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26525H - Rekonstrukce el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'226525H - Rekonstrukce el...'!$C$124:$L$248</definedName>
    <definedName name="_xlnm.Print_Area" localSheetId="1">'226525H - Rekonstrukce el...'!$C$4:$K$76,'226525H - Rekonstrukce el...'!$C$82:$K$108,'226525H - Rekonstrukce el...'!$C$114:$K$248</definedName>
    <definedName name="_xlnm.Print_Titles" localSheetId="1">'226525H - Rekonstrukce el...'!$124:$124</definedName>
  </definedNames>
  <calcPr/>
</workbook>
</file>

<file path=xl/calcChain.xml><?xml version="1.0" encoding="utf-8"?>
<calcChain xmlns="http://schemas.openxmlformats.org/spreadsheetml/2006/main">
  <c i="2" l="1" r="K223"/>
  <c r="K37"/>
  <c r="K36"/>
  <c i="1" r="BA95"/>
  <c i="2" r="K35"/>
  <c i="1" r="AZ95"/>
  <c i="2" r="BI247"/>
  <c r="BH247"/>
  <c r="BG247"/>
  <c r="BE247"/>
  <c r="X247"/>
  <c r="X246"/>
  <c r="V247"/>
  <c r="V246"/>
  <c r="T247"/>
  <c r="T246"/>
  <c r="P247"/>
  <c r="BI244"/>
  <c r="BH244"/>
  <c r="BG244"/>
  <c r="BE244"/>
  <c r="X244"/>
  <c r="X243"/>
  <c r="V244"/>
  <c r="V243"/>
  <c r="T244"/>
  <c r="T243"/>
  <c r="P244"/>
  <c r="BI241"/>
  <c r="BH241"/>
  <c r="BG241"/>
  <c r="BE241"/>
  <c r="X241"/>
  <c r="X240"/>
  <c r="X239"/>
  <c r="V241"/>
  <c r="V240"/>
  <c r="V239"/>
  <c r="T241"/>
  <c r="T240"/>
  <c r="T239"/>
  <c r="P241"/>
  <c r="BI237"/>
  <c r="BH237"/>
  <c r="BG237"/>
  <c r="BE237"/>
  <c r="X237"/>
  <c r="V237"/>
  <c r="T237"/>
  <c r="P237"/>
  <c r="BI235"/>
  <c r="BH235"/>
  <c r="BG235"/>
  <c r="BE235"/>
  <c r="X235"/>
  <c r="V235"/>
  <c r="T235"/>
  <c r="P235"/>
  <c r="BI233"/>
  <c r="BH233"/>
  <c r="BG233"/>
  <c r="BE233"/>
  <c r="X233"/>
  <c r="V233"/>
  <c r="T233"/>
  <c r="P233"/>
  <c r="BI231"/>
  <c r="BH231"/>
  <c r="BG231"/>
  <c r="BE231"/>
  <c r="X231"/>
  <c r="V231"/>
  <c r="T231"/>
  <c r="P231"/>
  <c r="BI228"/>
  <c r="BH228"/>
  <c r="BG228"/>
  <c r="BE228"/>
  <c r="X228"/>
  <c r="V228"/>
  <c r="T228"/>
  <c r="P228"/>
  <c r="BI226"/>
  <c r="BH226"/>
  <c r="BG226"/>
  <c r="BE226"/>
  <c r="X226"/>
  <c r="V226"/>
  <c r="T226"/>
  <c r="P226"/>
  <c r="K100"/>
  <c r="J100"/>
  <c r="I100"/>
  <c r="BI221"/>
  <c r="BH221"/>
  <c r="BG221"/>
  <c r="BE221"/>
  <c r="X221"/>
  <c r="V221"/>
  <c r="T221"/>
  <c r="P221"/>
  <c r="BI219"/>
  <c r="BH219"/>
  <c r="BG219"/>
  <c r="BE219"/>
  <c r="X219"/>
  <c r="V219"/>
  <c r="T219"/>
  <c r="P219"/>
  <c r="BI217"/>
  <c r="BH217"/>
  <c r="BG217"/>
  <c r="BE217"/>
  <c r="X217"/>
  <c r="V217"/>
  <c r="T217"/>
  <c r="P217"/>
  <c r="BI215"/>
  <c r="BH215"/>
  <c r="BG215"/>
  <c r="BE215"/>
  <c r="X215"/>
  <c r="V215"/>
  <c r="T215"/>
  <c r="P215"/>
  <c r="BI213"/>
  <c r="BH213"/>
  <c r="BG213"/>
  <c r="BE213"/>
  <c r="X213"/>
  <c r="V213"/>
  <c r="T213"/>
  <c r="P213"/>
  <c r="BI211"/>
  <c r="BH211"/>
  <c r="BG211"/>
  <c r="BE211"/>
  <c r="X211"/>
  <c r="V211"/>
  <c r="T211"/>
  <c r="P211"/>
  <c r="BI209"/>
  <c r="BH209"/>
  <c r="BG209"/>
  <c r="BE209"/>
  <c r="X209"/>
  <c r="V209"/>
  <c r="T209"/>
  <c r="P209"/>
  <c r="BI207"/>
  <c r="BH207"/>
  <c r="BG207"/>
  <c r="BE207"/>
  <c r="X207"/>
  <c r="V207"/>
  <c r="T207"/>
  <c r="P207"/>
  <c r="BI205"/>
  <c r="BH205"/>
  <c r="BG205"/>
  <c r="BE205"/>
  <c r="X205"/>
  <c r="V205"/>
  <c r="T205"/>
  <c r="P205"/>
  <c r="BI203"/>
  <c r="BH203"/>
  <c r="BG203"/>
  <c r="BE203"/>
  <c r="X203"/>
  <c r="V203"/>
  <c r="T203"/>
  <c r="P203"/>
  <c r="BI201"/>
  <c r="BH201"/>
  <c r="BG201"/>
  <c r="BE201"/>
  <c r="X201"/>
  <c r="V201"/>
  <c r="T201"/>
  <c r="P201"/>
  <c r="BI199"/>
  <c r="BH199"/>
  <c r="BG199"/>
  <c r="BE199"/>
  <c r="X199"/>
  <c r="V199"/>
  <c r="T199"/>
  <c r="P199"/>
  <c r="BI197"/>
  <c r="BH197"/>
  <c r="BG197"/>
  <c r="BE197"/>
  <c r="X197"/>
  <c r="V197"/>
  <c r="T197"/>
  <c r="P197"/>
  <c r="BI195"/>
  <c r="BH195"/>
  <c r="BG195"/>
  <c r="BE195"/>
  <c r="X195"/>
  <c r="V195"/>
  <c r="T195"/>
  <c r="P195"/>
  <c r="BI193"/>
  <c r="BH193"/>
  <c r="BG193"/>
  <c r="BE193"/>
  <c r="X193"/>
  <c r="V193"/>
  <c r="T193"/>
  <c r="P193"/>
  <c r="BI191"/>
  <c r="BH191"/>
  <c r="BG191"/>
  <c r="BE191"/>
  <c r="X191"/>
  <c r="V191"/>
  <c r="T191"/>
  <c r="P191"/>
  <c r="BI189"/>
  <c r="BH189"/>
  <c r="BG189"/>
  <c r="BE189"/>
  <c r="X189"/>
  <c r="V189"/>
  <c r="T189"/>
  <c r="P189"/>
  <c r="BI187"/>
  <c r="BH187"/>
  <c r="BG187"/>
  <c r="BE187"/>
  <c r="X187"/>
  <c r="V187"/>
  <c r="T187"/>
  <c r="P187"/>
  <c r="BI185"/>
  <c r="BH185"/>
  <c r="BG185"/>
  <c r="BE185"/>
  <c r="X185"/>
  <c r="V185"/>
  <c r="T185"/>
  <c r="P185"/>
  <c r="BI183"/>
  <c r="BH183"/>
  <c r="BG183"/>
  <c r="BE183"/>
  <c r="X183"/>
  <c r="V183"/>
  <c r="T183"/>
  <c r="P183"/>
  <c r="BI181"/>
  <c r="BH181"/>
  <c r="BG181"/>
  <c r="BE181"/>
  <c r="X181"/>
  <c r="V181"/>
  <c r="T181"/>
  <c r="P181"/>
  <c r="BI179"/>
  <c r="BH179"/>
  <c r="BG179"/>
  <c r="BE179"/>
  <c r="X179"/>
  <c r="V179"/>
  <c r="T179"/>
  <c r="P179"/>
  <c r="BI177"/>
  <c r="BH177"/>
  <c r="BG177"/>
  <c r="BE177"/>
  <c r="X177"/>
  <c r="V177"/>
  <c r="T177"/>
  <c r="P177"/>
  <c r="BI175"/>
  <c r="BH175"/>
  <c r="BG175"/>
  <c r="BE175"/>
  <c r="X175"/>
  <c r="V175"/>
  <c r="T175"/>
  <c r="P175"/>
  <c r="BI173"/>
  <c r="BH173"/>
  <c r="BG173"/>
  <c r="BE173"/>
  <c r="X173"/>
  <c r="V173"/>
  <c r="T173"/>
  <c r="P173"/>
  <c r="BI171"/>
  <c r="BH171"/>
  <c r="BG171"/>
  <c r="BE171"/>
  <c r="X171"/>
  <c r="V171"/>
  <c r="T171"/>
  <c r="P171"/>
  <c r="BI169"/>
  <c r="BH169"/>
  <c r="BG169"/>
  <c r="BE169"/>
  <c r="X169"/>
  <c r="V169"/>
  <c r="T169"/>
  <c r="P169"/>
  <c r="BI167"/>
  <c r="BH167"/>
  <c r="BG167"/>
  <c r="BE167"/>
  <c r="X167"/>
  <c r="V167"/>
  <c r="T167"/>
  <c r="P167"/>
  <c r="BI165"/>
  <c r="BH165"/>
  <c r="BG165"/>
  <c r="BE165"/>
  <c r="X165"/>
  <c r="V165"/>
  <c r="T165"/>
  <c r="P165"/>
  <c r="BI163"/>
  <c r="BH163"/>
  <c r="BG163"/>
  <c r="BE163"/>
  <c r="X163"/>
  <c r="V163"/>
  <c r="T163"/>
  <c r="P163"/>
  <c r="BI161"/>
  <c r="BH161"/>
  <c r="BG161"/>
  <c r="BE161"/>
  <c r="X161"/>
  <c r="V161"/>
  <c r="T161"/>
  <c r="P161"/>
  <c r="BI159"/>
  <c r="BH159"/>
  <c r="BG159"/>
  <c r="BE159"/>
  <c r="X159"/>
  <c r="V159"/>
  <c r="T159"/>
  <c r="P159"/>
  <c r="BI157"/>
  <c r="BH157"/>
  <c r="BG157"/>
  <c r="BE157"/>
  <c r="X157"/>
  <c r="V157"/>
  <c r="T157"/>
  <c r="P157"/>
  <c r="BI155"/>
  <c r="BH155"/>
  <c r="BG155"/>
  <c r="BE155"/>
  <c r="X155"/>
  <c r="V155"/>
  <c r="T155"/>
  <c r="P155"/>
  <c r="BI153"/>
  <c r="BH153"/>
  <c r="BG153"/>
  <c r="BE153"/>
  <c r="X153"/>
  <c r="V153"/>
  <c r="T153"/>
  <c r="P153"/>
  <c r="BI151"/>
  <c r="BH151"/>
  <c r="BG151"/>
  <c r="BE151"/>
  <c r="X151"/>
  <c r="V151"/>
  <c r="T151"/>
  <c r="P151"/>
  <c r="BI147"/>
  <c r="BH147"/>
  <c r="BG147"/>
  <c r="BE147"/>
  <c r="X147"/>
  <c r="V147"/>
  <c r="T147"/>
  <c r="P147"/>
  <c r="BI145"/>
  <c r="BH145"/>
  <c r="BG145"/>
  <c r="BE145"/>
  <c r="X145"/>
  <c r="V145"/>
  <c r="T145"/>
  <c r="P145"/>
  <c r="BI143"/>
  <c r="BH143"/>
  <c r="BG143"/>
  <c r="BE143"/>
  <c r="X143"/>
  <c r="V143"/>
  <c r="T143"/>
  <c r="P143"/>
  <c r="BI141"/>
  <c r="BH141"/>
  <c r="BG141"/>
  <c r="BE141"/>
  <c r="X141"/>
  <c r="V141"/>
  <c r="T141"/>
  <c r="P141"/>
  <c r="BI139"/>
  <c r="BH139"/>
  <c r="BG139"/>
  <c r="BE139"/>
  <c r="X139"/>
  <c r="V139"/>
  <c r="T139"/>
  <c r="P139"/>
  <c r="BI136"/>
  <c r="BH136"/>
  <c r="BG136"/>
  <c r="BE136"/>
  <c r="X136"/>
  <c r="V136"/>
  <c r="T136"/>
  <c r="P136"/>
  <c r="BI134"/>
  <c r="BH134"/>
  <c r="BG134"/>
  <c r="BE134"/>
  <c r="X134"/>
  <c r="V134"/>
  <c r="T134"/>
  <c r="P134"/>
  <c r="BI132"/>
  <c r="BH132"/>
  <c r="BG132"/>
  <c r="BE132"/>
  <c r="X132"/>
  <c r="V132"/>
  <c r="T132"/>
  <c r="P132"/>
  <c r="BI130"/>
  <c r="BH130"/>
  <c r="BG130"/>
  <c r="BE130"/>
  <c r="X130"/>
  <c r="V130"/>
  <c r="T130"/>
  <c r="P130"/>
  <c r="BI128"/>
  <c r="BH128"/>
  <c r="BG128"/>
  <c r="BE128"/>
  <c r="X128"/>
  <c r="V128"/>
  <c r="T128"/>
  <c r="P128"/>
  <c r="J122"/>
  <c r="J121"/>
  <c r="F121"/>
  <c r="F119"/>
  <c r="E117"/>
  <c r="J90"/>
  <c r="J89"/>
  <c r="F89"/>
  <c r="F87"/>
  <c r="E85"/>
  <c r="J16"/>
  <c r="E16"/>
  <c r="F122"/>
  <c r="J15"/>
  <c r="J10"/>
  <c r="J87"/>
  <c i="1" r="L90"/>
  <c r="AM90"/>
  <c r="AM89"/>
  <c r="L89"/>
  <c r="AM87"/>
  <c r="L87"/>
  <c r="L85"/>
  <c r="L84"/>
  <c i="2" r="R195"/>
  <c r="Q193"/>
  <c r="Q159"/>
  <c r="R219"/>
  <c r="K183"/>
  <c r="R155"/>
  <c r="Q241"/>
  <c r="R128"/>
  <c r="Q139"/>
  <c r="R199"/>
  <c r="Q128"/>
  <c r="Q201"/>
  <c i="1" r="AU94"/>
  <c i="2" r="BK241"/>
  <c r="BK145"/>
  <c r="BK159"/>
  <c r="BK167"/>
  <c r="BK185"/>
  <c r="BK201"/>
  <c r="R171"/>
  <c r="R151"/>
  <c r="Q237"/>
  <c r="Q155"/>
  <c r="R175"/>
  <c r="R139"/>
  <c r="R203"/>
  <c r="R147"/>
  <c r="R221"/>
  <c r="R211"/>
  <c r="R191"/>
  <c r="R226"/>
  <c r="R179"/>
  <c r="K209"/>
  <c r="BF209"/>
  <c r="K153"/>
  <c r="BF153"/>
  <c r="K219"/>
  <c r="BF219"/>
  <c r="BK221"/>
  <c r="BK143"/>
  <c r="BK139"/>
  <c r="R153"/>
  <c r="Q151"/>
  <c r="Q203"/>
  <c r="R177"/>
  <c r="Q130"/>
  <c r="R201"/>
  <c r="Q228"/>
  <c r="R143"/>
  <c r="Q183"/>
  <c r="Q173"/>
  <c r="R157"/>
  <c r="BK191"/>
  <c r="K231"/>
  <c r="BF231"/>
  <c r="K217"/>
  <c r="BF217"/>
  <c r="BK215"/>
  <c r="BK128"/>
  <c r="K136"/>
  <c r="BF136"/>
  <c r="K134"/>
  <c r="BF134"/>
  <c r="K203"/>
  <c r="Q161"/>
  <c r="R217"/>
  <c r="R197"/>
  <c r="Q175"/>
  <c r="R132"/>
  <c r="BK226"/>
  <c r="BK199"/>
  <c r="K247"/>
  <c r="BF247"/>
  <c r="K147"/>
  <c r="BF147"/>
  <c r="BK237"/>
  <c r="BK155"/>
  <c r="K171"/>
  <c r="BF171"/>
  <c r="K169"/>
  <c r="BF169"/>
  <c r="K173"/>
  <c r="BF173"/>
  <c r="Q231"/>
  <c r="Q213"/>
  <c r="Q211"/>
  <c r="Q181"/>
  <c r="R183"/>
  <c r="Q136"/>
  <c r="Q171"/>
  <c r="Q145"/>
  <c r="Q235"/>
  <c r="R247"/>
  <c r="Q165"/>
  <c r="R141"/>
  <c r="R163"/>
  <c r="R235"/>
  <c r="Q163"/>
  <c r="K213"/>
  <c r="BF213"/>
  <c r="K211"/>
  <c r="BF211"/>
  <c r="BK165"/>
  <c r="K130"/>
  <c r="BF130"/>
  <c r="K205"/>
  <c r="BF205"/>
  <c r="BK175"/>
  <c r="Q187"/>
  <c r="Q215"/>
  <c r="Q197"/>
  <c r="R241"/>
  <c r="R169"/>
  <c r="R134"/>
  <c r="R167"/>
  <c r="Q132"/>
  <c r="Q221"/>
  <c r="R205"/>
  <c r="R145"/>
  <c r="BK244"/>
  <c r="BK195"/>
  <c r="BK235"/>
  <c r="K151"/>
  <c r="BF151"/>
  <c r="BK207"/>
  <c r="R159"/>
  <c r="Q189"/>
  <c r="Q153"/>
  <c r="R228"/>
  <c r="Q167"/>
  <c r="R189"/>
  <c r="Q157"/>
  <c r="Q244"/>
  <c r="BK203"/>
  <c r="R233"/>
  <c r="R136"/>
  <c r="Q177"/>
  <c r="R185"/>
  <c r="Q226"/>
  <c r="Q199"/>
  <c r="Q134"/>
  <c r="R213"/>
  <c r="Q205"/>
  <c r="Q143"/>
  <c r="Q219"/>
  <c r="K189"/>
  <c r="BF189"/>
  <c r="BK193"/>
  <c r="BK141"/>
  <c r="BK132"/>
  <c r="R161"/>
  <c r="Q191"/>
  <c r="Q207"/>
  <c r="R207"/>
  <c r="R231"/>
  <c r="R209"/>
  <c r="R173"/>
  <c r="R215"/>
  <c r="BK183"/>
  <c r="R187"/>
  <c r="Q217"/>
  <c r="K233"/>
  <c r="BF233"/>
  <c r="Q209"/>
  <c r="BK205"/>
  <c r="R165"/>
  <c r="Q195"/>
  <c r="Q233"/>
  <c r="Q185"/>
  <c r="Q169"/>
  <c r="R237"/>
  <c r="R193"/>
  <c r="Q247"/>
  <c r="Q147"/>
  <c r="Q179"/>
  <c r="R244"/>
  <c r="R181"/>
  <c r="Q141"/>
  <c r="R130"/>
  <c r="BK228"/>
  <c r="K187"/>
  <c r="BF187"/>
  <c r="K197"/>
  <c r="BF197"/>
  <c r="K181"/>
  <c r="BF181"/>
  <c r="K163"/>
  <c r="BF163"/>
  <c r="BK161"/>
  <c r="BK179"/>
  <c r="BK157"/>
  <c r="K177"/>
  <c r="BF177"/>
  <c l="1" r="R127"/>
  <c r="J96"/>
  <c r="V138"/>
  <c r="Q150"/>
  <c r="Q149"/>
  <c r="I98"/>
  <c r="R138"/>
  <c r="J97"/>
  <c r="T150"/>
  <c r="T149"/>
  <c r="V225"/>
  <c r="V224"/>
  <c r="V127"/>
  <c r="V126"/>
  <c r="X138"/>
  <c r="BK225"/>
  <c r="BK224"/>
  <c r="K224"/>
  <c r="K101"/>
  <c r="V150"/>
  <c r="V149"/>
  <c r="X230"/>
  <c r="Q225"/>
  <c r="I102"/>
  <c r="R150"/>
  <c r="R149"/>
  <c r="J98"/>
  <c r="V230"/>
  <c r="T127"/>
  <c r="T126"/>
  <c r="T125"/>
  <c i="1" r="AW95"/>
  <c i="2" r="Q138"/>
  <c r="I97"/>
  <c r="X225"/>
  <c r="X224"/>
  <c r="R230"/>
  <c r="J103"/>
  <c r="T225"/>
  <c r="T224"/>
  <c r="Q230"/>
  <c r="I103"/>
  <c r="X150"/>
  <c r="X149"/>
  <c r="X127"/>
  <c r="X126"/>
  <c r="T138"/>
  <c r="T230"/>
  <c r="Q127"/>
  <c r="I96"/>
  <c r="R225"/>
  <c r="R224"/>
  <c r="J101"/>
  <c r="Q240"/>
  <c r="Q243"/>
  <c r="I106"/>
  <c r="R243"/>
  <c r="J106"/>
  <c r="BK240"/>
  <c r="R240"/>
  <c r="BK243"/>
  <c r="K243"/>
  <c r="K106"/>
  <c r="Q246"/>
  <c r="I107"/>
  <c r="R246"/>
  <c r="J107"/>
  <c r="F90"/>
  <c r="J119"/>
  <c r="BF183"/>
  <c r="BF203"/>
  <c i="1" r="AW94"/>
  <c i="2" r="K33"/>
  <c i="1" r="AX95"/>
  <c i="2" r="K221"/>
  <c r="BF221"/>
  <c r="BK134"/>
  <c r="K241"/>
  <c r="BF241"/>
  <c r="F36"/>
  <c i="1" r="BE95"/>
  <c r="BE94"/>
  <c r="W32"/>
  <c i="2" r="BK217"/>
  <c r="K195"/>
  <c r="BF195"/>
  <c r="BK233"/>
  <c r="BK211"/>
  <c r="K167"/>
  <c r="BF167"/>
  <c r="F37"/>
  <c i="1" r="BF95"/>
  <c r="BF94"/>
  <c r="W33"/>
  <c i="2" r="K143"/>
  <c r="BF143"/>
  <c r="K207"/>
  <c r="BF207"/>
  <c r="K193"/>
  <c r="BF193"/>
  <c r="BK147"/>
  <c r="BK138"/>
  <c r="K138"/>
  <c r="K97"/>
  <c r="K228"/>
  <c r="BF228"/>
  <c r="K244"/>
  <c r="BF244"/>
  <c r="K155"/>
  <c r="BF155"/>
  <c r="BK177"/>
  <c r="K185"/>
  <c r="BF185"/>
  <c r="K235"/>
  <c r="BF235"/>
  <c r="K141"/>
  <c r="BF141"/>
  <c r="BK169"/>
  <c r="K179"/>
  <c r="BF179"/>
  <c r="K159"/>
  <c r="BF159"/>
  <c r="K226"/>
  <c r="BF226"/>
  <c r="BK213"/>
  <c r="K199"/>
  <c r="BF199"/>
  <c r="K132"/>
  <c r="BF132"/>
  <c r="K128"/>
  <c r="BF128"/>
  <c r="K145"/>
  <c r="BF145"/>
  <c r="BK219"/>
  <c r="BK151"/>
  <c r="BK163"/>
  <c r="K157"/>
  <c r="BF157"/>
  <c r="K191"/>
  <c r="BF191"/>
  <c r="BK130"/>
  <c r="BK247"/>
  <c r="BK246"/>
  <c r="K246"/>
  <c r="K107"/>
  <c r="BK209"/>
  <c r="F33"/>
  <c i="1" r="BB95"/>
  <c r="BB94"/>
  <c r="W29"/>
  <c i="2" r="BK231"/>
  <c r="K201"/>
  <c r="BF201"/>
  <c r="BK189"/>
  <c r="BK171"/>
  <c r="BK173"/>
  <c r="BK181"/>
  <c r="K215"/>
  <c r="BF215"/>
  <c r="BK197"/>
  <c r="BK187"/>
  <c r="BK136"/>
  <c r="F35"/>
  <c i="1" r="BD95"/>
  <c r="BD94"/>
  <c r="W31"/>
  <c i="2" r="K175"/>
  <c r="BF175"/>
  <c r="K139"/>
  <c r="BF139"/>
  <c r="BK153"/>
  <c r="K165"/>
  <c r="BF165"/>
  <c r="K237"/>
  <c r="BF237"/>
  <c r="K161"/>
  <c r="BF161"/>
  <c l="1" r="R239"/>
  <c r="J104"/>
  <c r="BK239"/>
  <c r="K239"/>
  <c r="K104"/>
  <c r="V125"/>
  <c r="X125"/>
  <c r="Q239"/>
  <c r="I104"/>
  <c r="J105"/>
  <c r="Q126"/>
  <c r="R126"/>
  <c r="J95"/>
  <c r="J99"/>
  <c r="I99"/>
  <c r="J102"/>
  <c r="I105"/>
  <c r="K225"/>
  <c r="K102"/>
  <c r="Q224"/>
  <c r="I101"/>
  <c r="K240"/>
  <c r="K105"/>
  <c r="BK127"/>
  <c r="K127"/>
  <c r="K96"/>
  <c r="BK150"/>
  <c r="BK149"/>
  <c r="K149"/>
  <c r="K98"/>
  <c r="BK230"/>
  <c r="K230"/>
  <c r="K103"/>
  <c i="1" r="BA94"/>
  <c i="2" r="F34"/>
  <c i="1" r="BC95"/>
  <c r="BC94"/>
  <c r="W30"/>
  <c r="AZ94"/>
  <c r="AX94"/>
  <c r="AK29"/>
  <c i="2" r="K34"/>
  <c i="1" r="AY95"/>
  <c r="AV95"/>
  <c i="2" l="1" r="Q125"/>
  <c r="I94"/>
  <c r="K28"/>
  <c i="1" r="AS95"/>
  <c i="2" r="BK126"/>
  <c r="BK125"/>
  <c r="K125"/>
  <c r="K94"/>
  <c r="R125"/>
  <c r="J94"/>
  <c r="K29"/>
  <c i="1" r="AT95"/>
  <c i="2" r="K150"/>
  <c r="K99"/>
  <c r="I95"/>
  <c i="1" r="AS94"/>
  <c r="AT94"/>
  <c r="AY94"/>
  <c r="AK30"/>
  <c i="2" l="1" r="K126"/>
  <c r="K95"/>
  <c r="K30"/>
  <c i="1" r="AG95"/>
  <c r="AG94"/>
  <c r="AK26"/>
  <c r="AV94"/>
  <c r="AN94"/>
  <c i="2" l="1" r="K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<sst xmlns="http://schemas.openxmlformats.org/spreadsheetml/2006/main">
  <si>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</si>
  <si>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</si>
  <si>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</si>
  <si>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</si>
  <si>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</si>
  <si>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</si>
  <si>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{3b3649ad-a8a6-4622-8065-f32de61c16e7}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</si>
  <si>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</si>
  <si>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</si>
  <si>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</si>
  <si>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</si>
  <si>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</si>
  <si>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</si>
  <si>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</si>
  <si>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</si>
  <si>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226525H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</si>
  <si>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</si>
  <si>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</si>
  <si>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elektroinstalace bytové jednotky na ul. Obránců míru 707, Kopřivnice</t>
  </si>
  <si>
    <t>KSO:</t>
  </si>
  <si>
    <t>CC-CZ:</t>
  </si>
  <si>
    <t>Místo:</t>
  </si>
  <si>
    <t>Kopřivnice</t>
  </si>
  <si>
    <t>Datum:</t>
  </si>
  <si>
    <t>10. 11. 2025</t>
  </si>
  <si>
    <t>Zadavatel:</t>
  </si>
  <si>
    <t>IČ:</t>
  </si>
  <si>
    <t>Město Kopřivnice</t>
  </si>
  <si>
    <t>DIČ:</t>
  </si>
  <si>
    <t>Uchazeč:</t>
  </si>
  <si>
    <t>Vyplň údaj</t>
  </si>
  <si>
    <t>Projektant:</t>
  </si>
  <si>
    <t>Tomáš Pavič</t>
  </si>
  <si>
    <t>Zpracovatel:</t>
  </si>
  <si>
    <t>Ing. Jiří Horák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</si>
  <si>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</si>
  <si>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</si>
  <si>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</si>
  <si>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</si>
  <si>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</si>
  <si>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</si>
  <si>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</si>
  <si>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</si>
  <si>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</si>
  <si>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</si>
  <si>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</si>
  <si>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</si>
  <si>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</si>
  <si>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</si>
  <si>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</si>
  <si>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</si>
  <si>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</si>
  <si>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</si>
  <si>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</si>
  <si>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</si>
  <si>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</si>
  <si>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</si>
  <si>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</si>
  <si>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</si>
  <si>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</si>
  <si>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</si>
  <si>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</si>
  <si>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</si>
  <si>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</si>
  <si>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</si>
  <si>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</si>
  <si>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</si>
  <si>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</si>
  <si>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</si>
  <si>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</si>
  <si>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</si>
  <si>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</si>
  <si>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</si>
  <si>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</si>
  <si>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</si>
  <si>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</si>
  <si>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</si>
  <si>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</si>
  <si>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</si>
  <si>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</si>
  <si>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</si>
  <si>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</si>
  <si>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</si>
  <si>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</si>
  <si>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</si>
  <si>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</si>
  <si>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</si>
  <si>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</si>
  <si>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</si>
  <si>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</si>
  <si>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</si>
  <si>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</si>
  <si>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</si>
  <si>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</si>
  <si>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</si>
  <si>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</si>
  <si>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</si>
  <si>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</si>
  <si>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</si>
  <si>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741 - Elektroinstalace - silnoproud</t>
  </si>
  <si>
    <t xml:space="preserve">    742 - Elektroinstalace - slaboproud</t>
  </si>
  <si>
    <t>M - Práce a dodávky M</t>
  </si>
  <si>
    <t xml:space="preserve">    22-M - Montáže technologických zařízení pro dopravní stavby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</si>
  <si>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</si>
  <si>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</si>
  <si>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</si>
  <si>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VRN6 - Územní vlivy</t>
  </si>
  <si>
    <t xml:space="preserve">    VRN8 - Přesun stavebních kapacit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</si>
  <si>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</si>
  <si>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</si>
  <si>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</si>
  <si>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</si>
  <si>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</si>
  <si>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</si>
  <si>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</si>
  <si>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</si>
  <si>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</si>
  <si>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</si>
  <si>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</si>
  <si>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</si>
  <si>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</si>
  <si>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</si>
  <si>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</si>
  <si>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</si>
  <si>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</si>
  <si>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</si>
  <si>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</si>
  <si>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</si>
  <si>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</si>
  <si>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</si>
  <si>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</si>
  <si>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971042131</t>
  </si>
  <si>
    <t>Vybourání otvorů v betonových příčkách a zdech D do 60 mm tl do 150 mm</t>
  </si>
  <si>
    <t>kus</t>
  </si>
  <si>
    <t>4</t>
  </si>
  <si>
    <t>2</t>
  </si>
  <si>
    <t>2107140143</t>
  </si>
  <si>
    <t>PP</t>
  </si>
  <si>
    <t xml:space="preserve">Vybourání otvorů v betonových příčkách a zdech základových nebo nadzákladových  průměru profilu do 60 mm, tl. do 150 mm</t>
  </si>
  <si>
    <t>76</t>
  </si>
  <si>
    <t>971042141</t>
  </si>
  <si>
    <t>Vybourání otvorů v betonových příčkách a zdech D do 60 mm tl do 300 mm</t>
  </si>
  <si>
    <t>1748356414</t>
  </si>
  <si>
    <t>Vybourání otvorů v betonových příčkách a zdech základových nebo nadzákladových průměru profilu do 60 mm, tl. do 300 mm</t>
  </si>
  <si>
    <t>973046161</t>
  </si>
  <si>
    <t>Vysekání kapes ve zdivu z betonu pro špalíky a krabice do 100x100x50 mm</t>
  </si>
  <si>
    <t>-743665357</t>
  </si>
  <si>
    <t xml:space="preserve">Vysekání výklenků nebo kapes ve zdivu betonovém  kapes pro špalíky a krabice, velikosti do 100x100x50 mm</t>
  </si>
  <si>
    <t>3</t>
  </si>
  <si>
    <t>974031121</t>
  </si>
  <si>
    <t>Vysekání rýh v omítce hl do 30 mm š do 30 mm</t>
  </si>
  <si>
    <t>m</t>
  </si>
  <si>
    <t>-450738703</t>
  </si>
  <si>
    <t xml:space="preserve">Vysekání rýh ve zdivu cihelném na maltu vápennou nebo vápenocementovou  do hl. 30 mm a šířky do 30 mm</t>
  </si>
  <si>
    <t>974031122</t>
  </si>
  <si>
    <t>Vysekání rýh v omítce hl do 30 mm š do 70 mm</t>
  </si>
  <si>
    <t>510512591</t>
  </si>
  <si>
    <t xml:space="preserve">Vysekání rýh ve zdivu cihelném na maltu vápennou nebo vápenocementovou  do hl. 30 mm a šířky do 70 mm</t>
  </si>
  <si>
    <t>997</t>
  </si>
  <si>
    <t>Přesun sutě</t>
  </si>
  <si>
    <t>5</t>
  </si>
  <si>
    <t>997013212</t>
  </si>
  <si>
    <t>Vnitrostaveništní doprava suti a vybouraných hmot pro budovy v do 9 m ručně</t>
  </si>
  <si>
    <t>t</t>
  </si>
  <si>
    <t>-57281012</t>
  </si>
  <si>
    <t xml:space="preserve">Vnitrostaveništní doprava suti a vybouraných hmot  vodorovně do 50 m svisle ručně (nošením po schodech) pro budovy a haly výšky přes 6 do 9 m</t>
  </si>
  <si>
    <t>6</t>
  </si>
  <si>
    <t>997013501</t>
  </si>
  <si>
    <t>Odvoz suti a vybouraných hmot na skládku nebo meziskládku do 1 km se složením</t>
  </si>
  <si>
    <t>-10059811</t>
  </si>
  <si>
    <t xml:space="preserve">Odvoz suti a vybouraných hmot na skládku nebo meziskládku  se složením, na vzdálenost do 1 km</t>
  </si>
  <si>
    <t>7</t>
  </si>
  <si>
    <t>997013509</t>
  </si>
  <si>
    <t>Příplatek k odvozu suti a vybouraných hmot na skládku ZKD 1 km přes 1 km</t>
  </si>
  <si>
    <t>1383983177</t>
  </si>
  <si>
    <t xml:space="preserve">Odvoz suti a vybouraných hmot na skládku nebo meziskládku  se složením, na vzdálenost Příplatek k ceně za každý další i započatý 1 km přes 1 km</t>
  </si>
  <si>
    <t>77</t>
  </si>
  <si>
    <t>997013602</t>
  </si>
  <si>
    <t>Poplatek za uložení na skládce (skládkovné) stavebního odpadu železobetonového kód odpadu 17 01 01</t>
  </si>
  <si>
    <t>1987886119</t>
  </si>
  <si>
    <t>Poplatek za uložení stavebního odpadu na skládce (skládkovné) z armovaného betonu zatříděného do Katalogu odpadů pod kódem 17 01 01</t>
  </si>
  <si>
    <t>8</t>
  </si>
  <si>
    <t>997013831</t>
  </si>
  <si>
    <t>Poplatek za uložení na skládce (skládkovné) stavebního odpadu směsného kód odpadu 170 904</t>
  </si>
  <si>
    <t>1641896058</t>
  </si>
  <si>
    <t>Poplatek za uložení stavebního odpadu na skládce (skládkovné) směsného stavebního a demoličního zatříděného do Katalogu odpadů pod kódem 170 904</t>
  </si>
  <si>
    <t>PSV</t>
  </si>
  <si>
    <t>Práce a dodávky PSV</t>
  </si>
  <si>
    <t>741</t>
  </si>
  <si>
    <t>Elektroinstalace - silnoproud</t>
  </si>
  <si>
    <t>10</t>
  </si>
  <si>
    <t>741112061</t>
  </si>
  <si>
    <t>Montáž krabice přístrojová zapuštěná plastová kruhová</t>
  </si>
  <si>
    <t>16</t>
  </si>
  <si>
    <t>-166338826</t>
  </si>
  <si>
    <t>Montáž krabic elektroinstalačních bez napojení na trubky a lišty, demontáže a montáže víčka a přístroje přístrojových zapuštěných plastových kruhových</t>
  </si>
  <si>
    <t>11</t>
  </si>
  <si>
    <t>M</t>
  </si>
  <si>
    <t>4510008081</t>
  </si>
  <si>
    <t>Krabice univerzální KU 68-1901 KA</t>
  </si>
  <si>
    <t>ks</t>
  </si>
  <si>
    <t>32</t>
  </si>
  <si>
    <t>-1811478785</t>
  </si>
  <si>
    <t>741112101</t>
  </si>
  <si>
    <t>Montáž rozvodka zapuštěná plastová kruhová</t>
  </si>
  <si>
    <t>1518968363</t>
  </si>
  <si>
    <t>Montáž krabic elektroinstalačních bez napojení na trubky a lišty, demontáže a montáže víčka a přístroje rozvodek se zapojením vodičů na svorkovnici zapuštěných plastových kruhových</t>
  </si>
  <si>
    <t>13</t>
  </si>
  <si>
    <t>1188898</t>
  </si>
  <si>
    <t>KRABICE KU 68-1903</t>
  </si>
  <si>
    <t>588862356</t>
  </si>
  <si>
    <t>14</t>
  </si>
  <si>
    <t>1216899</t>
  </si>
  <si>
    <t>KRABICE KR 97</t>
  </si>
  <si>
    <t>-1720851116</t>
  </si>
  <si>
    <t>15</t>
  </si>
  <si>
    <t>741122611</t>
  </si>
  <si>
    <t>Montáž kabel Cu plný kulatý žíla 3x1,5 až 6 mm2 uložený pevně (CYKY)</t>
  </si>
  <si>
    <t>633742084</t>
  </si>
  <si>
    <t>Montáž kabelů měděných bez ukončení uložených pevně plných kulatých nebo bezhalogenových (CYKY) počtu a průřezu žil 3x1,5 až 6 mm2</t>
  </si>
  <si>
    <t>1257420007</t>
  </si>
  <si>
    <t>KABEL CYKY-J 3x2,5, BUBEN</t>
  </si>
  <si>
    <t>-601835</t>
  </si>
  <si>
    <t>17</t>
  </si>
  <si>
    <t>10.049.640</t>
  </si>
  <si>
    <t>CYKY 2O1,5 (2Dx1,5)</t>
  </si>
  <si>
    <t>-1360093088</t>
  </si>
  <si>
    <t>18</t>
  </si>
  <si>
    <t>10.048.186</t>
  </si>
  <si>
    <t>CYKY 3O1,5 (3Ax1,5)</t>
  </si>
  <si>
    <t>-625876476</t>
  </si>
  <si>
    <t>19</t>
  </si>
  <si>
    <t>10.051.448</t>
  </si>
  <si>
    <t xml:space="preserve">CYKY 3J1,5  (3Cx 1,5) instal PLUS</t>
  </si>
  <si>
    <t>208811327</t>
  </si>
  <si>
    <t>22</t>
  </si>
  <si>
    <t>741130001</t>
  </si>
  <si>
    <t>Ukončení vodič izolovaný do 2,5mm2 v rozváděči nebo na přístroji</t>
  </si>
  <si>
    <t>1415756886</t>
  </si>
  <si>
    <t>Ukončení vodičů izolovaných s označením a zapojením v rozváděči nebo na přístroji, průřezu žíly do 2,5 mm2</t>
  </si>
  <si>
    <t>23</t>
  </si>
  <si>
    <t>741130005</t>
  </si>
  <si>
    <t>Ukončení vodič izolovaný do 10 mm2 v rozváděči nebo na přístroji</t>
  </si>
  <si>
    <t>1477747219</t>
  </si>
  <si>
    <t>Ukončení vodičů izolovaných s označením a zapojením v rozváděči nebo na přístroji, průřezu žíly do 10 mm2</t>
  </si>
  <si>
    <t>24</t>
  </si>
  <si>
    <t>741210101</t>
  </si>
  <si>
    <t>Montáž rozváděčů litinových, hliníkových nebo plastových sestava do 50 kg</t>
  </si>
  <si>
    <t>-1851571339</t>
  </si>
  <si>
    <t>Montáž rozváděčů litinových, hliníkových nebo plastových bez zapojení vodičů sestavy hmotnosti do 50 kg</t>
  </si>
  <si>
    <t>25</t>
  </si>
  <si>
    <t>846654</t>
  </si>
  <si>
    <t>Rozvaděč RB</t>
  </si>
  <si>
    <t>-338197854</t>
  </si>
  <si>
    <t>Rozvaděč RP</t>
  </si>
  <si>
    <t>26</t>
  </si>
  <si>
    <t>741310101</t>
  </si>
  <si>
    <t>Montáž vypínač (polo)zapuštěný bezšroubové připojení 1-jednopólový</t>
  </si>
  <si>
    <t>1419325724</t>
  </si>
  <si>
    <t>Montáž spínačů jedno nebo dvoupólových polozapuštěných nebo zapuštěných se zapojením vodičů bezšroubové připojení vypínačů, řazení 1-jednopólových</t>
  </si>
  <si>
    <t>27</t>
  </si>
  <si>
    <t>34535515</t>
  </si>
  <si>
    <t>spínač jednopólový 10A, krytí IP20</t>
  </si>
  <si>
    <t>1249067191</t>
  </si>
  <si>
    <t>spínač jednopólový 10A bílý, slonová kost</t>
  </si>
  <si>
    <t>28</t>
  </si>
  <si>
    <t>741310114</t>
  </si>
  <si>
    <t>Montáž ovladač (polo)zapuštěný bezšroubové připojení 1/0So-zapínací s orientační doutnavkou se zapojením vodičů</t>
  </si>
  <si>
    <t>1331340100</t>
  </si>
  <si>
    <t>Montáž spínačů jedno nebo dvoupólových polozapuštěných nebo zapuštěných se zapojením vodičů bezšroubové připojení ovladačů, řazení 1/0So-tlačítkových zapínacích s orientační doutnavkou</t>
  </si>
  <si>
    <t>29</t>
  </si>
  <si>
    <t>34539021</t>
  </si>
  <si>
    <t>přístroj ovládače zapínacího, řazení 1/0, 1/0S, 1/0So bezšroubové svorky</t>
  </si>
  <si>
    <t>768290272</t>
  </si>
  <si>
    <t>30</t>
  </si>
  <si>
    <t>741310122</t>
  </si>
  <si>
    <t>Montáž přepínač (polo)zapuštěný bezšroubové připojení 1,5,6,7-střídavý</t>
  </si>
  <si>
    <t>1815669156</t>
  </si>
  <si>
    <t>31</t>
  </si>
  <si>
    <t>10.069.918</t>
  </si>
  <si>
    <t>Střídavý vypínač, řazení 6, krytí IP20</t>
  </si>
  <si>
    <t>KS</t>
  </si>
  <si>
    <t>1343829530</t>
  </si>
  <si>
    <t>LEGRAND VALL BÍLÁ přepínač č.6 + rámeček</t>
  </si>
  <si>
    <t>33</t>
  </si>
  <si>
    <t>10.056.922</t>
  </si>
  <si>
    <t>Sériový vypínač, řazení 5, krytí IP20</t>
  </si>
  <si>
    <t>-1594821121</t>
  </si>
  <si>
    <t>LEGRAND VALL BÍLÁ spínač č.5 + rámeček</t>
  </si>
  <si>
    <t>38</t>
  </si>
  <si>
    <t>741313005</t>
  </si>
  <si>
    <t>Montáž zásuvka (polo)zapuštěná bezšroubové připojení 2P + PE s přepěťovou ochranou</t>
  </si>
  <si>
    <t>217302760</t>
  </si>
  <si>
    <t>Montáž zásuvek domovních se zapojením vodičů bezšroubové připojení polozapuštěných nebo zapuštěných 10/16 A, provedení 2P + PE s ochrannými clonkami a přepěťovou ochranou</t>
  </si>
  <si>
    <t>39</t>
  </si>
  <si>
    <t>ABB.5599EA0235701</t>
  </si>
  <si>
    <t>Zásuvka jednonás., s ochranou před přepětím, bezšroub. sv.</t>
  </si>
  <si>
    <t>1494211961</t>
  </si>
  <si>
    <t>Zásuvka jednonás. s clon., s ochranou před přepětím, bezšroub. sv.</t>
  </si>
  <si>
    <t>40</t>
  </si>
  <si>
    <t>741313042</t>
  </si>
  <si>
    <t>Montáž zásuvka (polo)zapuštěná šroubové připojení 2P+PE dvojí zapojení - průběžná</t>
  </si>
  <si>
    <t>-1919405713</t>
  </si>
  <si>
    <t>Montáž zásuvek domovních se zapojením vodičů šroubové připojení polozapuštěných nebo zapuštěných 10/16 A, provedení 2P + PE dvojí zapojení pro průběžnou montáž</t>
  </si>
  <si>
    <t>41</t>
  </si>
  <si>
    <t>1187455</t>
  </si>
  <si>
    <t>ZASUVKA jednonásobná 230V, IP20, B</t>
  </si>
  <si>
    <t>-635243294</t>
  </si>
  <si>
    <t>ZASUVKA 5518A-A2349 B</t>
  </si>
  <si>
    <t>78</t>
  </si>
  <si>
    <t>1040102577</t>
  </si>
  <si>
    <t xml:space="preserve">ZÁSUVKA  DVOJITÁ 2P+E 16A 250V~</t>
  </si>
  <si>
    <t>250329864</t>
  </si>
  <si>
    <t>79</t>
  </si>
  <si>
    <t>741331075</t>
  </si>
  <si>
    <t>Montáž termostatu pro prostředí normální se zapojením vodičů</t>
  </si>
  <si>
    <t>1013375626</t>
  </si>
  <si>
    <t>Montáž měřicích přístrojů se zapojením vodičů termostatu pro prostředí normální</t>
  </si>
  <si>
    <t>80</t>
  </si>
  <si>
    <t>40565030</t>
  </si>
  <si>
    <t>termostat prostorový programovatelný automatické nastavení hodin a letního/zimního času LCD displej na stěnu baterie IP30</t>
  </si>
  <si>
    <t>917362066</t>
  </si>
  <si>
    <t>44</t>
  </si>
  <si>
    <t>741370002</t>
  </si>
  <si>
    <t>Stropní nebo závěsné svítidlo, min. krytí IP20</t>
  </si>
  <si>
    <t>-922871414</t>
  </si>
  <si>
    <t>Montáž svítidel žárovkových se zapojením vodičů bytových nebo společenských místností stropních přisazených 1 zdroj se sklem</t>
  </si>
  <si>
    <t>45</t>
  </si>
  <si>
    <t>34821275</t>
  </si>
  <si>
    <t>1187688040</t>
  </si>
  <si>
    <t>svítidlo bytové žárovkové IP42, max. 60W E27</t>
  </si>
  <si>
    <t>46</t>
  </si>
  <si>
    <t>741370032</t>
  </si>
  <si>
    <t>Nástěnné svítidlo, min. krytí IP20</t>
  </si>
  <si>
    <t>291878234</t>
  </si>
  <si>
    <t>Montáž svítidel žárovkových se zapojením vodičů bytových nebo společenských místností nástěnných přisazených 1 zdroj se sklem</t>
  </si>
  <si>
    <t>47</t>
  </si>
  <si>
    <t>1456</t>
  </si>
  <si>
    <t>337669280</t>
  </si>
  <si>
    <t>50</t>
  </si>
  <si>
    <t>741410072</t>
  </si>
  <si>
    <t>Montáž pospojování ochranné konstrukce ostatní vodičem do 16 mm2 uloženým pevně</t>
  </si>
  <si>
    <t>38171886</t>
  </si>
  <si>
    <t>Montáž uzemňovacího vedení s upevněním, propojením a připojením pomocí svorek doplňků ostatních konstrukcí vodičem průřezu do 16 mm2, uloženým pevně</t>
  </si>
  <si>
    <t>51</t>
  </si>
  <si>
    <t>34140825</t>
  </si>
  <si>
    <t>vodič silový s Cu jádrem 4mm2 ZŽ</t>
  </si>
  <si>
    <t>-1899863177</t>
  </si>
  <si>
    <t>vodič silový s Cu jádrem 4mm2 zž</t>
  </si>
  <si>
    <t>52</t>
  </si>
  <si>
    <t>6000282606</t>
  </si>
  <si>
    <t xml:space="preserve">Autonomní hlásič kouře </t>
  </si>
  <si>
    <t>2089967127</t>
  </si>
  <si>
    <t>Autonomní hlásič kouře ELEKTROBOCK LM-102D</t>
  </si>
  <si>
    <t>53</t>
  </si>
  <si>
    <t>741810002</t>
  </si>
  <si>
    <t>Celková prohlídka revize elektrického rozvodu a zařízení do 500 000,- Kč</t>
  </si>
  <si>
    <t>-335536141</t>
  </si>
  <si>
    <t>Zkoušky a prohlídky elektrických rozvodů a zařízení celková prohlídka a vyhotovení revizní zprávy pro objem montážních prací přes 100 do 500 tis. Kč</t>
  </si>
  <si>
    <t>742</t>
  </si>
  <si>
    <t>Elektroinstalace - slaboproud</t>
  </si>
  <si>
    <t>Práce a dodávky M</t>
  </si>
  <si>
    <t>22-M</t>
  </si>
  <si>
    <t>Montáže technologických zařízení pro dopravní stavby</t>
  </si>
  <si>
    <t>67</t>
  </si>
  <si>
    <t>220111761</t>
  </si>
  <si>
    <t>Montáž svorka uzemňovací na vodovodní potrubí</t>
  </si>
  <si>
    <t>64</t>
  </si>
  <si>
    <t>1565893062</t>
  </si>
  <si>
    <t>Montáž svorky uzemňovací včetně očištění spojů a součástí na vodovodním potrubí</t>
  </si>
  <si>
    <t>68</t>
  </si>
  <si>
    <t>35442043</t>
  </si>
  <si>
    <t>svorka uzemnění nerez na vodovodní potrubí a okapové roury</t>
  </si>
  <si>
    <t>128</t>
  </si>
  <si>
    <t>2143433672</t>
  </si>
  <si>
    <t>HZS</t>
  </si>
  <si>
    <t>Hodinové zúčtovací sazby</t>
  </si>
  <si>
    <t>69</t>
  </si>
  <si>
    <t>HZS1291</t>
  </si>
  <si>
    <t>Uklid pracoviště</t>
  </si>
  <si>
    <t>hod</t>
  </si>
  <si>
    <t>512</t>
  </si>
  <si>
    <t>-133681408</t>
  </si>
  <si>
    <t>Úklid pracoviště</t>
  </si>
  <si>
    <t>70</t>
  </si>
  <si>
    <t>HZS2221x</t>
  </si>
  <si>
    <t>Koordinace s ostaními profesemi</t>
  </si>
  <si>
    <t>-197521022</t>
  </si>
  <si>
    <t>Demontáž stavajících prvků elektroinstalace</t>
  </si>
  <si>
    <t>71</t>
  </si>
  <si>
    <t>HZS2221xx</t>
  </si>
  <si>
    <t>Spolupráce s revizním technikem</t>
  </si>
  <si>
    <t>-1938110042</t>
  </si>
  <si>
    <t>72</t>
  </si>
  <si>
    <t>HZS2222</t>
  </si>
  <si>
    <t>Komplexní vyzkoušení-oživení, nastavení regulace</t>
  </si>
  <si>
    <t>-402682686</t>
  </si>
  <si>
    <t xml:space="preserve">Práce neobsažené v ceníku  C21M - elektromontáže, vyhledávací práce, přesun kuchynského  zařízení</t>
  </si>
  <si>
    <t>VRN</t>
  </si>
  <si>
    <t>Vedlejší rozpočtové náklady</t>
  </si>
  <si>
    <t>VRN1</t>
  </si>
  <si>
    <t>Průzkumné, geodetické a projektové práce</t>
  </si>
  <si>
    <t>73</t>
  </si>
  <si>
    <t>013002000</t>
  </si>
  <si>
    <t>Projektové práce SKUTEČNÝ STAV</t>
  </si>
  <si>
    <t>1024</t>
  </si>
  <si>
    <t>1741936401</t>
  </si>
  <si>
    <t>VRN6</t>
  </si>
  <si>
    <t>Územní vlivy</t>
  </si>
  <si>
    <t>74</t>
  </si>
  <si>
    <t>065002000</t>
  </si>
  <si>
    <t>Mimostaveništní doprava materiálů</t>
  </si>
  <si>
    <t>-2019572488</t>
  </si>
  <si>
    <t>VRN8</t>
  </si>
  <si>
    <t>Přesun stavebních kapacit</t>
  </si>
  <si>
    <t>75</t>
  </si>
  <si>
    <t>081002000</t>
  </si>
  <si>
    <t>Doprava zaměstnanců</t>
  </si>
  <si>
    <t>-269006064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</si>
</sst>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2" fillId="0" borderId="14" xfId="0" applyNumberFormat="1" applyFont="1" applyBorder="1" applyAlignment="1" applyProtection="1">
      <alignment horizontal="right" vertical="center"/>
    </xf>
    <xf numFmtId="4" fontId="12" fillId="0" borderId="0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28" fillId="0" borderId="12" xfId="0" applyNumberFormat="1" applyFont="1" applyBorder="1" applyAlignment="1" applyProtection="1"/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2" borderId="22" xfId="0" applyNumberFormat="1" applyFont="1" applyFill="1" applyBorder="1" applyAlignment="1" applyProtection="1">
      <alignment vertical="center"/>
      <protection locked="0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</xf>
    <xf numFmtId="4" fontId="32" fillId="0" borderId="22" xfId="0" applyNumberFormat="1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46355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82</xdr:row>
      <xdr:rowOff>58420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1215390</xdr:colOff>
      <xdr:row>3</xdr:row>
      <xdr:rowOff>0</xdr:rowOff>
    </xdr:from>
    <xdr:to>
      <xdr:col>10</xdr:col>
      <xdr:colOff>1215390</xdr:colOff>
      <xdr:row>4</xdr:row>
      <xdr:rowOff>18415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1215390</xdr:colOff>
      <xdr:row>81</xdr:row>
      <xdr:rowOff>0</xdr:rowOff>
    </xdr:from>
    <xdr:to>
      <xdr:col>10</xdr:col>
      <xdr:colOff>1215390</xdr:colOff>
      <xdr:row>82</xdr:row>
      <xdr:rowOff>18415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1215390</xdr:colOff>
      <xdr:row>113</xdr:row>
      <xdr:rowOff>0</xdr:rowOff>
    </xdr:from>
    <xdr:to>
      <xdr:col>10</xdr:col>
      <xdr:colOff>1215390</xdr:colOff>
      <xdr:row>114</xdr:row>
      <xdr:rowOff>18415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5</v>
      </c>
      <c r="BV1" s="13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4" t="s">
        <v>7</v>
      </c>
      <c r="BT2" s="14" t="s">
        <v>8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9</v>
      </c>
    </row>
    <row r="4" s="1" customFormat="1" ht="24.96" customHeight="1">
      <c r="B4" s="18"/>
      <c r="C4" s="19"/>
      <c r="D4" s="20" t="s">
        <v>10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11</v>
      </c>
      <c r="BG4" s="22" t="s">
        <v>12</v>
      </c>
      <c r="BS4" s="14" t="s">
        <v>13</v>
      </c>
    </row>
    <row r="5" s="1" customFormat="1" ht="12" customHeight="1">
      <c r="B5" s="18"/>
      <c r="C5" s="19"/>
      <c r="D5" s="23" t="s">
        <v>14</v>
      </c>
      <c r="E5" s="19"/>
      <c r="F5" s="19"/>
      <c r="G5" s="19"/>
      <c r="H5" s="19"/>
      <c r="I5" s="19"/>
      <c r="J5" s="19"/>
      <c r="K5" s="24" t="s">
        <v>15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G5" s="25" t="s">
        <v>16</v>
      </c>
      <c r="BS5" s="14" t="s">
        <v>7</v>
      </c>
    </row>
    <row r="6" s="1" customFormat="1" ht="36.96" customHeight="1">
      <c r="B6" s="18"/>
      <c r="C6" s="19"/>
      <c r="D6" s="26" t="s">
        <v>17</v>
      </c>
      <c r="E6" s="19"/>
      <c r="F6" s="19"/>
      <c r="G6" s="19"/>
      <c r="H6" s="19"/>
      <c r="I6" s="19"/>
      <c r="J6" s="19"/>
      <c r="K6" s="27" t="s">
        <v>18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G6" s="28"/>
      <c r="BS6" s="14" t="s">
        <v>7</v>
      </c>
    </row>
    <row r="7" s="1" customFormat="1" ht="12" customHeight="1">
      <c r="B7" s="18"/>
      <c r="C7" s="19"/>
      <c r="D7" s="29" t="s">
        <v>19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20</v>
      </c>
      <c r="AL7" s="19"/>
      <c r="AM7" s="19"/>
      <c r="AN7" s="24" t="s">
        <v>1</v>
      </c>
      <c r="AO7" s="19"/>
      <c r="AP7" s="19"/>
      <c r="AQ7" s="19"/>
      <c r="AR7" s="17"/>
      <c r="BG7" s="28"/>
      <c r="BS7" s="14" t="s">
        <v>7</v>
      </c>
    </row>
    <row r="8" s="1" customFormat="1" ht="12" customHeight="1">
      <c r="B8" s="18"/>
      <c r="C8" s="19"/>
      <c r="D8" s="29" t="s">
        <v>21</v>
      </c>
      <c r="E8" s="19"/>
      <c r="F8" s="19"/>
      <c r="G8" s="19"/>
      <c r="H8" s="19"/>
      <c r="I8" s="19"/>
      <c r="J8" s="19"/>
      <c r="K8" s="24" t="s">
        <v>22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23</v>
      </c>
      <c r="AL8" s="19"/>
      <c r="AM8" s="19"/>
      <c r="AN8" s="30" t="s">
        <v>24</v>
      </c>
      <c r="AO8" s="19"/>
      <c r="AP8" s="19"/>
      <c r="AQ8" s="19"/>
      <c r="AR8" s="17"/>
      <c r="BG8" s="28"/>
      <c r="BS8" s="14" t="s">
        <v>7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G9" s="28"/>
      <c r="BS9" s="14" t="s">
        <v>7</v>
      </c>
    </row>
    <row r="10" s="1" customFormat="1" ht="12" customHeight="1">
      <c r="B10" s="18"/>
      <c r="C10" s="19"/>
      <c r="D10" s="29" t="s">
        <v>25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26</v>
      </c>
      <c r="AL10" s="19"/>
      <c r="AM10" s="19"/>
      <c r="AN10" s="24" t="s">
        <v>1</v>
      </c>
      <c r="AO10" s="19"/>
      <c r="AP10" s="19"/>
      <c r="AQ10" s="19"/>
      <c r="AR10" s="17"/>
      <c r="BG10" s="28"/>
      <c r="BS10" s="14" t="s">
        <v>7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1</v>
      </c>
      <c r="AO11" s="19"/>
      <c r="AP11" s="19"/>
      <c r="AQ11" s="19"/>
      <c r="AR11" s="17"/>
      <c r="BG11" s="28"/>
      <c r="BS11" s="14" t="s">
        <v>7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G12" s="28"/>
      <c r="BS12" s="14" t="s">
        <v>7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26</v>
      </c>
      <c r="AL13" s="19"/>
      <c r="AM13" s="19"/>
      <c r="AN13" s="31" t="s">
        <v>30</v>
      </c>
      <c r="AO13" s="19"/>
      <c r="AP13" s="19"/>
      <c r="AQ13" s="19"/>
      <c r="AR13" s="17"/>
      <c r="BG13" s="28"/>
      <c r="BS13" s="14" t="s">
        <v>7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30</v>
      </c>
      <c r="AO14" s="19"/>
      <c r="AP14" s="19"/>
      <c r="AQ14" s="19"/>
      <c r="AR14" s="17"/>
      <c r="BG14" s="28"/>
      <c r="BS14" s="14" t="s">
        <v>7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G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26</v>
      </c>
      <c r="AL16" s="19"/>
      <c r="AM16" s="19"/>
      <c r="AN16" s="24" t="s">
        <v>1</v>
      </c>
      <c r="AO16" s="19"/>
      <c r="AP16" s="19"/>
      <c r="AQ16" s="19"/>
      <c r="AR16" s="17"/>
      <c r="BG16" s="28"/>
      <c r="BS16" s="14" t="s">
        <v>4</v>
      </c>
    </row>
    <row r="17" s="1" customFormat="1" ht="18.48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G17" s="28"/>
      <c r="BS17" s="14" t="s">
        <v>5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G18" s="28"/>
      <c r="BS18" s="14" t="s">
        <v>7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26</v>
      </c>
      <c r="AL19" s="19"/>
      <c r="AM19" s="19"/>
      <c r="AN19" s="24" t="s">
        <v>1</v>
      </c>
      <c r="AO19" s="19"/>
      <c r="AP19" s="19"/>
      <c r="AQ19" s="19"/>
      <c r="AR19" s="17"/>
      <c r="BG19" s="28"/>
      <c r="BS19" s="14" t="s">
        <v>7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G20" s="28"/>
      <c r="BS20" s="14" t="s">
        <v>5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G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G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G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G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G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G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G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G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ROUND(BB94,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ROUND(AX94, 2)</f>
        <v>0</v>
      </c>
      <c r="AL29" s="44"/>
      <c r="AM29" s="44"/>
      <c r="AN29" s="44"/>
      <c r="AO29" s="44"/>
      <c r="AP29" s="44"/>
      <c r="AQ29" s="44"/>
      <c r="AR29" s="47"/>
      <c r="BG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ROUND(BC94,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ROUND(AY94, 2)</f>
        <v>0</v>
      </c>
      <c r="AL30" s="44"/>
      <c r="AM30" s="44"/>
      <c r="AN30" s="44"/>
      <c r="AO30" s="44"/>
      <c r="AP30" s="44"/>
      <c r="AQ30" s="44"/>
      <c r="AR30" s="47"/>
      <c r="BG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ROUND(BD94,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G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ROUND(BE94,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G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ROUND(BF94,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G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G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G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G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G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G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G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G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G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G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G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G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G83" s="35"/>
    </row>
    <row r="84" s="4" customFormat="1" ht="12" customHeight="1">
      <c r="A84" s="4"/>
      <c r="B84" s="67"/>
      <c r="C84" s="29" t="s">
        <v>14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226525H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G84" s="4"/>
    </row>
    <row r="85" s="5" customFormat="1" ht="36.96" customHeight="1">
      <c r="A85" s="5"/>
      <c r="B85" s="70"/>
      <c r="C85" s="71" t="s">
        <v>17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Rekonstrukce elektroinstalace bytové jednotky na ul. Obránců míru 707, Kopřivnice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G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G86" s="35"/>
    </row>
    <row r="87" s="2" customFormat="1" ht="12" customHeight="1">
      <c r="A87" s="35"/>
      <c r="B87" s="36"/>
      <c r="C87" s="29" t="s">
        <v>21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Kopřivnice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23</v>
      </c>
      <c r="AJ87" s="37"/>
      <c r="AK87" s="37"/>
      <c r="AL87" s="37"/>
      <c r="AM87" s="76" t="str">
        <f>IF(AN8= "","",AN8)</f>
        <v>10. 11. 2025</v>
      </c>
      <c r="AN87" s="76"/>
      <c r="AO87" s="37"/>
      <c r="AP87" s="37"/>
      <c r="AQ87" s="37"/>
      <c r="AR87" s="41"/>
      <c r="BG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G88" s="35"/>
    </row>
    <row r="89" s="2" customFormat="1" ht="15.15" customHeight="1">
      <c r="A89" s="35"/>
      <c r="B89" s="36"/>
      <c r="C89" s="29" t="s">
        <v>25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Město Kopřivnice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7" t="str">
        <f>IF(E17="","",E17)</f>
        <v>Tomáš Pavič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1"/>
      <c r="BG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Ing. Jiří Horák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5"/>
      <c r="BG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9"/>
      <c r="BG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8" t="s">
        <v>73</v>
      </c>
      <c r="BE92" s="98" t="s">
        <v>74</v>
      </c>
      <c r="BF92" s="99" t="s">
        <v>75</v>
      </c>
      <c r="BG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2"/>
      <c r="BG93" s="35"/>
    </row>
    <row r="94" s="6" customFormat="1" ht="32.4" customHeight="1">
      <c r="A94" s="6"/>
      <c r="B94" s="103"/>
      <c r="C94" s="104" t="s">
        <v>76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SUM(AG94,AV94)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ROUND(AT95,2)</f>
        <v>0</v>
      </c>
      <c r="AU94" s="112">
        <f>ROUND(AU95,2)</f>
        <v>0</v>
      </c>
      <c r="AV94" s="112">
        <f>ROUND(SUM(AX94:AY94),2)</f>
        <v>0</v>
      </c>
      <c r="AW94" s="113">
        <f>ROUND(AW95,5)</f>
        <v>0</v>
      </c>
      <c r="AX94" s="112">
        <f>ROUND(BB94*L29,2)</f>
        <v>0</v>
      </c>
      <c r="AY94" s="112">
        <f>ROUND(BC94*L30,2)</f>
        <v>0</v>
      </c>
      <c r="AZ94" s="112">
        <f>ROUND(BD94*L29,2)</f>
        <v>0</v>
      </c>
      <c r="BA94" s="112">
        <f>ROUND(BE94*L30,2)</f>
        <v>0</v>
      </c>
      <c r="BB94" s="112">
        <f>ROUND(BB95,2)</f>
        <v>0</v>
      </c>
      <c r="BC94" s="112">
        <f>ROUND(BC95,2)</f>
        <v>0</v>
      </c>
      <c r="BD94" s="112">
        <f>ROUND(BD95,2)</f>
        <v>0</v>
      </c>
      <c r="BE94" s="112">
        <f>ROUND(BE95,2)</f>
        <v>0</v>
      </c>
      <c r="BF94" s="114">
        <f>ROUND(BF95,2)</f>
        <v>0</v>
      </c>
      <c r="BG94" s="6"/>
      <c r="BS94" s="115" t="s">
        <v>77</v>
      </c>
      <c r="BT94" s="115" t="s">
        <v>78</v>
      </c>
      <c r="BV94" s="115" t="s">
        <v>79</v>
      </c>
      <c r="BW94" s="115" t="s">
        <v>6</v>
      </c>
      <c r="BX94" s="115" t="s">
        <v>80</v>
      </c>
      <c r="CL94" s="115" t="s">
        <v>1</v>
      </c>
    </row>
    <row r="95" s="7" customFormat="1" ht="37.5" customHeight="1">
      <c r="A95" s="116" t="s">
        <v>81</v>
      </c>
      <c r="B95" s="117"/>
      <c r="C95" s="118"/>
      <c r="D95" s="119" t="s">
        <v>15</v>
      </c>
      <c r="E95" s="119"/>
      <c r="F95" s="119"/>
      <c r="G95" s="119"/>
      <c r="H95" s="119"/>
      <c r="I95" s="120"/>
      <c r="J95" s="119" t="s">
        <v>18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'226525H - Rekonstrukce el...'!K30</f>
        <v>0</v>
      </c>
      <c r="AH95" s="120"/>
      <c r="AI95" s="120"/>
      <c r="AJ95" s="120"/>
      <c r="AK95" s="120"/>
      <c r="AL95" s="120"/>
      <c r="AM95" s="120"/>
      <c r="AN95" s="121">
        <f>SUM(AG95,AV95)</f>
        <v>0</v>
      </c>
      <c r="AO95" s="120"/>
      <c r="AP95" s="120"/>
      <c r="AQ95" s="122" t="s">
        <v>82</v>
      </c>
      <c r="AR95" s="123"/>
      <c r="AS95" s="124">
        <f>'226525H - Rekonstrukce el...'!K28</f>
        <v>0</v>
      </c>
      <c r="AT95" s="125">
        <f>'226525H - Rekonstrukce el...'!K29</f>
        <v>0</v>
      </c>
      <c r="AU95" s="125">
        <v>0</v>
      </c>
      <c r="AV95" s="125">
        <f>ROUND(SUM(AX95:AY95),2)</f>
        <v>0</v>
      </c>
      <c r="AW95" s="126">
        <f>'226525H - Rekonstrukce el...'!T125</f>
        <v>0</v>
      </c>
      <c r="AX95" s="125">
        <f>'226525H - Rekonstrukce el...'!K33</f>
        <v>0</v>
      </c>
      <c r="AY95" s="125">
        <f>'226525H - Rekonstrukce el...'!K34</f>
        <v>0</v>
      </c>
      <c r="AZ95" s="125">
        <f>'226525H - Rekonstrukce el...'!K35</f>
        <v>0</v>
      </c>
      <c r="BA95" s="125">
        <f>'226525H - Rekonstrukce el...'!K36</f>
        <v>0</v>
      </c>
      <c r="BB95" s="125">
        <f>'226525H - Rekonstrukce el...'!F33</f>
        <v>0</v>
      </c>
      <c r="BC95" s="125">
        <f>'226525H - Rekonstrukce el...'!F34</f>
        <v>0</v>
      </c>
      <c r="BD95" s="125">
        <f>'226525H - Rekonstrukce el...'!F35</f>
        <v>0</v>
      </c>
      <c r="BE95" s="125">
        <f>'226525H - Rekonstrukce el...'!F36</f>
        <v>0</v>
      </c>
      <c r="BF95" s="127">
        <f>'226525H - Rekonstrukce el...'!F37</f>
        <v>0</v>
      </c>
      <c r="BG95" s="7"/>
      <c r="BT95" s="128" t="s">
        <v>83</v>
      </c>
      <c r="BU95" s="128" t="s">
        <v>84</v>
      </c>
      <c r="BV95" s="128" t="s">
        <v>79</v>
      </c>
      <c r="BW95" s="128" t="s">
        <v>6</v>
      </c>
      <c r="BX95" s="128" t="s">
        <v>80</v>
      </c>
      <c r="CL95" s="128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</row>
  </sheetData>
  <sheetProtection sheet="1" formatColumns="0" formatRows="0" objects="1" scenarios="1" spinCount="100000" saltValue="pCStICmoD7DjrA+JCDpinckqihiKvsh231i3wn/WKplxIhheH4dNtgFX4xpZJu8LGMCyoL5j4z0tta6fjVsE0A==" hashValue="mJGqcjJMiE1WzP8Y/BzpPByrm4UvbALgz0e2qm2N51HWxkgFZUeO9Tfc5Af0g6u8z3Ji6VwFIypPURcOw//JOg==" algorithmName="SHA-512" password="CC35"/>
  <mergeCells count="42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G2"/>
  </mergeCells>
  <hyperlinks>
    <hyperlink ref="A95" location="'226525H - Rekonstrukce e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4" t="s">
        <v>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7"/>
      <c r="AT3" s="14" t="s">
        <v>83</v>
      </c>
    </row>
    <row r="4" s="1" customFormat="1" ht="24.96" customHeight="1">
      <c r="B4" s="17"/>
      <c r="D4" s="131" t="s">
        <v>85</v>
      </c>
      <c r="M4" s="17"/>
      <c r="N4" s="132" t="s">
        <v>11</v>
      </c>
      <c r="AT4" s="14" t="s">
        <v>4</v>
      </c>
    </row>
    <row r="5" s="1" customFormat="1" ht="6.96" customHeight="1">
      <c r="B5" s="17"/>
      <c r="M5" s="17"/>
    </row>
    <row r="6" s="2" customFormat="1" ht="12" customHeight="1">
      <c r="A6" s="35"/>
      <c r="B6" s="41"/>
      <c r="C6" s="35"/>
      <c r="D6" s="133" t="s">
        <v>17</v>
      </c>
      <c r="E6" s="35"/>
      <c r="F6" s="35"/>
      <c r="G6" s="35"/>
      <c r="H6" s="35"/>
      <c r="I6" s="35"/>
      <c r="J6" s="35"/>
      <c r="K6" s="35"/>
      <c r="L6" s="35"/>
      <c r="M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30" customHeight="1">
      <c r="A7" s="35"/>
      <c r="B7" s="41"/>
      <c r="C7" s="35"/>
      <c r="D7" s="35"/>
      <c r="E7" s="134" t="s">
        <v>18</v>
      </c>
      <c r="F7" s="35"/>
      <c r="G7" s="35"/>
      <c r="H7" s="35"/>
      <c r="I7" s="35"/>
      <c r="J7" s="35"/>
      <c r="K7" s="35"/>
      <c r="L7" s="35"/>
      <c r="M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3" t="s">
        <v>19</v>
      </c>
      <c r="E9" s="35"/>
      <c r="F9" s="135" t="s">
        <v>1</v>
      </c>
      <c r="G9" s="35"/>
      <c r="H9" s="35"/>
      <c r="I9" s="133" t="s">
        <v>20</v>
      </c>
      <c r="J9" s="135" t="s">
        <v>1</v>
      </c>
      <c r="K9" s="35"/>
      <c r="L9" s="35"/>
      <c r="M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3" t="s">
        <v>21</v>
      </c>
      <c r="E10" s="35"/>
      <c r="F10" s="135" t="s">
        <v>22</v>
      </c>
      <c r="G10" s="35"/>
      <c r="H10" s="35"/>
      <c r="I10" s="133" t="s">
        <v>23</v>
      </c>
      <c r="J10" s="136" t="str">
        <f>'Rekapitulace stavby'!AN8</f>
        <v>10. 11. 2025</v>
      </c>
      <c r="K10" s="35"/>
      <c r="L10" s="35"/>
      <c r="M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25</v>
      </c>
      <c r="E12" s="35"/>
      <c r="F12" s="35"/>
      <c r="G12" s="35"/>
      <c r="H12" s="35"/>
      <c r="I12" s="133" t="s">
        <v>26</v>
      </c>
      <c r="J12" s="135" t="s">
        <v>1</v>
      </c>
      <c r="K12" s="35"/>
      <c r="L12" s="35"/>
      <c r="M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5" t="s">
        <v>27</v>
      </c>
      <c r="F13" s="35"/>
      <c r="G13" s="35"/>
      <c r="H13" s="35"/>
      <c r="I13" s="133" t="s">
        <v>28</v>
      </c>
      <c r="J13" s="135" t="s">
        <v>1</v>
      </c>
      <c r="K13" s="35"/>
      <c r="L13" s="35"/>
      <c r="M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3" t="s">
        <v>29</v>
      </c>
      <c r="E15" s="35"/>
      <c r="F15" s="35"/>
      <c r="G15" s="35"/>
      <c r="H15" s="35"/>
      <c r="I15" s="133" t="s">
        <v>26</v>
      </c>
      <c r="J15" s="30" t="str">
        <f>'Rekapitulace stavby'!AN13</f>
        <v>Vyplň údaj</v>
      </c>
      <c r="K15" s="35"/>
      <c r="L15" s="35"/>
      <c r="M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5"/>
      <c r="G16" s="135"/>
      <c r="H16" s="135"/>
      <c r="I16" s="133" t="s">
        <v>28</v>
      </c>
      <c r="J16" s="30" t="str">
        <f>'Rekapitulace stavby'!AN14</f>
        <v>Vyplň údaj</v>
      </c>
      <c r="K16" s="35"/>
      <c r="L16" s="35"/>
      <c r="M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3" t="s">
        <v>31</v>
      </c>
      <c r="E18" s="35"/>
      <c r="F18" s="35"/>
      <c r="G18" s="35"/>
      <c r="H18" s="35"/>
      <c r="I18" s="133" t="s">
        <v>26</v>
      </c>
      <c r="J18" s="135" t="s">
        <v>1</v>
      </c>
      <c r="K18" s="35"/>
      <c r="L18" s="35"/>
      <c r="M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5" t="s">
        <v>32</v>
      </c>
      <c r="F19" s="35"/>
      <c r="G19" s="35"/>
      <c r="H19" s="35"/>
      <c r="I19" s="133" t="s">
        <v>28</v>
      </c>
      <c r="J19" s="135" t="s">
        <v>1</v>
      </c>
      <c r="K19" s="35"/>
      <c r="L19" s="35"/>
      <c r="M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3" t="s">
        <v>33</v>
      </c>
      <c r="E21" s="35"/>
      <c r="F21" s="35"/>
      <c r="G21" s="35"/>
      <c r="H21" s="35"/>
      <c r="I21" s="133" t="s">
        <v>26</v>
      </c>
      <c r="J21" s="135" t="s">
        <v>1</v>
      </c>
      <c r="K21" s="35"/>
      <c r="L21" s="35"/>
      <c r="M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5" t="s">
        <v>34</v>
      </c>
      <c r="F22" s="35"/>
      <c r="G22" s="35"/>
      <c r="H22" s="35"/>
      <c r="I22" s="133" t="s">
        <v>28</v>
      </c>
      <c r="J22" s="135" t="s">
        <v>1</v>
      </c>
      <c r="K22" s="35"/>
      <c r="L22" s="35"/>
      <c r="M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3" t="s">
        <v>35</v>
      </c>
      <c r="E24" s="35"/>
      <c r="F24" s="35"/>
      <c r="G24" s="35"/>
      <c r="H24" s="35"/>
      <c r="I24" s="35"/>
      <c r="J24" s="35"/>
      <c r="K24" s="35"/>
      <c r="L24" s="35"/>
      <c r="M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37"/>
      <c r="M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1"/>
      <c r="E27" s="141"/>
      <c r="F27" s="141"/>
      <c r="G27" s="141"/>
      <c r="H27" s="141"/>
      <c r="I27" s="141"/>
      <c r="J27" s="141"/>
      <c r="K27" s="141"/>
      <c r="L27" s="141"/>
      <c r="M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>
      <c r="A28" s="35"/>
      <c r="B28" s="41"/>
      <c r="C28" s="35"/>
      <c r="D28" s="35"/>
      <c r="E28" s="133" t="s">
        <v>86</v>
      </c>
      <c r="F28" s="35"/>
      <c r="G28" s="35"/>
      <c r="H28" s="35"/>
      <c r="I28" s="35"/>
      <c r="J28" s="35"/>
      <c r="K28" s="142">
        <f>I94</f>
        <v>0</v>
      </c>
      <c r="L28" s="35"/>
      <c r="M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>
      <c r="A29" s="35"/>
      <c r="B29" s="41"/>
      <c r="C29" s="35"/>
      <c r="D29" s="35"/>
      <c r="E29" s="133" t="s">
        <v>87</v>
      </c>
      <c r="F29" s="35"/>
      <c r="G29" s="35"/>
      <c r="H29" s="35"/>
      <c r="I29" s="35"/>
      <c r="J29" s="35"/>
      <c r="K29" s="142">
        <f>J94</f>
        <v>0</v>
      </c>
      <c r="L29" s="35"/>
      <c r="M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36</v>
      </c>
      <c r="E30" s="35"/>
      <c r="F30" s="35"/>
      <c r="G30" s="35"/>
      <c r="H30" s="35"/>
      <c r="I30" s="35"/>
      <c r="J30" s="35"/>
      <c r="K30" s="144">
        <f>ROUND(K125, 2)</f>
        <v>0</v>
      </c>
      <c r="L30" s="35"/>
      <c r="M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1"/>
      <c r="E31" s="141"/>
      <c r="F31" s="141"/>
      <c r="G31" s="141"/>
      <c r="H31" s="141"/>
      <c r="I31" s="141"/>
      <c r="J31" s="141"/>
      <c r="K31" s="141"/>
      <c r="L31" s="141"/>
      <c r="M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38</v>
      </c>
      <c r="G32" s="35"/>
      <c r="H32" s="35"/>
      <c r="I32" s="145" t="s">
        <v>37</v>
      </c>
      <c r="J32" s="35"/>
      <c r="K32" s="145" t="s">
        <v>39</v>
      </c>
      <c r="L32" s="35"/>
      <c r="M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40</v>
      </c>
      <c r="E33" s="133" t="s">
        <v>41</v>
      </c>
      <c r="F33" s="142">
        <f>ROUND((SUM(BE125:BE248)),  2)</f>
        <v>0</v>
      </c>
      <c r="G33" s="35"/>
      <c r="H33" s="35"/>
      <c r="I33" s="147">
        <v>0.20999999999999999</v>
      </c>
      <c r="J33" s="35"/>
      <c r="K33" s="142">
        <f>ROUND(((SUM(BE125:BE248))*I33),  2)</f>
        <v>0</v>
      </c>
      <c r="L33" s="35"/>
      <c r="M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42</v>
      </c>
      <c r="F34" s="142">
        <f>ROUND((SUM(BF125:BF248)),  2)</f>
        <v>0</v>
      </c>
      <c r="G34" s="35"/>
      <c r="H34" s="35"/>
      <c r="I34" s="147">
        <v>0.12</v>
      </c>
      <c r="J34" s="35"/>
      <c r="K34" s="142">
        <f>ROUND(((SUM(BF125:BF248))*I34),  2)</f>
        <v>0</v>
      </c>
      <c r="L34" s="35"/>
      <c r="M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43</v>
      </c>
      <c r="F35" s="142">
        <f>ROUND((SUM(BG125:BG248)),  2)</f>
        <v>0</v>
      </c>
      <c r="G35" s="35"/>
      <c r="H35" s="35"/>
      <c r="I35" s="147">
        <v>0.20999999999999999</v>
      </c>
      <c r="J35" s="35"/>
      <c r="K35" s="142">
        <f>0</f>
        <v>0</v>
      </c>
      <c r="L35" s="35"/>
      <c r="M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44</v>
      </c>
      <c r="F36" s="142">
        <f>ROUND((SUM(BH125:BH248)),  2)</f>
        <v>0</v>
      </c>
      <c r="G36" s="35"/>
      <c r="H36" s="35"/>
      <c r="I36" s="147">
        <v>0.12</v>
      </c>
      <c r="J36" s="35"/>
      <c r="K36" s="142">
        <f>0</f>
        <v>0</v>
      </c>
      <c r="L36" s="35"/>
      <c r="M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45</v>
      </c>
      <c r="F37" s="142">
        <f>ROUND((SUM(BI125:BI248)),  2)</f>
        <v>0</v>
      </c>
      <c r="G37" s="35"/>
      <c r="H37" s="35"/>
      <c r="I37" s="147">
        <v>0</v>
      </c>
      <c r="J37" s="35"/>
      <c r="K37" s="142">
        <f>0</f>
        <v>0</v>
      </c>
      <c r="L37" s="35"/>
      <c r="M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8"/>
      <c r="D39" s="149" t="s">
        <v>46</v>
      </c>
      <c r="E39" s="150"/>
      <c r="F39" s="150"/>
      <c r="G39" s="151" t="s">
        <v>47</v>
      </c>
      <c r="H39" s="152" t="s">
        <v>48</v>
      </c>
      <c r="I39" s="150"/>
      <c r="J39" s="150"/>
      <c r="K39" s="153">
        <f>SUM(K30:K37)</f>
        <v>0</v>
      </c>
      <c r="L39" s="154"/>
      <c r="M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M41" s="17"/>
    </row>
    <row r="42" s="1" customFormat="1" ht="14.4" customHeight="1">
      <c r="B42" s="17"/>
      <c r="M42" s="17"/>
    </row>
    <row r="43" s="1" customFormat="1" ht="14.4" customHeight="1">
      <c r="B43" s="17"/>
      <c r="M43" s="17"/>
    </row>
    <row r="44" s="1" customFormat="1" ht="14.4" customHeight="1">
      <c r="B44" s="17"/>
      <c r="M44" s="17"/>
    </row>
    <row r="45" s="1" customFormat="1" ht="14.4" customHeight="1">
      <c r="B45" s="17"/>
      <c r="M45" s="17"/>
    </row>
    <row r="46" s="1" customFormat="1" ht="14.4" customHeight="1">
      <c r="B46" s="17"/>
      <c r="M46" s="17"/>
    </row>
    <row r="47" s="1" customFormat="1" ht="14.4" customHeight="1">
      <c r="B47" s="17"/>
      <c r="M47" s="17"/>
    </row>
    <row r="48" s="1" customFormat="1" ht="14.4" customHeight="1">
      <c r="B48" s="17"/>
      <c r="M48" s="17"/>
    </row>
    <row r="49" s="1" customFormat="1" ht="14.4" customHeight="1">
      <c r="B49" s="17"/>
      <c r="M49" s="17"/>
    </row>
    <row r="50" s="2" customFormat="1" ht="14.4" customHeight="1">
      <c r="B50" s="60"/>
      <c r="D50" s="155" t="s">
        <v>49</v>
      </c>
      <c r="E50" s="156"/>
      <c r="F50" s="156"/>
      <c r="G50" s="155" t="s">
        <v>50</v>
      </c>
      <c r="H50" s="156"/>
      <c r="I50" s="156"/>
      <c r="J50" s="156"/>
      <c r="K50" s="156"/>
      <c r="L50" s="156"/>
      <c r="M50" s="60"/>
    </row>
    <row r="51">
      <c r="B51" s="17"/>
      <c r="M51" s="17"/>
    </row>
    <row r="52">
      <c r="B52" s="17"/>
      <c r="M52" s="17"/>
    </row>
    <row r="53">
      <c r="B53" s="17"/>
      <c r="M53" s="17"/>
    </row>
    <row r="54">
      <c r="B54" s="17"/>
      <c r="M54" s="17"/>
    </row>
    <row r="55">
      <c r="B55" s="17"/>
      <c r="M55" s="17"/>
    </row>
    <row r="56">
      <c r="B56" s="17"/>
      <c r="M56" s="17"/>
    </row>
    <row r="57">
      <c r="B57" s="17"/>
      <c r="M57" s="17"/>
    </row>
    <row r="58">
      <c r="B58" s="17"/>
      <c r="M58" s="17"/>
    </row>
    <row r="59">
      <c r="B59" s="17"/>
      <c r="M59" s="17"/>
    </row>
    <row r="60">
      <c r="B60" s="17"/>
      <c r="M60" s="17"/>
    </row>
    <row r="61" s="2" customFormat="1">
      <c r="A61" s="35"/>
      <c r="B61" s="41"/>
      <c r="C61" s="35"/>
      <c r="D61" s="157" t="s">
        <v>51</v>
      </c>
      <c r="E61" s="158"/>
      <c r="F61" s="159" t="s">
        <v>52</v>
      </c>
      <c r="G61" s="157" t="s">
        <v>51</v>
      </c>
      <c r="H61" s="158"/>
      <c r="I61" s="158"/>
      <c r="J61" s="160" t="s">
        <v>52</v>
      </c>
      <c r="K61" s="158"/>
      <c r="L61" s="158"/>
      <c r="M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M62" s="17"/>
    </row>
    <row r="63">
      <c r="B63" s="17"/>
      <c r="M63" s="17"/>
    </row>
    <row r="64">
      <c r="B64" s="17"/>
      <c r="M64" s="17"/>
    </row>
    <row r="65" s="2" customFormat="1">
      <c r="A65" s="35"/>
      <c r="B65" s="41"/>
      <c r="C65" s="35"/>
      <c r="D65" s="155" t="s">
        <v>53</v>
      </c>
      <c r="E65" s="161"/>
      <c r="F65" s="161"/>
      <c r="G65" s="155" t="s">
        <v>54</v>
      </c>
      <c r="H65" s="161"/>
      <c r="I65" s="161"/>
      <c r="J65" s="161"/>
      <c r="K65" s="161"/>
      <c r="L65" s="161"/>
      <c r="M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M66" s="17"/>
    </row>
    <row r="67">
      <c r="B67" s="17"/>
      <c r="M67" s="17"/>
    </row>
    <row r="68">
      <c r="B68" s="17"/>
      <c r="M68" s="17"/>
    </row>
    <row r="69">
      <c r="B69" s="17"/>
      <c r="M69" s="17"/>
    </row>
    <row r="70">
      <c r="B70" s="17"/>
      <c r="M70" s="17"/>
    </row>
    <row r="71">
      <c r="B71" s="17"/>
      <c r="M71" s="17"/>
    </row>
    <row r="72">
      <c r="B72" s="17"/>
      <c r="M72" s="17"/>
    </row>
    <row r="73">
      <c r="B73" s="17"/>
      <c r="M73" s="17"/>
    </row>
    <row r="74">
      <c r="B74" s="17"/>
      <c r="M74" s="17"/>
    </row>
    <row r="75">
      <c r="B75" s="17"/>
      <c r="M75" s="17"/>
    </row>
    <row r="76" s="2" customFormat="1">
      <c r="A76" s="35"/>
      <c r="B76" s="41"/>
      <c r="C76" s="35"/>
      <c r="D76" s="157" t="s">
        <v>51</v>
      </c>
      <c r="E76" s="158"/>
      <c r="F76" s="159" t="s">
        <v>52</v>
      </c>
      <c r="G76" s="157" t="s">
        <v>51</v>
      </c>
      <c r="H76" s="158"/>
      <c r="I76" s="158"/>
      <c r="J76" s="160" t="s">
        <v>52</v>
      </c>
      <c r="K76" s="158"/>
      <c r="L76" s="158"/>
      <c r="M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88</v>
      </c>
      <c r="D82" s="37"/>
      <c r="E82" s="37"/>
      <c r="F82" s="37"/>
      <c r="G82" s="37"/>
      <c r="H82" s="37"/>
      <c r="I82" s="37"/>
      <c r="J82" s="37"/>
      <c r="K82" s="37"/>
      <c r="L82" s="37"/>
      <c r="M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37"/>
      <c r="M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30" customHeight="1">
      <c r="A85" s="35"/>
      <c r="B85" s="36"/>
      <c r="C85" s="37"/>
      <c r="D85" s="37"/>
      <c r="E85" s="73" t="str">
        <f>E7</f>
        <v>Rekonstrukce elektroinstalace bytové jednotky na ul. Obránců míru 707, Kopřivnice</v>
      </c>
      <c r="F85" s="37"/>
      <c r="G85" s="37"/>
      <c r="H85" s="37"/>
      <c r="I85" s="37"/>
      <c r="J85" s="37"/>
      <c r="K85" s="37"/>
      <c r="L85" s="37"/>
      <c r="M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21</v>
      </c>
      <c r="D87" s="37"/>
      <c r="E87" s="37"/>
      <c r="F87" s="24" t="str">
        <f>F10</f>
        <v>Kopřivnice</v>
      </c>
      <c r="G87" s="37"/>
      <c r="H87" s="37"/>
      <c r="I87" s="29" t="s">
        <v>23</v>
      </c>
      <c r="J87" s="76" t="str">
        <f>IF(J10="","",J10)</f>
        <v>10. 11. 2025</v>
      </c>
      <c r="K87" s="37"/>
      <c r="L87" s="37"/>
      <c r="M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5.15" customHeight="1">
      <c r="A89" s="35"/>
      <c r="B89" s="36"/>
      <c r="C89" s="29" t="s">
        <v>25</v>
      </c>
      <c r="D89" s="37"/>
      <c r="E89" s="37"/>
      <c r="F89" s="24" t="str">
        <f>E13</f>
        <v>Město Kopřivnice</v>
      </c>
      <c r="G89" s="37"/>
      <c r="H89" s="37"/>
      <c r="I89" s="29" t="s">
        <v>31</v>
      </c>
      <c r="J89" s="33" t="str">
        <f>E19</f>
        <v>Tomáš Pavič</v>
      </c>
      <c r="K89" s="37"/>
      <c r="L89" s="37"/>
      <c r="M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15" customHeight="1">
      <c r="A90" s="35"/>
      <c r="B90" s="36"/>
      <c r="C90" s="29" t="s">
        <v>29</v>
      </c>
      <c r="D90" s="37"/>
      <c r="E90" s="37"/>
      <c r="F90" s="24" t="str">
        <f>IF(E16="","",E16)</f>
        <v>Vyplň údaj</v>
      </c>
      <c r="G90" s="37"/>
      <c r="H90" s="37"/>
      <c r="I90" s="29" t="s">
        <v>33</v>
      </c>
      <c r="J90" s="33" t="str">
        <f>E22</f>
        <v>Ing. Jiří Horák</v>
      </c>
      <c r="K90" s="37"/>
      <c r="L90" s="37"/>
      <c r="M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66" t="s">
        <v>89</v>
      </c>
      <c r="D92" s="167"/>
      <c r="E92" s="167"/>
      <c r="F92" s="167"/>
      <c r="G92" s="167"/>
      <c r="H92" s="167"/>
      <c r="I92" s="168" t="s">
        <v>90</v>
      </c>
      <c r="J92" s="168" t="s">
        <v>91</v>
      </c>
      <c r="K92" s="168" t="s">
        <v>92</v>
      </c>
      <c r="L92" s="167"/>
      <c r="M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69" t="s">
        <v>93</v>
      </c>
      <c r="D94" s="37"/>
      <c r="E94" s="37"/>
      <c r="F94" s="37"/>
      <c r="G94" s="37"/>
      <c r="H94" s="37"/>
      <c r="I94" s="107">
        <f>Q125</f>
        <v>0</v>
      </c>
      <c r="J94" s="107">
        <f>R125</f>
        <v>0</v>
      </c>
      <c r="K94" s="107">
        <f>K125</f>
        <v>0</v>
      </c>
      <c r="L94" s="37"/>
      <c r="M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94</v>
      </c>
    </row>
    <row r="95" s="9" customFormat="1" ht="24.96" customHeight="1">
      <c r="A95" s="9"/>
      <c r="B95" s="170"/>
      <c r="C95" s="171"/>
      <c r="D95" s="172" t="s">
        <v>95</v>
      </c>
      <c r="E95" s="173"/>
      <c r="F95" s="173"/>
      <c r="G95" s="173"/>
      <c r="H95" s="173"/>
      <c r="I95" s="174">
        <f>Q126</f>
        <v>0</v>
      </c>
      <c r="J95" s="174">
        <f>R126</f>
        <v>0</v>
      </c>
      <c r="K95" s="174">
        <f>K126</f>
        <v>0</v>
      </c>
      <c r="L95" s="171"/>
      <c r="M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96</v>
      </c>
      <c r="E96" s="179"/>
      <c r="F96" s="179"/>
      <c r="G96" s="179"/>
      <c r="H96" s="179"/>
      <c r="I96" s="180">
        <f>Q127</f>
        <v>0</v>
      </c>
      <c r="J96" s="180">
        <f>R127</f>
        <v>0</v>
      </c>
      <c r="K96" s="180">
        <f>K127</f>
        <v>0</v>
      </c>
      <c r="L96" s="177"/>
      <c r="M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97</v>
      </c>
      <c r="E97" s="179"/>
      <c r="F97" s="179"/>
      <c r="G97" s="179"/>
      <c r="H97" s="179"/>
      <c r="I97" s="180">
        <f>Q138</f>
        <v>0</v>
      </c>
      <c r="J97" s="180">
        <f>R138</f>
        <v>0</v>
      </c>
      <c r="K97" s="180">
        <f>K138</f>
        <v>0</v>
      </c>
      <c r="L97" s="177"/>
      <c r="M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70"/>
      <c r="C98" s="171"/>
      <c r="D98" s="172" t="s">
        <v>98</v>
      </c>
      <c r="E98" s="173"/>
      <c r="F98" s="173"/>
      <c r="G98" s="173"/>
      <c r="H98" s="173"/>
      <c r="I98" s="174">
        <f>Q149</f>
        <v>0</v>
      </c>
      <c r="J98" s="174">
        <f>R149</f>
        <v>0</v>
      </c>
      <c r="K98" s="174">
        <f>K149</f>
        <v>0</v>
      </c>
      <c r="L98" s="171"/>
      <c r="M98" s="17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76"/>
      <c r="C99" s="177"/>
      <c r="D99" s="178" t="s">
        <v>99</v>
      </c>
      <c r="E99" s="179"/>
      <c r="F99" s="179"/>
      <c r="G99" s="179"/>
      <c r="H99" s="179"/>
      <c r="I99" s="180">
        <f>Q150</f>
        <v>0</v>
      </c>
      <c r="J99" s="180">
        <f>R150</f>
        <v>0</v>
      </c>
      <c r="K99" s="180">
        <f>K150</f>
        <v>0</v>
      </c>
      <c r="L99" s="177"/>
      <c r="M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6"/>
      <c r="C100" s="177"/>
      <c r="D100" s="178" t="s">
        <v>100</v>
      </c>
      <c r="E100" s="179"/>
      <c r="F100" s="179"/>
      <c r="G100" s="179"/>
      <c r="H100" s="179"/>
      <c r="I100" s="180">
        <f>Q223</f>
        <v>0</v>
      </c>
      <c r="J100" s="180">
        <f>R223</f>
        <v>0</v>
      </c>
      <c r="K100" s="180">
        <f>K223</f>
        <v>0</v>
      </c>
      <c r="L100" s="177"/>
      <c r="M100" s="18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0"/>
      <c r="C101" s="171"/>
      <c r="D101" s="172" t="s">
        <v>101</v>
      </c>
      <c r="E101" s="173"/>
      <c r="F101" s="173"/>
      <c r="G101" s="173"/>
      <c r="H101" s="173"/>
      <c r="I101" s="174">
        <f>Q224</f>
        <v>0</v>
      </c>
      <c r="J101" s="174">
        <f>R224</f>
        <v>0</v>
      </c>
      <c r="K101" s="174">
        <f>K224</f>
        <v>0</v>
      </c>
      <c r="L101" s="171"/>
      <c r="M101" s="17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6"/>
      <c r="C102" s="177"/>
      <c r="D102" s="178" t="s">
        <v>102</v>
      </c>
      <c r="E102" s="179"/>
      <c r="F102" s="179"/>
      <c r="G102" s="179"/>
      <c r="H102" s="179"/>
      <c r="I102" s="180">
        <f>Q225</f>
        <v>0</v>
      </c>
      <c r="J102" s="180">
        <f>R225</f>
        <v>0</v>
      </c>
      <c r="K102" s="180">
        <f>K225</f>
        <v>0</v>
      </c>
      <c r="L102" s="177"/>
      <c r="M102" s="18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0"/>
      <c r="C103" s="171"/>
      <c r="D103" s="172" t="s">
        <v>103</v>
      </c>
      <c r="E103" s="173"/>
      <c r="F103" s="173"/>
      <c r="G103" s="173"/>
      <c r="H103" s="173"/>
      <c r="I103" s="174">
        <f>Q230</f>
        <v>0</v>
      </c>
      <c r="J103" s="174">
        <f>R230</f>
        <v>0</v>
      </c>
      <c r="K103" s="174">
        <f>K230</f>
        <v>0</v>
      </c>
      <c r="L103" s="171"/>
      <c r="M103" s="17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0"/>
      <c r="C104" s="171"/>
      <c r="D104" s="172" t="s">
        <v>104</v>
      </c>
      <c r="E104" s="173"/>
      <c r="F104" s="173"/>
      <c r="G104" s="173"/>
      <c r="H104" s="173"/>
      <c r="I104" s="174">
        <f>Q239</f>
        <v>0</v>
      </c>
      <c r="J104" s="174">
        <f>R239</f>
        <v>0</v>
      </c>
      <c r="K104" s="174">
        <f>K239</f>
        <v>0</v>
      </c>
      <c r="L104" s="171"/>
      <c r="M104" s="17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6"/>
      <c r="C105" s="177"/>
      <c r="D105" s="178" t="s">
        <v>105</v>
      </c>
      <c r="E105" s="179"/>
      <c r="F105" s="179"/>
      <c r="G105" s="179"/>
      <c r="H105" s="179"/>
      <c r="I105" s="180">
        <f>Q240</f>
        <v>0</v>
      </c>
      <c r="J105" s="180">
        <f>R240</f>
        <v>0</v>
      </c>
      <c r="K105" s="180">
        <f>K240</f>
        <v>0</v>
      </c>
      <c r="L105" s="177"/>
      <c r="M105" s="18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6"/>
      <c r="C106" s="177"/>
      <c r="D106" s="178" t="s">
        <v>106</v>
      </c>
      <c r="E106" s="179"/>
      <c r="F106" s="179"/>
      <c r="G106" s="179"/>
      <c r="H106" s="179"/>
      <c r="I106" s="180">
        <f>Q243</f>
        <v>0</v>
      </c>
      <c r="J106" s="180">
        <f>R243</f>
        <v>0</v>
      </c>
      <c r="K106" s="180">
        <f>K243</f>
        <v>0</v>
      </c>
      <c r="L106" s="177"/>
      <c r="M106" s="18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6"/>
      <c r="C107" s="177"/>
      <c r="D107" s="178" t="s">
        <v>107</v>
      </c>
      <c r="E107" s="179"/>
      <c r="F107" s="179"/>
      <c r="G107" s="179"/>
      <c r="H107" s="179"/>
      <c r="I107" s="180">
        <f>Q246</f>
        <v>0</v>
      </c>
      <c r="J107" s="180">
        <f>R246</f>
        <v>0</v>
      </c>
      <c r="K107" s="180">
        <f>K246</f>
        <v>0</v>
      </c>
      <c r="L107" s="177"/>
      <c r="M107" s="18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108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17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30" customHeight="1">
      <c r="A117" s="35"/>
      <c r="B117" s="36"/>
      <c r="C117" s="37"/>
      <c r="D117" s="37"/>
      <c r="E117" s="73" t="str">
        <f>E7</f>
        <v>Rekonstrukce elektroinstalace bytové jednotky na ul. Obránců míru 707, Kopřivnice</v>
      </c>
      <c r="F117" s="37"/>
      <c r="G117" s="37"/>
      <c r="H117" s="37"/>
      <c r="I117" s="37"/>
      <c r="J117" s="37"/>
      <c r="K117" s="37"/>
      <c r="L117" s="37"/>
      <c r="M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21</v>
      </c>
      <c r="D119" s="37"/>
      <c r="E119" s="37"/>
      <c r="F119" s="24" t="str">
        <f>F10</f>
        <v>Kopřivnice</v>
      </c>
      <c r="G119" s="37"/>
      <c r="H119" s="37"/>
      <c r="I119" s="29" t="s">
        <v>23</v>
      </c>
      <c r="J119" s="76" t="str">
        <f>IF(J10="","",J10)</f>
        <v>10. 11. 2025</v>
      </c>
      <c r="K119" s="37"/>
      <c r="L119" s="37"/>
      <c r="M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25</v>
      </c>
      <c r="D121" s="37"/>
      <c r="E121" s="37"/>
      <c r="F121" s="24" t="str">
        <f>E13</f>
        <v>Město Kopřivnice</v>
      </c>
      <c r="G121" s="37"/>
      <c r="H121" s="37"/>
      <c r="I121" s="29" t="s">
        <v>31</v>
      </c>
      <c r="J121" s="33" t="str">
        <f>E19</f>
        <v>Tomáš Pavič</v>
      </c>
      <c r="K121" s="37"/>
      <c r="L121" s="37"/>
      <c r="M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29</v>
      </c>
      <c r="D122" s="37"/>
      <c r="E122" s="37"/>
      <c r="F122" s="24" t="str">
        <f>IF(E16="","",E16)</f>
        <v>Vyplň údaj</v>
      </c>
      <c r="G122" s="37"/>
      <c r="H122" s="37"/>
      <c r="I122" s="29" t="s">
        <v>33</v>
      </c>
      <c r="J122" s="33" t="str">
        <f>E22</f>
        <v>Ing. Jiří Horák</v>
      </c>
      <c r="K122" s="37"/>
      <c r="L122" s="37"/>
      <c r="M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2"/>
      <c r="B124" s="183"/>
      <c r="C124" s="184" t="s">
        <v>109</v>
      </c>
      <c r="D124" s="185" t="s">
        <v>61</v>
      </c>
      <c r="E124" s="185" t="s">
        <v>57</v>
      </c>
      <c r="F124" s="185" t="s">
        <v>58</v>
      </c>
      <c r="G124" s="185" t="s">
        <v>110</v>
      </c>
      <c r="H124" s="185" t="s">
        <v>111</v>
      </c>
      <c r="I124" s="185" t="s">
        <v>112</v>
      </c>
      <c r="J124" s="185" t="s">
        <v>113</v>
      </c>
      <c r="K124" s="186" t="s">
        <v>92</v>
      </c>
      <c r="L124" s="187" t="s">
        <v>114</v>
      </c>
      <c r="M124" s="188"/>
      <c r="N124" s="97" t="s">
        <v>1</v>
      </c>
      <c r="O124" s="98" t="s">
        <v>40</v>
      </c>
      <c r="P124" s="98" t="s">
        <v>115</v>
      </c>
      <c r="Q124" s="98" t="s">
        <v>116</v>
      </c>
      <c r="R124" s="98" t="s">
        <v>117</v>
      </c>
      <c r="S124" s="98" t="s">
        <v>118</v>
      </c>
      <c r="T124" s="98" t="s">
        <v>119</v>
      </c>
      <c r="U124" s="98" t="s">
        <v>120</v>
      </c>
      <c r="V124" s="98" t="s">
        <v>121</v>
      </c>
      <c r="W124" s="98" t="s">
        <v>122</v>
      </c>
      <c r="X124" s="99" t="s">
        <v>123</v>
      </c>
      <c r="Y124" s="182"/>
      <c r="Z124" s="182"/>
      <c r="AA124" s="182"/>
      <c r="AB124" s="182"/>
      <c r="AC124" s="182"/>
      <c r="AD124" s="182"/>
      <c r="AE124" s="182"/>
    </row>
    <row r="125" s="2" customFormat="1" ht="22.8" customHeight="1">
      <c r="A125" s="35"/>
      <c r="B125" s="36"/>
      <c r="C125" s="104" t="s">
        <v>124</v>
      </c>
      <c r="D125" s="37"/>
      <c r="E125" s="37"/>
      <c r="F125" s="37"/>
      <c r="G125" s="37"/>
      <c r="H125" s="37"/>
      <c r="I125" s="37"/>
      <c r="J125" s="37"/>
      <c r="K125" s="189">
        <f>BK125</f>
        <v>0</v>
      </c>
      <c r="L125" s="37"/>
      <c r="M125" s="41"/>
      <c r="N125" s="100"/>
      <c r="O125" s="190"/>
      <c r="P125" s="101"/>
      <c r="Q125" s="191">
        <f>Q126+Q149+Q224+Q230+Q239</f>
        <v>0</v>
      </c>
      <c r="R125" s="191">
        <f>R126+R149+R224+R230+R239</f>
        <v>0</v>
      </c>
      <c r="S125" s="101"/>
      <c r="T125" s="192">
        <f>T126+T149+T224+T230+T239</f>
        <v>0</v>
      </c>
      <c r="U125" s="101"/>
      <c r="V125" s="192">
        <f>V126+V149+V224+V230+V239</f>
        <v>0.0063600000000000002</v>
      </c>
      <c r="W125" s="101"/>
      <c r="X125" s="193">
        <f>X126+X149+X224+X230+X239</f>
        <v>0.33900000000000002</v>
      </c>
      <c r="Y125" s="35"/>
      <c r="Z125" s="35"/>
      <c r="AA125" s="35"/>
      <c r="AB125" s="35"/>
      <c r="AC125" s="35"/>
      <c r="AD125" s="35"/>
      <c r="AE125" s="35"/>
      <c r="AT125" s="14" t="s">
        <v>77</v>
      </c>
      <c r="AU125" s="14" t="s">
        <v>94</v>
      </c>
      <c r="BK125" s="194">
        <f>BK126+BK149+BK224+BK230+BK239</f>
        <v>0</v>
      </c>
    </row>
    <row r="126" s="12" customFormat="1" ht="25.92" customHeight="1">
      <c r="A126" s="12"/>
      <c r="B126" s="195"/>
      <c r="C126" s="196"/>
      <c r="D126" s="197" t="s">
        <v>77</v>
      </c>
      <c r="E126" s="198" t="s">
        <v>125</v>
      </c>
      <c r="F126" s="198" t="s">
        <v>126</v>
      </c>
      <c r="G126" s="196"/>
      <c r="H126" s="196"/>
      <c r="I126" s="199"/>
      <c r="J126" s="199"/>
      <c r="K126" s="200">
        <f>BK126</f>
        <v>0</v>
      </c>
      <c r="L126" s="196"/>
      <c r="M126" s="201"/>
      <c r="N126" s="202"/>
      <c r="O126" s="203"/>
      <c r="P126" s="203"/>
      <c r="Q126" s="204">
        <f>Q127+Q138</f>
        <v>0</v>
      </c>
      <c r="R126" s="204">
        <f>R127+R138</f>
        <v>0</v>
      </c>
      <c r="S126" s="203"/>
      <c r="T126" s="205">
        <f>T127+T138</f>
        <v>0</v>
      </c>
      <c r="U126" s="203"/>
      <c r="V126" s="205">
        <f>V127+V138</f>
        <v>0</v>
      </c>
      <c r="W126" s="203"/>
      <c r="X126" s="206">
        <f>X127+X138</f>
        <v>0.33900000000000002</v>
      </c>
      <c r="Y126" s="12"/>
      <c r="Z126" s="12"/>
      <c r="AA126" s="12"/>
      <c r="AB126" s="12"/>
      <c r="AC126" s="12"/>
      <c r="AD126" s="12"/>
      <c r="AE126" s="12"/>
      <c r="AR126" s="207" t="s">
        <v>83</v>
      </c>
      <c r="AT126" s="208" t="s">
        <v>77</v>
      </c>
      <c r="AU126" s="208" t="s">
        <v>78</v>
      </c>
      <c r="AY126" s="207" t="s">
        <v>127</v>
      </c>
      <c r="BK126" s="209">
        <f>BK127+BK138</f>
        <v>0</v>
      </c>
    </row>
    <row r="127" s="12" customFormat="1" ht="22.8" customHeight="1">
      <c r="A127" s="12"/>
      <c r="B127" s="195"/>
      <c r="C127" s="196"/>
      <c r="D127" s="197" t="s">
        <v>77</v>
      </c>
      <c r="E127" s="210" t="s">
        <v>128</v>
      </c>
      <c r="F127" s="210" t="s">
        <v>129</v>
      </c>
      <c r="G127" s="196"/>
      <c r="H127" s="196"/>
      <c r="I127" s="199"/>
      <c r="J127" s="199"/>
      <c r="K127" s="211">
        <f>BK127</f>
        <v>0</v>
      </c>
      <c r="L127" s="196"/>
      <c r="M127" s="201"/>
      <c r="N127" s="202"/>
      <c r="O127" s="203"/>
      <c r="P127" s="203"/>
      <c r="Q127" s="204">
        <f>SUM(Q128:Q137)</f>
        <v>0</v>
      </c>
      <c r="R127" s="204">
        <f>SUM(R128:R137)</f>
        <v>0</v>
      </c>
      <c r="S127" s="203"/>
      <c r="T127" s="205">
        <f>SUM(T128:T137)</f>
        <v>0</v>
      </c>
      <c r="U127" s="203"/>
      <c r="V127" s="205">
        <f>SUM(V128:V137)</f>
        <v>0</v>
      </c>
      <c r="W127" s="203"/>
      <c r="X127" s="206">
        <f>SUM(X128:X137)</f>
        <v>0.33900000000000002</v>
      </c>
      <c r="Y127" s="12"/>
      <c r="Z127" s="12"/>
      <c r="AA127" s="12"/>
      <c r="AB127" s="12"/>
      <c r="AC127" s="12"/>
      <c r="AD127" s="12"/>
      <c r="AE127" s="12"/>
      <c r="AR127" s="207" t="s">
        <v>83</v>
      </c>
      <c r="AT127" s="208" t="s">
        <v>77</v>
      </c>
      <c r="AU127" s="208" t="s">
        <v>83</v>
      </c>
      <c r="AY127" s="207" t="s">
        <v>127</v>
      </c>
      <c r="BK127" s="209">
        <f>SUM(BK128:BK137)</f>
        <v>0</v>
      </c>
    </row>
    <row r="128" s="2" customFormat="1" ht="24.15" customHeight="1">
      <c r="A128" s="35"/>
      <c r="B128" s="36"/>
      <c r="C128" s="212" t="s">
        <v>83</v>
      </c>
      <c r="D128" s="212" t="s">
        <v>130</v>
      </c>
      <c r="E128" s="213" t="s">
        <v>131</v>
      </c>
      <c r="F128" s="214" t="s">
        <v>132</v>
      </c>
      <c r="G128" s="215" t="s">
        <v>133</v>
      </c>
      <c r="H128" s="216">
        <v>8</v>
      </c>
      <c r="I128" s="217"/>
      <c r="J128" s="217"/>
      <c r="K128" s="218">
        <f>ROUND(P128*H128,2)</f>
        <v>0</v>
      </c>
      <c r="L128" s="219"/>
      <c r="M128" s="41"/>
      <c r="N128" s="220" t="s">
        <v>1</v>
      </c>
      <c r="O128" s="221" t="s">
        <v>42</v>
      </c>
      <c r="P128" s="222">
        <f>I128+J128</f>
        <v>0</v>
      </c>
      <c r="Q128" s="222">
        <f>ROUND(I128*H128,2)</f>
        <v>0</v>
      </c>
      <c r="R128" s="222">
        <f>ROUND(J128*H128,2)</f>
        <v>0</v>
      </c>
      <c r="S128" s="88"/>
      <c r="T128" s="223">
        <f>S128*H128</f>
        <v>0</v>
      </c>
      <c r="U128" s="223">
        <v>0</v>
      </c>
      <c r="V128" s="223">
        <f>U128*H128</f>
        <v>0</v>
      </c>
      <c r="W128" s="223">
        <v>0.001</v>
      </c>
      <c r="X128" s="224">
        <f>W128*H128</f>
        <v>0.0080000000000000002</v>
      </c>
      <c r="Y128" s="35"/>
      <c r="Z128" s="35"/>
      <c r="AA128" s="35"/>
      <c r="AB128" s="35"/>
      <c r="AC128" s="35"/>
      <c r="AD128" s="35"/>
      <c r="AE128" s="35"/>
      <c r="AR128" s="225" t="s">
        <v>134</v>
      </c>
      <c r="AT128" s="225" t="s">
        <v>130</v>
      </c>
      <c r="AU128" s="225" t="s">
        <v>135</v>
      </c>
      <c r="AY128" s="14" t="s">
        <v>127</v>
      </c>
      <c r="BE128" s="226">
        <f>IF(O128="základní",K128,0)</f>
        <v>0</v>
      </c>
      <c r="BF128" s="226">
        <f>IF(O128="snížená",K128,0)</f>
        <v>0</v>
      </c>
      <c r="BG128" s="226">
        <f>IF(O128="zákl. přenesená",K128,0)</f>
        <v>0</v>
      </c>
      <c r="BH128" s="226">
        <f>IF(O128="sníž. přenesená",K128,0)</f>
        <v>0</v>
      </c>
      <c r="BI128" s="226">
        <f>IF(O128="nulová",K128,0)</f>
        <v>0</v>
      </c>
      <c r="BJ128" s="14" t="s">
        <v>135</v>
      </c>
      <c r="BK128" s="226">
        <f>ROUND(P128*H128,2)</f>
        <v>0</v>
      </c>
      <c r="BL128" s="14" t="s">
        <v>134</v>
      </c>
      <c r="BM128" s="225" t="s">
        <v>136</v>
      </c>
    </row>
    <row r="129" s="2" customFormat="1">
      <c r="A129" s="35"/>
      <c r="B129" s="36"/>
      <c r="C129" s="37"/>
      <c r="D129" s="227" t="s">
        <v>137</v>
      </c>
      <c r="E129" s="37"/>
      <c r="F129" s="228" t="s">
        <v>138</v>
      </c>
      <c r="G129" s="37"/>
      <c r="H129" s="37"/>
      <c r="I129" s="229"/>
      <c r="J129" s="229"/>
      <c r="K129" s="37"/>
      <c r="L129" s="37"/>
      <c r="M129" s="41"/>
      <c r="N129" s="230"/>
      <c r="O129" s="231"/>
      <c r="P129" s="88"/>
      <c r="Q129" s="88"/>
      <c r="R129" s="88"/>
      <c r="S129" s="88"/>
      <c r="T129" s="88"/>
      <c r="U129" s="88"/>
      <c r="V129" s="88"/>
      <c r="W129" s="88"/>
      <c r="X129" s="89"/>
      <c r="Y129" s="35"/>
      <c r="Z129" s="35"/>
      <c r="AA129" s="35"/>
      <c r="AB129" s="35"/>
      <c r="AC129" s="35"/>
      <c r="AD129" s="35"/>
      <c r="AE129" s="35"/>
      <c r="AT129" s="14" t="s">
        <v>137</v>
      </c>
      <c r="AU129" s="14" t="s">
        <v>135</v>
      </c>
    </row>
    <row r="130" s="2" customFormat="1" ht="24.15" customHeight="1">
      <c r="A130" s="35"/>
      <c r="B130" s="36"/>
      <c r="C130" s="212" t="s">
        <v>139</v>
      </c>
      <c r="D130" s="212" t="s">
        <v>130</v>
      </c>
      <c r="E130" s="213" t="s">
        <v>140</v>
      </c>
      <c r="F130" s="214" t="s">
        <v>141</v>
      </c>
      <c r="G130" s="215" t="s">
        <v>133</v>
      </c>
      <c r="H130" s="216">
        <v>1</v>
      </c>
      <c r="I130" s="217"/>
      <c r="J130" s="217"/>
      <c r="K130" s="218">
        <f>ROUND(P130*H130,2)</f>
        <v>0</v>
      </c>
      <c r="L130" s="219"/>
      <c r="M130" s="41"/>
      <c r="N130" s="220" t="s">
        <v>1</v>
      </c>
      <c r="O130" s="221" t="s">
        <v>42</v>
      </c>
      <c r="P130" s="222">
        <f>I130+J130</f>
        <v>0</v>
      </c>
      <c r="Q130" s="222">
        <f>ROUND(I130*H130,2)</f>
        <v>0</v>
      </c>
      <c r="R130" s="222">
        <f>ROUND(J130*H130,2)</f>
        <v>0</v>
      </c>
      <c r="S130" s="88"/>
      <c r="T130" s="223">
        <f>S130*H130</f>
        <v>0</v>
      </c>
      <c r="U130" s="223">
        <v>0</v>
      </c>
      <c r="V130" s="223">
        <f>U130*H130</f>
        <v>0</v>
      </c>
      <c r="W130" s="223">
        <v>0.001</v>
      </c>
      <c r="X130" s="224">
        <f>W130*H130</f>
        <v>0.001</v>
      </c>
      <c r="Y130" s="35"/>
      <c r="Z130" s="35"/>
      <c r="AA130" s="35"/>
      <c r="AB130" s="35"/>
      <c r="AC130" s="35"/>
      <c r="AD130" s="35"/>
      <c r="AE130" s="35"/>
      <c r="AR130" s="225" t="s">
        <v>134</v>
      </c>
      <c r="AT130" s="225" t="s">
        <v>130</v>
      </c>
      <c r="AU130" s="225" t="s">
        <v>135</v>
      </c>
      <c r="AY130" s="14" t="s">
        <v>127</v>
      </c>
      <c r="BE130" s="226">
        <f>IF(O130="základní",K130,0)</f>
        <v>0</v>
      </c>
      <c r="BF130" s="226">
        <f>IF(O130="snížená",K130,0)</f>
        <v>0</v>
      </c>
      <c r="BG130" s="226">
        <f>IF(O130="zákl. přenesená",K130,0)</f>
        <v>0</v>
      </c>
      <c r="BH130" s="226">
        <f>IF(O130="sníž. přenesená",K130,0)</f>
        <v>0</v>
      </c>
      <c r="BI130" s="226">
        <f>IF(O130="nulová",K130,0)</f>
        <v>0</v>
      </c>
      <c r="BJ130" s="14" t="s">
        <v>135</v>
      </c>
      <c r="BK130" s="226">
        <f>ROUND(P130*H130,2)</f>
        <v>0</v>
      </c>
      <c r="BL130" s="14" t="s">
        <v>134</v>
      </c>
      <c r="BM130" s="225" t="s">
        <v>142</v>
      </c>
    </row>
    <row r="131" s="2" customFormat="1">
      <c r="A131" s="35"/>
      <c r="B131" s="36"/>
      <c r="C131" s="37"/>
      <c r="D131" s="227" t="s">
        <v>137</v>
      </c>
      <c r="E131" s="37"/>
      <c r="F131" s="228" t="s">
        <v>143</v>
      </c>
      <c r="G131" s="37"/>
      <c r="H131" s="37"/>
      <c r="I131" s="229"/>
      <c r="J131" s="229"/>
      <c r="K131" s="37"/>
      <c r="L131" s="37"/>
      <c r="M131" s="41"/>
      <c r="N131" s="230"/>
      <c r="O131" s="231"/>
      <c r="P131" s="88"/>
      <c r="Q131" s="88"/>
      <c r="R131" s="88"/>
      <c r="S131" s="88"/>
      <c r="T131" s="88"/>
      <c r="U131" s="88"/>
      <c r="V131" s="88"/>
      <c r="W131" s="88"/>
      <c r="X131" s="89"/>
      <c r="Y131" s="35"/>
      <c r="Z131" s="35"/>
      <c r="AA131" s="35"/>
      <c r="AB131" s="35"/>
      <c r="AC131" s="35"/>
      <c r="AD131" s="35"/>
      <c r="AE131" s="35"/>
      <c r="AT131" s="14" t="s">
        <v>137</v>
      </c>
      <c r="AU131" s="14" t="s">
        <v>135</v>
      </c>
    </row>
    <row r="132" s="2" customFormat="1" ht="24.15" customHeight="1">
      <c r="A132" s="35"/>
      <c r="B132" s="36"/>
      <c r="C132" s="212" t="s">
        <v>135</v>
      </c>
      <c r="D132" s="212" t="s">
        <v>130</v>
      </c>
      <c r="E132" s="213" t="s">
        <v>144</v>
      </c>
      <c r="F132" s="214" t="s">
        <v>145</v>
      </c>
      <c r="G132" s="215" t="s">
        <v>133</v>
      </c>
      <c r="H132" s="216">
        <v>36</v>
      </c>
      <c r="I132" s="217"/>
      <c r="J132" s="217"/>
      <c r="K132" s="218">
        <f>ROUND(P132*H132,2)</f>
        <v>0</v>
      </c>
      <c r="L132" s="219"/>
      <c r="M132" s="41"/>
      <c r="N132" s="220" t="s">
        <v>1</v>
      </c>
      <c r="O132" s="221" t="s">
        <v>42</v>
      </c>
      <c r="P132" s="222">
        <f>I132+J132</f>
        <v>0</v>
      </c>
      <c r="Q132" s="222">
        <f>ROUND(I132*H132,2)</f>
        <v>0</v>
      </c>
      <c r="R132" s="222">
        <f>ROUND(J132*H132,2)</f>
        <v>0</v>
      </c>
      <c r="S132" s="88"/>
      <c r="T132" s="223">
        <f>S132*H132</f>
        <v>0</v>
      </c>
      <c r="U132" s="223">
        <v>0</v>
      </c>
      <c r="V132" s="223">
        <f>U132*H132</f>
        <v>0</v>
      </c>
      <c r="W132" s="223">
        <v>0.001</v>
      </c>
      <c r="X132" s="224">
        <f>W132*H132</f>
        <v>0.036000000000000004</v>
      </c>
      <c r="Y132" s="35"/>
      <c r="Z132" s="35"/>
      <c r="AA132" s="35"/>
      <c r="AB132" s="35"/>
      <c r="AC132" s="35"/>
      <c r="AD132" s="35"/>
      <c r="AE132" s="35"/>
      <c r="AR132" s="225" t="s">
        <v>134</v>
      </c>
      <c r="AT132" s="225" t="s">
        <v>130</v>
      </c>
      <c r="AU132" s="225" t="s">
        <v>135</v>
      </c>
      <c r="AY132" s="14" t="s">
        <v>127</v>
      </c>
      <c r="BE132" s="226">
        <f>IF(O132="základní",K132,0)</f>
        <v>0</v>
      </c>
      <c r="BF132" s="226">
        <f>IF(O132="snížená",K132,0)</f>
        <v>0</v>
      </c>
      <c r="BG132" s="226">
        <f>IF(O132="zákl. přenesená",K132,0)</f>
        <v>0</v>
      </c>
      <c r="BH132" s="226">
        <f>IF(O132="sníž. přenesená",K132,0)</f>
        <v>0</v>
      </c>
      <c r="BI132" s="226">
        <f>IF(O132="nulová",K132,0)</f>
        <v>0</v>
      </c>
      <c r="BJ132" s="14" t="s">
        <v>135</v>
      </c>
      <c r="BK132" s="226">
        <f>ROUND(P132*H132,2)</f>
        <v>0</v>
      </c>
      <c r="BL132" s="14" t="s">
        <v>134</v>
      </c>
      <c r="BM132" s="225" t="s">
        <v>146</v>
      </c>
    </row>
    <row r="133" s="2" customFormat="1">
      <c r="A133" s="35"/>
      <c r="B133" s="36"/>
      <c r="C133" s="37"/>
      <c r="D133" s="227" t="s">
        <v>137</v>
      </c>
      <c r="E133" s="37"/>
      <c r="F133" s="228" t="s">
        <v>147</v>
      </c>
      <c r="G133" s="37"/>
      <c r="H133" s="37"/>
      <c r="I133" s="229"/>
      <c r="J133" s="229"/>
      <c r="K133" s="37"/>
      <c r="L133" s="37"/>
      <c r="M133" s="41"/>
      <c r="N133" s="230"/>
      <c r="O133" s="231"/>
      <c r="P133" s="88"/>
      <c r="Q133" s="88"/>
      <c r="R133" s="88"/>
      <c r="S133" s="88"/>
      <c r="T133" s="88"/>
      <c r="U133" s="88"/>
      <c r="V133" s="88"/>
      <c r="W133" s="88"/>
      <c r="X133" s="89"/>
      <c r="Y133" s="35"/>
      <c r="Z133" s="35"/>
      <c r="AA133" s="35"/>
      <c r="AB133" s="35"/>
      <c r="AC133" s="35"/>
      <c r="AD133" s="35"/>
      <c r="AE133" s="35"/>
      <c r="AT133" s="14" t="s">
        <v>137</v>
      </c>
      <c r="AU133" s="14" t="s">
        <v>135</v>
      </c>
    </row>
    <row r="134" s="2" customFormat="1" ht="21.75" customHeight="1">
      <c r="A134" s="35"/>
      <c r="B134" s="36"/>
      <c r="C134" s="212" t="s">
        <v>148</v>
      </c>
      <c r="D134" s="212" t="s">
        <v>130</v>
      </c>
      <c r="E134" s="213" t="s">
        <v>149</v>
      </c>
      <c r="F134" s="214" t="s">
        <v>150</v>
      </c>
      <c r="G134" s="215" t="s">
        <v>151</v>
      </c>
      <c r="H134" s="216">
        <v>77</v>
      </c>
      <c r="I134" s="217"/>
      <c r="J134" s="217"/>
      <c r="K134" s="218">
        <f>ROUND(P134*H134,2)</f>
        <v>0</v>
      </c>
      <c r="L134" s="219"/>
      <c r="M134" s="41"/>
      <c r="N134" s="220" t="s">
        <v>1</v>
      </c>
      <c r="O134" s="221" t="s">
        <v>42</v>
      </c>
      <c r="P134" s="222">
        <f>I134+J134</f>
        <v>0</v>
      </c>
      <c r="Q134" s="222">
        <f>ROUND(I134*H134,2)</f>
        <v>0</v>
      </c>
      <c r="R134" s="222">
        <f>ROUND(J134*H134,2)</f>
        <v>0</v>
      </c>
      <c r="S134" s="88"/>
      <c r="T134" s="223">
        <f>S134*H134</f>
        <v>0</v>
      </c>
      <c r="U134" s="223">
        <v>0</v>
      </c>
      <c r="V134" s="223">
        <f>U134*H134</f>
        <v>0</v>
      </c>
      <c r="W134" s="223">
        <v>0.002</v>
      </c>
      <c r="X134" s="224">
        <f>W134*H134</f>
        <v>0.154</v>
      </c>
      <c r="Y134" s="35"/>
      <c r="Z134" s="35"/>
      <c r="AA134" s="35"/>
      <c r="AB134" s="35"/>
      <c r="AC134" s="35"/>
      <c r="AD134" s="35"/>
      <c r="AE134" s="35"/>
      <c r="AR134" s="225" t="s">
        <v>134</v>
      </c>
      <c r="AT134" s="225" t="s">
        <v>130</v>
      </c>
      <c r="AU134" s="225" t="s">
        <v>135</v>
      </c>
      <c r="AY134" s="14" t="s">
        <v>127</v>
      </c>
      <c r="BE134" s="226">
        <f>IF(O134="základní",K134,0)</f>
        <v>0</v>
      </c>
      <c r="BF134" s="226">
        <f>IF(O134="snížená",K134,0)</f>
        <v>0</v>
      </c>
      <c r="BG134" s="226">
        <f>IF(O134="zákl. přenesená",K134,0)</f>
        <v>0</v>
      </c>
      <c r="BH134" s="226">
        <f>IF(O134="sníž. přenesená",K134,0)</f>
        <v>0</v>
      </c>
      <c r="BI134" s="226">
        <f>IF(O134="nulová",K134,0)</f>
        <v>0</v>
      </c>
      <c r="BJ134" s="14" t="s">
        <v>135</v>
      </c>
      <c r="BK134" s="226">
        <f>ROUND(P134*H134,2)</f>
        <v>0</v>
      </c>
      <c r="BL134" s="14" t="s">
        <v>134</v>
      </c>
      <c r="BM134" s="225" t="s">
        <v>152</v>
      </c>
    </row>
    <row r="135" s="2" customFormat="1">
      <c r="A135" s="35"/>
      <c r="B135" s="36"/>
      <c r="C135" s="37"/>
      <c r="D135" s="227" t="s">
        <v>137</v>
      </c>
      <c r="E135" s="37"/>
      <c r="F135" s="228" t="s">
        <v>153</v>
      </c>
      <c r="G135" s="37"/>
      <c r="H135" s="37"/>
      <c r="I135" s="229"/>
      <c r="J135" s="229"/>
      <c r="K135" s="37"/>
      <c r="L135" s="37"/>
      <c r="M135" s="41"/>
      <c r="N135" s="230"/>
      <c r="O135" s="231"/>
      <c r="P135" s="88"/>
      <c r="Q135" s="88"/>
      <c r="R135" s="88"/>
      <c r="S135" s="88"/>
      <c r="T135" s="88"/>
      <c r="U135" s="88"/>
      <c r="V135" s="88"/>
      <c r="W135" s="88"/>
      <c r="X135" s="89"/>
      <c r="Y135" s="35"/>
      <c r="Z135" s="35"/>
      <c r="AA135" s="35"/>
      <c r="AB135" s="35"/>
      <c r="AC135" s="35"/>
      <c r="AD135" s="35"/>
      <c r="AE135" s="35"/>
      <c r="AT135" s="14" t="s">
        <v>137</v>
      </c>
      <c r="AU135" s="14" t="s">
        <v>135</v>
      </c>
    </row>
    <row r="136" s="2" customFormat="1" ht="21.75" customHeight="1">
      <c r="A136" s="35"/>
      <c r="B136" s="36"/>
      <c r="C136" s="212" t="s">
        <v>134</v>
      </c>
      <c r="D136" s="212" t="s">
        <v>130</v>
      </c>
      <c r="E136" s="213" t="s">
        <v>154</v>
      </c>
      <c r="F136" s="214" t="s">
        <v>155</v>
      </c>
      <c r="G136" s="215" t="s">
        <v>151</v>
      </c>
      <c r="H136" s="216">
        <v>35</v>
      </c>
      <c r="I136" s="217"/>
      <c r="J136" s="217"/>
      <c r="K136" s="218">
        <f>ROUND(P136*H136,2)</f>
        <v>0</v>
      </c>
      <c r="L136" s="219"/>
      <c r="M136" s="41"/>
      <c r="N136" s="220" t="s">
        <v>1</v>
      </c>
      <c r="O136" s="221" t="s">
        <v>42</v>
      </c>
      <c r="P136" s="222">
        <f>I136+J136</f>
        <v>0</v>
      </c>
      <c r="Q136" s="222">
        <f>ROUND(I136*H136,2)</f>
        <v>0</v>
      </c>
      <c r="R136" s="222">
        <f>ROUND(J136*H136,2)</f>
        <v>0</v>
      </c>
      <c r="S136" s="88"/>
      <c r="T136" s="223">
        <f>S136*H136</f>
        <v>0</v>
      </c>
      <c r="U136" s="223">
        <v>0</v>
      </c>
      <c r="V136" s="223">
        <f>U136*H136</f>
        <v>0</v>
      </c>
      <c r="W136" s="223">
        <v>0.0040000000000000001</v>
      </c>
      <c r="X136" s="224">
        <f>W136*H136</f>
        <v>0.14000000000000001</v>
      </c>
      <c r="Y136" s="35"/>
      <c r="Z136" s="35"/>
      <c r="AA136" s="35"/>
      <c r="AB136" s="35"/>
      <c r="AC136" s="35"/>
      <c r="AD136" s="35"/>
      <c r="AE136" s="35"/>
      <c r="AR136" s="225" t="s">
        <v>134</v>
      </c>
      <c r="AT136" s="225" t="s">
        <v>130</v>
      </c>
      <c r="AU136" s="225" t="s">
        <v>135</v>
      </c>
      <c r="AY136" s="14" t="s">
        <v>127</v>
      </c>
      <c r="BE136" s="226">
        <f>IF(O136="základní",K136,0)</f>
        <v>0</v>
      </c>
      <c r="BF136" s="226">
        <f>IF(O136="snížená",K136,0)</f>
        <v>0</v>
      </c>
      <c r="BG136" s="226">
        <f>IF(O136="zákl. přenesená",K136,0)</f>
        <v>0</v>
      </c>
      <c r="BH136" s="226">
        <f>IF(O136="sníž. přenesená",K136,0)</f>
        <v>0</v>
      </c>
      <c r="BI136" s="226">
        <f>IF(O136="nulová",K136,0)</f>
        <v>0</v>
      </c>
      <c r="BJ136" s="14" t="s">
        <v>135</v>
      </c>
      <c r="BK136" s="226">
        <f>ROUND(P136*H136,2)</f>
        <v>0</v>
      </c>
      <c r="BL136" s="14" t="s">
        <v>134</v>
      </c>
      <c r="BM136" s="225" t="s">
        <v>156</v>
      </c>
    </row>
    <row r="137" s="2" customFormat="1">
      <c r="A137" s="35"/>
      <c r="B137" s="36"/>
      <c r="C137" s="37"/>
      <c r="D137" s="227" t="s">
        <v>137</v>
      </c>
      <c r="E137" s="37"/>
      <c r="F137" s="228" t="s">
        <v>157</v>
      </c>
      <c r="G137" s="37"/>
      <c r="H137" s="37"/>
      <c r="I137" s="229"/>
      <c r="J137" s="229"/>
      <c r="K137" s="37"/>
      <c r="L137" s="37"/>
      <c r="M137" s="41"/>
      <c r="N137" s="230"/>
      <c r="O137" s="231"/>
      <c r="P137" s="88"/>
      <c r="Q137" s="88"/>
      <c r="R137" s="88"/>
      <c r="S137" s="88"/>
      <c r="T137" s="88"/>
      <c r="U137" s="88"/>
      <c r="V137" s="88"/>
      <c r="W137" s="88"/>
      <c r="X137" s="89"/>
      <c r="Y137" s="35"/>
      <c r="Z137" s="35"/>
      <c r="AA137" s="35"/>
      <c r="AB137" s="35"/>
      <c r="AC137" s="35"/>
      <c r="AD137" s="35"/>
      <c r="AE137" s="35"/>
      <c r="AT137" s="14" t="s">
        <v>137</v>
      </c>
      <c r="AU137" s="14" t="s">
        <v>135</v>
      </c>
    </row>
    <row r="138" s="12" customFormat="1" ht="22.8" customHeight="1">
      <c r="A138" s="12"/>
      <c r="B138" s="195"/>
      <c r="C138" s="196"/>
      <c r="D138" s="197" t="s">
        <v>77</v>
      </c>
      <c r="E138" s="210" t="s">
        <v>158</v>
      </c>
      <c r="F138" s="210" t="s">
        <v>159</v>
      </c>
      <c r="G138" s="196"/>
      <c r="H138" s="196"/>
      <c r="I138" s="199"/>
      <c r="J138" s="199"/>
      <c r="K138" s="211">
        <f>BK138</f>
        <v>0</v>
      </c>
      <c r="L138" s="196"/>
      <c r="M138" s="201"/>
      <c r="N138" s="202"/>
      <c r="O138" s="203"/>
      <c r="P138" s="203"/>
      <c r="Q138" s="204">
        <f>SUM(Q139:Q148)</f>
        <v>0</v>
      </c>
      <c r="R138" s="204">
        <f>SUM(R139:R148)</f>
        <v>0</v>
      </c>
      <c r="S138" s="203"/>
      <c r="T138" s="205">
        <f>SUM(T139:T148)</f>
        <v>0</v>
      </c>
      <c r="U138" s="203"/>
      <c r="V138" s="205">
        <f>SUM(V139:V148)</f>
        <v>0</v>
      </c>
      <c r="W138" s="203"/>
      <c r="X138" s="206">
        <f>SUM(X139:X148)</f>
        <v>0</v>
      </c>
      <c r="Y138" s="12"/>
      <c r="Z138" s="12"/>
      <c r="AA138" s="12"/>
      <c r="AB138" s="12"/>
      <c r="AC138" s="12"/>
      <c r="AD138" s="12"/>
      <c r="AE138" s="12"/>
      <c r="AR138" s="207" t="s">
        <v>83</v>
      </c>
      <c r="AT138" s="208" t="s">
        <v>77</v>
      </c>
      <c r="AU138" s="208" t="s">
        <v>83</v>
      </c>
      <c r="AY138" s="207" t="s">
        <v>127</v>
      </c>
      <c r="BK138" s="209">
        <f>SUM(BK139:BK148)</f>
        <v>0</v>
      </c>
    </row>
    <row r="139" s="2" customFormat="1" ht="24.15" customHeight="1">
      <c r="A139" s="35"/>
      <c r="B139" s="36"/>
      <c r="C139" s="212" t="s">
        <v>160</v>
      </c>
      <c r="D139" s="212" t="s">
        <v>130</v>
      </c>
      <c r="E139" s="213" t="s">
        <v>161</v>
      </c>
      <c r="F139" s="214" t="s">
        <v>162</v>
      </c>
      <c r="G139" s="215" t="s">
        <v>163</v>
      </c>
      <c r="H139" s="216">
        <v>0.33000000000000002</v>
      </c>
      <c r="I139" s="217"/>
      <c r="J139" s="217"/>
      <c r="K139" s="218">
        <f>ROUND(P139*H139,2)</f>
        <v>0</v>
      </c>
      <c r="L139" s="219"/>
      <c r="M139" s="41"/>
      <c r="N139" s="220" t="s">
        <v>1</v>
      </c>
      <c r="O139" s="221" t="s">
        <v>42</v>
      </c>
      <c r="P139" s="222">
        <f>I139+J139</f>
        <v>0</v>
      </c>
      <c r="Q139" s="222">
        <f>ROUND(I139*H139,2)</f>
        <v>0</v>
      </c>
      <c r="R139" s="222">
        <f>ROUND(J139*H139,2)</f>
        <v>0</v>
      </c>
      <c r="S139" s="88"/>
      <c r="T139" s="223">
        <f>S139*H139</f>
        <v>0</v>
      </c>
      <c r="U139" s="223">
        <v>0</v>
      </c>
      <c r="V139" s="223">
        <f>U139*H139</f>
        <v>0</v>
      </c>
      <c r="W139" s="223">
        <v>0</v>
      </c>
      <c r="X139" s="224">
        <f>W139*H139</f>
        <v>0</v>
      </c>
      <c r="Y139" s="35"/>
      <c r="Z139" s="35"/>
      <c r="AA139" s="35"/>
      <c r="AB139" s="35"/>
      <c r="AC139" s="35"/>
      <c r="AD139" s="35"/>
      <c r="AE139" s="35"/>
      <c r="AR139" s="225" t="s">
        <v>134</v>
      </c>
      <c r="AT139" s="225" t="s">
        <v>130</v>
      </c>
      <c r="AU139" s="225" t="s">
        <v>135</v>
      </c>
      <c r="AY139" s="14" t="s">
        <v>127</v>
      </c>
      <c r="BE139" s="226">
        <f>IF(O139="základní",K139,0)</f>
        <v>0</v>
      </c>
      <c r="BF139" s="226">
        <f>IF(O139="snížená",K139,0)</f>
        <v>0</v>
      </c>
      <c r="BG139" s="226">
        <f>IF(O139="zákl. přenesená",K139,0)</f>
        <v>0</v>
      </c>
      <c r="BH139" s="226">
        <f>IF(O139="sníž. přenesená",K139,0)</f>
        <v>0</v>
      </c>
      <c r="BI139" s="226">
        <f>IF(O139="nulová",K139,0)</f>
        <v>0</v>
      </c>
      <c r="BJ139" s="14" t="s">
        <v>135</v>
      </c>
      <c r="BK139" s="226">
        <f>ROUND(P139*H139,2)</f>
        <v>0</v>
      </c>
      <c r="BL139" s="14" t="s">
        <v>134</v>
      </c>
      <c r="BM139" s="225" t="s">
        <v>164</v>
      </c>
    </row>
    <row r="140" s="2" customFormat="1">
      <c r="A140" s="35"/>
      <c r="B140" s="36"/>
      <c r="C140" s="37"/>
      <c r="D140" s="227" t="s">
        <v>137</v>
      </c>
      <c r="E140" s="37"/>
      <c r="F140" s="228" t="s">
        <v>165</v>
      </c>
      <c r="G140" s="37"/>
      <c r="H140" s="37"/>
      <c r="I140" s="229"/>
      <c r="J140" s="229"/>
      <c r="K140" s="37"/>
      <c r="L140" s="37"/>
      <c r="M140" s="41"/>
      <c r="N140" s="230"/>
      <c r="O140" s="231"/>
      <c r="P140" s="88"/>
      <c r="Q140" s="88"/>
      <c r="R140" s="88"/>
      <c r="S140" s="88"/>
      <c r="T140" s="88"/>
      <c r="U140" s="88"/>
      <c r="V140" s="88"/>
      <c r="W140" s="88"/>
      <c r="X140" s="89"/>
      <c r="Y140" s="35"/>
      <c r="Z140" s="35"/>
      <c r="AA140" s="35"/>
      <c r="AB140" s="35"/>
      <c r="AC140" s="35"/>
      <c r="AD140" s="35"/>
      <c r="AE140" s="35"/>
      <c r="AT140" s="14" t="s">
        <v>137</v>
      </c>
      <c r="AU140" s="14" t="s">
        <v>135</v>
      </c>
    </row>
    <row r="141" s="2" customFormat="1" ht="24.15" customHeight="1">
      <c r="A141" s="35"/>
      <c r="B141" s="36"/>
      <c r="C141" s="212" t="s">
        <v>166</v>
      </c>
      <c r="D141" s="212" t="s">
        <v>130</v>
      </c>
      <c r="E141" s="213" t="s">
        <v>167</v>
      </c>
      <c r="F141" s="214" t="s">
        <v>168</v>
      </c>
      <c r="G141" s="215" t="s">
        <v>163</v>
      </c>
      <c r="H141" s="216">
        <v>0.33000000000000002</v>
      </c>
      <c r="I141" s="217"/>
      <c r="J141" s="217"/>
      <c r="K141" s="218">
        <f>ROUND(P141*H141,2)</f>
        <v>0</v>
      </c>
      <c r="L141" s="219"/>
      <c r="M141" s="41"/>
      <c r="N141" s="220" t="s">
        <v>1</v>
      </c>
      <c r="O141" s="221" t="s">
        <v>42</v>
      </c>
      <c r="P141" s="222">
        <f>I141+J141</f>
        <v>0</v>
      </c>
      <c r="Q141" s="222">
        <f>ROUND(I141*H141,2)</f>
        <v>0</v>
      </c>
      <c r="R141" s="222">
        <f>ROUND(J141*H141,2)</f>
        <v>0</v>
      </c>
      <c r="S141" s="88"/>
      <c r="T141" s="223">
        <f>S141*H141</f>
        <v>0</v>
      </c>
      <c r="U141" s="223">
        <v>0</v>
      </c>
      <c r="V141" s="223">
        <f>U141*H141</f>
        <v>0</v>
      </c>
      <c r="W141" s="223">
        <v>0</v>
      </c>
      <c r="X141" s="224">
        <f>W141*H141</f>
        <v>0</v>
      </c>
      <c r="Y141" s="35"/>
      <c r="Z141" s="35"/>
      <c r="AA141" s="35"/>
      <c r="AB141" s="35"/>
      <c r="AC141" s="35"/>
      <c r="AD141" s="35"/>
      <c r="AE141" s="35"/>
      <c r="AR141" s="225" t="s">
        <v>134</v>
      </c>
      <c r="AT141" s="225" t="s">
        <v>130</v>
      </c>
      <c r="AU141" s="225" t="s">
        <v>135</v>
      </c>
      <c r="AY141" s="14" t="s">
        <v>127</v>
      </c>
      <c r="BE141" s="226">
        <f>IF(O141="základní",K141,0)</f>
        <v>0</v>
      </c>
      <c r="BF141" s="226">
        <f>IF(O141="snížená",K141,0)</f>
        <v>0</v>
      </c>
      <c r="BG141" s="226">
        <f>IF(O141="zákl. přenesená",K141,0)</f>
        <v>0</v>
      </c>
      <c r="BH141" s="226">
        <f>IF(O141="sníž. přenesená",K141,0)</f>
        <v>0</v>
      </c>
      <c r="BI141" s="226">
        <f>IF(O141="nulová",K141,0)</f>
        <v>0</v>
      </c>
      <c r="BJ141" s="14" t="s">
        <v>135</v>
      </c>
      <c r="BK141" s="226">
        <f>ROUND(P141*H141,2)</f>
        <v>0</v>
      </c>
      <c r="BL141" s="14" t="s">
        <v>134</v>
      </c>
      <c r="BM141" s="225" t="s">
        <v>169</v>
      </c>
    </row>
    <row r="142" s="2" customFormat="1">
      <c r="A142" s="35"/>
      <c r="B142" s="36"/>
      <c r="C142" s="37"/>
      <c r="D142" s="227" t="s">
        <v>137</v>
      </c>
      <c r="E142" s="37"/>
      <c r="F142" s="228" t="s">
        <v>170</v>
      </c>
      <c r="G142" s="37"/>
      <c r="H142" s="37"/>
      <c r="I142" s="229"/>
      <c r="J142" s="229"/>
      <c r="K142" s="37"/>
      <c r="L142" s="37"/>
      <c r="M142" s="41"/>
      <c r="N142" s="230"/>
      <c r="O142" s="231"/>
      <c r="P142" s="88"/>
      <c r="Q142" s="88"/>
      <c r="R142" s="88"/>
      <c r="S142" s="88"/>
      <c r="T142" s="88"/>
      <c r="U142" s="88"/>
      <c r="V142" s="88"/>
      <c r="W142" s="88"/>
      <c r="X142" s="89"/>
      <c r="Y142" s="35"/>
      <c r="Z142" s="35"/>
      <c r="AA142" s="35"/>
      <c r="AB142" s="35"/>
      <c r="AC142" s="35"/>
      <c r="AD142" s="35"/>
      <c r="AE142" s="35"/>
      <c r="AT142" s="14" t="s">
        <v>137</v>
      </c>
      <c r="AU142" s="14" t="s">
        <v>135</v>
      </c>
    </row>
    <row r="143" s="2" customFormat="1" ht="24.15" customHeight="1">
      <c r="A143" s="35"/>
      <c r="B143" s="36"/>
      <c r="C143" s="212" t="s">
        <v>171</v>
      </c>
      <c r="D143" s="212" t="s">
        <v>130</v>
      </c>
      <c r="E143" s="213" t="s">
        <v>172</v>
      </c>
      <c r="F143" s="214" t="s">
        <v>173</v>
      </c>
      <c r="G143" s="215" t="s">
        <v>163</v>
      </c>
      <c r="H143" s="216">
        <v>0.33000000000000002</v>
      </c>
      <c r="I143" s="217"/>
      <c r="J143" s="217"/>
      <c r="K143" s="218">
        <f>ROUND(P143*H143,2)</f>
        <v>0</v>
      </c>
      <c r="L143" s="219"/>
      <c r="M143" s="41"/>
      <c r="N143" s="220" t="s">
        <v>1</v>
      </c>
      <c r="O143" s="221" t="s">
        <v>42</v>
      </c>
      <c r="P143" s="222">
        <f>I143+J143</f>
        <v>0</v>
      </c>
      <c r="Q143" s="222">
        <f>ROUND(I143*H143,2)</f>
        <v>0</v>
      </c>
      <c r="R143" s="222">
        <f>ROUND(J143*H143,2)</f>
        <v>0</v>
      </c>
      <c r="S143" s="88"/>
      <c r="T143" s="223">
        <f>S143*H143</f>
        <v>0</v>
      </c>
      <c r="U143" s="223">
        <v>0</v>
      </c>
      <c r="V143" s="223">
        <f>U143*H143</f>
        <v>0</v>
      </c>
      <c r="W143" s="223">
        <v>0</v>
      </c>
      <c r="X143" s="224">
        <f>W143*H143</f>
        <v>0</v>
      </c>
      <c r="Y143" s="35"/>
      <c r="Z143" s="35"/>
      <c r="AA143" s="35"/>
      <c r="AB143" s="35"/>
      <c r="AC143" s="35"/>
      <c r="AD143" s="35"/>
      <c r="AE143" s="35"/>
      <c r="AR143" s="225" t="s">
        <v>134</v>
      </c>
      <c r="AT143" s="225" t="s">
        <v>130</v>
      </c>
      <c r="AU143" s="225" t="s">
        <v>135</v>
      </c>
      <c r="AY143" s="14" t="s">
        <v>127</v>
      </c>
      <c r="BE143" s="226">
        <f>IF(O143="základní",K143,0)</f>
        <v>0</v>
      </c>
      <c r="BF143" s="226">
        <f>IF(O143="snížená",K143,0)</f>
        <v>0</v>
      </c>
      <c r="BG143" s="226">
        <f>IF(O143="zákl. přenesená",K143,0)</f>
        <v>0</v>
      </c>
      <c r="BH143" s="226">
        <f>IF(O143="sníž. přenesená",K143,0)</f>
        <v>0</v>
      </c>
      <c r="BI143" s="226">
        <f>IF(O143="nulová",K143,0)</f>
        <v>0</v>
      </c>
      <c r="BJ143" s="14" t="s">
        <v>135</v>
      </c>
      <c r="BK143" s="226">
        <f>ROUND(P143*H143,2)</f>
        <v>0</v>
      </c>
      <c r="BL143" s="14" t="s">
        <v>134</v>
      </c>
      <c r="BM143" s="225" t="s">
        <v>174</v>
      </c>
    </row>
    <row r="144" s="2" customFormat="1">
      <c r="A144" s="35"/>
      <c r="B144" s="36"/>
      <c r="C144" s="37"/>
      <c r="D144" s="227" t="s">
        <v>137</v>
      </c>
      <c r="E144" s="37"/>
      <c r="F144" s="228" t="s">
        <v>175</v>
      </c>
      <c r="G144" s="37"/>
      <c r="H144" s="37"/>
      <c r="I144" s="229"/>
      <c r="J144" s="229"/>
      <c r="K144" s="37"/>
      <c r="L144" s="37"/>
      <c r="M144" s="41"/>
      <c r="N144" s="230"/>
      <c r="O144" s="231"/>
      <c r="P144" s="88"/>
      <c r="Q144" s="88"/>
      <c r="R144" s="88"/>
      <c r="S144" s="88"/>
      <c r="T144" s="88"/>
      <c r="U144" s="88"/>
      <c r="V144" s="88"/>
      <c r="W144" s="88"/>
      <c r="X144" s="89"/>
      <c r="Y144" s="35"/>
      <c r="Z144" s="35"/>
      <c r="AA144" s="35"/>
      <c r="AB144" s="35"/>
      <c r="AC144" s="35"/>
      <c r="AD144" s="35"/>
      <c r="AE144" s="35"/>
      <c r="AT144" s="14" t="s">
        <v>137</v>
      </c>
      <c r="AU144" s="14" t="s">
        <v>135</v>
      </c>
    </row>
    <row r="145" s="2" customFormat="1" ht="37.8" customHeight="1">
      <c r="A145" s="35"/>
      <c r="B145" s="36"/>
      <c r="C145" s="212" t="s">
        <v>176</v>
      </c>
      <c r="D145" s="212" t="s">
        <v>130</v>
      </c>
      <c r="E145" s="213" t="s">
        <v>177</v>
      </c>
      <c r="F145" s="214" t="s">
        <v>178</v>
      </c>
      <c r="G145" s="215" t="s">
        <v>163</v>
      </c>
      <c r="H145" s="216">
        <v>1</v>
      </c>
      <c r="I145" s="217"/>
      <c r="J145" s="217"/>
      <c r="K145" s="218">
        <f>ROUND(P145*H145,2)</f>
        <v>0</v>
      </c>
      <c r="L145" s="219"/>
      <c r="M145" s="41"/>
      <c r="N145" s="220" t="s">
        <v>1</v>
      </c>
      <c r="O145" s="221" t="s">
        <v>42</v>
      </c>
      <c r="P145" s="222">
        <f>I145+J145</f>
        <v>0</v>
      </c>
      <c r="Q145" s="222">
        <f>ROUND(I145*H145,2)</f>
        <v>0</v>
      </c>
      <c r="R145" s="222">
        <f>ROUND(J145*H145,2)</f>
        <v>0</v>
      </c>
      <c r="S145" s="88"/>
      <c r="T145" s="223">
        <f>S145*H145</f>
        <v>0</v>
      </c>
      <c r="U145" s="223">
        <v>0</v>
      </c>
      <c r="V145" s="223">
        <f>U145*H145</f>
        <v>0</v>
      </c>
      <c r="W145" s="223">
        <v>0</v>
      </c>
      <c r="X145" s="224">
        <f>W145*H145</f>
        <v>0</v>
      </c>
      <c r="Y145" s="35"/>
      <c r="Z145" s="35"/>
      <c r="AA145" s="35"/>
      <c r="AB145" s="35"/>
      <c r="AC145" s="35"/>
      <c r="AD145" s="35"/>
      <c r="AE145" s="35"/>
      <c r="AR145" s="225" t="s">
        <v>134</v>
      </c>
      <c r="AT145" s="225" t="s">
        <v>130</v>
      </c>
      <c r="AU145" s="225" t="s">
        <v>135</v>
      </c>
      <c r="AY145" s="14" t="s">
        <v>127</v>
      </c>
      <c r="BE145" s="226">
        <f>IF(O145="základní",K145,0)</f>
        <v>0</v>
      </c>
      <c r="BF145" s="226">
        <f>IF(O145="snížená",K145,0)</f>
        <v>0</v>
      </c>
      <c r="BG145" s="226">
        <f>IF(O145="zákl. přenesená",K145,0)</f>
        <v>0</v>
      </c>
      <c r="BH145" s="226">
        <f>IF(O145="sníž. přenesená",K145,0)</f>
        <v>0</v>
      </c>
      <c r="BI145" s="226">
        <f>IF(O145="nulová",K145,0)</f>
        <v>0</v>
      </c>
      <c r="BJ145" s="14" t="s">
        <v>135</v>
      </c>
      <c r="BK145" s="226">
        <f>ROUND(P145*H145,2)</f>
        <v>0</v>
      </c>
      <c r="BL145" s="14" t="s">
        <v>134</v>
      </c>
      <c r="BM145" s="225" t="s">
        <v>179</v>
      </c>
    </row>
    <row r="146" s="2" customFormat="1">
      <c r="A146" s="35"/>
      <c r="B146" s="36"/>
      <c r="C146" s="37"/>
      <c r="D146" s="227" t="s">
        <v>137</v>
      </c>
      <c r="E146" s="37"/>
      <c r="F146" s="228" t="s">
        <v>180</v>
      </c>
      <c r="G146" s="37"/>
      <c r="H146" s="37"/>
      <c r="I146" s="229"/>
      <c r="J146" s="229"/>
      <c r="K146" s="37"/>
      <c r="L146" s="37"/>
      <c r="M146" s="41"/>
      <c r="N146" s="230"/>
      <c r="O146" s="231"/>
      <c r="P146" s="88"/>
      <c r="Q146" s="88"/>
      <c r="R146" s="88"/>
      <c r="S146" s="88"/>
      <c r="T146" s="88"/>
      <c r="U146" s="88"/>
      <c r="V146" s="88"/>
      <c r="W146" s="88"/>
      <c r="X146" s="89"/>
      <c r="Y146" s="35"/>
      <c r="Z146" s="35"/>
      <c r="AA146" s="35"/>
      <c r="AB146" s="35"/>
      <c r="AC146" s="35"/>
      <c r="AD146" s="35"/>
      <c r="AE146" s="35"/>
      <c r="AT146" s="14" t="s">
        <v>137</v>
      </c>
      <c r="AU146" s="14" t="s">
        <v>135</v>
      </c>
    </row>
    <row r="147" s="2" customFormat="1" ht="33" customHeight="1">
      <c r="A147" s="35"/>
      <c r="B147" s="36"/>
      <c r="C147" s="212" t="s">
        <v>181</v>
      </c>
      <c r="D147" s="212" t="s">
        <v>130</v>
      </c>
      <c r="E147" s="213" t="s">
        <v>182</v>
      </c>
      <c r="F147" s="214" t="s">
        <v>183</v>
      </c>
      <c r="G147" s="215" t="s">
        <v>163</v>
      </c>
      <c r="H147" s="216">
        <v>0.33000000000000002</v>
      </c>
      <c r="I147" s="217"/>
      <c r="J147" s="217"/>
      <c r="K147" s="218">
        <f>ROUND(P147*H147,2)</f>
        <v>0</v>
      </c>
      <c r="L147" s="219"/>
      <c r="M147" s="41"/>
      <c r="N147" s="220" t="s">
        <v>1</v>
      </c>
      <c r="O147" s="221" t="s">
        <v>42</v>
      </c>
      <c r="P147" s="222">
        <f>I147+J147</f>
        <v>0</v>
      </c>
      <c r="Q147" s="222">
        <f>ROUND(I147*H147,2)</f>
        <v>0</v>
      </c>
      <c r="R147" s="222">
        <f>ROUND(J147*H147,2)</f>
        <v>0</v>
      </c>
      <c r="S147" s="88"/>
      <c r="T147" s="223">
        <f>S147*H147</f>
        <v>0</v>
      </c>
      <c r="U147" s="223">
        <v>0</v>
      </c>
      <c r="V147" s="223">
        <f>U147*H147</f>
        <v>0</v>
      </c>
      <c r="W147" s="223">
        <v>0</v>
      </c>
      <c r="X147" s="224">
        <f>W147*H147</f>
        <v>0</v>
      </c>
      <c r="Y147" s="35"/>
      <c r="Z147" s="35"/>
      <c r="AA147" s="35"/>
      <c r="AB147" s="35"/>
      <c r="AC147" s="35"/>
      <c r="AD147" s="35"/>
      <c r="AE147" s="35"/>
      <c r="AR147" s="225" t="s">
        <v>134</v>
      </c>
      <c r="AT147" s="225" t="s">
        <v>130</v>
      </c>
      <c r="AU147" s="225" t="s">
        <v>135</v>
      </c>
      <c r="AY147" s="14" t="s">
        <v>127</v>
      </c>
      <c r="BE147" s="226">
        <f>IF(O147="základní",K147,0)</f>
        <v>0</v>
      </c>
      <c r="BF147" s="226">
        <f>IF(O147="snížená",K147,0)</f>
        <v>0</v>
      </c>
      <c r="BG147" s="226">
        <f>IF(O147="zákl. přenesená",K147,0)</f>
        <v>0</v>
      </c>
      <c r="BH147" s="226">
        <f>IF(O147="sníž. přenesená",K147,0)</f>
        <v>0</v>
      </c>
      <c r="BI147" s="226">
        <f>IF(O147="nulová",K147,0)</f>
        <v>0</v>
      </c>
      <c r="BJ147" s="14" t="s">
        <v>135</v>
      </c>
      <c r="BK147" s="226">
        <f>ROUND(P147*H147,2)</f>
        <v>0</v>
      </c>
      <c r="BL147" s="14" t="s">
        <v>134</v>
      </c>
      <c r="BM147" s="225" t="s">
        <v>184</v>
      </c>
    </row>
    <row r="148" s="2" customFormat="1">
      <c r="A148" s="35"/>
      <c r="B148" s="36"/>
      <c r="C148" s="37"/>
      <c r="D148" s="227" t="s">
        <v>137</v>
      </c>
      <c r="E148" s="37"/>
      <c r="F148" s="228" t="s">
        <v>185</v>
      </c>
      <c r="G148" s="37"/>
      <c r="H148" s="37"/>
      <c r="I148" s="229"/>
      <c r="J148" s="229"/>
      <c r="K148" s="37"/>
      <c r="L148" s="37"/>
      <c r="M148" s="41"/>
      <c r="N148" s="230"/>
      <c r="O148" s="231"/>
      <c r="P148" s="88"/>
      <c r="Q148" s="88"/>
      <c r="R148" s="88"/>
      <c r="S148" s="88"/>
      <c r="T148" s="88"/>
      <c r="U148" s="88"/>
      <c r="V148" s="88"/>
      <c r="W148" s="88"/>
      <c r="X148" s="89"/>
      <c r="Y148" s="35"/>
      <c r="Z148" s="35"/>
      <c r="AA148" s="35"/>
      <c r="AB148" s="35"/>
      <c r="AC148" s="35"/>
      <c r="AD148" s="35"/>
      <c r="AE148" s="35"/>
      <c r="AT148" s="14" t="s">
        <v>137</v>
      </c>
      <c r="AU148" s="14" t="s">
        <v>135</v>
      </c>
    </row>
    <row r="149" s="12" customFormat="1" ht="25.92" customHeight="1">
      <c r="A149" s="12"/>
      <c r="B149" s="195"/>
      <c r="C149" s="196"/>
      <c r="D149" s="197" t="s">
        <v>77</v>
      </c>
      <c r="E149" s="198" t="s">
        <v>186</v>
      </c>
      <c r="F149" s="198" t="s">
        <v>187</v>
      </c>
      <c r="G149" s="196"/>
      <c r="H149" s="196"/>
      <c r="I149" s="199"/>
      <c r="J149" s="199"/>
      <c r="K149" s="200">
        <f>BK149</f>
        <v>0</v>
      </c>
      <c r="L149" s="196"/>
      <c r="M149" s="201"/>
      <c r="N149" s="202"/>
      <c r="O149" s="203"/>
      <c r="P149" s="203"/>
      <c r="Q149" s="204">
        <f>Q150+Q223</f>
        <v>0</v>
      </c>
      <c r="R149" s="204">
        <f>R150+R223</f>
        <v>0</v>
      </c>
      <c r="S149" s="203"/>
      <c r="T149" s="205">
        <f>T150+T223</f>
        <v>0</v>
      </c>
      <c r="U149" s="203"/>
      <c r="V149" s="205">
        <f>V150+V223</f>
        <v>0.0057200000000000003</v>
      </c>
      <c r="W149" s="203"/>
      <c r="X149" s="206">
        <f>X150+X223</f>
        <v>0</v>
      </c>
      <c r="Y149" s="12"/>
      <c r="Z149" s="12"/>
      <c r="AA149" s="12"/>
      <c r="AB149" s="12"/>
      <c r="AC149" s="12"/>
      <c r="AD149" s="12"/>
      <c r="AE149" s="12"/>
      <c r="AR149" s="207" t="s">
        <v>135</v>
      </c>
      <c r="AT149" s="208" t="s">
        <v>77</v>
      </c>
      <c r="AU149" s="208" t="s">
        <v>78</v>
      </c>
      <c r="AY149" s="207" t="s">
        <v>127</v>
      </c>
      <c r="BK149" s="209">
        <f>BK150+BK223</f>
        <v>0</v>
      </c>
    </row>
    <row r="150" s="12" customFormat="1" ht="22.8" customHeight="1">
      <c r="A150" s="12"/>
      <c r="B150" s="195"/>
      <c r="C150" s="196"/>
      <c r="D150" s="197" t="s">
        <v>77</v>
      </c>
      <c r="E150" s="210" t="s">
        <v>188</v>
      </c>
      <c r="F150" s="210" t="s">
        <v>189</v>
      </c>
      <c r="G150" s="196"/>
      <c r="H150" s="196"/>
      <c r="I150" s="199"/>
      <c r="J150" s="199"/>
      <c r="K150" s="211">
        <f>BK150</f>
        <v>0</v>
      </c>
      <c r="L150" s="196"/>
      <c r="M150" s="201"/>
      <c r="N150" s="202"/>
      <c r="O150" s="203"/>
      <c r="P150" s="203"/>
      <c r="Q150" s="204">
        <f>SUM(Q151:Q222)</f>
        <v>0</v>
      </c>
      <c r="R150" s="204">
        <f>SUM(R151:R222)</f>
        <v>0</v>
      </c>
      <c r="S150" s="203"/>
      <c r="T150" s="205">
        <f>SUM(T151:T222)</f>
        <v>0</v>
      </c>
      <c r="U150" s="203"/>
      <c r="V150" s="205">
        <f>SUM(V151:V222)</f>
        <v>0.0057200000000000003</v>
      </c>
      <c r="W150" s="203"/>
      <c r="X150" s="206">
        <f>SUM(X151:X222)</f>
        <v>0</v>
      </c>
      <c r="Y150" s="12"/>
      <c r="Z150" s="12"/>
      <c r="AA150" s="12"/>
      <c r="AB150" s="12"/>
      <c r="AC150" s="12"/>
      <c r="AD150" s="12"/>
      <c r="AE150" s="12"/>
      <c r="AR150" s="207" t="s">
        <v>135</v>
      </c>
      <c r="AT150" s="208" t="s">
        <v>77</v>
      </c>
      <c r="AU150" s="208" t="s">
        <v>83</v>
      </c>
      <c r="AY150" s="207" t="s">
        <v>127</v>
      </c>
      <c r="BK150" s="209">
        <f>SUM(BK151:BK222)</f>
        <v>0</v>
      </c>
    </row>
    <row r="151" s="2" customFormat="1" ht="21.75" customHeight="1">
      <c r="A151" s="35"/>
      <c r="B151" s="36"/>
      <c r="C151" s="212" t="s">
        <v>190</v>
      </c>
      <c r="D151" s="212" t="s">
        <v>130</v>
      </c>
      <c r="E151" s="213" t="s">
        <v>191</v>
      </c>
      <c r="F151" s="214" t="s">
        <v>192</v>
      </c>
      <c r="G151" s="215" t="s">
        <v>133</v>
      </c>
      <c r="H151" s="216">
        <v>26</v>
      </c>
      <c r="I151" s="217"/>
      <c r="J151" s="217"/>
      <c r="K151" s="218">
        <f>ROUND(P151*H151,2)</f>
        <v>0</v>
      </c>
      <c r="L151" s="219"/>
      <c r="M151" s="41"/>
      <c r="N151" s="220" t="s">
        <v>1</v>
      </c>
      <c r="O151" s="221" t="s">
        <v>42</v>
      </c>
      <c r="P151" s="222">
        <f>I151+J151</f>
        <v>0</v>
      </c>
      <c r="Q151" s="222">
        <f>ROUND(I151*H151,2)</f>
        <v>0</v>
      </c>
      <c r="R151" s="222">
        <f>ROUND(J151*H151,2)</f>
        <v>0</v>
      </c>
      <c r="S151" s="88"/>
      <c r="T151" s="223">
        <f>S151*H151</f>
        <v>0</v>
      </c>
      <c r="U151" s="223">
        <v>0</v>
      </c>
      <c r="V151" s="223">
        <f>U151*H151</f>
        <v>0</v>
      </c>
      <c r="W151" s="223">
        <v>0</v>
      </c>
      <c r="X151" s="224">
        <f>W151*H151</f>
        <v>0</v>
      </c>
      <c r="Y151" s="35"/>
      <c r="Z151" s="35"/>
      <c r="AA151" s="35"/>
      <c r="AB151" s="35"/>
      <c r="AC151" s="35"/>
      <c r="AD151" s="35"/>
      <c r="AE151" s="35"/>
      <c r="AR151" s="225" t="s">
        <v>193</v>
      </c>
      <c r="AT151" s="225" t="s">
        <v>130</v>
      </c>
      <c r="AU151" s="225" t="s">
        <v>135</v>
      </c>
      <c r="AY151" s="14" t="s">
        <v>127</v>
      </c>
      <c r="BE151" s="226">
        <f>IF(O151="základní",K151,0)</f>
        <v>0</v>
      </c>
      <c r="BF151" s="226">
        <f>IF(O151="snížená",K151,0)</f>
        <v>0</v>
      </c>
      <c r="BG151" s="226">
        <f>IF(O151="zákl. přenesená",K151,0)</f>
        <v>0</v>
      </c>
      <c r="BH151" s="226">
        <f>IF(O151="sníž. přenesená",K151,0)</f>
        <v>0</v>
      </c>
      <c r="BI151" s="226">
        <f>IF(O151="nulová",K151,0)</f>
        <v>0</v>
      </c>
      <c r="BJ151" s="14" t="s">
        <v>135</v>
      </c>
      <c r="BK151" s="226">
        <f>ROUND(P151*H151,2)</f>
        <v>0</v>
      </c>
      <c r="BL151" s="14" t="s">
        <v>193</v>
      </c>
      <c r="BM151" s="225" t="s">
        <v>194</v>
      </c>
    </row>
    <row r="152" s="2" customFormat="1">
      <c r="A152" s="35"/>
      <c r="B152" s="36"/>
      <c r="C152" s="37"/>
      <c r="D152" s="227" t="s">
        <v>137</v>
      </c>
      <c r="E152" s="37"/>
      <c r="F152" s="228" t="s">
        <v>195</v>
      </c>
      <c r="G152" s="37"/>
      <c r="H152" s="37"/>
      <c r="I152" s="229"/>
      <c r="J152" s="229"/>
      <c r="K152" s="37"/>
      <c r="L152" s="37"/>
      <c r="M152" s="41"/>
      <c r="N152" s="230"/>
      <c r="O152" s="231"/>
      <c r="P152" s="88"/>
      <c r="Q152" s="88"/>
      <c r="R152" s="88"/>
      <c r="S152" s="88"/>
      <c r="T152" s="88"/>
      <c r="U152" s="88"/>
      <c r="V152" s="88"/>
      <c r="W152" s="88"/>
      <c r="X152" s="89"/>
      <c r="Y152" s="35"/>
      <c r="Z152" s="35"/>
      <c r="AA152" s="35"/>
      <c r="AB152" s="35"/>
      <c r="AC152" s="35"/>
      <c r="AD152" s="35"/>
      <c r="AE152" s="35"/>
      <c r="AT152" s="14" t="s">
        <v>137</v>
      </c>
      <c r="AU152" s="14" t="s">
        <v>135</v>
      </c>
    </row>
    <row r="153" s="2" customFormat="1" ht="16.5" customHeight="1">
      <c r="A153" s="35"/>
      <c r="B153" s="36"/>
      <c r="C153" s="232" t="s">
        <v>196</v>
      </c>
      <c r="D153" s="232" t="s">
        <v>197</v>
      </c>
      <c r="E153" s="233" t="s">
        <v>198</v>
      </c>
      <c r="F153" s="234" t="s">
        <v>199</v>
      </c>
      <c r="G153" s="235" t="s">
        <v>200</v>
      </c>
      <c r="H153" s="236">
        <v>26</v>
      </c>
      <c r="I153" s="237"/>
      <c r="J153" s="238"/>
      <c r="K153" s="239">
        <f>ROUND(P153*H153,2)</f>
        <v>0</v>
      </c>
      <c r="L153" s="238"/>
      <c r="M153" s="240"/>
      <c r="N153" s="241" t="s">
        <v>1</v>
      </c>
      <c r="O153" s="221" t="s">
        <v>42</v>
      </c>
      <c r="P153" s="222">
        <f>I153+J153</f>
        <v>0</v>
      </c>
      <c r="Q153" s="222">
        <f>ROUND(I153*H153,2)</f>
        <v>0</v>
      </c>
      <c r="R153" s="222">
        <f>ROUND(J153*H153,2)</f>
        <v>0</v>
      </c>
      <c r="S153" s="88"/>
      <c r="T153" s="223">
        <f>S153*H153</f>
        <v>0</v>
      </c>
      <c r="U153" s="223">
        <v>0</v>
      </c>
      <c r="V153" s="223">
        <f>U153*H153</f>
        <v>0</v>
      </c>
      <c r="W153" s="223">
        <v>0</v>
      </c>
      <c r="X153" s="224">
        <f>W153*H153</f>
        <v>0</v>
      </c>
      <c r="Y153" s="35"/>
      <c r="Z153" s="35"/>
      <c r="AA153" s="35"/>
      <c r="AB153" s="35"/>
      <c r="AC153" s="35"/>
      <c r="AD153" s="35"/>
      <c r="AE153" s="35"/>
      <c r="AR153" s="225" t="s">
        <v>201</v>
      </c>
      <c r="AT153" s="225" t="s">
        <v>197</v>
      </c>
      <c r="AU153" s="225" t="s">
        <v>135</v>
      </c>
      <c r="AY153" s="14" t="s">
        <v>127</v>
      </c>
      <c r="BE153" s="226">
        <f>IF(O153="základní",K153,0)</f>
        <v>0</v>
      </c>
      <c r="BF153" s="226">
        <f>IF(O153="snížená",K153,0)</f>
        <v>0</v>
      </c>
      <c r="BG153" s="226">
        <f>IF(O153="zákl. přenesená",K153,0)</f>
        <v>0</v>
      </c>
      <c r="BH153" s="226">
        <f>IF(O153="sníž. přenesená",K153,0)</f>
        <v>0</v>
      </c>
      <c r="BI153" s="226">
        <f>IF(O153="nulová",K153,0)</f>
        <v>0</v>
      </c>
      <c r="BJ153" s="14" t="s">
        <v>135</v>
      </c>
      <c r="BK153" s="226">
        <f>ROUND(P153*H153,2)</f>
        <v>0</v>
      </c>
      <c r="BL153" s="14" t="s">
        <v>193</v>
      </c>
      <c r="BM153" s="225" t="s">
        <v>202</v>
      </c>
    </row>
    <row r="154" s="2" customFormat="1">
      <c r="A154" s="35"/>
      <c r="B154" s="36"/>
      <c r="C154" s="37"/>
      <c r="D154" s="227" t="s">
        <v>137</v>
      </c>
      <c r="E154" s="37"/>
      <c r="F154" s="228" t="s">
        <v>199</v>
      </c>
      <c r="G154" s="37"/>
      <c r="H154" s="37"/>
      <c r="I154" s="229"/>
      <c r="J154" s="229"/>
      <c r="K154" s="37"/>
      <c r="L154" s="37"/>
      <c r="M154" s="41"/>
      <c r="N154" s="230"/>
      <c r="O154" s="231"/>
      <c r="P154" s="88"/>
      <c r="Q154" s="88"/>
      <c r="R154" s="88"/>
      <c r="S154" s="88"/>
      <c r="T154" s="88"/>
      <c r="U154" s="88"/>
      <c r="V154" s="88"/>
      <c r="W154" s="88"/>
      <c r="X154" s="89"/>
      <c r="Y154" s="35"/>
      <c r="Z154" s="35"/>
      <c r="AA154" s="35"/>
      <c r="AB154" s="35"/>
      <c r="AC154" s="35"/>
      <c r="AD154" s="35"/>
      <c r="AE154" s="35"/>
      <c r="AT154" s="14" t="s">
        <v>137</v>
      </c>
      <c r="AU154" s="14" t="s">
        <v>135</v>
      </c>
    </row>
    <row r="155" s="2" customFormat="1" ht="16.5" customHeight="1">
      <c r="A155" s="35"/>
      <c r="B155" s="36"/>
      <c r="C155" s="212" t="s">
        <v>9</v>
      </c>
      <c r="D155" s="212" t="s">
        <v>130</v>
      </c>
      <c r="E155" s="213" t="s">
        <v>203</v>
      </c>
      <c r="F155" s="214" t="s">
        <v>204</v>
      </c>
      <c r="G155" s="215" t="s">
        <v>133</v>
      </c>
      <c r="H155" s="216">
        <v>10</v>
      </c>
      <c r="I155" s="217"/>
      <c r="J155" s="217"/>
      <c r="K155" s="218">
        <f>ROUND(P155*H155,2)</f>
        <v>0</v>
      </c>
      <c r="L155" s="219"/>
      <c r="M155" s="41"/>
      <c r="N155" s="220" t="s">
        <v>1</v>
      </c>
      <c r="O155" s="221" t="s">
        <v>42</v>
      </c>
      <c r="P155" s="222">
        <f>I155+J155</f>
        <v>0</v>
      </c>
      <c r="Q155" s="222">
        <f>ROUND(I155*H155,2)</f>
        <v>0</v>
      </c>
      <c r="R155" s="222">
        <f>ROUND(J155*H155,2)</f>
        <v>0</v>
      </c>
      <c r="S155" s="88"/>
      <c r="T155" s="223">
        <f>S155*H155</f>
        <v>0</v>
      </c>
      <c r="U155" s="223">
        <v>0</v>
      </c>
      <c r="V155" s="223">
        <f>U155*H155</f>
        <v>0</v>
      </c>
      <c r="W155" s="223">
        <v>0</v>
      </c>
      <c r="X155" s="224">
        <f>W155*H155</f>
        <v>0</v>
      </c>
      <c r="Y155" s="35"/>
      <c r="Z155" s="35"/>
      <c r="AA155" s="35"/>
      <c r="AB155" s="35"/>
      <c r="AC155" s="35"/>
      <c r="AD155" s="35"/>
      <c r="AE155" s="35"/>
      <c r="AR155" s="225" t="s">
        <v>193</v>
      </c>
      <c r="AT155" s="225" t="s">
        <v>130</v>
      </c>
      <c r="AU155" s="225" t="s">
        <v>135</v>
      </c>
      <c r="AY155" s="14" t="s">
        <v>127</v>
      </c>
      <c r="BE155" s="226">
        <f>IF(O155="základní",K155,0)</f>
        <v>0</v>
      </c>
      <c r="BF155" s="226">
        <f>IF(O155="snížená",K155,0)</f>
        <v>0</v>
      </c>
      <c r="BG155" s="226">
        <f>IF(O155="zákl. přenesená",K155,0)</f>
        <v>0</v>
      </c>
      <c r="BH155" s="226">
        <f>IF(O155="sníž. přenesená",K155,0)</f>
        <v>0</v>
      </c>
      <c r="BI155" s="226">
        <f>IF(O155="nulová",K155,0)</f>
        <v>0</v>
      </c>
      <c r="BJ155" s="14" t="s">
        <v>135</v>
      </c>
      <c r="BK155" s="226">
        <f>ROUND(P155*H155,2)</f>
        <v>0</v>
      </c>
      <c r="BL155" s="14" t="s">
        <v>193</v>
      </c>
      <c r="BM155" s="225" t="s">
        <v>205</v>
      </c>
    </row>
    <row r="156" s="2" customFormat="1">
      <c r="A156" s="35"/>
      <c r="B156" s="36"/>
      <c r="C156" s="37"/>
      <c r="D156" s="227" t="s">
        <v>137</v>
      </c>
      <c r="E156" s="37"/>
      <c r="F156" s="228" t="s">
        <v>206</v>
      </c>
      <c r="G156" s="37"/>
      <c r="H156" s="37"/>
      <c r="I156" s="229"/>
      <c r="J156" s="229"/>
      <c r="K156" s="37"/>
      <c r="L156" s="37"/>
      <c r="M156" s="41"/>
      <c r="N156" s="230"/>
      <c r="O156" s="231"/>
      <c r="P156" s="88"/>
      <c r="Q156" s="88"/>
      <c r="R156" s="88"/>
      <c r="S156" s="88"/>
      <c r="T156" s="88"/>
      <c r="U156" s="88"/>
      <c r="V156" s="88"/>
      <c r="W156" s="88"/>
      <c r="X156" s="89"/>
      <c r="Y156" s="35"/>
      <c r="Z156" s="35"/>
      <c r="AA156" s="35"/>
      <c r="AB156" s="35"/>
      <c r="AC156" s="35"/>
      <c r="AD156" s="35"/>
      <c r="AE156" s="35"/>
      <c r="AT156" s="14" t="s">
        <v>137</v>
      </c>
      <c r="AU156" s="14" t="s">
        <v>135</v>
      </c>
    </row>
    <row r="157" s="2" customFormat="1" ht="16.5" customHeight="1">
      <c r="A157" s="35"/>
      <c r="B157" s="36"/>
      <c r="C157" s="232" t="s">
        <v>207</v>
      </c>
      <c r="D157" s="232" t="s">
        <v>197</v>
      </c>
      <c r="E157" s="233" t="s">
        <v>208</v>
      </c>
      <c r="F157" s="234" t="s">
        <v>209</v>
      </c>
      <c r="G157" s="235" t="s">
        <v>133</v>
      </c>
      <c r="H157" s="236">
        <v>5</v>
      </c>
      <c r="I157" s="237"/>
      <c r="J157" s="238"/>
      <c r="K157" s="239">
        <f>ROUND(P157*H157,2)</f>
        <v>0</v>
      </c>
      <c r="L157" s="238"/>
      <c r="M157" s="240"/>
      <c r="N157" s="241" t="s">
        <v>1</v>
      </c>
      <c r="O157" s="221" t="s">
        <v>42</v>
      </c>
      <c r="P157" s="222">
        <f>I157+J157</f>
        <v>0</v>
      </c>
      <c r="Q157" s="222">
        <f>ROUND(I157*H157,2)</f>
        <v>0</v>
      </c>
      <c r="R157" s="222">
        <f>ROUND(J157*H157,2)</f>
        <v>0</v>
      </c>
      <c r="S157" s="88"/>
      <c r="T157" s="223">
        <f>S157*H157</f>
        <v>0</v>
      </c>
      <c r="U157" s="223">
        <v>0</v>
      </c>
      <c r="V157" s="223">
        <f>U157*H157</f>
        <v>0</v>
      </c>
      <c r="W157" s="223">
        <v>0</v>
      </c>
      <c r="X157" s="224">
        <f>W157*H157</f>
        <v>0</v>
      </c>
      <c r="Y157" s="35"/>
      <c r="Z157" s="35"/>
      <c r="AA157" s="35"/>
      <c r="AB157" s="35"/>
      <c r="AC157" s="35"/>
      <c r="AD157" s="35"/>
      <c r="AE157" s="35"/>
      <c r="AR157" s="225" t="s">
        <v>201</v>
      </c>
      <c r="AT157" s="225" t="s">
        <v>197</v>
      </c>
      <c r="AU157" s="225" t="s">
        <v>135</v>
      </c>
      <c r="AY157" s="14" t="s">
        <v>127</v>
      </c>
      <c r="BE157" s="226">
        <f>IF(O157="základní",K157,0)</f>
        <v>0</v>
      </c>
      <c r="BF157" s="226">
        <f>IF(O157="snížená",K157,0)</f>
        <v>0</v>
      </c>
      <c r="BG157" s="226">
        <f>IF(O157="zákl. přenesená",K157,0)</f>
        <v>0</v>
      </c>
      <c r="BH157" s="226">
        <f>IF(O157="sníž. přenesená",K157,0)</f>
        <v>0</v>
      </c>
      <c r="BI157" s="226">
        <f>IF(O157="nulová",K157,0)</f>
        <v>0</v>
      </c>
      <c r="BJ157" s="14" t="s">
        <v>135</v>
      </c>
      <c r="BK157" s="226">
        <f>ROUND(P157*H157,2)</f>
        <v>0</v>
      </c>
      <c r="BL157" s="14" t="s">
        <v>193</v>
      </c>
      <c r="BM157" s="225" t="s">
        <v>210</v>
      </c>
    </row>
    <row r="158" s="2" customFormat="1">
      <c r="A158" s="35"/>
      <c r="B158" s="36"/>
      <c r="C158" s="37"/>
      <c r="D158" s="227" t="s">
        <v>137</v>
      </c>
      <c r="E158" s="37"/>
      <c r="F158" s="228" t="s">
        <v>209</v>
      </c>
      <c r="G158" s="37"/>
      <c r="H158" s="37"/>
      <c r="I158" s="229"/>
      <c r="J158" s="229"/>
      <c r="K158" s="37"/>
      <c r="L158" s="37"/>
      <c r="M158" s="41"/>
      <c r="N158" s="230"/>
      <c r="O158" s="231"/>
      <c r="P158" s="88"/>
      <c r="Q158" s="88"/>
      <c r="R158" s="88"/>
      <c r="S158" s="88"/>
      <c r="T158" s="88"/>
      <c r="U158" s="88"/>
      <c r="V158" s="88"/>
      <c r="W158" s="88"/>
      <c r="X158" s="89"/>
      <c r="Y158" s="35"/>
      <c r="Z158" s="35"/>
      <c r="AA158" s="35"/>
      <c r="AB158" s="35"/>
      <c r="AC158" s="35"/>
      <c r="AD158" s="35"/>
      <c r="AE158" s="35"/>
      <c r="AT158" s="14" t="s">
        <v>137</v>
      </c>
      <c r="AU158" s="14" t="s">
        <v>135</v>
      </c>
    </row>
    <row r="159" s="2" customFormat="1" ht="16.5" customHeight="1">
      <c r="A159" s="35"/>
      <c r="B159" s="36"/>
      <c r="C159" s="232" t="s">
        <v>211</v>
      </c>
      <c r="D159" s="232" t="s">
        <v>197</v>
      </c>
      <c r="E159" s="233" t="s">
        <v>212</v>
      </c>
      <c r="F159" s="234" t="s">
        <v>213</v>
      </c>
      <c r="G159" s="235" t="s">
        <v>133</v>
      </c>
      <c r="H159" s="236">
        <v>5</v>
      </c>
      <c r="I159" s="237"/>
      <c r="J159" s="238"/>
      <c r="K159" s="239">
        <f>ROUND(P159*H159,2)</f>
        <v>0</v>
      </c>
      <c r="L159" s="238"/>
      <c r="M159" s="240"/>
      <c r="N159" s="241" t="s">
        <v>1</v>
      </c>
      <c r="O159" s="221" t="s">
        <v>42</v>
      </c>
      <c r="P159" s="222">
        <f>I159+J159</f>
        <v>0</v>
      </c>
      <c r="Q159" s="222">
        <f>ROUND(I159*H159,2)</f>
        <v>0</v>
      </c>
      <c r="R159" s="222">
        <f>ROUND(J159*H159,2)</f>
        <v>0</v>
      </c>
      <c r="S159" s="88"/>
      <c r="T159" s="223">
        <f>S159*H159</f>
        <v>0</v>
      </c>
      <c r="U159" s="223">
        <v>0</v>
      </c>
      <c r="V159" s="223">
        <f>U159*H159</f>
        <v>0</v>
      </c>
      <c r="W159" s="223">
        <v>0</v>
      </c>
      <c r="X159" s="224">
        <f>W159*H159</f>
        <v>0</v>
      </c>
      <c r="Y159" s="35"/>
      <c r="Z159" s="35"/>
      <c r="AA159" s="35"/>
      <c r="AB159" s="35"/>
      <c r="AC159" s="35"/>
      <c r="AD159" s="35"/>
      <c r="AE159" s="35"/>
      <c r="AR159" s="225" t="s">
        <v>201</v>
      </c>
      <c r="AT159" s="225" t="s">
        <v>197</v>
      </c>
      <c r="AU159" s="225" t="s">
        <v>135</v>
      </c>
      <c r="AY159" s="14" t="s">
        <v>127</v>
      </c>
      <c r="BE159" s="226">
        <f>IF(O159="základní",K159,0)</f>
        <v>0</v>
      </c>
      <c r="BF159" s="226">
        <f>IF(O159="snížená",K159,0)</f>
        <v>0</v>
      </c>
      <c r="BG159" s="226">
        <f>IF(O159="zákl. přenesená",K159,0)</f>
        <v>0</v>
      </c>
      <c r="BH159" s="226">
        <f>IF(O159="sníž. přenesená",K159,0)</f>
        <v>0</v>
      </c>
      <c r="BI159" s="226">
        <f>IF(O159="nulová",K159,0)</f>
        <v>0</v>
      </c>
      <c r="BJ159" s="14" t="s">
        <v>135</v>
      </c>
      <c r="BK159" s="226">
        <f>ROUND(P159*H159,2)</f>
        <v>0</v>
      </c>
      <c r="BL159" s="14" t="s">
        <v>193</v>
      </c>
      <c r="BM159" s="225" t="s">
        <v>214</v>
      </c>
    </row>
    <row r="160" s="2" customFormat="1">
      <c r="A160" s="35"/>
      <c r="B160" s="36"/>
      <c r="C160" s="37"/>
      <c r="D160" s="227" t="s">
        <v>137</v>
      </c>
      <c r="E160" s="37"/>
      <c r="F160" s="228" t="s">
        <v>213</v>
      </c>
      <c r="G160" s="37"/>
      <c r="H160" s="37"/>
      <c r="I160" s="229"/>
      <c r="J160" s="229"/>
      <c r="K160" s="37"/>
      <c r="L160" s="37"/>
      <c r="M160" s="41"/>
      <c r="N160" s="230"/>
      <c r="O160" s="231"/>
      <c r="P160" s="88"/>
      <c r="Q160" s="88"/>
      <c r="R160" s="88"/>
      <c r="S160" s="88"/>
      <c r="T160" s="88"/>
      <c r="U160" s="88"/>
      <c r="V160" s="88"/>
      <c r="W160" s="88"/>
      <c r="X160" s="89"/>
      <c r="Y160" s="35"/>
      <c r="Z160" s="35"/>
      <c r="AA160" s="35"/>
      <c r="AB160" s="35"/>
      <c r="AC160" s="35"/>
      <c r="AD160" s="35"/>
      <c r="AE160" s="35"/>
      <c r="AT160" s="14" t="s">
        <v>137</v>
      </c>
      <c r="AU160" s="14" t="s">
        <v>135</v>
      </c>
    </row>
    <row r="161" s="2" customFormat="1" ht="24.15" customHeight="1">
      <c r="A161" s="35"/>
      <c r="B161" s="36"/>
      <c r="C161" s="212" t="s">
        <v>215</v>
      </c>
      <c r="D161" s="212" t="s">
        <v>130</v>
      </c>
      <c r="E161" s="213" t="s">
        <v>216</v>
      </c>
      <c r="F161" s="214" t="s">
        <v>217</v>
      </c>
      <c r="G161" s="215" t="s">
        <v>151</v>
      </c>
      <c r="H161" s="216">
        <v>393</v>
      </c>
      <c r="I161" s="217"/>
      <c r="J161" s="217"/>
      <c r="K161" s="218">
        <f>ROUND(P161*H161,2)</f>
        <v>0</v>
      </c>
      <c r="L161" s="219"/>
      <c r="M161" s="41"/>
      <c r="N161" s="220" t="s">
        <v>1</v>
      </c>
      <c r="O161" s="221" t="s">
        <v>42</v>
      </c>
      <c r="P161" s="222">
        <f>I161+J161</f>
        <v>0</v>
      </c>
      <c r="Q161" s="222">
        <f>ROUND(I161*H161,2)</f>
        <v>0</v>
      </c>
      <c r="R161" s="222">
        <f>ROUND(J161*H161,2)</f>
        <v>0</v>
      </c>
      <c r="S161" s="88"/>
      <c r="T161" s="223">
        <f>S161*H161</f>
        <v>0</v>
      </c>
      <c r="U161" s="223">
        <v>0</v>
      </c>
      <c r="V161" s="223">
        <f>U161*H161</f>
        <v>0</v>
      </c>
      <c r="W161" s="223">
        <v>0</v>
      </c>
      <c r="X161" s="224">
        <f>W161*H161</f>
        <v>0</v>
      </c>
      <c r="Y161" s="35"/>
      <c r="Z161" s="35"/>
      <c r="AA161" s="35"/>
      <c r="AB161" s="35"/>
      <c r="AC161" s="35"/>
      <c r="AD161" s="35"/>
      <c r="AE161" s="35"/>
      <c r="AR161" s="225" t="s">
        <v>193</v>
      </c>
      <c r="AT161" s="225" t="s">
        <v>130</v>
      </c>
      <c r="AU161" s="225" t="s">
        <v>135</v>
      </c>
      <c r="AY161" s="14" t="s">
        <v>127</v>
      </c>
      <c r="BE161" s="226">
        <f>IF(O161="základní",K161,0)</f>
        <v>0</v>
      </c>
      <c r="BF161" s="226">
        <f>IF(O161="snížená",K161,0)</f>
        <v>0</v>
      </c>
      <c r="BG161" s="226">
        <f>IF(O161="zákl. přenesená",K161,0)</f>
        <v>0</v>
      </c>
      <c r="BH161" s="226">
        <f>IF(O161="sníž. přenesená",K161,0)</f>
        <v>0</v>
      </c>
      <c r="BI161" s="226">
        <f>IF(O161="nulová",K161,0)</f>
        <v>0</v>
      </c>
      <c r="BJ161" s="14" t="s">
        <v>135</v>
      </c>
      <c r="BK161" s="226">
        <f>ROUND(P161*H161,2)</f>
        <v>0</v>
      </c>
      <c r="BL161" s="14" t="s">
        <v>193</v>
      </c>
      <c r="BM161" s="225" t="s">
        <v>218</v>
      </c>
    </row>
    <row r="162" s="2" customFormat="1">
      <c r="A162" s="35"/>
      <c r="B162" s="36"/>
      <c r="C162" s="37"/>
      <c r="D162" s="227" t="s">
        <v>137</v>
      </c>
      <c r="E162" s="37"/>
      <c r="F162" s="228" t="s">
        <v>219</v>
      </c>
      <c r="G162" s="37"/>
      <c r="H162" s="37"/>
      <c r="I162" s="229"/>
      <c r="J162" s="229"/>
      <c r="K162" s="37"/>
      <c r="L162" s="37"/>
      <c r="M162" s="41"/>
      <c r="N162" s="230"/>
      <c r="O162" s="231"/>
      <c r="P162" s="88"/>
      <c r="Q162" s="88"/>
      <c r="R162" s="88"/>
      <c r="S162" s="88"/>
      <c r="T162" s="88"/>
      <c r="U162" s="88"/>
      <c r="V162" s="88"/>
      <c r="W162" s="88"/>
      <c r="X162" s="89"/>
      <c r="Y162" s="35"/>
      <c r="Z162" s="35"/>
      <c r="AA162" s="35"/>
      <c r="AB162" s="35"/>
      <c r="AC162" s="35"/>
      <c r="AD162" s="35"/>
      <c r="AE162" s="35"/>
      <c r="AT162" s="14" t="s">
        <v>137</v>
      </c>
      <c r="AU162" s="14" t="s">
        <v>135</v>
      </c>
    </row>
    <row r="163" s="2" customFormat="1" ht="16.5" customHeight="1">
      <c r="A163" s="35"/>
      <c r="B163" s="36"/>
      <c r="C163" s="232" t="s">
        <v>193</v>
      </c>
      <c r="D163" s="232" t="s">
        <v>197</v>
      </c>
      <c r="E163" s="233" t="s">
        <v>220</v>
      </c>
      <c r="F163" s="234" t="s">
        <v>221</v>
      </c>
      <c r="G163" s="235" t="s">
        <v>151</v>
      </c>
      <c r="H163" s="236">
        <v>236</v>
      </c>
      <c r="I163" s="237"/>
      <c r="J163" s="238"/>
      <c r="K163" s="239">
        <f>ROUND(P163*H163,2)</f>
        <v>0</v>
      </c>
      <c r="L163" s="238"/>
      <c r="M163" s="240"/>
      <c r="N163" s="241" t="s">
        <v>1</v>
      </c>
      <c r="O163" s="221" t="s">
        <v>42</v>
      </c>
      <c r="P163" s="222">
        <f>I163+J163</f>
        <v>0</v>
      </c>
      <c r="Q163" s="222">
        <f>ROUND(I163*H163,2)</f>
        <v>0</v>
      </c>
      <c r="R163" s="222">
        <f>ROUND(J163*H163,2)</f>
        <v>0</v>
      </c>
      <c r="S163" s="88"/>
      <c r="T163" s="223">
        <f>S163*H163</f>
        <v>0</v>
      </c>
      <c r="U163" s="223">
        <v>0</v>
      </c>
      <c r="V163" s="223">
        <f>U163*H163</f>
        <v>0</v>
      </c>
      <c r="W163" s="223">
        <v>0</v>
      </c>
      <c r="X163" s="224">
        <f>W163*H163</f>
        <v>0</v>
      </c>
      <c r="Y163" s="35"/>
      <c r="Z163" s="35"/>
      <c r="AA163" s="35"/>
      <c r="AB163" s="35"/>
      <c r="AC163" s="35"/>
      <c r="AD163" s="35"/>
      <c r="AE163" s="35"/>
      <c r="AR163" s="225" t="s">
        <v>201</v>
      </c>
      <c r="AT163" s="225" t="s">
        <v>197</v>
      </c>
      <c r="AU163" s="225" t="s">
        <v>135</v>
      </c>
      <c r="AY163" s="14" t="s">
        <v>127</v>
      </c>
      <c r="BE163" s="226">
        <f>IF(O163="základní",K163,0)</f>
        <v>0</v>
      </c>
      <c r="BF163" s="226">
        <f>IF(O163="snížená",K163,0)</f>
        <v>0</v>
      </c>
      <c r="BG163" s="226">
        <f>IF(O163="zákl. přenesená",K163,0)</f>
        <v>0</v>
      </c>
      <c r="BH163" s="226">
        <f>IF(O163="sníž. přenesená",K163,0)</f>
        <v>0</v>
      </c>
      <c r="BI163" s="226">
        <f>IF(O163="nulová",K163,0)</f>
        <v>0</v>
      </c>
      <c r="BJ163" s="14" t="s">
        <v>135</v>
      </c>
      <c r="BK163" s="226">
        <f>ROUND(P163*H163,2)</f>
        <v>0</v>
      </c>
      <c r="BL163" s="14" t="s">
        <v>193</v>
      </c>
      <c r="BM163" s="225" t="s">
        <v>222</v>
      </c>
    </row>
    <row r="164" s="2" customFormat="1">
      <c r="A164" s="35"/>
      <c r="B164" s="36"/>
      <c r="C164" s="37"/>
      <c r="D164" s="227" t="s">
        <v>137</v>
      </c>
      <c r="E164" s="37"/>
      <c r="F164" s="228" t="s">
        <v>221</v>
      </c>
      <c r="G164" s="37"/>
      <c r="H164" s="37"/>
      <c r="I164" s="229"/>
      <c r="J164" s="229"/>
      <c r="K164" s="37"/>
      <c r="L164" s="37"/>
      <c r="M164" s="41"/>
      <c r="N164" s="230"/>
      <c r="O164" s="231"/>
      <c r="P164" s="88"/>
      <c r="Q164" s="88"/>
      <c r="R164" s="88"/>
      <c r="S164" s="88"/>
      <c r="T164" s="88"/>
      <c r="U164" s="88"/>
      <c r="V164" s="88"/>
      <c r="W164" s="88"/>
      <c r="X164" s="89"/>
      <c r="Y164" s="35"/>
      <c r="Z164" s="35"/>
      <c r="AA164" s="35"/>
      <c r="AB164" s="35"/>
      <c r="AC164" s="35"/>
      <c r="AD164" s="35"/>
      <c r="AE164" s="35"/>
      <c r="AT164" s="14" t="s">
        <v>137</v>
      </c>
      <c r="AU164" s="14" t="s">
        <v>135</v>
      </c>
    </row>
    <row r="165" s="2" customFormat="1" ht="16.5" customHeight="1">
      <c r="A165" s="35"/>
      <c r="B165" s="36"/>
      <c r="C165" s="232" t="s">
        <v>223</v>
      </c>
      <c r="D165" s="232" t="s">
        <v>197</v>
      </c>
      <c r="E165" s="233" t="s">
        <v>224</v>
      </c>
      <c r="F165" s="234" t="s">
        <v>225</v>
      </c>
      <c r="G165" s="235" t="s">
        <v>151</v>
      </c>
      <c r="H165" s="236">
        <v>14</v>
      </c>
      <c r="I165" s="237"/>
      <c r="J165" s="238"/>
      <c r="K165" s="239">
        <f>ROUND(P165*H165,2)</f>
        <v>0</v>
      </c>
      <c r="L165" s="238"/>
      <c r="M165" s="240"/>
      <c r="N165" s="241" t="s">
        <v>1</v>
      </c>
      <c r="O165" s="221" t="s">
        <v>42</v>
      </c>
      <c r="P165" s="222">
        <f>I165+J165</f>
        <v>0</v>
      </c>
      <c r="Q165" s="222">
        <f>ROUND(I165*H165,2)</f>
        <v>0</v>
      </c>
      <c r="R165" s="222">
        <f>ROUND(J165*H165,2)</f>
        <v>0</v>
      </c>
      <c r="S165" s="88"/>
      <c r="T165" s="223">
        <f>S165*H165</f>
        <v>0</v>
      </c>
      <c r="U165" s="223">
        <v>0</v>
      </c>
      <c r="V165" s="223">
        <f>U165*H165</f>
        <v>0</v>
      </c>
      <c r="W165" s="223">
        <v>0</v>
      </c>
      <c r="X165" s="224">
        <f>W165*H165</f>
        <v>0</v>
      </c>
      <c r="Y165" s="35"/>
      <c r="Z165" s="35"/>
      <c r="AA165" s="35"/>
      <c r="AB165" s="35"/>
      <c r="AC165" s="35"/>
      <c r="AD165" s="35"/>
      <c r="AE165" s="35"/>
      <c r="AR165" s="225" t="s">
        <v>201</v>
      </c>
      <c r="AT165" s="225" t="s">
        <v>197</v>
      </c>
      <c r="AU165" s="225" t="s">
        <v>135</v>
      </c>
      <c r="AY165" s="14" t="s">
        <v>127</v>
      </c>
      <c r="BE165" s="226">
        <f>IF(O165="základní",K165,0)</f>
        <v>0</v>
      </c>
      <c r="BF165" s="226">
        <f>IF(O165="snížená",K165,0)</f>
        <v>0</v>
      </c>
      <c r="BG165" s="226">
        <f>IF(O165="zákl. přenesená",K165,0)</f>
        <v>0</v>
      </c>
      <c r="BH165" s="226">
        <f>IF(O165="sníž. přenesená",K165,0)</f>
        <v>0</v>
      </c>
      <c r="BI165" s="226">
        <f>IF(O165="nulová",K165,0)</f>
        <v>0</v>
      </c>
      <c r="BJ165" s="14" t="s">
        <v>135</v>
      </c>
      <c r="BK165" s="226">
        <f>ROUND(P165*H165,2)</f>
        <v>0</v>
      </c>
      <c r="BL165" s="14" t="s">
        <v>193</v>
      </c>
      <c r="BM165" s="225" t="s">
        <v>226</v>
      </c>
    </row>
    <row r="166" s="2" customFormat="1">
      <c r="A166" s="35"/>
      <c r="B166" s="36"/>
      <c r="C166" s="37"/>
      <c r="D166" s="227" t="s">
        <v>137</v>
      </c>
      <c r="E166" s="37"/>
      <c r="F166" s="228" t="s">
        <v>225</v>
      </c>
      <c r="G166" s="37"/>
      <c r="H166" s="37"/>
      <c r="I166" s="229"/>
      <c r="J166" s="229"/>
      <c r="K166" s="37"/>
      <c r="L166" s="37"/>
      <c r="M166" s="41"/>
      <c r="N166" s="230"/>
      <c r="O166" s="231"/>
      <c r="P166" s="88"/>
      <c r="Q166" s="88"/>
      <c r="R166" s="88"/>
      <c r="S166" s="88"/>
      <c r="T166" s="88"/>
      <c r="U166" s="88"/>
      <c r="V166" s="88"/>
      <c r="W166" s="88"/>
      <c r="X166" s="89"/>
      <c r="Y166" s="35"/>
      <c r="Z166" s="35"/>
      <c r="AA166" s="35"/>
      <c r="AB166" s="35"/>
      <c r="AC166" s="35"/>
      <c r="AD166" s="35"/>
      <c r="AE166" s="35"/>
      <c r="AT166" s="14" t="s">
        <v>137</v>
      </c>
      <c r="AU166" s="14" t="s">
        <v>135</v>
      </c>
    </row>
    <row r="167" s="2" customFormat="1" ht="16.5" customHeight="1">
      <c r="A167" s="35"/>
      <c r="B167" s="36"/>
      <c r="C167" s="232" t="s">
        <v>227</v>
      </c>
      <c r="D167" s="232" t="s">
        <v>197</v>
      </c>
      <c r="E167" s="233" t="s">
        <v>228</v>
      </c>
      <c r="F167" s="234" t="s">
        <v>229</v>
      </c>
      <c r="G167" s="235" t="s">
        <v>197</v>
      </c>
      <c r="H167" s="236">
        <v>15</v>
      </c>
      <c r="I167" s="237"/>
      <c r="J167" s="238"/>
      <c r="K167" s="239">
        <f>ROUND(P167*H167,2)</f>
        <v>0</v>
      </c>
      <c r="L167" s="238"/>
      <c r="M167" s="240"/>
      <c r="N167" s="241" t="s">
        <v>1</v>
      </c>
      <c r="O167" s="221" t="s">
        <v>42</v>
      </c>
      <c r="P167" s="222">
        <f>I167+J167</f>
        <v>0</v>
      </c>
      <c r="Q167" s="222">
        <f>ROUND(I167*H167,2)</f>
        <v>0</v>
      </c>
      <c r="R167" s="222">
        <f>ROUND(J167*H167,2)</f>
        <v>0</v>
      </c>
      <c r="S167" s="88"/>
      <c r="T167" s="223">
        <f>S167*H167</f>
        <v>0</v>
      </c>
      <c r="U167" s="223">
        <v>0</v>
      </c>
      <c r="V167" s="223">
        <f>U167*H167</f>
        <v>0</v>
      </c>
      <c r="W167" s="223">
        <v>0</v>
      </c>
      <c r="X167" s="224">
        <f>W167*H167</f>
        <v>0</v>
      </c>
      <c r="Y167" s="35"/>
      <c r="Z167" s="35"/>
      <c r="AA167" s="35"/>
      <c r="AB167" s="35"/>
      <c r="AC167" s="35"/>
      <c r="AD167" s="35"/>
      <c r="AE167" s="35"/>
      <c r="AR167" s="225" t="s">
        <v>201</v>
      </c>
      <c r="AT167" s="225" t="s">
        <v>197</v>
      </c>
      <c r="AU167" s="225" t="s">
        <v>135</v>
      </c>
      <c r="AY167" s="14" t="s">
        <v>127</v>
      </c>
      <c r="BE167" s="226">
        <f>IF(O167="základní",K167,0)</f>
        <v>0</v>
      </c>
      <c r="BF167" s="226">
        <f>IF(O167="snížená",K167,0)</f>
        <v>0</v>
      </c>
      <c r="BG167" s="226">
        <f>IF(O167="zákl. přenesená",K167,0)</f>
        <v>0</v>
      </c>
      <c r="BH167" s="226">
        <f>IF(O167="sníž. přenesená",K167,0)</f>
        <v>0</v>
      </c>
      <c r="BI167" s="226">
        <f>IF(O167="nulová",K167,0)</f>
        <v>0</v>
      </c>
      <c r="BJ167" s="14" t="s">
        <v>135</v>
      </c>
      <c r="BK167" s="226">
        <f>ROUND(P167*H167,2)</f>
        <v>0</v>
      </c>
      <c r="BL167" s="14" t="s">
        <v>193</v>
      </c>
      <c r="BM167" s="225" t="s">
        <v>230</v>
      </c>
    </row>
    <row r="168" s="2" customFormat="1">
      <c r="A168" s="35"/>
      <c r="B168" s="36"/>
      <c r="C168" s="37"/>
      <c r="D168" s="227" t="s">
        <v>137</v>
      </c>
      <c r="E168" s="37"/>
      <c r="F168" s="228" t="s">
        <v>229</v>
      </c>
      <c r="G168" s="37"/>
      <c r="H168" s="37"/>
      <c r="I168" s="229"/>
      <c r="J168" s="229"/>
      <c r="K168" s="37"/>
      <c r="L168" s="37"/>
      <c r="M168" s="41"/>
      <c r="N168" s="230"/>
      <c r="O168" s="231"/>
      <c r="P168" s="88"/>
      <c r="Q168" s="88"/>
      <c r="R168" s="88"/>
      <c r="S168" s="88"/>
      <c r="T168" s="88"/>
      <c r="U168" s="88"/>
      <c r="V168" s="88"/>
      <c r="W168" s="88"/>
      <c r="X168" s="89"/>
      <c r="Y168" s="35"/>
      <c r="Z168" s="35"/>
      <c r="AA168" s="35"/>
      <c r="AB168" s="35"/>
      <c r="AC168" s="35"/>
      <c r="AD168" s="35"/>
      <c r="AE168" s="35"/>
      <c r="AT168" s="14" t="s">
        <v>137</v>
      </c>
      <c r="AU168" s="14" t="s">
        <v>135</v>
      </c>
    </row>
    <row r="169" s="2" customFormat="1" ht="16.5" customHeight="1">
      <c r="A169" s="35"/>
      <c r="B169" s="36"/>
      <c r="C169" s="232" t="s">
        <v>231</v>
      </c>
      <c r="D169" s="232" t="s">
        <v>197</v>
      </c>
      <c r="E169" s="233" t="s">
        <v>232</v>
      </c>
      <c r="F169" s="234" t="s">
        <v>233</v>
      </c>
      <c r="G169" s="235" t="s">
        <v>197</v>
      </c>
      <c r="H169" s="236">
        <v>128</v>
      </c>
      <c r="I169" s="237"/>
      <c r="J169" s="238"/>
      <c r="K169" s="239">
        <f>ROUND(P169*H169,2)</f>
        <v>0</v>
      </c>
      <c r="L169" s="238"/>
      <c r="M169" s="240"/>
      <c r="N169" s="241" t="s">
        <v>1</v>
      </c>
      <c r="O169" s="221" t="s">
        <v>42</v>
      </c>
      <c r="P169" s="222">
        <f>I169+J169</f>
        <v>0</v>
      </c>
      <c r="Q169" s="222">
        <f>ROUND(I169*H169,2)</f>
        <v>0</v>
      </c>
      <c r="R169" s="222">
        <f>ROUND(J169*H169,2)</f>
        <v>0</v>
      </c>
      <c r="S169" s="88"/>
      <c r="T169" s="223">
        <f>S169*H169</f>
        <v>0</v>
      </c>
      <c r="U169" s="223">
        <v>0</v>
      </c>
      <c r="V169" s="223">
        <f>U169*H169</f>
        <v>0</v>
      </c>
      <c r="W169" s="223">
        <v>0</v>
      </c>
      <c r="X169" s="224">
        <f>W169*H169</f>
        <v>0</v>
      </c>
      <c r="Y169" s="35"/>
      <c r="Z169" s="35"/>
      <c r="AA169" s="35"/>
      <c r="AB169" s="35"/>
      <c r="AC169" s="35"/>
      <c r="AD169" s="35"/>
      <c r="AE169" s="35"/>
      <c r="AR169" s="225" t="s">
        <v>201</v>
      </c>
      <c r="AT169" s="225" t="s">
        <v>197</v>
      </c>
      <c r="AU169" s="225" t="s">
        <v>135</v>
      </c>
      <c r="AY169" s="14" t="s">
        <v>127</v>
      </c>
      <c r="BE169" s="226">
        <f>IF(O169="základní",K169,0)</f>
        <v>0</v>
      </c>
      <c r="BF169" s="226">
        <f>IF(O169="snížená",K169,0)</f>
        <v>0</v>
      </c>
      <c r="BG169" s="226">
        <f>IF(O169="zákl. přenesená",K169,0)</f>
        <v>0</v>
      </c>
      <c r="BH169" s="226">
        <f>IF(O169="sníž. přenesená",K169,0)</f>
        <v>0</v>
      </c>
      <c r="BI169" s="226">
        <f>IF(O169="nulová",K169,0)</f>
        <v>0</v>
      </c>
      <c r="BJ169" s="14" t="s">
        <v>135</v>
      </c>
      <c r="BK169" s="226">
        <f>ROUND(P169*H169,2)</f>
        <v>0</v>
      </c>
      <c r="BL169" s="14" t="s">
        <v>193</v>
      </c>
      <c r="BM169" s="225" t="s">
        <v>234</v>
      </c>
    </row>
    <row r="170" s="2" customFormat="1">
      <c r="A170" s="35"/>
      <c r="B170" s="36"/>
      <c r="C170" s="37"/>
      <c r="D170" s="227" t="s">
        <v>137</v>
      </c>
      <c r="E170" s="37"/>
      <c r="F170" s="228" t="s">
        <v>233</v>
      </c>
      <c r="G170" s="37"/>
      <c r="H170" s="37"/>
      <c r="I170" s="229"/>
      <c r="J170" s="229"/>
      <c r="K170" s="37"/>
      <c r="L170" s="37"/>
      <c r="M170" s="41"/>
      <c r="N170" s="230"/>
      <c r="O170" s="231"/>
      <c r="P170" s="88"/>
      <c r="Q170" s="88"/>
      <c r="R170" s="88"/>
      <c r="S170" s="88"/>
      <c r="T170" s="88"/>
      <c r="U170" s="88"/>
      <c r="V170" s="88"/>
      <c r="W170" s="88"/>
      <c r="X170" s="89"/>
      <c r="Y170" s="35"/>
      <c r="Z170" s="35"/>
      <c r="AA170" s="35"/>
      <c r="AB170" s="35"/>
      <c r="AC170" s="35"/>
      <c r="AD170" s="35"/>
      <c r="AE170" s="35"/>
      <c r="AT170" s="14" t="s">
        <v>137</v>
      </c>
      <c r="AU170" s="14" t="s">
        <v>135</v>
      </c>
    </row>
    <row r="171" s="2" customFormat="1" ht="24.15" customHeight="1">
      <c r="A171" s="35"/>
      <c r="B171" s="36"/>
      <c r="C171" s="212" t="s">
        <v>235</v>
      </c>
      <c r="D171" s="212" t="s">
        <v>130</v>
      </c>
      <c r="E171" s="213" t="s">
        <v>236</v>
      </c>
      <c r="F171" s="214" t="s">
        <v>237</v>
      </c>
      <c r="G171" s="215" t="s">
        <v>133</v>
      </c>
      <c r="H171" s="216">
        <v>27</v>
      </c>
      <c r="I171" s="217"/>
      <c r="J171" s="217"/>
      <c r="K171" s="218">
        <f>ROUND(P171*H171,2)</f>
        <v>0</v>
      </c>
      <c r="L171" s="219"/>
      <c r="M171" s="41"/>
      <c r="N171" s="220" t="s">
        <v>1</v>
      </c>
      <c r="O171" s="221" t="s">
        <v>42</v>
      </c>
      <c r="P171" s="222">
        <f>I171+J171</f>
        <v>0</v>
      </c>
      <c r="Q171" s="222">
        <f>ROUND(I171*H171,2)</f>
        <v>0</v>
      </c>
      <c r="R171" s="222">
        <f>ROUND(J171*H171,2)</f>
        <v>0</v>
      </c>
      <c r="S171" s="88"/>
      <c r="T171" s="223">
        <f>S171*H171</f>
        <v>0</v>
      </c>
      <c r="U171" s="223">
        <v>0</v>
      </c>
      <c r="V171" s="223">
        <f>U171*H171</f>
        <v>0</v>
      </c>
      <c r="W171" s="223">
        <v>0</v>
      </c>
      <c r="X171" s="224">
        <f>W171*H171</f>
        <v>0</v>
      </c>
      <c r="Y171" s="35"/>
      <c r="Z171" s="35"/>
      <c r="AA171" s="35"/>
      <c r="AB171" s="35"/>
      <c r="AC171" s="35"/>
      <c r="AD171" s="35"/>
      <c r="AE171" s="35"/>
      <c r="AR171" s="225" t="s">
        <v>193</v>
      </c>
      <c r="AT171" s="225" t="s">
        <v>130</v>
      </c>
      <c r="AU171" s="225" t="s">
        <v>135</v>
      </c>
      <c r="AY171" s="14" t="s">
        <v>127</v>
      </c>
      <c r="BE171" s="226">
        <f>IF(O171="základní",K171,0)</f>
        <v>0</v>
      </c>
      <c r="BF171" s="226">
        <f>IF(O171="snížená",K171,0)</f>
        <v>0</v>
      </c>
      <c r="BG171" s="226">
        <f>IF(O171="zákl. přenesená",K171,0)</f>
        <v>0</v>
      </c>
      <c r="BH171" s="226">
        <f>IF(O171="sníž. přenesená",K171,0)</f>
        <v>0</v>
      </c>
      <c r="BI171" s="226">
        <f>IF(O171="nulová",K171,0)</f>
        <v>0</v>
      </c>
      <c r="BJ171" s="14" t="s">
        <v>135</v>
      </c>
      <c r="BK171" s="226">
        <f>ROUND(P171*H171,2)</f>
        <v>0</v>
      </c>
      <c r="BL171" s="14" t="s">
        <v>193</v>
      </c>
      <c r="BM171" s="225" t="s">
        <v>238</v>
      </c>
    </row>
    <row r="172" s="2" customFormat="1">
      <c r="A172" s="35"/>
      <c r="B172" s="36"/>
      <c r="C172" s="37"/>
      <c r="D172" s="227" t="s">
        <v>137</v>
      </c>
      <c r="E172" s="37"/>
      <c r="F172" s="228" t="s">
        <v>239</v>
      </c>
      <c r="G172" s="37"/>
      <c r="H172" s="37"/>
      <c r="I172" s="229"/>
      <c r="J172" s="229"/>
      <c r="K172" s="37"/>
      <c r="L172" s="37"/>
      <c r="M172" s="41"/>
      <c r="N172" s="230"/>
      <c r="O172" s="231"/>
      <c r="P172" s="88"/>
      <c r="Q172" s="88"/>
      <c r="R172" s="88"/>
      <c r="S172" s="88"/>
      <c r="T172" s="88"/>
      <c r="U172" s="88"/>
      <c r="V172" s="88"/>
      <c r="W172" s="88"/>
      <c r="X172" s="89"/>
      <c r="Y172" s="35"/>
      <c r="Z172" s="35"/>
      <c r="AA172" s="35"/>
      <c r="AB172" s="35"/>
      <c r="AC172" s="35"/>
      <c r="AD172" s="35"/>
      <c r="AE172" s="35"/>
      <c r="AT172" s="14" t="s">
        <v>137</v>
      </c>
      <c r="AU172" s="14" t="s">
        <v>135</v>
      </c>
    </row>
    <row r="173" s="2" customFormat="1" ht="24.15" customHeight="1">
      <c r="A173" s="35"/>
      <c r="B173" s="36"/>
      <c r="C173" s="212" t="s">
        <v>240</v>
      </c>
      <c r="D173" s="212" t="s">
        <v>130</v>
      </c>
      <c r="E173" s="213" t="s">
        <v>241</v>
      </c>
      <c r="F173" s="214" t="s">
        <v>242</v>
      </c>
      <c r="G173" s="215" t="s">
        <v>133</v>
      </c>
      <c r="H173" s="216">
        <v>10</v>
      </c>
      <c r="I173" s="217"/>
      <c r="J173" s="217"/>
      <c r="K173" s="218">
        <f>ROUND(P173*H173,2)</f>
        <v>0</v>
      </c>
      <c r="L173" s="219"/>
      <c r="M173" s="41"/>
      <c r="N173" s="220" t="s">
        <v>1</v>
      </c>
      <c r="O173" s="221" t="s">
        <v>42</v>
      </c>
      <c r="P173" s="222">
        <f>I173+J173</f>
        <v>0</v>
      </c>
      <c r="Q173" s="222">
        <f>ROUND(I173*H173,2)</f>
        <v>0</v>
      </c>
      <c r="R173" s="222">
        <f>ROUND(J173*H173,2)</f>
        <v>0</v>
      </c>
      <c r="S173" s="88"/>
      <c r="T173" s="223">
        <f>S173*H173</f>
        <v>0</v>
      </c>
      <c r="U173" s="223">
        <v>0</v>
      </c>
      <c r="V173" s="223">
        <f>U173*H173</f>
        <v>0</v>
      </c>
      <c r="W173" s="223">
        <v>0</v>
      </c>
      <c r="X173" s="224">
        <f>W173*H173</f>
        <v>0</v>
      </c>
      <c r="Y173" s="35"/>
      <c r="Z173" s="35"/>
      <c r="AA173" s="35"/>
      <c r="AB173" s="35"/>
      <c r="AC173" s="35"/>
      <c r="AD173" s="35"/>
      <c r="AE173" s="35"/>
      <c r="AR173" s="225" t="s">
        <v>193</v>
      </c>
      <c r="AT173" s="225" t="s">
        <v>130</v>
      </c>
      <c r="AU173" s="225" t="s">
        <v>135</v>
      </c>
      <c r="AY173" s="14" t="s">
        <v>127</v>
      </c>
      <c r="BE173" s="226">
        <f>IF(O173="základní",K173,0)</f>
        <v>0</v>
      </c>
      <c r="BF173" s="226">
        <f>IF(O173="snížená",K173,0)</f>
        <v>0</v>
      </c>
      <c r="BG173" s="226">
        <f>IF(O173="zákl. přenesená",K173,0)</f>
        <v>0</v>
      </c>
      <c r="BH173" s="226">
        <f>IF(O173="sníž. přenesená",K173,0)</f>
        <v>0</v>
      </c>
      <c r="BI173" s="226">
        <f>IF(O173="nulová",K173,0)</f>
        <v>0</v>
      </c>
      <c r="BJ173" s="14" t="s">
        <v>135</v>
      </c>
      <c r="BK173" s="226">
        <f>ROUND(P173*H173,2)</f>
        <v>0</v>
      </c>
      <c r="BL173" s="14" t="s">
        <v>193</v>
      </c>
      <c r="BM173" s="225" t="s">
        <v>243</v>
      </c>
    </row>
    <row r="174" s="2" customFormat="1">
      <c r="A174" s="35"/>
      <c r="B174" s="36"/>
      <c r="C174" s="37"/>
      <c r="D174" s="227" t="s">
        <v>137</v>
      </c>
      <c r="E174" s="37"/>
      <c r="F174" s="228" t="s">
        <v>244</v>
      </c>
      <c r="G174" s="37"/>
      <c r="H174" s="37"/>
      <c r="I174" s="229"/>
      <c r="J174" s="229"/>
      <c r="K174" s="37"/>
      <c r="L174" s="37"/>
      <c r="M174" s="41"/>
      <c r="N174" s="230"/>
      <c r="O174" s="231"/>
      <c r="P174" s="88"/>
      <c r="Q174" s="88"/>
      <c r="R174" s="88"/>
      <c r="S174" s="88"/>
      <c r="T174" s="88"/>
      <c r="U174" s="88"/>
      <c r="V174" s="88"/>
      <c r="W174" s="88"/>
      <c r="X174" s="89"/>
      <c r="Y174" s="35"/>
      <c r="Z174" s="35"/>
      <c r="AA174" s="35"/>
      <c r="AB174" s="35"/>
      <c r="AC174" s="35"/>
      <c r="AD174" s="35"/>
      <c r="AE174" s="35"/>
      <c r="AT174" s="14" t="s">
        <v>137</v>
      </c>
      <c r="AU174" s="14" t="s">
        <v>135</v>
      </c>
    </row>
    <row r="175" s="2" customFormat="1" ht="24.15" customHeight="1">
      <c r="A175" s="35"/>
      <c r="B175" s="36"/>
      <c r="C175" s="212" t="s">
        <v>245</v>
      </c>
      <c r="D175" s="212" t="s">
        <v>130</v>
      </c>
      <c r="E175" s="213" t="s">
        <v>246</v>
      </c>
      <c r="F175" s="214" t="s">
        <v>247</v>
      </c>
      <c r="G175" s="215" t="s">
        <v>133</v>
      </c>
      <c r="H175" s="216">
        <v>1</v>
      </c>
      <c r="I175" s="217"/>
      <c r="J175" s="217"/>
      <c r="K175" s="218">
        <f>ROUND(P175*H175,2)</f>
        <v>0</v>
      </c>
      <c r="L175" s="219"/>
      <c r="M175" s="41"/>
      <c r="N175" s="220" t="s">
        <v>1</v>
      </c>
      <c r="O175" s="221" t="s">
        <v>42</v>
      </c>
      <c r="P175" s="222">
        <f>I175+J175</f>
        <v>0</v>
      </c>
      <c r="Q175" s="222">
        <f>ROUND(I175*H175,2)</f>
        <v>0</v>
      </c>
      <c r="R175" s="222">
        <f>ROUND(J175*H175,2)</f>
        <v>0</v>
      </c>
      <c r="S175" s="88"/>
      <c r="T175" s="223">
        <f>S175*H175</f>
        <v>0</v>
      </c>
      <c r="U175" s="223">
        <v>0</v>
      </c>
      <c r="V175" s="223">
        <f>U175*H175</f>
        <v>0</v>
      </c>
      <c r="W175" s="223">
        <v>0</v>
      </c>
      <c r="X175" s="224">
        <f>W175*H175</f>
        <v>0</v>
      </c>
      <c r="Y175" s="35"/>
      <c r="Z175" s="35"/>
      <c r="AA175" s="35"/>
      <c r="AB175" s="35"/>
      <c r="AC175" s="35"/>
      <c r="AD175" s="35"/>
      <c r="AE175" s="35"/>
      <c r="AR175" s="225" t="s">
        <v>193</v>
      </c>
      <c r="AT175" s="225" t="s">
        <v>130</v>
      </c>
      <c r="AU175" s="225" t="s">
        <v>135</v>
      </c>
      <c r="AY175" s="14" t="s">
        <v>127</v>
      </c>
      <c r="BE175" s="226">
        <f>IF(O175="základní",K175,0)</f>
        <v>0</v>
      </c>
      <c r="BF175" s="226">
        <f>IF(O175="snížená",K175,0)</f>
        <v>0</v>
      </c>
      <c r="BG175" s="226">
        <f>IF(O175="zákl. přenesená",K175,0)</f>
        <v>0</v>
      </c>
      <c r="BH175" s="226">
        <f>IF(O175="sníž. přenesená",K175,0)</f>
        <v>0</v>
      </c>
      <c r="BI175" s="226">
        <f>IF(O175="nulová",K175,0)</f>
        <v>0</v>
      </c>
      <c r="BJ175" s="14" t="s">
        <v>135</v>
      </c>
      <c r="BK175" s="226">
        <f>ROUND(P175*H175,2)</f>
        <v>0</v>
      </c>
      <c r="BL175" s="14" t="s">
        <v>193</v>
      </c>
      <c r="BM175" s="225" t="s">
        <v>248</v>
      </c>
    </row>
    <row r="176" s="2" customFormat="1">
      <c r="A176" s="35"/>
      <c r="B176" s="36"/>
      <c r="C176" s="37"/>
      <c r="D176" s="227" t="s">
        <v>137</v>
      </c>
      <c r="E176" s="37"/>
      <c r="F176" s="228" t="s">
        <v>249</v>
      </c>
      <c r="G176" s="37"/>
      <c r="H176" s="37"/>
      <c r="I176" s="229"/>
      <c r="J176" s="229"/>
      <c r="K176" s="37"/>
      <c r="L176" s="37"/>
      <c r="M176" s="41"/>
      <c r="N176" s="230"/>
      <c r="O176" s="231"/>
      <c r="P176" s="88"/>
      <c r="Q176" s="88"/>
      <c r="R176" s="88"/>
      <c r="S176" s="88"/>
      <c r="T176" s="88"/>
      <c r="U176" s="88"/>
      <c r="V176" s="88"/>
      <c r="W176" s="88"/>
      <c r="X176" s="89"/>
      <c r="Y176" s="35"/>
      <c r="Z176" s="35"/>
      <c r="AA176" s="35"/>
      <c r="AB176" s="35"/>
      <c r="AC176" s="35"/>
      <c r="AD176" s="35"/>
      <c r="AE176" s="35"/>
      <c r="AT176" s="14" t="s">
        <v>137</v>
      </c>
      <c r="AU176" s="14" t="s">
        <v>135</v>
      </c>
    </row>
    <row r="177" s="2" customFormat="1" ht="16.5" customHeight="1">
      <c r="A177" s="35"/>
      <c r="B177" s="36"/>
      <c r="C177" s="232" t="s">
        <v>250</v>
      </c>
      <c r="D177" s="232" t="s">
        <v>197</v>
      </c>
      <c r="E177" s="233" t="s">
        <v>251</v>
      </c>
      <c r="F177" s="234" t="s">
        <v>252</v>
      </c>
      <c r="G177" s="235" t="s">
        <v>200</v>
      </c>
      <c r="H177" s="236">
        <v>1</v>
      </c>
      <c r="I177" s="237"/>
      <c r="J177" s="238"/>
      <c r="K177" s="239">
        <f>ROUND(P177*H177,2)</f>
        <v>0</v>
      </c>
      <c r="L177" s="238"/>
      <c r="M177" s="240"/>
      <c r="N177" s="241" t="s">
        <v>1</v>
      </c>
      <c r="O177" s="221" t="s">
        <v>42</v>
      </c>
      <c r="P177" s="222">
        <f>I177+J177</f>
        <v>0</v>
      </c>
      <c r="Q177" s="222">
        <f>ROUND(I177*H177,2)</f>
        <v>0</v>
      </c>
      <c r="R177" s="222">
        <f>ROUND(J177*H177,2)</f>
        <v>0</v>
      </c>
      <c r="S177" s="88"/>
      <c r="T177" s="223">
        <f>S177*H177</f>
        <v>0</v>
      </c>
      <c r="U177" s="223">
        <v>0</v>
      </c>
      <c r="V177" s="223">
        <f>U177*H177</f>
        <v>0</v>
      </c>
      <c r="W177" s="223">
        <v>0</v>
      </c>
      <c r="X177" s="224">
        <f>W177*H177</f>
        <v>0</v>
      </c>
      <c r="Y177" s="35"/>
      <c r="Z177" s="35"/>
      <c r="AA177" s="35"/>
      <c r="AB177" s="35"/>
      <c r="AC177" s="35"/>
      <c r="AD177" s="35"/>
      <c r="AE177" s="35"/>
      <c r="AR177" s="225" t="s">
        <v>201</v>
      </c>
      <c r="AT177" s="225" t="s">
        <v>197</v>
      </c>
      <c r="AU177" s="225" t="s">
        <v>135</v>
      </c>
      <c r="AY177" s="14" t="s">
        <v>127</v>
      </c>
      <c r="BE177" s="226">
        <f>IF(O177="základní",K177,0)</f>
        <v>0</v>
      </c>
      <c r="BF177" s="226">
        <f>IF(O177="snížená",K177,0)</f>
        <v>0</v>
      </c>
      <c r="BG177" s="226">
        <f>IF(O177="zákl. přenesená",K177,0)</f>
        <v>0</v>
      </c>
      <c r="BH177" s="226">
        <f>IF(O177="sníž. přenesená",K177,0)</f>
        <v>0</v>
      </c>
      <c r="BI177" s="226">
        <f>IF(O177="nulová",K177,0)</f>
        <v>0</v>
      </c>
      <c r="BJ177" s="14" t="s">
        <v>135</v>
      </c>
      <c r="BK177" s="226">
        <f>ROUND(P177*H177,2)</f>
        <v>0</v>
      </c>
      <c r="BL177" s="14" t="s">
        <v>193</v>
      </c>
      <c r="BM177" s="225" t="s">
        <v>253</v>
      </c>
    </row>
    <row r="178" s="2" customFormat="1">
      <c r="A178" s="35"/>
      <c r="B178" s="36"/>
      <c r="C178" s="37"/>
      <c r="D178" s="227" t="s">
        <v>137</v>
      </c>
      <c r="E178" s="37"/>
      <c r="F178" s="228" t="s">
        <v>254</v>
      </c>
      <c r="G178" s="37"/>
      <c r="H178" s="37"/>
      <c r="I178" s="229"/>
      <c r="J178" s="229"/>
      <c r="K178" s="37"/>
      <c r="L178" s="37"/>
      <c r="M178" s="41"/>
      <c r="N178" s="230"/>
      <c r="O178" s="231"/>
      <c r="P178" s="88"/>
      <c r="Q178" s="88"/>
      <c r="R178" s="88"/>
      <c r="S178" s="88"/>
      <c r="T178" s="88"/>
      <c r="U178" s="88"/>
      <c r="V178" s="88"/>
      <c r="W178" s="88"/>
      <c r="X178" s="89"/>
      <c r="Y178" s="35"/>
      <c r="Z178" s="35"/>
      <c r="AA178" s="35"/>
      <c r="AB178" s="35"/>
      <c r="AC178" s="35"/>
      <c r="AD178" s="35"/>
      <c r="AE178" s="35"/>
      <c r="AT178" s="14" t="s">
        <v>137</v>
      </c>
      <c r="AU178" s="14" t="s">
        <v>135</v>
      </c>
    </row>
    <row r="179" s="2" customFormat="1" ht="24.15" customHeight="1">
      <c r="A179" s="35"/>
      <c r="B179" s="36"/>
      <c r="C179" s="212" t="s">
        <v>255</v>
      </c>
      <c r="D179" s="212" t="s">
        <v>130</v>
      </c>
      <c r="E179" s="213" t="s">
        <v>256</v>
      </c>
      <c r="F179" s="214" t="s">
        <v>257</v>
      </c>
      <c r="G179" s="215" t="s">
        <v>133</v>
      </c>
      <c r="H179" s="216">
        <v>3</v>
      </c>
      <c r="I179" s="217"/>
      <c r="J179" s="217"/>
      <c r="K179" s="218">
        <f>ROUND(P179*H179,2)</f>
        <v>0</v>
      </c>
      <c r="L179" s="219"/>
      <c r="M179" s="41"/>
      <c r="N179" s="220" t="s">
        <v>1</v>
      </c>
      <c r="O179" s="221" t="s">
        <v>42</v>
      </c>
      <c r="P179" s="222">
        <f>I179+J179</f>
        <v>0</v>
      </c>
      <c r="Q179" s="222">
        <f>ROUND(I179*H179,2)</f>
        <v>0</v>
      </c>
      <c r="R179" s="222">
        <f>ROUND(J179*H179,2)</f>
        <v>0</v>
      </c>
      <c r="S179" s="88"/>
      <c r="T179" s="223">
        <f>S179*H179</f>
        <v>0</v>
      </c>
      <c r="U179" s="223">
        <v>0</v>
      </c>
      <c r="V179" s="223">
        <f>U179*H179</f>
        <v>0</v>
      </c>
      <c r="W179" s="223">
        <v>0</v>
      </c>
      <c r="X179" s="224">
        <f>W179*H179</f>
        <v>0</v>
      </c>
      <c r="Y179" s="35"/>
      <c r="Z179" s="35"/>
      <c r="AA179" s="35"/>
      <c r="AB179" s="35"/>
      <c r="AC179" s="35"/>
      <c r="AD179" s="35"/>
      <c r="AE179" s="35"/>
      <c r="AR179" s="225" t="s">
        <v>193</v>
      </c>
      <c r="AT179" s="225" t="s">
        <v>130</v>
      </c>
      <c r="AU179" s="225" t="s">
        <v>135</v>
      </c>
      <c r="AY179" s="14" t="s">
        <v>127</v>
      </c>
      <c r="BE179" s="226">
        <f>IF(O179="základní",K179,0)</f>
        <v>0</v>
      </c>
      <c r="BF179" s="226">
        <f>IF(O179="snížená",K179,0)</f>
        <v>0</v>
      </c>
      <c r="BG179" s="226">
        <f>IF(O179="zákl. přenesená",K179,0)</f>
        <v>0</v>
      </c>
      <c r="BH179" s="226">
        <f>IF(O179="sníž. přenesená",K179,0)</f>
        <v>0</v>
      </c>
      <c r="BI179" s="226">
        <f>IF(O179="nulová",K179,0)</f>
        <v>0</v>
      </c>
      <c r="BJ179" s="14" t="s">
        <v>135</v>
      </c>
      <c r="BK179" s="226">
        <f>ROUND(P179*H179,2)</f>
        <v>0</v>
      </c>
      <c r="BL179" s="14" t="s">
        <v>193</v>
      </c>
      <c r="BM179" s="225" t="s">
        <v>258</v>
      </c>
    </row>
    <row r="180" s="2" customFormat="1">
      <c r="A180" s="35"/>
      <c r="B180" s="36"/>
      <c r="C180" s="37"/>
      <c r="D180" s="227" t="s">
        <v>137</v>
      </c>
      <c r="E180" s="37"/>
      <c r="F180" s="228" t="s">
        <v>259</v>
      </c>
      <c r="G180" s="37"/>
      <c r="H180" s="37"/>
      <c r="I180" s="229"/>
      <c r="J180" s="229"/>
      <c r="K180" s="37"/>
      <c r="L180" s="37"/>
      <c r="M180" s="41"/>
      <c r="N180" s="230"/>
      <c r="O180" s="231"/>
      <c r="P180" s="88"/>
      <c r="Q180" s="88"/>
      <c r="R180" s="88"/>
      <c r="S180" s="88"/>
      <c r="T180" s="88"/>
      <c r="U180" s="88"/>
      <c r="V180" s="88"/>
      <c r="W180" s="88"/>
      <c r="X180" s="89"/>
      <c r="Y180" s="35"/>
      <c r="Z180" s="35"/>
      <c r="AA180" s="35"/>
      <c r="AB180" s="35"/>
      <c r="AC180" s="35"/>
      <c r="AD180" s="35"/>
      <c r="AE180" s="35"/>
      <c r="AT180" s="14" t="s">
        <v>137</v>
      </c>
      <c r="AU180" s="14" t="s">
        <v>135</v>
      </c>
    </row>
    <row r="181" s="2" customFormat="1" ht="16.5" customHeight="1">
      <c r="A181" s="35"/>
      <c r="B181" s="36"/>
      <c r="C181" s="232" t="s">
        <v>260</v>
      </c>
      <c r="D181" s="232" t="s">
        <v>197</v>
      </c>
      <c r="E181" s="233" t="s">
        <v>261</v>
      </c>
      <c r="F181" s="234" t="s">
        <v>262</v>
      </c>
      <c r="G181" s="235" t="s">
        <v>133</v>
      </c>
      <c r="H181" s="236">
        <v>3</v>
      </c>
      <c r="I181" s="237"/>
      <c r="J181" s="238"/>
      <c r="K181" s="239">
        <f>ROUND(P181*H181,2)</f>
        <v>0</v>
      </c>
      <c r="L181" s="238"/>
      <c r="M181" s="240"/>
      <c r="N181" s="241" t="s">
        <v>1</v>
      </c>
      <c r="O181" s="221" t="s">
        <v>42</v>
      </c>
      <c r="P181" s="222">
        <f>I181+J181</f>
        <v>0</v>
      </c>
      <c r="Q181" s="222">
        <f>ROUND(I181*H181,2)</f>
        <v>0</v>
      </c>
      <c r="R181" s="222">
        <f>ROUND(J181*H181,2)</f>
        <v>0</v>
      </c>
      <c r="S181" s="88"/>
      <c r="T181" s="223">
        <f>S181*H181</f>
        <v>0</v>
      </c>
      <c r="U181" s="223">
        <v>5.0000000000000002E-05</v>
      </c>
      <c r="V181" s="223">
        <f>U181*H181</f>
        <v>0.00015000000000000001</v>
      </c>
      <c r="W181" s="223">
        <v>0</v>
      </c>
      <c r="X181" s="224">
        <f>W181*H181</f>
        <v>0</v>
      </c>
      <c r="Y181" s="35"/>
      <c r="Z181" s="35"/>
      <c r="AA181" s="35"/>
      <c r="AB181" s="35"/>
      <c r="AC181" s="35"/>
      <c r="AD181" s="35"/>
      <c r="AE181" s="35"/>
      <c r="AR181" s="225" t="s">
        <v>201</v>
      </c>
      <c r="AT181" s="225" t="s">
        <v>197</v>
      </c>
      <c r="AU181" s="225" t="s">
        <v>135</v>
      </c>
      <c r="AY181" s="14" t="s">
        <v>127</v>
      </c>
      <c r="BE181" s="226">
        <f>IF(O181="základní",K181,0)</f>
        <v>0</v>
      </c>
      <c r="BF181" s="226">
        <f>IF(O181="snížená",K181,0)</f>
        <v>0</v>
      </c>
      <c r="BG181" s="226">
        <f>IF(O181="zákl. přenesená",K181,0)</f>
        <v>0</v>
      </c>
      <c r="BH181" s="226">
        <f>IF(O181="sníž. přenesená",K181,0)</f>
        <v>0</v>
      </c>
      <c r="BI181" s="226">
        <f>IF(O181="nulová",K181,0)</f>
        <v>0</v>
      </c>
      <c r="BJ181" s="14" t="s">
        <v>135</v>
      </c>
      <c r="BK181" s="226">
        <f>ROUND(P181*H181,2)</f>
        <v>0</v>
      </c>
      <c r="BL181" s="14" t="s">
        <v>193</v>
      </c>
      <c r="BM181" s="225" t="s">
        <v>263</v>
      </c>
    </row>
    <row r="182" s="2" customFormat="1">
      <c r="A182" s="35"/>
      <c r="B182" s="36"/>
      <c r="C182" s="37"/>
      <c r="D182" s="227" t="s">
        <v>137</v>
      </c>
      <c r="E182" s="37"/>
      <c r="F182" s="228" t="s">
        <v>264</v>
      </c>
      <c r="G182" s="37"/>
      <c r="H182" s="37"/>
      <c r="I182" s="229"/>
      <c r="J182" s="229"/>
      <c r="K182" s="37"/>
      <c r="L182" s="37"/>
      <c r="M182" s="41"/>
      <c r="N182" s="230"/>
      <c r="O182" s="231"/>
      <c r="P182" s="88"/>
      <c r="Q182" s="88"/>
      <c r="R182" s="88"/>
      <c r="S182" s="88"/>
      <c r="T182" s="88"/>
      <c r="U182" s="88"/>
      <c r="V182" s="88"/>
      <c r="W182" s="88"/>
      <c r="X182" s="89"/>
      <c r="Y182" s="35"/>
      <c r="Z182" s="35"/>
      <c r="AA182" s="35"/>
      <c r="AB182" s="35"/>
      <c r="AC182" s="35"/>
      <c r="AD182" s="35"/>
      <c r="AE182" s="35"/>
      <c r="AT182" s="14" t="s">
        <v>137</v>
      </c>
      <c r="AU182" s="14" t="s">
        <v>135</v>
      </c>
    </row>
    <row r="183" s="2" customFormat="1" ht="37.8" customHeight="1">
      <c r="A183" s="35"/>
      <c r="B183" s="36"/>
      <c r="C183" s="212" t="s">
        <v>265</v>
      </c>
      <c r="D183" s="212" t="s">
        <v>130</v>
      </c>
      <c r="E183" s="213" t="s">
        <v>266</v>
      </c>
      <c r="F183" s="214" t="s">
        <v>267</v>
      </c>
      <c r="G183" s="215" t="s">
        <v>133</v>
      </c>
      <c r="H183" s="216">
        <v>2</v>
      </c>
      <c r="I183" s="217"/>
      <c r="J183" s="217"/>
      <c r="K183" s="218">
        <f>ROUND(P183*H183,2)</f>
        <v>0</v>
      </c>
      <c r="L183" s="219"/>
      <c r="M183" s="41"/>
      <c r="N183" s="220" t="s">
        <v>1</v>
      </c>
      <c r="O183" s="221" t="s">
        <v>42</v>
      </c>
      <c r="P183" s="222">
        <f>I183+J183</f>
        <v>0</v>
      </c>
      <c r="Q183" s="222">
        <f>ROUND(I183*H183,2)</f>
        <v>0</v>
      </c>
      <c r="R183" s="222">
        <f>ROUND(J183*H183,2)</f>
        <v>0</v>
      </c>
      <c r="S183" s="88"/>
      <c r="T183" s="223">
        <f>S183*H183</f>
        <v>0</v>
      </c>
      <c r="U183" s="223">
        <v>0</v>
      </c>
      <c r="V183" s="223">
        <f>U183*H183</f>
        <v>0</v>
      </c>
      <c r="W183" s="223">
        <v>0</v>
      </c>
      <c r="X183" s="224">
        <f>W183*H183</f>
        <v>0</v>
      </c>
      <c r="Y183" s="35"/>
      <c r="Z183" s="35"/>
      <c r="AA183" s="35"/>
      <c r="AB183" s="35"/>
      <c r="AC183" s="35"/>
      <c r="AD183" s="35"/>
      <c r="AE183" s="35"/>
      <c r="AR183" s="225" t="s">
        <v>193</v>
      </c>
      <c r="AT183" s="225" t="s">
        <v>130</v>
      </c>
      <c r="AU183" s="225" t="s">
        <v>135</v>
      </c>
      <c r="AY183" s="14" t="s">
        <v>127</v>
      </c>
      <c r="BE183" s="226">
        <f>IF(O183="základní",K183,0)</f>
        <v>0</v>
      </c>
      <c r="BF183" s="226">
        <f>IF(O183="snížená",K183,0)</f>
        <v>0</v>
      </c>
      <c r="BG183" s="226">
        <f>IF(O183="zákl. přenesená",K183,0)</f>
        <v>0</v>
      </c>
      <c r="BH183" s="226">
        <f>IF(O183="sníž. přenesená",K183,0)</f>
        <v>0</v>
      </c>
      <c r="BI183" s="226">
        <f>IF(O183="nulová",K183,0)</f>
        <v>0</v>
      </c>
      <c r="BJ183" s="14" t="s">
        <v>135</v>
      </c>
      <c r="BK183" s="226">
        <f>ROUND(P183*H183,2)</f>
        <v>0</v>
      </c>
      <c r="BL183" s="14" t="s">
        <v>193</v>
      </c>
      <c r="BM183" s="225" t="s">
        <v>268</v>
      </c>
    </row>
    <row r="184" s="2" customFormat="1">
      <c r="A184" s="35"/>
      <c r="B184" s="36"/>
      <c r="C184" s="37"/>
      <c r="D184" s="227" t="s">
        <v>137</v>
      </c>
      <c r="E184" s="37"/>
      <c r="F184" s="228" t="s">
        <v>269</v>
      </c>
      <c r="G184" s="37"/>
      <c r="H184" s="37"/>
      <c r="I184" s="229"/>
      <c r="J184" s="229"/>
      <c r="K184" s="37"/>
      <c r="L184" s="37"/>
      <c r="M184" s="41"/>
      <c r="N184" s="230"/>
      <c r="O184" s="231"/>
      <c r="P184" s="88"/>
      <c r="Q184" s="88"/>
      <c r="R184" s="88"/>
      <c r="S184" s="88"/>
      <c r="T184" s="88"/>
      <c r="U184" s="88"/>
      <c r="V184" s="88"/>
      <c r="W184" s="88"/>
      <c r="X184" s="89"/>
      <c r="Y184" s="35"/>
      <c r="Z184" s="35"/>
      <c r="AA184" s="35"/>
      <c r="AB184" s="35"/>
      <c r="AC184" s="35"/>
      <c r="AD184" s="35"/>
      <c r="AE184" s="35"/>
      <c r="AT184" s="14" t="s">
        <v>137</v>
      </c>
      <c r="AU184" s="14" t="s">
        <v>135</v>
      </c>
    </row>
    <row r="185" s="2" customFormat="1" ht="24.15" customHeight="1">
      <c r="A185" s="35"/>
      <c r="B185" s="36"/>
      <c r="C185" s="232" t="s">
        <v>270</v>
      </c>
      <c r="D185" s="232" t="s">
        <v>197</v>
      </c>
      <c r="E185" s="233" t="s">
        <v>271</v>
      </c>
      <c r="F185" s="234" t="s">
        <v>272</v>
      </c>
      <c r="G185" s="235" t="s">
        <v>133</v>
      </c>
      <c r="H185" s="236">
        <v>2</v>
      </c>
      <c r="I185" s="237"/>
      <c r="J185" s="238"/>
      <c r="K185" s="239">
        <f>ROUND(P185*H185,2)</f>
        <v>0</v>
      </c>
      <c r="L185" s="238"/>
      <c r="M185" s="240"/>
      <c r="N185" s="241" t="s">
        <v>1</v>
      </c>
      <c r="O185" s="221" t="s">
        <v>42</v>
      </c>
      <c r="P185" s="222">
        <f>I185+J185</f>
        <v>0</v>
      </c>
      <c r="Q185" s="222">
        <f>ROUND(I185*H185,2)</f>
        <v>0</v>
      </c>
      <c r="R185" s="222">
        <f>ROUND(J185*H185,2)</f>
        <v>0</v>
      </c>
      <c r="S185" s="88"/>
      <c r="T185" s="223">
        <f>S185*H185</f>
        <v>0</v>
      </c>
      <c r="U185" s="223">
        <v>4.0000000000000003E-05</v>
      </c>
      <c r="V185" s="223">
        <f>U185*H185</f>
        <v>8.0000000000000007E-05</v>
      </c>
      <c r="W185" s="223">
        <v>0</v>
      </c>
      <c r="X185" s="224">
        <f>W185*H185</f>
        <v>0</v>
      </c>
      <c r="Y185" s="35"/>
      <c r="Z185" s="35"/>
      <c r="AA185" s="35"/>
      <c r="AB185" s="35"/>
      <c r="AC185" s="35"/>
      <c r="AD185" s="35"/>
      <c r="AE185" s="35"/>
      <c r="AR185" s="225" t="s">
        <v>201</v>
      </c>
      <c r="AT185" s="225" t="s">
        <v>197</v>
      </c>
      <c r="AU185" s="225" t="s">
        <v>135</v>
      </c>
      <c r="AY185" s="14" t="s">
        <v>127</v>
      </c>
      <c r="BE185" s="226">
        <f>IF(O185="základní",K185,0)</f>
        <v>0</v>
      </c>
      <c r="BF185" s="226">
        <f>IF(O185="snížená",K185,0)</f>
        <v>0</v>
      </c>
      <c r="BG185" s="226">
        <f>IF(O185="zákl. přenesená",K185,0)</f>
        <v>0</v>
      </c>
      <c r="BH185" s="226">
        <f>IF(O185="sníž. přenesená",K185,0)</f>
        <v>0</v>
      </c>
      <c r="BI185" s="226">
        <f>IF(O185="nulová",K185,0)</f>
        <v>0</v>
      </c>
      <c r="BJ185" s="14" t="s">
        <v>135</v>
      </c>
      <c r="BK185" s="226">
        <f>ROUND(P185*H185,2)</f>
        <v>0</v>
      </c>
      <c r="BL185" s="14" t="s">
        <v>193</v>
      </c>
      <c r="BM185" s="225" t="s">
        <v>273</v>
      </c>
    </row>
    <row r="186" s="2" customFormat="1">
      <c r="A186" s="35"/>
      <c r="B186" s="36"/>
      <c r="C186" s="37"/>
      <c r="D186" s="227" t="s">
        <v>137</v>
      </c>
      <c r="E186" s="37"/>
      <c r="F186" s="228" t="s">
        <v>272</v>
      </c>
      <c r="G186" s="37"/>
      <c r="H186" s="37"/>
      <c r="I186" s="229"/>
      <c r="J186" s="229"/>
      <c r="K186" s="37"/>
      <c r="L186" s="37"/>
      <c r="M186" s="41"/>
      <c r="N186" s="230"/>
      <c r="O186" s="231"/>
      <c r="P186" s="88"/>
      <c r="Q186" s="88"/>
      <c r="R186" s="88"/>
      <c r="S186" s="88"/>
      <c r="T186" s="88"/>
      <c r="U186" s="88"/>
      <c r="V186" s="88"/>
      <c r="W186" s="88"/>
      <c r="X186" s="89"/>
      <c r="Y186" s="35"/>
      <c r="Z186" s="35"/>
      <c r="AA186" s="35"/>
      <c r="AB186" s="35"/>
      <c r="AC186" s="35"/>
      <c r="AD186" s="35"/>
      <c r="AE186" s="35"/>
      <c r="AT186" s="14" t="s">
        <v>137</v>
      </c>
      <c r="AU186" s="14" t="s">
        <v>135</v>
      </c>
    </row>
    <row r="187" s="2" customFormat="1" ht="24.15" customHeight="1">
      <c r="A187" s="35"/>
      <c r="B187" s="36"/>
      <c r="C187" s="212" t="s">
        <v>274</v>
      </c>
      <c r="D187" s="212" t="s">
        <v>130</v>
      </c>
      <c r="E187" s="213" t="s">
        <v>275</v>
      </c>
      <c r="F187" s="214" t="s">
        <v>276</v>
      </c>
      <c r="G187" s="215" t="s">
        <v>133</v>
      </c>
      <c r="H187" s="216">
        <v>4</v>
      </c>
      <c r="I187" s="217"/>
      <c r="J187" s="217"/>
      <c r="K187" s="218">
        <f>ROUND(P187*H187,2)</f>
        <v>0</v>
      </c>
      <c r="L187" s="219"/>
      <c r="M187" s="41"/>
      <c r="N187" s="220" t="s">
        <v>1</v>
      </c>
      <c r="O187" s="221" t="s">
        <v>42</v>
      </c>
      <c r="P187" s="222">
        <f>I187+J187</f>
        <v>0</v>
      </c>
      <c r="Q187" s="222">
        <f>ROUND(I187*H187,2)</f>
        <v>0</v>
      </c>
      <c r="R187" s="222">
        <f>ROUND(J187*H187,2)</f>
        <v>0</v>
      </c>
      <c r="S187" s="88"/>
      <c r="T187" s="223">
        <f>S187*H187</f>
        <v>0</v>
      </c>
      <c r="U187" s="223">
        <v>0</v>
      </c>
      <c r="V187" s="223">
        <f>U187*H187</f>
        <v>0</v>
      </c>
      <c r="W187" s="223">
        <v>0</v>
      </c>
      <c r="X187" s="224">
        <f>W187*H187</f>
        <v>0</v>
      </c>
      <c r="Y187" s="35"/>
      <c r="Z187" s="35"/>
      <c r="AA187" s="35"/>
      <c r="AB187" s="35"/>
      <c r="AC187" s="35"/>
      <c r="AD187" s="35"/>
      <c r="AE187" s="35"/>
      <c r="AR187" s="225" t="s">
        <v>134</v>
      </c>
      <c r="AT187" s="225" t="s">
        <v>130</v>
      </c>
      <c r="AU187" s="225" t="s">
        <v>135</v>
      </c>
      <c r="AY187" s="14" t="s">
        <v>127</v>
      </c>
      <c r="BE187" s="226">
        <f>IF(O187="základní",K187,0)</f>
        <v>0</v>
      </c>
      <c r="BF187" s="226">
        <f>IF(O187="snížená",K187,0)</f>
        <v>0</v>
      </c>
      <c r="BG187" s="226">
        <f>IF(O187="zákl. přenesená",K187,0)</f>
        <v>0</v>
      </c>
      <c r="BH187" s="226">
        <f>IF(O187="sníž. přenesená",K187,0)</f>
        <v>0</v>
      </c>
      <c r="BI187" s="226">
        <f>IF(O187="nulová",K187,0)</f>
        <v>0</v>
      </c>
      <c r="BJ187" s="14" t="s">
        <v>135</v>
      </c>
      <c r="BK187" s="226">
        <f>ROUND(P187*H187,2)</f>
        <v>0</v>
      </c>
      <c r="BL187" s="14" t="s">
        <v>134</v>
      </c>
      <c r="BM187" s="225" t="s">
        <v>277</v>
      </c>
    </row>
    <row r="188" s="2" customFormat="1">
      <c r="A188" s="35"/>
      <c r="B188" s="36"/>
      <c r="C188" s="37"/>
      <c r="D188" s="227" t="s">
        <v>137</v>
      </c>
      <c r="E188" s="37"/>
      <c r="F188" s="228" t="s">
        <v>276</v>
      </c>
      <c r="G188" s="37"/>
      <c r="H188" s="37"/>
      <c r="I188" s="229"/>
      <c r="J188" s="229"/>
      <c r="K188" s="37"/>
      <c r="L188" s="37"/>
      <c r="M188" s="41"/>
      <c r="N188" s="230"/>
      <c r="O188" s="231"/>
      <c r="P188" s="88"/>
      <c r="Q188" s="88"/>
      <c r="R188" s="88"/>
      <c r="S188" s="88"/>
      <c r="T188" s="88"/>
      <c r="U188" s="88"/>
      <c r="V188" s="88"/>
      <c r="W188" s="88"/>
      <c r="X188" s="89"/>
      <c r="Y188" s="35"/>
      <c r="Z188" s="35"/>
      <c r="AA188" s="35"/>
      <c r="AB188" s="35"/>
      <c r="AC188" s="35"/>
      <c r="AD188" s="35"/>
      <c r="AE188" s="35"/>
      <c r="AT188" s="14" t="s">
        <v>137</v>
      </c>
      <c r="AU188" s="14" t="s">
        <v>135</v>
      </c>
    </row>
    <row r="189" s="2" customFormat="1" ht="16.5" customHeight="1">
      <c r="A189" s="35"/>
      <c r="B189" s="36"/>
      <c r="C189" s="232" t="s">
        <v>278</v>
      </c>
      <c r="D189" s="232" t="s">
        <v>197</v>
      </c>
      <c r="E189" s="233" t="s">
        <v>279</v>
      </c>
      <c r="F189" s="234" t="s">
        <v>280</v>
      </c>
      <c r="G189" s="235" t="s">
        <v>281</v>
      </c>
      <c r="H189" s="236">
        <v>2</v>
      </c>
      <c r="I189" s="237"/>
      <c r="J189" s="238"/>
      <c r="K189" s="239">
        <f>ROUND(P189*H189,2)</f>
        <v>0</v>
      </c>
      <c r="L189" s="238"/>
      <c r="M189" s="240"/>
      <c r="N189" s="241" t="s">
        <v>1</v>
      </c>
      <c r="O189" s="221" t="s">
        <v>42</v>
      </c>
      <c r="P189" s="222">
        <f>I189+J189</f>
        <v>0</v>
      </c>
      <c r="Q189" s="222">
        <f>ROUND(I189*H189,2)</f>
        <v>0</v>
      </c>
      <c r="R189" s="222">
        <f>ROUND(J189*H189,2)</f>
        <v>0</v>
      </c>
      <c r="S189" s="88"/>
      <c r="T189" s="223">
        <f>S189*H189</f>
        <v>0</v>
      </c>
      <c r="U189" s="223">
        <v>0</v>
      </c>
      <c r="V189" s="223">
        <f>U189*H189</f>
        <v>0</v>
      </c>
      <c r="W189" s="223">
        <v>0</v>
      </c>
      <c r="X189" s="224">
        <f>W189*H189</f>
        <v>0</v>
      </c>
      <c r="Y189" s="35"/>
      <c r="Z189" s="35"/>
      <c r="AA189" s="35"/>
      <c r="AB189" s="35"/>
      <c r="AC189" s="35"/>
      <c r="AD189" s="35"/>
      <c r="AE189" s="35"/>
      <c r="AR189" s="225" t="s">
        <v>181</v>
      </c>
      <c r="AT189" s="225" t="s">
        <v>197</v>
      </c>
      <c r="AU189" s="225" t="s">
        <v>135</v>
      </c>
      <c r="AY189" s="14" t="s">
        <v>127</v>
      </c>
      <c r="BE189" s="226">
        <f>IF(O189="základní",K189,0)</f>
        <v>0</v>
      </c>
      <c r="BF189" s="226">
        <f>IF(O189="snížená",K189,0)</f>
        <v>0</v>
      </c>
      <c r="BG189" s="226">
        <f>IF(O189="zákl. přenesená",K189,0)</f>
        <v>0</v>
      </c>
      <c r="BH189" s="226">
        <f>IF(O189="sníž. přenesená",K189,0)</f>
        <v>0</v>
      </c>
      <c r="BI189" s="226">
        <f>IF(O189="nulová",K189,0)</f>
        <v>0</v>
      </c>
      <c r="BJ189" s="14" t="s">
        <v>135</v>
      </c>
      <c r="BK189" s="226">
        <f>ROUND(P189*H189,2)</f>
        <v>0</v>
      </c>
      <c r="BL189" s="14" t="s">
        <v>134</v>
      </c>
      <c r="BM189" s="225" t="s">
        <v>282</v>
      </c>
    </row>
    <row r="190" s="2" customFormat="1">
      <c r="A190" s="35"/>
      <c r="B190" s="36"/>
      <c r="C190" s="37"/>
      <c r="D190" s="227" t="s">
        <v>137</v>
      </c>
      <c r="E190" s="37"/>
      <c r="F190" s="228" t="s">
        <v>283</v>
      </c>
      <c r="G190" s="37"/>
      <c r="H190" s="37"/>
      <c r="I190" s="229"/>
      <c r="J190" s="229"/>
      <c r="K190" s="37"/>
      <c r="L190" s="37"/>
      <c r="M190" s="41"/>
      <c r="N190" s="230"/>
      <c r="O190" s="231"/>
      <c r="P190" s="88"/>
      <c r="Q190" s="88"/>
      <c r="R190" s="88"/>
      <c r="S190" s="88"/>
      <c r="T190" s="88"/>
      <c r="U190" s="88"/>
      <c r="V190" s="88"/>
      <c r="W190" s="88"/>
      <c r="X190" s="89"/>
      <c r="Y190" s="35"/>
      <c r="Z190" s="35"/>
      <c r="AA190" s="35"/>
      <c r="AB190" s="35"/>
      <c r="AC190" s="35"/>
      <c r="AD190" s="35"/>
      <c r="AE190" s="35"/>
      <c r="AT190" s="14" t="s">
        <v>137</v>
      </c>
      <c r="AU190" s="14" t="s">
        <v>135</v>
      </c>
    </row>
    <row r="191" s="2" customFormat="1" ht="16.5" customHeight="1">
      <c r="A191" s="35"/>
      <c r="B191" s="36"/>
      <c r="C191" s="232" t="s">
        <v>284</v>
      </c>
      <c r="D191" s="232" t="s">
        <v>197</v>
      </c>
      <c r="E191" s="233" t="s">
        <v>285</v>
      </c>
      <c r="F191" s="234" t="s">
        <v>286</v>
      </c>
      <c r="G191" s="235" t="s">
        <v>281</v>
      </c>
      <c r="H191" s="236">
        <v>2</v>
      </c>
      <c r="I191" s="237"/>
      <c r="J191" s="238"/>
      <c r="K191" s="239">
        <f>ROUND(P191*H191,2)</f>
        <v>0</v>
      </c>
      <c r="L191" s="238"/>
      <c r="M191" s="240"/>
      <c r="N191" s="241" t="s">
        <v>1</v>
      </c>
      <c r="O191" s="221" t="s">
        <v>42</v>
      </c>
      <c r="P191" s="222">
        <f>I191+J191</f>
        <v>0</v>
      </c>
      <c r="Q191" s="222">
        <f>ROUND(I191*H191,2)</f>
        <v>0</v>
      </c>
      <c r="R191" s="222">
        <f>ROUND(J191*H191,2)</f>
        <v>0</v>
      </c>
      <c r="S191" s="88"/>
      <c r="T191" s="223">
        <f>S191*H191</f>
        <v>0</v>
      </c>
      <c r="U191" s="223">
        <v>0</v>
      </c>
      <c r="V191" s="223">
        <f>U191*H191</f>
        <v>0</v>
      </c>
      <c r="W191" s="223">
        <v>0</v>
      </c>
      <c r="X191" s="224">
        <f>W191*H191</f>
        <v>0</v>
      </c>
      <c r="Y191" s="35"/>
      <c r="Z191" s="35"/>
      <c r="AA191" s="35"/>
      <c r="AB191" s="35"/>
      <c r="AC191" s="35"/>
      <c r="AD191" s="35"/>
      <c r="AE191" s="35"/>
      <c r="AR191" s="225" t="s">
        <v>181</v>
      </c>
      <c r="AT191" s="225" t="s">
        <v>197</v>
      </c>
      <c r="AU191" s="225" t="s">
        <v>135</v>
      </c>
      <c r="AY191" s="14" t="s">
        <v>127</v>
      </c>
      <c r="BE191" s="226">
        <f>IF(O191="základní",K191,0)</f>
        <v>0</v>
      </c>
      <c r="BF191" s="226">
        <f>IF(O191="snížená",K191,0)</f>
        <v>0</v>
      </c>
      <c r="BG191" s="226">
        <f>IF(O191="zákl. přenesená",K191,0)</f>
        <v>0</v>
      </c>
      <c r="BH191" s="226">
        <f>IF(O191="sníž. přenesená",K191,0)</f>
        <v>0</v>
      </c>
      <c r="BI191" s="226">
        <f>IF(O191="nulová",K191,0)</f>
        <v>0</v>
      </c>
      <c r="BJ191" s="14" t="s">
        <v>135</v>
      </c>
      <c r="BK191" s="226">
        <f>ROUND(P191*H191,2)</f>
        <v>0</v>
      </c>
      <c r="BL191" s="14" t="s">
        <v>134</v>
      </c>
      <c r="BM191" s="225" t="s">
        <v>287</v>
      </c>
    </row>
    <row r="192" s="2" customFormat="1">
      <c r="A192" s="35"/>
      <c r="B192" s="36"/>
      <c r="C192" s="37"/>
      <c r="D192" s="227" t="s">
        <v>137</v>
      </c>
      <c r="E192" s="37"/>
      <c r="F192" s="228" t="s">
        <v>288</v>
      </c>
      <c r="G192" s="37"/>
      <c r="H192" s="37"/>
      <c r="I192" s="229"/>
      <c r="J192" s="229"/>
      <c r="K192" s="37"/>
      <c r="L192" s="37"/>
      <c r="M192" s="41"/>
      <c r="N192" s="230"/>
      <c r="O192" s="231"/>
      <c r="P192" s="88"/>
      <c r="Q192" s="88"/>
      <c r="R192" s="88"/>
      <c r="S192" s="88"/>
      <c r="T192" s="88"/>
      <c r="U192" s="88"/>
      <c r="V192" s="88"/>
      <c r="W192" s="88"/>
      <c r="X192" s="89"/>
      <c r="Y192" s="35"/>
      <c r="Z192" s="35"/>
      <c r="AA192" s="35"/>
      <c r="AB192" s="35"/>
      <c r="AC192" s="35"/>
      <c r="AD192" s="35"/>
      <c r="AE192" s="35"/>
      <c r="AT192" s="14" t="s">
        <v>137</v>
      </c>
      <c r="AU192" s="14" t="s">
        <v>135</v>
      </c>
    </row>
    <row r="193" s="2" customFormat="1" ht="24.15" customHeight="1">
      <c r="A193" s="35"/>
      <c r="B193" s="36"/>
      <c r="C193" s="212" t="s">
        <v>289</v>
      </c>
      <c r="D193" s="212" t="s">
        <v>130</v>
      </c>
      <c r="E193" s="213" t="s">
        <v>290</v>
      </c>
      <c r="F193" s="214" t="s">
        <v>291</v>
      </c>
      <c r="G193" s="215" t="s">
        <v>133</v>
      </c>
      <c r="H193" s="216">
        <v>3</v>
      </c>
      <c r="I193" s="217"/>
      <c r="J193" s="217"/>
      <c r="K193" s="218">
        <f>ROUND(P193*H193,2)</f>
        <v>0</v>
      </c>
      <c r="L193" s="219"/>
      <c r="M193" s="41"/>
      <c r="N193" s="220" t="s">
        <v>1</v>
      </c>
      <c r="O193" s="221" t="s">
        <v>42</v>
      </c>
      <c r="P193" s="222">
        <f>I193+J193</f>
        <v>0</v>
      </c>
      <c r="Q193" s="222">
        <f>ROUND(I193*H193,2)</f>
        <v>0</v>
      </c>
      <c r="R193" s="222">
        <f>ROUND(J193*H193,2)</f>
        <v>0</v>
      </c>
      <c r="S193" s="88"/>
      <c r="T193" s="223">
        <f>S193*H193</f>
        <v>0</v>
      </c>
      <c r="U193" s="223">
        <v>0</v>
      </c>
      <c r="V193" s="223">
        <f>U193*H193</f>
        <v>0</v>
      </c>
      <c r="W193" s="223">
        <v>0</v>
      </c>
      <c r="X193" s="224">
        <f>W193*H193</f>
        <v>0</v>
      </c>
      <c r="Y193" s="35"/>
      <c r="Z193" s="35"/>
      <c r="AA193" s="35"/>
      <c r="AB193" s="35"/>
      <c r="AC193" s="35"/>
      <c r="AD193" s="35"/>
      <c r="AE193" s="35"/>
      <c r="AR193" s="225" t="s">
        <v>193</v>
      </c>
      <c r="AT193" s="225" t="s">
        <v>130</v>
      </c>
      <c r="AU193" s="225" t="s">
        <v>135</v>
      </c>
      <c r="AY193" s="14" t="s">
        <v>127</v>
      </c>
      <c r="BE193" s="226">
        <f>IF(O193="základní",K193,0)</f>
        <v>0</v>
      </c>
      <c r="BF193" s="226">
        <f>IF(O193="snížená",K193,0)</f>
        <v>0</v>
      </c>
      <c r="BG193" s="226">
        <f>IF(O193="zákl. přenesená",K193,0)</f>
        <v>0</v>
      </c>
      <c r="BH193" s="226">
        <f>IF(O193="sníž. přenesená",K193,0)</f>
        <v>0</v>
      </c>
      <c r="BI193" s="226">
        <f>IF(O193="nulová",K193,0)</f>
        <v>0</v>
      </c>
      <c r="BJ193" s="14" t="s">
        <v>135</v>
      </c>
      <c r="BK193" s="226">
        <f>ROUND(P193*H193,2)</f>
        <v>0</v>
      </c>
      <c r="BL193" s="14" t="s">
        <v>193</v>
      </c>
      <c r="BM193" s="225" t="s">
        <v>292</v>
      </c>
    </row>
    <row r="194" s="2" customFormat="1">
      <c r="A194" s="35"/>
      <c r="B194" s="36"/>
      <c r="C194" s="37"/>
      <c r="D194" s="227" t="s">
        <v>137</v>
      </c>
      <c r="E194" s="37"/>
      <c r="F194" s="228" t="s">
        <v>293</v>
      </c>
      <c r="G194" s="37"/>
      <c r="H194" s="37"/>
      <c r="I194" s="229"/>
      <c r="J194" s="229"/>
      <c r="K194" s="37"/>
      <c r="L194" s="37"/>
      <c r="M194" s="41"/>
      <c r="N194" s="230"/>
      <c r="O194" s="231"/>
      <c r="P194" s="88"/>
      <c r="Q194" s="88"/>
      <c r="R194" s="88"/>
      <c r="S194" s="88"/>
      <c r="T194" s="88"/>
      <c r="U194" s="88"/>
      <c r="V194" s="88"/>
      <c r="W194" s="88"/>
      <c r="X194" s="89"/>
      <c r="Y194" s="35"/>
      <c r="Z194" s="35"/>
      <c r="AA194" s="35"/>
      <c r="AB194" s="35"/>
      <c r="AC194" s="35"/>
      <c r="AD194" s="35"/>
      <c r="AE194" s="35"/>
      <c r="AT194" s="14" t="s">
        <v>137</v>
      </c>
      <c r="AU194" s="14" t="s">
        <v>135</v>
      </c>
    </row>
    <row r="195" s="2" customFormat="1" ht="24.15" customHeight="1">
      <c r="A195" s="35"/>
      <c r="B195" s="36"/>
      <c r="C195" s="232" t="s">
        <v>294</v>
      </c>
      <c r="D195" s="232" t="s">
        <v>197</v>
      </c>
      <c r="E195" s="233" t="s">
        <v>295</v>
      </c>
      <c r="F195" s="234" t="s">
        <v>296</v>
      </c>
      <c r="G195" s="235" t="s">
        <v>133</v>
      </c>
      <c r="H195" s="236">
        <v>3</v>
      </c>
      <c r="I195" s="237"/>
      <c r="J195" s="238"/>
      <c r="K195" s="239">
        <f>ROUND(P195*H195,2)</f>
        <v>0</v>
      </c>
      <c r="L195" s="238"/>
      <c r="M195" s="240"/>
      <c r="N195" s="241" t="s">
        <v>1</v>
      </c>
      <c r="O195" s="221" t="s">
        <v>42</v>
      </c>
      <c r="P195" s="222">
        <f>I195+J195</f>
        <v>0</v>
      </c>
      <c r="Q195" s="222">
        <f>ROUND(I195*H195,2)</f>
        <v>0</v>
      </c>
      <c r="R195" s="222">
        <f>ROUND(J195*H195,2)</f>
        <v>0</v>
      </c>
      <c r="S195" s="88"/>
      <c r="T195" s="223">
        <f>S195*H195</f>
        <v>0</v>
      </c>
      <c r="U195" s="223">
        <v>8.0000000000000007E-05</v>
      </c>
      <c r="V195" s="223">
        <f>U195*H195</f>
        <v>0.00024000000000000003</v>
      </c>
      <c r="W195" s="223">
        <v>0</v>
      </c>
      <c r="X195" s="224">
        <f>W195*H195</f>
        <v>0</v>
      </c>
      <c r="Y195" s="35"/>
      <c r="Z195" s="35"/>
      <c r="AA195" s="35"/>
      <c r="AB195" s="35"/>
      <c r="AC195" s="35"/>
      <c r="AD195" s="35"/>
      <c r="AE195" s="35"/>
      <c r="AR195" s="225" t="s">
        <v>201</v>
      </c>
      <c r="AT195" s="225" t="s">
        <v>197</v>
      </c>
      <c r="AU195" s="225" t="s">
        <v>135</v>
      </c>
      <c r="AY195" s="14" t="s">
        <v>127</v>
      </c>
      <c r="BE195" s="226">
        <f>IF(O195="základní",K195,0)</f>
        <v>0</v>
      </c>
      <c r="BF195" s="226">
        <f>IF(O195="snížená",K195,0)</f>
        <v>0</v>
      </c>
      <c r="BG195" s="226">
        <f>IF(O195="zákl. přenesená",K195,0)</f>
        <v>0</v>
      </c>
      <c r="BH195" s="226">
        <f>IF(O195="sníž. přenesená",K195,0)</f>
        <v>0</v>
      </c>
      <c r="BI195" s="226">
        <f>IF(O195="nulová",K195,0)</f>
        <v>0</v>
      </c>
      <c r="BJ195" s="14" t="s">
        <v>135</v>
      </c>
      <c r="BK195" s="226">
        <f>ROUND(P195*H195,2)</f>
        <v>0</v>
      </c>
      <c r="BL195" s="14" t="s">
        <v>193</v>
      </c>
      <c r="BM195" s="225" t="s">
        <v>297</v>
      </c>
    </row>
    <row r="196" s="2" customFormat="1">
      <c r="A196" s="35"/>
      <c r="B196" s="36"/>
      <c r="C196" s="37"/>
      <c r="D196" s="227" t="s">
        <v>137</v>
      </c>
      <c r="E196" s="37"/>
      <c r="F196" s="228" t="s">
        <v>298</v>
      </c>
      <c r="G196" s="37"/>
      <c r="H196" s="37"/>
      <c r="I196" s="229"/>
      <c r="J196" s="229"/>
      <c r="K196" s="37"/>
      <c r="L196" s="37"/>
      <c r="M196" s="41"/>
      <c r="N196" s="230"/>
      <c r="O196" s="231"/>
      <c r="P196" s="88"/>
      <c r="Q196" s="88"/>
      <c r="R196" s="88"/>
      <c r="S196" s="88"/>
      <c r="T196" s="88"/>
      <c r="U196" s="88"/>
      <c r="V196" s="88"/>
      <c r="W196" s="88"/>
      <c r="X196" s="89"/>
      <c r="Y196" s="35"/>
      <c r="Z196" s="35"/>
      <c r="AA196" s="35"/>
      <c r="AB196" s="35"/>
      <c r="AC196" s="35"/>
      <c r="AD196" s="35"/>
      <c r="AE196" s="35"/>
      <c r="AT196" s="14" t="s">
        <v>137</v>
      </c>
      <c r="AU196" s="14" t="s">
        <v>135</v>
      </c>
    </row>
    <row r="197" s="2" customFormat="1" ht="24.15" customHeight="1">
      <c r="A197" s="35"/>
      <c r="B197" s="36"/>
      <c r="C197" s="212" t="s">
        <v>299</v>
      </c>
      <c r="D197" s="212" t="s">
        <v>130</v>
      </c>
      <c r="E197" s="213" t="s">
        <v>300</v>
      </c>
      <c r="F197" s="214" t="s">
        <v>301</v>
      </c>
      <c r="G197" s="215" t="s">
        <v>133</v>
      </c>
      <c r="H197" s="216">
        <v>15</v>
      </c>
      <c r="I197" s="217"/>
      <c r="J197" s="217"/>
      <c r="K197" s="218">
        <f>ROUND(P197*H197,2)</f>
        <v>0</v>
      </c>
      <c r="L197" s="219"/>
      <c r="M197" s="41"/>
      <c r="N197" s="220" t="s">
        <v>1</v>
      </c>
      <c r="O197" s="221" t="s">
        <v>42</v>
      </c>
      <c r="P197" s="222">
        <f>I197+J197</f>
        <v>0</v>
      </c>
      <c r="Q197" s="222">
        <f>ROUND(I197*H197,2)</f>
        <v>0</v>
      </c>
      <c r="R197" s="222">
        <f>ROUND(J197*H197,2)</f>
        <v>0</v>
      </c>
      <c r="S197" s="88"/>
      <c r="T197" s="223">
        <f>S197*H197</f>
        <v>0</v>
      </c>
      <c r="U197" s="223">
        <v>0</v>
      </c>
      <c r="V197" s="223">
        <f>U197*H197</f>
        <v>0</v>
      </c>
      <c r="W197" s="223">
        <v>0</v>
      </c>
      <c r="X197" s="224">
        <f>W197*H197</f>
        <v>0</v>
      </c>
      <c r="Y197" s="35"/>
      <c r="Z197" s="35"/>
      <c r="AA197" s="35"/>
      <c r="AB197" s="35"/>
      <c r="AC197" s="35"/>
      <c r="AD197" s="35"/>
      <c r="AE197" s="35"/>
      <c r="AR197" s="225" t="s">
        <v>193</v>
      </c>
      <c r="AT197" s="225" t="s">
        <v>130</v>
      </c>
      <c r="AU197" s="225" t="s">
        <v>135</v>
      </c>
      <c r="AY197" s="14" t="s">
        <v>127</v>
      </c>
      <c r="BE197" s="226">
        <f>IF(O197="základní",K197,0)</f>
        <v>0</v>
      </c>
      <c r="BF197" s="226">
        <f>IF(O197="snížená",K197,0)</f>
        <v>0</v>
      </c>
      <c r="BG197" s="226">
        <f>IF(O197="zákl. přenesená",K197,0)</f>
        <v>0</v>
      </c>
      <c r="BH197" s="226">
        <f>IF(O197="sníž. přenesená",K197,0)</f>
        <v>0</v>
      </c>
      <c r="BI197" s="226">
        <f>IF(O197="nulová",K197,0)</f>
        <v>0</v>
      </c>
      <c r="BJ197" s="14" t="s">
        <v>135</v>
      </c>
      <c r="BK197" s="226">
        <f>ROUND(P197*H197,2)</f>
        <v>0</v>
      </c>
      <c r="BL197" s="14" t="s">
        <v>193</v>
      </c>
      <c r="BM197" s="225" t="s">
        <v>302</v>
      </c>
    </row>
    <row r="198" s="2" customFormat="1">
      <c r="A198" s="35"/>
      <c r="B198" s="36"/>
      <c r="C198" s="37"/>
      <c r="D198" s="227" t="s">
        <v>137</v>
      </c>
      <c r="E198" s="37"/>
      <c r="F198" s="228" t="s">
        <v>303</v>
      </c>
      <c r="G198" s="37"/>
      <c r="H198" s="37"/>
      <c r="I198" s="229"/>
      <c r="J198" s="229"/>
      <c r="K198" s="37"/>
      <c r="L198" s="37"/>
      <c r="M198" s="41"/>
      <c r="N198" s="230"/>
      <c r="O198" s="231"/>
      <c r="P198" s="88"/>
      <c r="Q198" s="88"/>
      <c r="R198" s="88"/>
      <c r="S198" s="88"/>
      <c r="T198" s="88"/>
      <c r="U198" s="88"/>
      <c r="V198" s="88"/>
      <c r="W198" s="88"/>
      <c r="X198" s="89"/>
      <c r="Y198" s="35"/>
      <c r="Z198" s="35"/>
      <c r="AA198" s="35"/>
      <c r="AB198" s="35"/>
      <c r="AC198" s="35"/>
      <c r="AD198" s="35"/>
      <c r="AE198" s="35"/>
      <c r="AT198" s="14" t="s">
        <v>137</v>
      </c>
      <c r="AU198" s="14" t="s">
        <v>135</v>
      </c>
    </row>
    <row r="199" s="2" customFormat="1" ht="16.5" customHeight="1">
      <c r="A199" s="35"/>
      <c r="B199" s="36"/>
      <c r="C199" s="232" t="s">
        <v>304</v>
      </c>
      <c r="D199" s="232" t="s">
        <v>197</v>
      </c>
      <c r="E199" s="233" t="s">
        <v>305</v>
      </c>
      <c r="F199" s="234" t="s">
        <v>306</v>
      </c>
      <c r="G199" s="235" t="s">
        <v>133</v>
      </c>
      <c r="H199" s="236">
        <v>7</v>
      </c>
      <c r="I199" s="237"/>
      <c r="J199" s="238"/>
      <c r="K199" s="239">
        <f>ROUND(P199*H199,2)</f>
        <v>0</v>
      </c>
      <c r="L199" s="238"/>
      <c r="M199" s="240"/>
      <c r="N199" s="241" t="s">
        <v>1</v>
      </c>
      <c r="O199" s="221" t="s">
        <v>42</v>
      </c>
      <c r="P199" s="222">
        <f>I199+J199</f>
        <v>0</v>
      </c>
      <c r="Q199" s="222">
        <f>ROUND(I199*H199,2)</f>
        <v>0</v>
      </c>
      <c r="R199" s="222">
        <f>ROUND(J199*H199,2)</f>
        <v>0</v>
      </c>
      <c r="S199" s="88"/>
      <c r="T199" s="223">
        <f>S199*H199</f>
        <v>0</v>
      </c>
      <c r="U199" s="223">
        <v>0</v>
      </c>
      <c r="V199" s="223">
        <f>U199*H199</f>
        <v>0</v>
      </c>
      <c r="W199" s="223">
        <v>0</v>
      </c>
      <c r="X199" s="224">
        <f>W199*H199</f>
        <v>0</v>
      </c>
      <c r="Y199" s="35"/>
      <c r="Z199" s="35"/>
      <c r="AA199" s="35"/>
      <c r="AB199" s="35"/>
      <c r="AC199" s="35"/>
      <c r="AD199" s="35"/>
      <c r="AE199" s="35"/>
      <c r="AR199" s="225" t="s">
        <v>201</v>
      </c>
      <c r="AT199" s="225" t="s">
        <v>197</v>
      </c>
      <c r="AU199" s="225" t="s">
        <v>135</v>
      </c>
      <c r="AY199" s="14" t="s">
        <v>127</v>
      </c>
      <c r="BE199" s="226">
        <f>IF(O199="základní",K199,0)</f>
        <v>0</v>
      </c>
      <c r="BF199" s="226">
        <f>IF(O199="snížená",K199,0)</f>
        <v>0</v>
      </c>
      <c r="BG199" s="226">
        <f>IF(O199="zákl. přenesená",K199,0)</f>
        <v>0</v>
      </c>
      <c r="BH199" s="226">
        <f>IF(O199="sníž. přenesená",K199,0)</f>
        <v>0</v>
      </c>
      <c r="BI199" s="226">
        <f>IF(O199="nulová",K199,0)</f>
        <v>0</v>
      </c>
      <c r="BJ199" s="14" t="s">
        <v>135</v>
      </c>
      <c r="BK199" s="226">
        <f>ROUND(P199*H199,2)</f>
        <v>0</v>
      </c>
      <c r="BL199" s="14" t="s">
        <v>193</v>
      </c>
      <c r="BM199" s="225" t="s">
        <v>307</v>
      </c>
    </row>
    <row r="200" s="2" customFormat="1">
      <c r="A200" s="35"/>
      <c r="B200" s="36"/>
      <c r="C200" s="37"/>
      <c r="D200" s="227" t="s">
        <v>137</v>
      </c>
      <c r="E200" s="37"/>
      <c r="F200" s="228" t="s">
        <v>308</v>
      </c>
      <c r="G200" s="37"/>
      <c r="H200" s="37"/>
      <c r="I200" s="229"/>
      <c r="J200" s="229"/>
      <c r="K200" s="37"/>
      <c r="L200" s="37"/>
      <c r="M200" s="41"/>
      <c r="N200" s="230"/>
      <c r="O200" s="231"/>
      <c r="P200" s="88"/>
      <c r="Q200" s="88"/>
      <c r="R200" s="88"/>
      <c r="S200" s="88"/>
      <c r="T200" s="88"/>
      <c r="U200" s="88"/>
      <c r="V200" s="88"/>
      <c r="W200" s="88"/>
      <c r="X200" s="89"/>
      <c r="Y200" s="35"/>
      <c r="Z200" s="35"/>
      <c r="AA200" s="35"/>
      <c r="AB200" s="35"/>
      <c r="AC200" s="35"/>
      <c r="AD200" s="35"/>
      <c r="AE200" s="35"/>
      <c r="AT200" s="14" t="s">
        <v>137</v>
      </c>
      <c r="AU200" s="14" t="s">
        <v>135</v>
      </c>
    </row>
    <row r="201" s="2" customFormat="1" ht="16.5" customHeight="1">
      <c r="A201" s="35"/>
      <c r="B201" s="36"/>
      <c r="C201" s="232" t="s">
        <v>309</v>
      </c>
      <c r="D201" s="232" t="s">
        <v>197</v>
      </c>
      <c r="E201" s="233" t="s">
        <v>310</v>
      </c>
      <c r="F201" s="234" t="s">
        <v>311</v>
      </c>
      <c r="G201" s="235" t="s">
        <v>133</v>
      </c>
      <c r="H201" s="236">
        <v>8</v>
      </c>
      <c r="I201" s="237"/>
      <c r="J201" s="238"/>
      <c r="K201" s="239">
        <f>ROUND(P201*H201,2)</f>
        <v>0</v>
      </c>
      <c r="L201" s="238"/>
      <c r="M201" s="240"/>
      <c r="N201" s="241" t="s">
        <v>1</v>
      </c>
      <c r="O201" s="221" t="s">
        <v>42</v>
      </c>
      <c r="P201" s="222">
        <f>I201+J201</f>
        <v>0</v>
      </c>
      <c r="Q201" s="222">
        <f>ROUND(I201*H201,2)</f>
        <v>0</v>
      </c>
      <c r="R201" s="222">
        <f>ROUND(J201*H201,2)</f>
        <v>0</v>
      </c>
      <c r="S201" s="88"/>
      <c r="T201" s="223">
        <f>S201*H201</f>
        <v>0</v>
      </c>
      <c r="U201" s="223">
        <v>0</v>
      </c>
      <c r="V201" s="223">
        <f>U201*H201</f>
        <v>0</v>
      </c>
      <c r="W201" s="223">
        <v>0</v>
      </c>
      <c r="X201" s="224">
        <f>W201*H201</f>
        <v>0</v>
      </c>
      <c r="Y201" s="35"/>
      <c r="Z201" s="35"/>
      <c r="AA201" s="35"/>
      <c r="AB201" s="35"/>
      <c r="AC201" s="35"/>
      <c r="AD201" s="35"/>
      <c r="AE201" s="35"/>
      <c r="AR201" s="225" t="s">
        <v>201</v>
      </c>
      <c r="AT201" s="225" t="s">
        <v>197</v>
      </c>
      <c r="AU201" s="225" t="s">
        <v>135</v>
      </c>
      <c r="AY201" s="14" t="s">
        <v>127</v>
      </c>
      <c r="BE201" s="226">
        <f>IF(O201="základní",K201,0)</f>
        <v>0</v>
      </c>
      <c r="BF201" s="226">
        <f>IF(O201="snížená",K201,0)</f>
        <v>0</v>
      </c>
      <c r="BG201" s="226">
        <f>IF(O201="zákl. přenesená",K201,0)</f>
        <v>0</v>
      </c>
      <c r="BH201" s="226">
        <f>IF(O201="sníž. přenesená",K201,0)</f>
        <v>0</v>
      </c>
      <c r="BI201" s="226">
        <f>IF(O201="nulová",K201,0)</f>
        <v>0</v>
      </c>
      <c r="BJ201" s="14" t="s">
        <v>135</v>
      </c>
      <c r="BK201" s="226">
        <f>ROUND(P201*H201,2)</f>
        <v>0</v>
      </c>
      <c r="BL201" s="14" t="s">
        <v>193</v>
      </c>
      <c r="BM201" s="225" t="s">
        <v>312</v>
      </c>
    </row>
    <row r="202" s="2" customFormat="1">
      <c r="A202" s="35"/>
      <c r="B202" s="36"/>
      <c r="C202" s="37"/>
      <c r="D202" s="227" t="s">
        <v>137</v>
      </c>
      <c r="E202" s="37"/>
      <c r="F202" s="228" t="s">
        <v>311</v>
      </c>
      <c r="G202" s="37"/>
      <c r="H202" s="37"/>
      <c r="I202" s="229"/>
      <c r="J202" s="229"/>
      <c r="K202" s="37"/>
      <c r="L202" s="37"/>
      <c r="M202" s="41"/>
      <c r="N202" s="230"/>
      <c r="O202" s="231"/>
      <c r="P202" s="88"/>
      <c r="Q202" s="88"/>
      <c r="R202" s="88"/>
      <c r="S202" s="88"/>
      <c r="T202" s="88"/>
      <c r="U202" s="88"/>
      <c r="V202" s="88"/>
      <c r="W202" s="88"/>
      <c r="X202" s="89"/>
      <c r="Y202" s="35"/>
      <c r="Z202" s="35"/>
      <c r="AA202" s="35"/>
      <c r="AB202" s="35"/>
      <c r="AC202" s="35"/>
      <c r="AD202" s="35"/>
      <c r="AE202" s="35"/>
      <c r="AT202" s="14" t="s">
        <v>137</v>
      </c>
      <c r="AU202" s="14" t="s">
        <v>135</v>
      </c>
    </row>
    <row r="203" s="2" customFormat="1" ht="24.15" customHeight="1">
      <c r="A203" s="35"/>
      <c r="B203" s="36"/>
      <c r="C203" s="212" t="s">
        <v>313</v>
      </c>
      <c r="D203" s="212" t="s">
        <v>130</v>
      </c>
      <c r="E203" s="213" t="s">
        <v>314</v>
      </c>
      <c r="F203" s="214" t="s">
        <v>315</v>
      </c>
      <c r="G203" s="215" t="s">
        <v>133</v>
      </c>
      <c r="H203" s="216">
        <v>1</v>
      </c>
      <c r="I203" s="217"/>
      <c r="J203" s="217"/>
      <c r="K203" s="218">
        <f>ROUND(P203*H203,2)</f>
        <v>0</v>
      </c>
      <c r="L203" s="219"/>
      <c r="M203" s="41"/>
      <c r="N203" s="220" t="s">
        <v>1</v>
      </c>
      <c r="O203" s="221" t="s">
        <v>42</v>
      </c>
      <c r="P203" s="222">
        <f>I203+J203</f>
        <v>0</v>
      </c>
      <c r="Q203" s="222">
        <f>ROUND(I203*H203,2)</f>
        <v>0</v>
      </c>
      <c r="R203" s="222">
        <f>ROUND(J203*H203,2)</f>
        <v>0</v>
      </c>
      <c r="S203" s="88"/>
      <c r="T203" s="223">
        <f>S203*H203</f>
        <v>0</v>
      </c>
      <c r="U203" s="223">
        <v>0</v>
      </c>
      <c r="V203" s="223">
        <f>U203*H203</f>
        <v>0</v>
      </c>
      <c r="W203" s="223">
        <v>0</v>
      </c>
      <c r="X203" s="224">
        <f>W203*H203</f>
        <v>0</v>
      </c>
      <c r="Y203" s="35"/>
      <c r="Z203" s="35"/>
      <c r="AA203" s="35"/>
      <c r="AB203" s="35"/>
      <c r="AC203" s="35"/>
      <c r="AD203" s="35"/>
      <c r="AE203" s="35"/>
      <c r="AR203" s="225" t="s">
        <v>193</v>
      </c>
      <c r="AT203" s="225" t="s">
        <v>130</v>
      </c>
      <c r="AU203" s="225" t="s">
        <v>135</v>
      </c>
      <c r="AY203" s="14" t="s">
        <v>127</v>
      </c>
      <c r="BE203" s="226">
        <f>IF(O203="základní",K203,0)</f>
        <v>0</v>
      </c>
      <c r="BF203" s="226">
        <f>IF(O203="snížená",K203,0)</f>
        <v>0</v>
      </c>
      <c r="BG203" s="226">
        <f>IF(O203="zákl. přenesená",K203,0)</f>
        <v>0</v>
      </c>
      <c r="BH203" s="226">
        <f>IF(O203="sníž. přenesená",K203,0)</f>
        <v>0</v>
      </c>
      <c r="BI203" s="226">
        <f>IF(O203="nulová",K203,0)</f>
        <v>0</v>
      </c>
      <c r="BJ203" s="14" t="s">
        <v>135</v>
      </c>
      <c r="BK203" s="226">
        <f>ROUND(P203*H203,2)</f>
        <v>0</v>
      </c>
      <c r="BL203" s="14" t="s">
        <v>193</v>
      </c>
      <c r="BM203" s="225" t="s">
        <v>316</v>
      </c>
    </row>
    <row r="204" s="2" customFormat="1">
      <c r="A204" s="35"/>
      <c r="B204" s="36"/>
      <c r="C204" s="37"/>
      <c r="D204" s="227" t="s">
        <v>137</v>
      </c>
      <c r="E204" s="37"/>
      <c r="F204" s="228" t="s">
        <v>317</v>
      </c>
      <c r="G204" s="37"/>
      <c r="H204" s="37"/>
      <c r="I204" s="229"/>
      <c r="J204" s="229"/>
      <c r="K204" s="37"/>
      <c r="L204" s="37"/>
      <c r="M204" s="41"/>
      <c r="N204" s="230"/>
      <c r="O204" s="231"/>
      <c r="P204" s="88"/>
      <c r="Q204" s="88"/>
      <c r="R204" s="88"/>
      <c r="S204" s="88"/>
      <c r="T204" s="88"/>
      <c r="U204" s="88"/>
      <c r="V204" s="88"/>
      <c r="W204" s="88"/>
      <c r="X204" s="89"/>
      <c r="Y204" s="35"/>
      <c r="Z204" s="35"/>
      <c r="AA204" s="35"/>
      <c r="AB204" s="35"/>
      <c r="AC204" s="35"/>
      <c r="AD204" s="35"/>
      <c r="AE204" s="35"/>
      <c r="AT204" s="14" t="s">
        <v>137</v>
      </c>
      <c r="AU204" s="14" t="s">
        <v>135</v>
      </c>
    </row>
    <row r="205" s="2" customFormat="1" ht="37.8" customHeight="1">
      <c r="A205" s="35"/>
      <c r="B205" s="36"/>
      <c r="C205" s="232" t="s">
        <v>318</v>
      </c>
      <c r="D205" s="232" t="s">
        <v>197</v>
      </c>
      <c r="E205" s="233" t="s">
        <v>319</v>
      </c>
      <c r="F205" s="234" t="s">
        <v>320</v>
      </c>
      <c r="G205" s="235" t="s">
        <v>133</v>
      </c>
      <c r="H205" s="236">
        <v>1</v>
      </c>
      <c r="I205" s="237"/>
      <c r="J205" s="238"/>
      <c r="K205" s="239">
        <f>ROUND(P205*H205,2)</f>
        <v>0</v>
      </c>
      <c r="L205" s="238"/>
      <c r="M205" s="240"/>
      <c r="N205" s="241" t="s">
        <v>1</v>
      </c>
      <c r="O205" s="221" t="s">
        <v>42</v>
      </c>
      <c r="P205" s="222">
        <f>I205+J205</f>
        <v>0</v>
      </c>
      <c r="Q205" s="222">
        <f>ROUND(I205*H205,2)</f>
        <v>0</v>
      </c>
      <c r="R205" s="222">
        <f>ROUND(J205*H205,2)</f>
        <v>0</v>
      </c>
      <c r="S205" s="88"/>
      <c r="T205" s="223">
        <f>S205*H205</f>
        <v>0</v>
      </c>
      <c r="U205" s="223">
        <v>0.00020000000000000001</v>
      </c>
      <c r="V205" s="223">
        <f>U205*H205</f>
        <v>0.00020000000000000001</v>
      </c>
      <c r="W205" s="223">
        <v>0</v>
      </c>
      <c r="X205" s="224">
        <f>W205*H205</f>
        <v>0</v>
      </c>
      <c r="Y205" s="35"/>
      <c r="Z205" s="35"/>
      <c r="AA205" s="35"/>
      <c r="AB205" s="35"/>
      <c r="AC205" s="35"/>
      <c r="AD205" s="35"/>
      <c r="AE205" s="35"/>
      <c r="AR205" s="225" t="s">
        <v>201</v>
      </c>
      <c r="AT205" s="225" t="s">
        <v>197</v>
      </c>
      <c r="AU205" s="225" t="s">
        <v>135</v>
      </c>
      <c r="AY205" s="14" t="s">
        <v>127</v>
      </c>
      <c r="BE205" s="226">
        <f>IF(O205="základní",K205,0)</f>
        <v>0</v>
      </c>
      <c r="BF205" s="226">
        <f>IF(O205="snížená",K205,0)</f>
        <v>0</v>
      </c>
      <c r="BG205" s="226">
        <f>IF(O205="zákl. přenesená",K205,0)</f>
        <v>0</v>
      </c>
      <c r="BH205" s="226">
        <f>IF(O205="sníž. přenesená",K205,0)</f>
        <v>0</v>
      </c>
      <c r="BI205" s="226">
        <f>IF(O205="nulová",K205,0)</f>
        <v>0</v>
      </c>
      <c r="BJ205" s="14" t="s">
        <v>135</v>
      </c>
      <c r="BK205" s="226">
        <f>ROUND(P205*H205,2)</f>
        <v>0</v>
      </c>
      <c r="BL205" s="14" t="s">
        <v>193</v>
      </c>
      <c r="BM205" s="225" t="s">
        <v>321</v>
      </c>
    </row>
    <row r="206" s="2" customFormat="1">
      <c r="A206" s="35"/>
      <c r="B206" s="36"/>
      <c r="C206" s="37"/>
      <c r="D206" s="227" t="s">
        <v>137</v>
      </c>
      <c r="E206" s="37"/>
      <c r="F206" s="228" t="s">
        <v>320</v>
      </c>
      <c r="G206" s="37"/>
      <c r="H206" s="37"/>
      <c r="I206" s="229"/>
      <c r="J206" s="229"/>
      <c r="K206" s="37"/>
      <c r="L206" s="37"/>
      <c r="M206" s="41"/>
      <c r="N206" s="230"/>
      <c r="O206" s="231"/>
      <c r="P206" s="88"/>
      <c r="Q206" s="88"/>
      <c r="R206" s="88"/>
      <c r="S206" s="88"/>
      <c r="T206" s="88"/>
      <c r="U206" s="88"/>
      <c r="V206" s="88"/>
      <c r="W206" s="88"/>
      <c r="X206" s="89"/>
      <c r="Y206" s="35"/>
      <c r="Z206" s="35"/>
      <c r="AA206" s="35"/>
      <c r="AB206" s="35"/>
      <c r="AC206" s="35"/>
      <c r="AD206" s="35"/>
      <c r="AE206" s="35"/>
      <c r="AT206" s="14" t="s">
        <v>137</v>
      </c>
      <c r="AU206" s="14" t="s">
        <v>135</v>
      </c>
    </row>
    <row r="207" s="2" customFormat="1" ht="16.5" customHeight="1">
      <c r="A207" s="35"/>
      <c r="B207" s="36"/>
      <c r="C207" s="212" t="s">
        <v>322</v>
      </c>
      <c r="D207" s="212" t="s">
        <v>130</v>
      </c>
      <c r="E207" s="213" t="s">
        <v>323</v>
      </c>
      <c r="F207" s="214" t="s">
        <v>324</v>
      </c>
      <c r="G207" s="215" t="s">
        <v>133</v>
      </c>
      <c r="H207" s="216">
        <v>5</v>
      </c>
      <c r="I207" s="217"/>
      <c r="J207" s="217"/>
      <c r="K207" s="218">
        <f>ROUND(P207*H207,2)</f>
        <v>0</v>
      </c>
      <c r="L207" s="219"/>
      <c r="M207" s="41"/>
      <c r="N207" s="220" t="s">
        <v>1</v>
      </c>
      <c r="O207" s="221" t="s">
        <v>42</v>
      </c>
      <c r="P207" s="222">
        <f>I207+J207</f>
        <v>0</v>
      </c>
      <c r="Q207" s="222">
        <f>ROUND(I207*H207,2)</f>
        <v>0</v>
      </c>
      <c r="R207" s="222">
        <f>ROUND(J207*H207,2)</f>
        <v>0</v>
      </c>
      <c r="S207" s="88"/>
      <c r="T207" s="223">
        <f>S207*H207</f>
        <v>0</v>
      </c>
      <c r="U207" s="223">
        <v>0</v>
      </c>
      <c r="V207" s="223">
        <f>U207*H207</f>
        <v>0</v>
      </c>
      <c r="W207" s="223">
        <v>0</v>
      </c>
      <c r="X207" s="224">
        <f>W207*H207</f>
        <v>0</v>
      </c>
      <c r="Y207" s="35"/>
      <c r="Z207" s="35"/>
      <c r="AA207" s="35"/>
      <c r="AB207" s="35"/>
      <c r="AC207" s="35"/>
      <c r="AD207" s="35"/>
      <c r="AE207" s="35"/>
      <c r="AR207" s="225" t="s">
        <v>193</v>
      </c>
      <c r="AT207" s="225" t="s">
        <v>130</v>
      </c>
      <c r="AU207" s="225" t="s">
        <v>135</v>
      </c>
      <c r="AY207" s="14" t="s">
        <v>127</v>
      </c>
      <c r="BE207" s="226">
        <f>IF(O207="základní",K207,0)</f>
        <v>0</v>
      </c>
      <c r="BF207" s="226">
        <f>IF(O207="snížená",K207,0)</f>
        <v>0</v>
      </c>
      <c r="BG207" s="226">
        <f>IF(O207="zákl. přenesená",K207,0)</f>
        <v>0</v>
      </c>
      <c r="BH207" s="226">
        <f>IF(O207="sníž. přenesená",K207,0)</f>
        <v>0</v>
      </c>
      <c r="BI207" s="226">
        <f>IF(O207="nulová",K207,0)</f>
        <v>0</v>
      </c>
      <c r="BJ207" s="14" t="s">
        <v>135</v>
      </c>
      <c r="BK207" s="226">
        <f>ROUND(P207*H207,2)</f>
        <v>0</v>
      </c>
      <c r="BL207" s="14" t="s">
        <v>193</v>
      </c>
      <c r="BM207" s="225" t="s">
        <v>325</v>
      </c>
    </row>
    <row r="208" s="2" customFormat="1">
      <c r="A208" s="35"/>
      <c r="B208" s="36"/>
      <c r="C208" s="37"/>
      <c r="D208" s="227" t="s">
        <v>137</v>
      </c>
      <c r="E208" s="37"/>
      <c r="F208" s="228" t="s">
        <v>326</v>
      </c>
      <c r="G208" s="37"/>
      <c r="H208" s="37"/>
      <c r="I208" s="229"/>
      <c r="J208" s="229"/>
      <c r="K208" s="37"/>
      <c r="L208" s="37"/>
      <c r="M208" s="41"/>
      <c r="N208" s="230"/>
      <c r="O208" s="231"/>
      <c r="P208" s="88"/>
      <c r="Q208" s="88"/>
      <c r="R208" s="88"/>
      <c r="S208" s="88"/>
      <c r="T208" s="88"/>
      <c r="U208" s="88"/>
      <c r="V208" s="88"/>
      <c r="W208" s="88"/>
      <c r="X208" s="89"/>
      <c r="Y208" s="35"/>
      <c r="Z208" s="35"/>
      <c r="AA208" s="35"/>
      <c r="AB208" s="35"/>
      <c r="AC208" s="35"/>
      <c r="AD208" s="35"/>
      <c r="AE208" s="35"/>
      <c r="AT208" s="14" t="s">
        <v>137</v>
      </c>
      <c r="AU208" s="14" t="s">
        <v>135</v>
      </c>
    </row>
    <row r="209" s="2" customFormat="1" ht="16.5" customHeight="1">
      <c r="A209" s="35"/>
      <c r="B209" s="36"/>
      <c r="C209" s="232" t="s">
        <v>327</v>
      </c>
      <c r="D209" s="232" t="s">
        <v>197</v>
      </c>
      <c r="E209" s="233" t="s">
        <v>328</v>
      </c>
      <c r="F209" s="234" t="s">
        <v>324</v>
      </c>
      <c r="G209" s="235" t="s">
        <v>133</v>
      </c>
      <c r="H209" s="236">
        <v>5</v>
      </c>
      <c r="I209" s="237"/>
      <c r="J209" s="238"/>
      <c r="K209" s="239">
        <f>ROUND(P209*H209,2)</f>
        <v>0</v>
      </c>
      <c r="L209" s="238"/>
      <c r="M209" s="240"/>
      <c r="N209" s="241" t="s">
        <v>1</v>
      </c>
      <c r="O209" s="221" t="s">
        <v>42</v>
      </c>
      <c r="P209" s="222">
        <f>I209+J209</f>
        <v>0</v>
      </c>
      <c r="Q209" s="222">
        <f>ROUND(I209*H209,2)</f>
        <v>0</v>
      </c>
      <c r="R209" s="222">
        <f>ROUND(J209*H209,2)</f>
        <v>0</v>
      </c>
      <c r="S209" s="88"/>
      <c r="T209" s="223">
        <f>S209*H209</f>
        <v>0</v>
      </c>
      <c r="U209" s="223">
        <v>0.00080000000000000004</v>
      </c>
      <c r="V209" s="223">
        <f>U209*H209</f>
        <v>0.0040000000000000001</v>
      </c>
      <c r="W209" s="223">
        <v>0</v>
      </c>
      <c r="X209" s="224">
        <f>W209*H209</f>
        <v>0</v>
      </c>
      <c r="Y209" s="35"/>
      <c r="Z209" s="35"/>
      <c r="AA209" s="35"/>
      <c r="AB209" s="35"/>
      <c r="AC209" s="35"/>
      <c r="AD209" s="35"/>
      <c r="AE209" s="35"/>
      <c r="AR209" s="225" t="s">
        <v>201</v>
      </c>
      <c r="AT209" s="225" t="s">
        <v>197</v>
      </c>
      <c r="AU209" s="225" t="s">
        <v>135</v>
      </c>
      <c r="AY209" s="14" t="s">
        <v>127</v>
      </c>
      <c r="BE209" s="226">
        <f>IF(O209="základní",K209,0)</f>
        <v>0</v>
      </c>
      <c r="BF209" s="226">
        <f>IF(O209="snížená",K209,0)</f>
        <v>0</v>
      </c>
      <c r="BG209" s="226">
        <f>IF(O209="zákl. přenesená",K209,0)</f>
        <v>0</v>
      </c>
      <c r="BH209" s="226">
        <f>IF(O209="sníž. přenesená",K209,0)</f>
        <v>0</v>
      </c>
      <c r="BI209" s="226">
        <f>IF(O209="nulová",K209,0)</f>
        <v>0</v>
      </c>
      <c r="BJ209" s="14" t="s">
        <v>135</v>
      </c>
      <c r="BK209" s="226">
        <f>ROUND(P209*H209,2)</f>
        <v>0</v>
      </c>
      <c r="BL209" s="14" t="s">
        <v>193</v>
      </c>
      <c r="BM209" s="225" t="s">
        <v>329</v>
      </c>
    </row>
    <row r="210" s="2" customFormat="1">
      <c r="A210" s="35"/>
      <c r="B210" s="36"/>
      <c r="C210" s="37"/>
      <c r="D210" s="227" t="s">
        <v>137</v>
      </c>
      <c r="E210" s="37"/>
      <c r="F210" s="228" t="s">
        <v>330</v>
      </c>
      <c r="G210" s="37"/>
      <c r="H210" s="37"/>
      <c r="I210" s="229"/>
      <c r="J210" s="229"/>
      <c r="K210" s="37"/>
      <c r="L210" s="37"/>
      <c r="M210" s="41"/>
      <c r="N210" s="230"/>
      <c r="O210" s="231"/>
      <c r="P210" s="88"/>
      <c r="Q210" s="88"/>
      <c r="R210" s="88"/>
      <c r="S210" s="88"/>
      <c r="T210" s="88"/>
      <c r="U210" s="88"/>
      <c r="V210" s="88"/>
      <c r="W210" s="88"/>
      <c r="X210" s="89"/>
      <c r="Y210" s="35"/>
      <c r="Z210" s="35"/>
      <c r="AA210" s="35"/>
      <c r="AB210" s="35"/>
      <c r="AC210" s="35"/>
      <c r="AD210" s="35"/>
      <c r="AE210" s="35"/>
      <c r="AT210" s="14" t="s">
        <v>137</v>
      </c>
      <c r="AU210" s="14" t="s">
        <v>135</v>
      </c>
    </row>
    <row r="211" s="2" customFormat="1" ht="16.5" customHeight="1">
      <c r="A211" s="35"/>
      <c r="B211" s="36"/>
      <c r="C211" s="212" t="s">
        <v>331</v>
      </c>
      <c r="D211" s="212" t="s">
        <v>130</v>
      </c>
      <c r="E211" s="213" t="s">
        <v>332</v>
      </c>
      <c r="F211" s="214" t="s">
        <v>333</v>
      </c>
      <c r="G211" s="215" t="s">
        <v>133</v>
      </c>
      <c r="H211" s="216">
        <v>2</v>
      </c>
      <c r="I211" s="217"/>
      <c r="J211" s="217"/>
      <c r="K211" s="218">
        <f>ROUND(P211*H211,2)</f>
        <v>0</v>
      </c>
      <c r="L211" s="219"/>
      <c r="M211" s="41"/>
      <c r="N211" s="220" t="s">
        <v>1</v>
      </c>
      <c r="O211" s="221" t="s">
        <v>42</v>
      </c>
      <c r="P211" s="222">
        <f>I211+J211</f>
        <v>0</v>
      </c>
      <c r="Q211" s="222">
        <f>ROUND(I211*H211,2)</f>
        <v>0</v>
      </c>
      <c r="R211" s="222">
        <f>ROUND(J211*H211,2)</f>
        <v>0</v>
      </c>
      <c r="S211" s="88"/>
      <c r="T211" s="223">
        <f>S211*H211</f>
        <v>0</v>
      </c>
      <c r="U211" s="223">
        <v>0</v>
      </c>
      <c r="V211" s="223">
        <f>U211*H211</f>
        <v>0</v>
      </c>
      <c r="W211" s="223">
        <v>0</v>
      </c>
      <c r="X211" s="224">
        <f>W211*H211</f>
        <v>0</v>
      </c>
      <c r="Y211" s="35"/>
      <c r="Z211" s="35"/>
      <c r="AA211" s="35"/>
      <c r="AB211" s="35"/>
      <c r="AC211" s="35"/>
      <c r="AD211" s="35"/>
      <c r="AE211" s="35"/>
      <c r="AR211" s="225" t="s">
        <v>193</v>
      </c>
      <c r="AT211" s="225" t="s">
        <v>130</v>
      </c>
      <c r="AU211" s="225" t="s">
        <v>135</v>
      </c>
      <c r="AY211" s="14" t="s">
        <v>127</v>
      </c>
      <c r="BE211" s="226">
        <f>IF(O211="základní",K211,0)</f>
        <v>0</v>
      </c>
      <c r="BF211" s="226">
        <f>IF(O211="snížená",K211,0)</f>
        <v>0</v>
      </c>
      <c r="BG211" s="226">
        <f>IF(O211="zákl. přenesená",K211,0)</f>
        <v>0</v>
      </c>
      <c r="BH211" s="226">
        <f>IF(O211="sníž. přenesená",K211,0)</f>
        <v>0</v>
      </c>
      <c r="BI211" s="226">
        <f>IF(O211="nulová",K211,0)</f>
        <v>0</v>
      </c>
      <c r="BJ211" s="14" t="s">
        <v>135</v>
      </c>
      <c r="BK211" s="226">
        <f>ROUND(P211*H211,2)</f>
        <v>0</v>
      </c>
      <c r="BL211" s="14" t="s">
        <v>193</v>
      </c>
      <c r="BM211" s="225" t="s">
        <v>334</v>
      </c>
    </row>
    <row r="212" s="2" customFormat="1">
      <c r="A212" s="35"/>
      <c r="B212" s="36"/>
      <c r="C212" s="37"/>
      <c r="D212" s="227" t="s">
        <v>137</v>
      </c>
      <c r="E212" s="37"/>
      <c r="F212" s="228" t="s">
        <v>335</v>
      </c>
      <c r="G212" s="37"/>
      <c r="H212" s="37"/>
      <c r="I212" s="229"/>
      <c r="J212" s="229"/>
      <c r="K212" s="37"/>
      <c r="L212" s="37"/>
      <c r="M212" s="41"/>
      <c r="N212" s="230"/>
      <c r="O212" s="231"/>
      <c r="P212" s="88"/>
      <c r="Q212" s="88"/>
      <c r="R212" s="88"/>
      <c r="S212" s="88"/>
      <c r="T212" s="88"/>
      <c r="U212" s="88"/>
      <c r="V212" s="88"/>
      <c r="W212" s="88"/>
      <c r="X212" s="89"/>
      <c r="Y212" s="35"/>
      <c r="Z212" s="35"/>
      <c r="AA212" s="35"/>
      <c r="AB212" s="35"/>
      <c r="AC212" s="35"/>
      <c r="AD212" s="35"/>
      <c r="AE212" s="35"/>
      <c r="AT212" s="14" t="s">
        <v>137</v>
      </c>
      <c r="AU212" s="14" t="s">
        <v>135</v>
      </c>
    </row>
    <row r="213" s="2" customFormat="1" ht="16.5" customHeight="1">
      <c r="A213" s="35"/>
      <c r="B213" s="36"/>
      <c r="C213" s="232" t="s">
        <v>336</v>
      </c>
      <c r="D213" s="232" t="s">
        <v>197</v>
      </c>
      <c r="E213" s="233" t="s">
        <v>337</v>
      </c>
      <c r="F213" s="234" t="s">
        <v>333</v>
      </c>
      <c r="G213" s="235" t="s">
        <v>200</v>
      </c>
      <c r="H213" s="236">
        <v>2</v>
      </c>
      <c r="I213" s="237"/>
      <c r="J213" s="238"/>
      <c r="K213" s="239">
        <f>ROUND(P213*H213,2)</f>
        <v>0</v>
      </c>
      <c r="L213" s="238"/>
      <c r="M213" s="240"/>
      <c r="N213" s="241" t="s">
        <v>1</v>
      </c>
      <c r="O213" s="221" t="s">
        <v>42</v>
      </c>
      <c r="P213" s="222">
        <f>I213+J213</f>
        <v>0</v>
      </c>
      <c r="Q213" s="222">
        <f>ROUND(I213*H213,2)</f>
        <v>0</v>
      </c>
      <c r="R213" s="222">
        <f>ROUND(J213*H213,2)</f>
        <v>0</v>
      </c>
      <c r="S213" s="88"/>
      <c r="T213" s="223">
        <f>S213*H213</f>
        <v>0</v>
      </c>
      <c r="U213" s="223">
        <v>0</v>
      </c>
      <c r="V213" s="223">
        <f>U213*H213</f>
        <v>0</v>
      </c>
      <c r="W213" s="223">
        <v>0</v>
      </c>
      <c r="X213" s="224">
        <f>W213*H213</f>
        <v>0</v>
      </c>
      <c r="Y213" s="35"/>
      <c r="Z213" s="35"/>
      <c r="AA213" s="35"/>
      <c r="AB213" s="35"/>
      <c r="AC213" s="35"/>
      <c r="AD213" s="35"/>
      <c r="AE213" s="35"/>
      <c r="AR213" s="225" t="s">
        <v>201</v>
      </c>
      <c r="AT213" s="225" t="s">
        <v>197</v>
      </c>
      <c r="AU213" s="225" t="s">
        <v>135</v>
      </c>
      <c r="AY213" s="14" t="s">
        <v>127</v>
      </c>
      <c r="BE213" s="226">
        <f>IF(O213="základní",K213,0)</f>
        <v>0</v>
      </c>
      <c r="BF213" s="226">
        <f>IF(O213="snížená",K213,0)</f>
        <v>0</v>
      </c>
      <c r="BG213" s="226">
        <f>IF(O213="zákl. přenesená",K213,0)</f>
        <v>0</v>
      </c>
      <c r="BH213" s="226">
        <f>IF(O213="sníž. přenesená",K213,0)</f>
        <v>0</v>
      </c>
      <c r="BI213" s="226">
        <f>IF(O213="nulová",K213,0)</f>
        <v>0</v>
      </c>
      <c r="BJ213" s="14" t="s">
        <v>135</v>
      </c>
      <c r="BK213" s="226">
        <f>ROUND(P213*H213,2)</f>
        <v>0</v>
      </c>
      <c r="BL213" s="14" t="s">
        <v>193</v>
      </c>
      <c r="BM213" s="225" t="s">
        <v>338</v>
      </c>
    </row>
    <row r="214" s="2" customFormat="1">
      <c r="A214" s="35"/>
      <c r="B214" s="36"/>
      <c r="C214" s="37"/>
      <c r="D214" s="227" t="s">
        <v>137</v>
      </c>
      <c r="E214" s="37"/>
      <c r="F214" s="228" t="s">
        <v>333</v>
      </c>
      <c r="G214" s="37"/>
      <c r="H214" s="37"/>
      <c r="I214" s="229"/>
      <c r="J214" s="229"/>
      <c r="K214" s="37"/>
      <c r="L214" s="37"/>
      <c r="M214" s="41"/>
      <c r="N214" s="230"/>
      <c r="O214" s="231"/>
      <c r="P214" s="88"/>
      <c r="Q214" s="88"/>
      <c r="R214" s="88"/>
      <c r="S214" s="88"/>
      <c r="T214" s="88"/>
      <c r="U214" s="88"/>
      <c r="V214" s="88"/>
      <c r="W214" s="88"/>
      <c r="X214" s="89"/>
      <c r="Y214" s="35"/>
      <c r="Z214" s="35"/>
      <c r="AA214" s="35"/>
      <c r="AB214" s="35"/>
      <c r="AC214" s="35"/>
      <c r="AD214" s="35"/>
      <c r="AE214" s="35"/>
      <c r="AT214" s="14" t="s">
        <v>137</v>
      </c>
      <c r="AU214" s="14" t="s">
        <v>135</v>
      </c>
    </row>
    <row r="215" s="2" customFormat="1" ht="24.15" customHeight="1">
      <c r="A215" s="35"/>
      <c r="B215" s="36"/>
      <c r="C215" s="212" t="s">
        <v>339</v>
      </c>
      <c r="D215" s="212" t="s">
        <v>130</v>
      </c>
      <c r="E215" s="213" t="s">
        <v>340</v>
      </c>
      <c r="F215" s="214" t="s">
        <v>341</v>
      </c>
      <c r="G215" s="215" t="s">
        <v>151</v>
      </c>
      <c r="H215" s="216">
        <v>15</v>
      </c>
      <c r="I215" s="217"/>
      <c r="J215" s="217"/>
      <c r="K215" s="218">
        <f>ROUND(P215*H215,2)</f>
        <v>0</v>
      </c>
      <c r="L215" s="219"/>
      <c r="M215" s="41"/>
      <c r="N215" s="220" t="s">
        <v>1</v>
      </c>
      <c r="O215" s="221" t="s">
        <v>42</v>
      </c>
      <c r="P215" s="222">
        <f>I215+J215</f>
        <v>0</v>
      </c>
      <c r="Q215" s="222">
        <f>ROUND(I215*H215,2)</f>
        <v>0</v>
      </c>
      <c r="R215" s="222">
        <f>ROUND(J215*H215,2)</f>
        <v>0</v>
      </c>
      <c r="S215" s="88"/>
      <c r="T215" s="223">
        <f>S215*H215</f>
        <v>0</v>
      </c>
      <c r="U215" s="223">
        <v>0</v>
      </c>
      <c r="V215" s="223">
        <f>U215*H215</f>
        <v>0</v>
      </c>
      <c r="W215" s="223">
        <v>0</v>
      </c>
      <c r="X215" s="224">
        <f>W215*H215</f>
        <v>0</v>
      </c>
      <c r="Y215" s="35"/>
      <c r="Z215" s="35"/>
      <c r="AA215" s="35"/>
      <c r="AB215" s="35"/>
      <c r="AC215" s="35"/>
      <c r="AD215" s="35"/>
      <c r="AE215" s="35"/>
      <c r="AR215" s="225" t="s">
        <v>193</v>
      </c>
      <c r="AT215" s="225" t="s">
        <v>130</v>
      </c>
      <c r="AU215" s="225" t="s">
        <v>135</v>
      </c>
      <c r="AY215" s="14" t="s">
        <v>127</v>
      </c>
      <c r="BE215" s="226">
        <f>IF(O215="základní",K215,0)</f>
        <v>0</v>
      </c>
      <c r="BF215" s="226">
        <f>IF(O215="snížená",K215,0)</f>
        <v>0</v>
      </c>
      <c r="BG215" s="226">
        <f>IF(O215="zákl. přenesená",K215,0)</f>
        <v>0</v>
      </c>
      <c r="BH215" s="226">
        <f>IF(O215="sníž. přenesená",K215,0)</f>
        <v>0</v>
      </c>
      <c r="BI215" s="226">
        <f>IF(O215="nulová",K215,0)</f>
        <v>0</v>
      </c>
      <c r="BJ215" s="14" t="s">
        <v>135</v>
      </c>
      <c r="BK215" s="226">
        <f>ROUND(P215*H215,2)</f>
        <v>0</v>
      </c>
      <c r="BL215" s="14" t="s">
        <v>193</v>
      </c>
      <c r="BM215" s="225" t="s">
        <v>342</v>
      </c>
    </row>
    <row r="216" s="2" customFormat="1">
      <c r="A216" s="35"/>
      <c r="B216" s="36"/>
      <c r="C216" s="37"/>
      <c r="D216" s="227" t="s">
        <v>137</v>
      </c>
      <c r="E216" s="37"/>
      <c r="F216" s="228" t="s">
        <v>343</v>
      </c>
      <c r="G216" s="37"/>
      <c r="H216" s="37"/>
      <c r="I216" s="229"/>
      <c r="J216" s="229"/>
      <c r="K216" s="37"/>
      <c r="L216" s="37"/>
      <c r="M216" s="41"/>
      <c r="N216" s="230"/>
      <c r="O216" s="231"/>
      <c r="P216" s="88"/>
      <c r="Q216" s="88"/>
      <c r="R216" s="88"/>
      <c r="S216" s="88"/>
      <c r="T216" s="88"/>
      <c r="U216" s="88"/>
      <c r="V216" s="88"/>
      <c r="W216" s="88"/>
      <c r="X216" s="89"/>
      <c r="Y216" s="35"/>
      <c r="Z216" s="35"/>
      <c r="AA216" s="35"/>
      <c r="AB216" s="35"/>
      <c r="AC216" s="35"/>
      <c r="AD216" s="35"/>
      <c r="AE216" s="35"/>
      <c r="AT216" s="14" t="s">
        <v>137</v>
      </c>
      <c r="AU216" s="14" t="s">
        <v>135</v>
      </c>
    </row>
    <row r="217" s="2" customFormat="1" ht="16.5" customHeight="1">
      <c r="A217" s="35"/>
      <c r="B217" s="36"/>
      <c r="C217" s="232" t="s">
        <v>344</v>
      </c>
      <c r="D217" s="232" t="s">
        <v>197</v>
      </c>
      <c r="E217" s="233" t="s">
        <v>345</v>
      </c>
      <c r="F217" s="234" t="s">
        <v>346</v>
      </c>
      <c r="G217" s="235" t="s">
        <v>151</v>
      </c>
      <c r="H217" s="236">
        <v>15</v>
      </c>
      <c r="I217" s="237"/>
      <c r="J217" s="238"/>
      <c r="K217" s="239">
        <f>ROUND(P217*H217,2)</f>
        <v>0</v>
      </c>
      <c r="L217" s="238"/>
      <c r="M217" s="240"/>
      <c r="N217" s="241" t="s">
        <v>1</v>
      </c>
      <c r="O217" s="221" t="s">
        <v>42</v>
      </c>
      <c r="P217" s="222">
        <f>I217+J217</f>
        <v>0</v>
      </c>
      <c r="Q217" s="222">
        <f>ROUND(I217*H217,2)</f>
        <v>0</v>
      </c>
      <c r="R217" s="222">
        <f>ROUND(J217*H217,2)</f>
        <v>0</v>
      </c>
      <c r="S217" s="88"/>
      <c r="T217" s="223">
        <f>S217*H217</f>
        <v>0</v>
      </c>
      <c r="U217" s="223">
        <v>5.0000000000000002E-05</v>
      </c>
      <c r="V217" s="223">
        <f>U217*H217</f>
        <v>0.00075000000000000002</v>
      </c>
      <c r="W217" s="223">
        <v>0</v>
      </c>
      <c r="X217" s="224">
        <f>W217*H217</f>
        <v>0</v>
      </c>
      <c r="Y217" s="35"/>
      <c r="Z217" s="35"/>
      <c r="AA217" s="35"/>
      <c r="AB217" s="35"/>
      <c r="AC217" s="35"/>
      <c r="AD217" s="35"/>
      <c r="AE217" s="35"/>
      <c r="AR217" s="225" t="s">
        <v>201</v>
      </c>
      <c r="AT217" s="225" t="s">
        <v>197</v>
      </c>
      <c r="AU217" s="225" t="s">
        <v>135</v>
      </c>
      <c r="AY217" s="14" t="s">
        <v>127</v>
      </c>
      <c r="BE217" s="226">
        <f>IF(O217="základní",K217,0)</f>
        <v>0</v>
      </c>
      <c r="BF217" s="226">
        <f>IF(O217="snížená",K217,0)</f>
        <v>0</v>
      </c>
      <c r="BG217" s="226">
        <f>IF(O217="zákl. přenesená",K217,0)</f>
        <v>0</v>
      </c>
      <c r="BH217" s="226">
        <f>IF(O217="sníž. přenesená",K217,0)</f>
        <v>0</v>
      </c>
      <c r="BI217" s="226">
        <f>IF(O217="nulová",K217,0)</f>
        <v>0</v>
      </c>
      <c r="BJ217" s="14" t="s">
        <v>135</v>
      </c>
      <c r="BK217" s="226">
        <f>ROUND(P217*H217,2)</f>
        <v>0</v>
      </c>
      <c r="BL217" s="14" t="s">
        <v>193</v>
      </c>
      <c r="BM217" s="225" t="s">
        <v>347</v>
      </c>
    </row>
    <row r="218" s="2" customFormat="1">
      <c r="A218" s="35"/>
      <c r="B218" s="36"/>
      <c r="C218" s="37"/>
      <c r="D218" s="227" t="s">
        <v>137</v>
      </c>
      <c r="E218" s="37"/>
      <c r="F218" s="228" t="s">
        <v>348</v>
      </c>
      <c r="G218" s="37"/>
      <c r="H218" s="37"/>
      <c r="I218" s="229"/>
      <c r="J218" s="229"/>
      <c r="K218" s="37"/>
      <c r="L218" s="37"/>
      <c r="M218" s="41"/>
      <c r="N218" s="230"/>
      <c r="O218" s="231"/>
      <c r="P218" s="88"/>
      <c r="Q218" s="88"/>
      <c r="R218" s="88"/>
      <c r="S218" s="88"/>
      <c r="T218" s="88"/>
      <c r="U218" s="88"/>
      <c r="V218" s="88"/>
      <c r="W218" s="88"/>
      <c r="X218" s="89"/>
      <c r="Y218" s="35"/>
      <c r="Z218" s="35"/>
      <c r="AA218" s="35"/>
      <c r="AB218" s="35"/>
      <c r="AC218" s="35"/>
      <c r="AD218" s="35"/>
      <c r="AE218" s="35"/>
      <c r="AT218" s="14" t="s">
        <v>137</v>
      </c>
      <c r="AU218" s="14" t="s">
        <v>135</v>
      </c>
    </row>
    <row r="219" s="2" customFormat="1" ht="16.5" customHeight="1">
      <c r="A219" s="35"/>
      <c r="B219" s="36"/>
      <c r="C219" s="232" t="s">
        <v>349</v>
      </c>
      <c r="D219" s="232" t="s">
        <v>197</v>
      </c>
      <c r="E219" s="233" t="s">
        <v>350</v>
      </c>
      <c r="F219" s="234" t="s">
        <v>351</v>
      </c>
      <c r="G219" s="235" t="s">
        <v>133</v>
      </c>
      <c r="H219" s="236">
        <v>1</v>
      </c>
      <c r="I219" s="237"/>
      <c r="J219" s="238"/>
      <c r="K219" s="239">
        <f>ROUND(P219*H219,2)</f>
        <v>0</v>
      </c>
      <c r="L219" s="238"/>
      <c r="M219" s="240"/>
      <c r="N219" s="241" t="s">
        <v>1</v>
      </c>
      <c r="O219" s="221" t="s">
        <v>42</v>
      </c>
      <c r="P219" s="222">
        <f>I219+J219</f>
        <v>0</v>
      </c>
      <c r="Q219" s="222">
        <f>ROUND(I219*H219,2)</f>
        <v>0</v>
      </c>
      <c r="R219" s="222">
        <f>ROUND(J219*H219,2)</f>
        <v>0</v>
      </c>
      <c r="S219" s="88"/>
      <c r="T219" s="223">
        <f>S219*H219</f>
        <v>0</v>
      </c>
      <c r="U219" s="223">
        <v>0.00029999999999999997</v>
      </c>
      <c r="V219" s="223">
        <f>U219*H219</f>
        <v>0.00029999999999999997</v>
      </c>
      <c r="W219" s="223">
        <v>0</v>
      </c>
      <c r="X219" s="224">
        <f>W219*H219</f>
        <v>0</v>
      </c>
      <c r="Y219" s="35"/>
      <c r="Z219" s="35"/>
      <c r="AA219" s="35"/>
      <c r="AB219" s="35"/>
      <c r="AC219" s="35"/>
      <c r="AD219" s="35"/>
      <c r="AE219" s="35"/>
      <c r="AR219" s="225" t="s">
        <v>201</v>
      </c>
      <c r="AT219" s="225" t="s">
        <v>197</v>
      </c>
      <c r="AU219" s="225" t="s">
        <v>135</v>
      </c>
      <c r="AY219" s="14" t="s">
        <v>127</v>
      </c>
      <c r="BE219" s="226">
        <f>IF(O219="základní",K219,0)</f>
        <v>0</v>
      </c>
      <c r="BF219" s="226">
        <f>IF(O219="snížená",K219,0)</f>
        <v>0</v>
      </c>
      <c r="BG219" s="226">
        <f>IF(O219="zákl. přenesená",K219,0)</f>
        <v>0</v>
      </c>
      <c r="BH219" s="226">
        <f>IF(O219="sníž. přenesená",K219,0)</f>
        <v>0</v>
      </c>
      <c r="BI219" s="226">
        <f>IF(O219="nulová",K219,0)</f>
        <v>0</v>
      </c>
      <c r="BJ219" s="14" t="s">
        <v>135</v>
      </c>
      <c r="BK219" s="226">
        <f>ROUND(P219*H219,2)</f>
        <v>0</v>
      </c>
      <c r="BL219" s="14" t="s">
        <v>193</v>
      </c>
      <c r="BM219" s="225" t="s">
        <v>352</v>
      </c>
    </row>
    <row r="220" s="2" customFormat="1">
      <c r="A220" s="35"/>
      <c r="B220" s="36"/>
      <c r="C220" s="37"/>
      <c r="D220" s="227" t="s">
        <v>137</v>
      </c>
      <c r="E220" s="37"/>
      <c r="F220" s="228" t="s">
        <v>353</v>
      </c>
      <c r="G220" s="37"/>
      <c r="H220" s="37"/>
      <c r="I220" s="229"/>
      <c r="J220" s="229"/>
      <c r="K220" s="37"/>
      <c r="L220" s="37"/>
      <c r="M220" s="41"/>
      <c r="N220" s="230"/>
      <c r="O220" s="231"/>
      <c r="P220" s="88"/>
      <c r="Q220" s="88"/>
      <c r="R220" s="88"/>
      <c r="S220" s="88"/>
      <c r="T220" s="88"/>
      <c r="U220" s="88"/>
      <c r="V220" s="88"/>
      <c r="W220" s="88"/>
      <c r="X220" s="89"/>
      <c r="Y220" s="35"/>
      <c r="Z220" s="35"/>
      <c r="AA220" s="35"/>
      <c r="AB220" s="35"/>
      <c r="AC220" s="35"/>
      <c r="AD220" s="35"/>
      <c r="AE220" s="35"/>
      <c r="AT220" s="14" t="s">
        <v>137</v>
      </c>
      <c r="AU220" s="14" t="s">
        <v>135</v>
      </c>
    </row>
    <row r="221" s="2" customFormat="1" ht="24.15" customHeight="1">
      <c r="A221" s="35"/>
      <c r="B221" s="36"/>
      <c r="C221" s="212" t="s">
        <v>354</v>
      </c>
      <c r="D221" s="212" t="s">
        <v>130</v>
      </c>
      <c r="E221" s="213" t="s">
        <v>355</v>
      </c>
      <c r="F221" s="214" t="s">
        <v>356</v>
      </c>
      <c r="G221" s="215" t="s">
        <v>133</v>
      </c>
      <c r="H221" s="216">
        <v>1</v>
      </c>
      <c r="I221" s="217"/>
      <c r="J221" s="217"/>
      <c r="K221" s="218">
        <f>ROUND(P221*H221,2)</f>
        <v>0</v>
      </c>
      <c r="L221" s="219"/>
      <c r="M221" s="41"/>
      <c r="N221" s="220" t="s">
        <v>1</v>
      </c>
      <c r="O221" s="221" t="s">
        <v>42</v>
      </c>
      <c r="P221" s="222">
        <f>I221+J221</f>
        <v>0</v>
      </c>
      <c r="Q221" s="222">
        <f>ROUND(I221*H221,2)</f>
        <v>0</v>
      </c>
      <c r="R221" s="222">
        <f>ROUND(J221*H221,2)</f>
        <v>0</v>
      </c>
      <c r="S221" s="88"/>
      <c r="T221" s="223">
        <f>S221*H221</f>
        <v>0</v>
      </c>
      <c r="U221" s="223">
        <v>0</v>
      </c>
      <c r="V221" s="223">
        <f>U221*H221</f>
        <v>0</v>
      </c>
      <c r="W221" s="223">
        <v>0</v>
      </c>
      <c r="X221" s="224">
        <f>W221*H221</f>
        <v>0</v>
      </c>
      <c r="Y221" s="35"/>
      <c r="Z221" s="35"/>
      <c r="AA221" s="35"/>
      <c r="AB221" s="35"/>
      <c r="AC221" s="35"/>
      <c r="AD221" s="35"/>
      <c r="AE221" s="35"/>
      <c r="AR221" s="225" t="s">
        <v>193</v>
      </c>
      <c r="AT221" s="225" t="s">
        <v>130</v>
      </c>
      <c r="AU221" s="225" t="s">
        <v>135</v>
      </c>
      <c r="AY221" s="14" t="s">
        <v>127</v>
      </c>
      <c r="BE221" s="226">
        <f>IF(O221="základní",K221,0)</f>
        <v>0</v>
      </c>
      <c r="BF221" s="226">
        <f>IF(O221="snížená",K221,0)</f>
        <v>0</v>
      </c>
      <c r="BG221" s="226">
        <f>IF(O221="zákl. přenesená",K221,0)</f>
        <v>0</v>
      </c>
      <c r="BH221" s="226">
        <f>IF(O221="sníž. přenesená",K221,0)</f>
        <v>0</v>
      </c>
      <c r="BI221" s="226">
        <f>IF(O221="nulová",K221,0)</f>
        <v>0</v>
      </c>
      <c r="BJ221" s="14" t="s">
        <v>135</v>
      </c>
      <c r="BK221" s="226">
        <f>ROUND(P221*H221,2)</f>
        <v>0</v>
      </c>
      <c r="BL221" s="14" t="s">
        <v>193</v>
      </c>
      <c r="BM221" s="225" t="s">
        <v>357</v>
      </c>
    </row>
    <row r="222" s="2" customFormat="1">
      <c r="A222" s="35"/>
      <c r="B222" s="36"/>
      <c r="C222" s="37"/>
      <c r="D222" s="227" t="s">
        <v>137</v>
      </c>
      <c r="E222" s="37"/>
      <c r="F222" s="228" t="s">
        <v>358</v>
      </c>
      <c r="G222" s="37"/>
      <c r="H222" s="37"/>
      <c r="I222" s="229"/>
      <c r="J222" s="229"/>
      <c r="K222" s="37"/>
      <c r="L222" s="37"/>
      <c r="M222" s="41"/>
      <c r="N222" s="230"/>
      <c r="O222" s="231"/>
      <c r="P222" s="88"/>
      <c r="Q222" s="88"/>
      <c r="R222" s="88"/>
      <c r="S222" s="88"/>
      <c r="T222" s="88"/>
      <c r="U222" s="88"/>
      <c r="V222" s="88"/>
      <c r="W222" s="88"/>
      <c r="X222" s="89"/>
      <c r="Y222" s="35"/>
      <c r="Z222" s="35"/>
      <c r="AA222" s="35"/>
      <c r="AB222" s="35"/>
      <c r="AC222" s="35"/>
      <c r="AD222" s="35"/>
      <c r="AE222" s="35"/>
      <c r="AT222" s="14" t="s">
        <v>137</v>
      </c>
      <c r="AU222" s="14" t="s">
        <v>135</v>
      </c>
    </row>
    <row r="223" s="12" customFormat="1" ht="22.8" customHeight="1">
      <c r="A223" s="12"/>
      <c r="B223" s="195"/>
      <c r="C223" s="196"/>
      <c r="D223" s="197" t="s">
        <v>77</v>
      </c>
      <c r="E223" s="210" t="s">
        <v>359</v>
      </c>
      <c r="F223" s="210" t="s">
        <v>360</v>
      </c>
      <c r="G223" s="196"/>
      <c r="H223" s="196"/>
      <c r="I223" s="199"/>
      <c r="J223" s="199"/>
      <c r="K223" s="211">
        <f>BK223</f>
        <v>0</v>
      </c>
      <c r="L223" s="196"/>
      <c r="M223" s="201"/>
      <c r="N223" s="202"/>
      <c r="O223" s="203"/>
      <c r="P223" s="203"/>
      <c r="Q223" s="204">
        <v>0</v>
      </c>
      <c r="R223" s="204">
        <v>0</v>
      </c>
      <c r="S223" s="203"/>
      <c r="T223" s="205">
        <v>0</v>
      </c>
      <c r="U223" s="203"/>
      <c r="V223" s="205">
        <v>0</v>
      </c>
      <c r="W223" s="203"/>
      <c r="X223" s="206">
        <v>0</v>
      </c>
      <c r="Y223" s="12"/>
      <c r="Z223" s="12"/>
      <c r="AA223" s="12"/>
      <c r="AB223" s="12"/>
      <c r="AC223" s="12"/>
      <c r="AD223" s="12"/>
      <c r="AE223" s="12"/>
      <c r="AR223" s="207" t="s">
        <v>135</v>
      </c>
      <c r="AT223" s="208" t="s">
        <v>77</v>
      </c>
      <c r="AU223" s="208" t="s">
        <v>83</v>
      </c>
      <c r="AY223" s="207" t="s">
        <v>127</v>
      </c>
      <c r="BK223" s="209">
        <v>0</v>
      </c>
    </row>
    <row r="224" s="12" customFormat="1" ht="25.92" customHeight="1">
      <c r="A224" s="12"/>
      <c r="B224" s="195"/>
      <c r="C224" s="196"/>
      <c r="D224" s="197" t="s">
        <v>77</v>
      </c>
      <c r="E224" s="198" t="s">
        <v>197</v>
      </c>
      <c r="F224" s="198" t="s">
        <v>361</v>
      </c>
      <c r="G224" s="196"/>
      <c r="H224" s="196"/>
      <c r="I224" s="199"/>
      <c r="J224" s="199"/>
      <c r="K224" s="200">
        <f>BK224</f>
        <v>0</v>
      </c>
      <c r="L224" s="196"/>
      <c r="M224" s="201"/>
      <c r="N224" s="202"/>
      <c r="O224" s="203"/>
      <c r="P224" s="203"/>
      <c r="Q224" s="204">
        <f>Q225</f>
        <v>0</v>
      </c>
      <c r="R224" s="204">
        <f>R225</f>
        <v>0</v>
      </c>
      <c r="S224" s="203"/>
      <c r="T224" s="205">
        <f>T225</f>
        <v>0</v>
      </c>
      <c r="U224" s="203"/>
      <c r="V224" s="205">
        <f>V225</f>
        <v>0.00064000000000000005</v>
      </c>
      <c r="W224" s="203"/>
      <c r="X224" s="206">
        <f>X225</f>
        <v>0</v>
      </c>
      <c r="Y224" s="12"/>
      <c r="Z224" s="12"/>
      <c r="AA224" s="12"/>
      <c r="AB224" s="12"/>
      <c r="AC224" s="12"/>
      <c r="AD224" s="12"/>
      <c r="AE224" s="12"/>
      <c r="AR224" s="207" t="s">
        <v>148</v>
      </c>
      <c r="AT224" s="208" t="s">
        <v>77</v>
      </c>
      <c r="AU224" s="208" t="s">
        <v>78</v>
      </c>
      <c r="AY224" s="207" t="s">
        <v>127</v>
      </c>
      <c r="BK224" s="209">
        <f>BK225</f>
        <v>0</v>
      </c>
    </row>
    <row r="225" s="12" customFormat="1" ht="22.8" customHeight="1">
      <c r="A225" s="12"/>
      <c r="B225" s="195"/>
      <c r="C225" s="196"/>
      <c r="D225" s="197" t="s">
        <v>77</v>
      </c>
      <c r="E225" s="210" t="s">
        <v>362</v>
      </c>
      <c r="F225" s="210" t="s">
        <v>363</v>
      </c>
      <c r="G225" s="196"/>
      <c r="H225" s="196"/>
      <c r="I225" s="199"/>
      <c r="J225" s="199"/>
      <c r="K225" s="211">
        <f>BK225</f>
        <v>0</v>
      </c>
      <c r="L225" s="196"/>
      <c r="M225" s="201"/>
      <c r="N225" s="202"/>
      <c r="O225" s="203"/>
      <c r="P225" s="203"/>
      <c r="Q225" s="204">
        <f>SUM(Q226:Q229)</f>
        <v>0</v>
      </c>
      <c r="R225" s="204">
        <f>SUM(R226:R229)</f>
        <v>0</v>
      </c>
      <c r="S225" s="203"/>
      <c r="T225" s="205">
        <f>SUM(T226:T229)</f>
        <v>0</v>
      </c>
      <c r="U225" s="203"/>
      <c r="V225" s="205">
        <f>SUM(V226:V229)</f>
        <v>0.00064000000000000005</v>
      </c>
      <c r="W225" s="203"/>
      <c r="X225" s="206">
        <f>SUM(X226:X229)</f>
        <v>0</v>
      </c>
      <c r="Y225" s="12"/>
      <c r="Z225" s="12"/>
      <c r="AA225" s="12"/>
      <c r="AB225" s="12"/>
      <c r="AC225" s="12"/>
      <c r="AD225" s="12"/>
      <c r="AE225" s="12"/>
      <c r="AR225" s="207" t="s">
        <v>148</v>
      </c>
      <c r="AT225" s="208" t="s">
        <v>77</v>
      </c>
      <c r="AU225" s="208" t="s">
        <v>83</v>
      </c>
      <c r="AY225" s="207" t="s">
        <v>127</v>
      </c>
      <c r="BK225" s="209">
        <f>SUM(BK226:BK229)</f>
        <v>0</v>
      </c>
    </row>
    <row r="226" s="2" customFormat="1" ht="16.5" customHeight="1">
      <c r="A226" s="35"/>
      <c r="B226" s="36"/>
      <c r="C226" s="212" t="s">
        <v>364</v>
      </c>
      <c r="D226" s="212" t="s">
        <v>130</v>
      </c>
      <c r="E226" s="213" t="s">
        <v>365</v>
      </c>
      <c r="F226" s="214" t="s">
        <v>366</v>
      </c>
      <c r="G226" s="215" t="s">
        <v>133</v>
      </c>
      <c r="H226" s="216">
        <v>4</v>
      </c>
      <c r="I226" s="217"/>
      <c r="J226" s="217"/>
      <c r="K226" s="218">
        <f>ROUND(P226*H226,2)</f>
        <v>0</v>
      </c>
      <c r="L226" s="219"/>
      <c r="M226" s="41"/>
      <c r="N226" s="220" t="s">
        <v>1</v>
      </c>
      <c r="O226" s="221" t="s">
        <v>42</v>
      </c>
      <c r="P226" s="222">
        <f>I226+J226</f>
        <v>0</v>
      </c>
      <c r="Q226" s="222">
        <f>ROUND(I226*H226,2)</f>
        <v>0</v>
      </c>
      <c r="R226" s="222">
        <f>ROUND(J226*H226,2)</f>
        <v>0</v>
      </c>
      <c r="S226" s="88"/>
      <c r="T226" s="223">
        <f>S226*H226</f>
        <v>0</v>
      </c>
      <c r="U226" s="223">
        <v>0</v>
      </c>
      <c r="V226" s="223">
        <f>U226*H226</f>
        <v>0</v>
      </c>
      <c r="W226" s="223">
        <v>0</v>
      </c>
      <c r="X226" s="224">
        <f>W226*H226</f>
        <v>0</v>
      </c>
      <c r="Y226" s="35"/>
      <c r="Z226" s="35"/>
      <c r="AA226" s="35"/>
      <c r="AB226" s="35"/>
      <c r="AC226" s="35"/>
      <c r="AD226" s="35"/>
      <c r="AE226" s="35"/>
      <c r="AR226" s="225" t="s">
        <v>367</v>
      </c>
      <c r="AT226" s="225" t="s">
        <v>130</v>
      </c>
      <c r="AU226" s="225" t="s">
        <v>135</v>
      </c>
      <c r="AY226" s="14" t="s">
        <v>127</v>
      </c>
      <c r="BE226" s="226">
        <f>IF(O226="základní",K226,0)</f>
        <v>0</v>
      </c>
      <c r="BF226" s="226">
        <f>IF(O226="snížená",K226,0)</f>
        <v>0</v>
      </c>
      <c r="BG226" s="226">
        <f>IF(O226="zákl. přenesená",K226,0)</f>
        <v>0</v>
      </c>
      <c r="BH226" s="226">
        <f>IF(O226="sníž. přenesená",K226,0)</f>
        <v>0</v>
      </c>
      <c r="BI226" s="226">
        <f>IF(O226="nulová",K226,0)</f>
        <v>0</v>
      </c>
      <c r="BJ226" s="14" t="s">
        <v>135</v>
      </c>
      <c r="BK226" s="226">
        <f>ROUND(P226*H226,2)</f>
        <v>0</v>
      </c>
      <c r="BL226" s="14" t="s">
        <v>367</v>
      </c>
      <c r="BM226" s="225" t="s">
        <v>368</v>
      </c>
    </row>
    <row r="227" s="2" customFormat="1">
      <c r="A227" s="35"/>
      <c r="B227" s="36"/>
      <c r="C227" s="37"/>
      <c r="D227" s="227" t="s">
        <v>137</v>
      </c>
      <c r="E227" s="37"/>
      <c r="F227" s="228" t="s">
        <v>369</v>
      </c>
      <c r="G227" s="37"/>
      <c r="H227" s="37"/>
      <c r="I227" s="229"/>
      <c r="J227" s="229"/>
      <c r="K227" s="37"/>
      <c r="L227" s="37"/>
      <c r="M227" s="41"/>
      <c r="N227" s="230"/>
      <c r="O227" s="231"/>
      <c r="P227" s="88"/>
      <c r="Q227" s="88"/>
      <c r="R227" s="88"/>
      <c r="S227" s="88"/>
      <c r="T227" s="88"/>
      <c r="U227" s="88"/>
      <c r="V227" s="88"/>
      <c r="W227" s="88"/>
      <c r="X227" s="89"/>
      <c r="Y227" s="35"/>
      <c r="Z227" s="35"/>
      <c r="AA227" s="35"/>
      <c r="AB227" s="35"/>
      <c r="AC227" s="35"/>
      <c r="AD227" s="35"/>
      <c r="AE227" s="35"/>
      <c r="AT227" s="14" t="s">
        <v>137</v>
      </c>
      <c r="AU227" s="14" t="s">
        <v>135</v>
      </c>
    </row>
    <row r="228" s="2" customFormat="1" ht="24.15" customHeight="1">
      <c r="A228" s="35"/>
      <c r="B228" s="36"/>
      <c r="C228" s="232" t="s">
        <v>370</v>
      </c>
      <c r="D228" s="232" t="s">
        <v>197</v>
      </c>
      <c r="E228" s="233" t="s">
        <v>371</v>
      </c>
      <c r="F228" s="234" t="s">
        <v>372</v>
      </c>
      <c r="G228" s="235" t="s">
        <v>133</v>
      </c>
      <c r="H228" s="236">
        <v>4</v>
      </c>
      <c r="I228" s="237"/>
      <c r="J228" s="238"/>
      <c r="K228" s="239">
        <f>ROUND(P228*H228,2)</f>
        <v>0</v>
      </c>
      <c r="L228" s="238"/>
      <c r="M228" s="240"/>
      <c r="N228" s="241" t="s">
        <v>1</v>
      </c>
      <c r="O228" s="221" t="s">
        <v>42</v>
      </c>
      <c r="P228" s="222">
        <f>I228+J228</f>
        <v>0</v>
      </c>
      <c r="Q228" s="222">
        <f>ROUND(I228*H228,2)</f>
        <v>0</v>
      </c>
      <c r="R228" s="222">
        <f>ROUND(J228*H228,2)</f>
        <v>0</v>
      </c>
      <c r="S228" s="88"/>
      <c r="T228" s="223">
        <f>S228*H228</f>
        <v>0</v>
      </c>
      <c r="U228" s="223">
        <v>0.00016000000000000001</v>
      </c>
      <c r="V228" s="223">
        <f>U228*H228</f>
        <v>0.00064000000000000005</v>
      </c>
      <c r="W228" s="223">
        <v>0</v>
      </c>
      <c r="X228" s="224">
        <f>W228*H228</f>
        <v>0</v>
      </c>
      <c r="Y228" s="35"/>
      <c r="Z228" s="35"/>
      <c r="AA228" s="35"/>
      <c r="AB228" s="35"/>
      <c r="AC228" s="35"/>
      <c r="AD228" s="35"/>
      <c r="AE228" s="35"/>
      <c r="AR228" s="225" t="s">
        <v>373</v>
      </c>
      <c r="AT228" s="225" t="s">
        <v>197</v>
      </c>
      <c r="AU228" s="225" t="s">
        <v>135</v>
      </c>
      <c r="AY228" s="14" t="s">
        <v>127</v>
      </c>
      <c r="BE228" s="226">
        <f>IF(O228="základní",K228,0)</f>
        <v>0</v>
      </c>
      <c r="BF228" s="226">
        <f>IF(O228="snížená",K228,0)</f>
        <v>0</v>
      </c>
      <c r="BG228" s="226">
        <f>IF(O228="zákl. přenesená",K228,0)</f>
        <v>0</v>
      </c>
      <c r="BH228" s="226">
        <f>IF(O228="sníž. přenesená",K228,0)</f>
        <v>0</v>
      </c>
      <c r="BI228" s="226">
        <f>IF(O228="nulová",K228,0)</f>
        <v>0</v>
      </c>
      <c r="BJ228" s="14" t="s">
        <v>135</v>
      </c>
      <c r="BK228" s="226">
        <f>ROUND(P228*H228,2)</f>
        <v>0</v>
      </c>
      <c r="BL228" s="14" t="s">
        <v>373</v>
      </c>
      <c r="BM228" s="225" t="s">
        <v>374</v>
      </c>
    </row>
    <row r="229" s="2" customFormat="1">
      <c r="A229" s="35"/>
      <c r="B229" s="36"/>
      <c r="C229" s="37"/>
      <c r="D229" s="227" t="s">
        <v>137</v>
      </c>
      <c r="E229" s="37"/>
      <c r="F229" s="228" t="s">
        <v>372</v>
      </c>
      <c r="G229" s="37"/>
      <c r="H229" s="37"/>
      <c r="I229" s="229"/>
      <c r="J229" s="229"/>
      <c r="K229" s="37"/>
      <c r="L229" s="37"/>
      <c r="M229" s="41"/>
      <c r="N229" s="230"/>
      <c r="O229" s="231"/>
      <c r="P229" s="88"/>
      <c r="Q229" s="88"/>
      <c r="R229" s="88"/>
      <c r="S229" s="88"/>
      <c r="T229" s="88"/>
      <c r="U229" s="88"/>
      <c r="V229" s="88"/>
      <c r="W229" s="88"/>
      <c r="X229" s="89"/>
      <c r="Y229" s="35"/>
      <c r="Z229" s="35"/>
      <c r="AA229" s="35"/>
      <c r="AB229" s="35"/>
      <c r="AC229" s="35"/>
      <c r="AD229" s="35"/>
      <c r="AE229" s="35"/>
      <c r="AT229" s="14" t="s">
        <v>137</v>
      </c>
      <c r="AU229" s="14" t="s">
        <v>135</v>
      </c>
    </row>
    <row r="230" s="12" customFormat="1" ht="25.92" customHeight="1">
      <c r="A230" s="12"/>
      <c r="B230" s="195"/>
      <c r="C230" s="196"/>
      <c r="D230" s="197" t="s">
        <v>77</v>
      </c>
      <c r="E230" s="198" t="s">
        <v>375</v>
      </c>
      <c r="F230" s="198" t="s">
        <v>376</v>
      </c>
      <c r="G230" s="196"/>
      <c r="H230" s="196"/>
      <c r="I230" s="199"/>
      <c r="J230" s="199"/>
      <c r="K230" s="200">
        <f>BK230</f>
        <v>0</v>
      </c>
      <c r="L230" s="196"/>
      <c r="M230" s="201"/>
      <c r="N230" s="202"/>
      <c r="O230" s="203"/>
      <c r="P230" s="203"/>
      <c r="Q230" s="204">
        <f>SUM(Q231:Q238)</f>
        <v>0</v>
      </c>
      <c r="R230" s="204">
        <f>SUM(R231:R238)</f>
        <v>0</v>
      </c>
      <c r="S230" s="203"/>
      <c r="T230" s="205">
        <f>SUM(T231:T238)</f>
        <v>0</v>
      </c>
      <c r="U230" s="203"/>
      <c r="V230" s="205">
        <f>SUM(V231:V238)</f>
        <v>0</v>
      </c>
      <c r="W230" s="203"/>
      <c r="X230" s="206">
        <f>SUM(X231:X238)</f>
        <v>0</v>
      </c>
      <c r="Y230" s="12"/>
      <c r="Z230" s="12"/>
      <c r="AA230" s="12"/>
      <c r="AB230" s="12"/>
      <c r="AC230" s="12"/>
      <c r="AD230" s="12"/>
      <c r="AE230" s="12"/>
      <c r="AR230" s="207" t="s">
        <v>134</v>
      </c>
      <c r="AT230" s="208" t="s">
        <v>77</v>
      </c>
      <c r="AU230" s="208" t="s">
        <v>78</v>
      </c>
      <c r="AY230" s="207" t="s">
        <v>127</v>
      </c>
      <c r="BK230" s="209">
        <f>SUM(BK231:BK238)</f>
        <v>0</v>
      </c>
    </row>
    <row r="231" s="2" customFormat="1" ht="16.5" customHeight="1">
      <c r="A231" s="35"/>
      <c r="B231" s="36"/>
      <c r="C231" s="212" t="s">
        <v>377</v>
      </c>
      <c r="D231" s="212" t="s">
        <v>130</v>
      </c>
      <c r="E231" s="213" t="s">
        <v>378</v>
      </c>
      <c r="F231" s="214" t="s">
        <v>379</v>
      </c>
      <c r="G231" s="215" t="s">
        <v>380</v>
      </c>
      <c r="H231" s="216">
        <v>4</v>
      </c>
      <c r="I231" s="217"/>
      <c r="J231" s="217"/>
      <c r="K231" s="218">
        <f>ROUND(P231*H231,2)</f>
        <v>0</v>
      </c>
      <c r="L231" s="219"/>
      <c r="M231" s="41"/>
      <c r="N231" s="220" t="s">
        <v>1</v>
      </c>
      <c r="O231" s="221" t="s">
        <v>42</v>
      </c>
      <c r="P231" s="222">
        <f>I231+J231</f>
        <v>0</v>
      </c>
      <c r="Q231" s="222">
        <f>ROUND(I231*H231,2)</f>
        <v>0</v>
      </c>
      <c r="R231" s="222">
        <f>ROUND(J231*H231,2)</f>
        <v>0</v>
      </c>
      <c r="S231" s="88"/>
      <c r="T231" s="223">
        <f>S231*H231</f>
        <v>0</v>
      </c>
      <c r="U231" s="223">
        <v>0</v>
      </c>
      <c r="V231" s="223">
        <f>U231*H231</f>
        <v>0</v>
      </c>
      <c r="W231" s="223">
        <v>0</v>
      </c>
      <c r="X231" s="224">
        <f>W231*H231</f>
        <v>0</v>
      </c>
      <c r="Y231" s="35"/>
      <c r="Z231" s="35"/>
      <c r="AA231" s="35"/>
      <c r="AB231" s="35"/>
      <c r="AC231" s="35"/>
      <c r="AD231" s="35"/>
      <c r="AE231" s="35"/>
      <c r="AR231" s="225" t="s">
        <v>381</v>
      </c>
      <c r="AT231" s="225" t="s">
        <v>130</v>
      </c>
      <c r="AU231" s="225" t="s">
        <v>83</v>
      </c>
      <c r="AY231" s="14" t="s">
        <v>127</v>
      </c>
      <c r="BE231" s="226">
        <f>IF(O231="základní",K231,0)</f>
        <v>0</v>
      </c>
      <c r="BF231" s="226">
        <f>IF(O231="snížená",K231,0)</f>
        <v>0</v>
      </c>
      <c r="BG231" s="226">
        <f>IF(O231="zákl. přenesená",K231,0)</f>
        <v>0</v>
      </c>
      <c r="BH231" s="226">
        <f>IF(O231="sníž. přenesená",K231,0)</f>
        <v>0</v>
      </c>
      <c r="BI231" s="226">
        <f>IF(O231="nulová",K231,0)</f>
        <v>0</v>
      </c>
      <c r="BJ231" s="14" t="s">
        <v>135</v>
      </c>
      <c r="BK231" s="226">
        <f>ROUND(P231*H231,2)</f>
        <v>0</v>
      </c>
      <c r="BL231" s="14" t="s">
        <v>381</v>
      </c>
      <c r="BM231" s="225" t="s">
        <v>382</v>
      </c>
    </row>
    <row r="232" s="2" customFormat="1">
      <c r="A232" s="35"/>
      <c r="B232" s="36"/>
      <c r="C232" s="37"/>
      <c r="D232" s="227" t="s">
        <v>137</v>
      </c>
      <c r="E232" s="37"/>
      <c r="F232" s="228" t="s">
        <v>383</v>
      </c>
      <c r="G232" s="37"/>
      <c r="H232" s="37"/>
      <c r="I232" s="229"/>
      <c r="J232" s="229"/>
      <c r="K232" s="37"/>
      <c r="L232" s="37"/>
      <c r="M232" s="41"/>
      <c r="N232" s="230"/>
      <c r="O232" s="231"/>
      <c r="P232" s="88"/>
      <c r="Q232" s="88"/>
      <c r="R232" s="88"/>
      <c r="S232" s="88"/>
      <c r="T232" s="88"/>
      <c r="U232" s="88"/>
      <c r="V232" s="88"/>
      <c r="W232" s="88"/>
      <c r="X232" s="89"/>
      <c r="Y232" s="35"/>
      <c r="Z232" s="35"/>
      <c r="AA232" s="35"/>
      <c r="AB232" s="35"/>
      <c r="AC232" s="35"/>
      <c r="AD232" s="35"/>
      <c r="AE232" s="35"/>
      <c r="AT232" s="14" t="s">
        <v>137</v>
      </c>
      <c r="AU232" s="14" t="s">
        <v>83</v>
      </c>
    </row>
    <row r="233" s="2" customFormat="1" ht="16.5" customHeight="1">
      <c r="A233" s="35"/>
      <c r="B233" s="36"/>
      <c r="C233" s="212" t="s">
        <v>384</v>
      </c>
      <c r="D233" s="212" t="s">
        <v>130</v>
      </c>
      <c r="E233" s="213" t="s">
        <v>385</v>
      </c>
      <c r="F233" s="214" t="s">
        <v>386</v>
      </c>
      <c r="G233" s="215" t="s">
        <v>380</v>
      </c>
      <c r="H233" s="216">
        <v>8</v>
      </c>
      <c r="I233" s="217"/>
      <c r="J233" s="217"/>
      <c r="K233" s="218">
        <f>ROUND(P233*H233,2)</f>
        <v>0</v>
      </c>
      <c r="L233" s="219"/>
      <c r="M233" s="41"/>
      <c r="N233" s="220" t="s">
        <v>1</v>
      </c>
      <c r="O233" s="221" t="s">
        <v>42</v>
      </c>
      <c r="P233" s="222">
        <f>I233+J233</f>
        <v>0</v>
      </c>
      <c r="Q233" s="222">
        <f>ROUND(I233*H233,2)</f>
        <v>0</v>
      </c>
      <c r="R233" s="222">
        <f>ROUND(J233*H233,2)</f>
        <v>0</v>
      </c>
      <c r="S233" s="88"/>
      <c r="T233" s="223">
        <f>S233*H233</f>
        <v>0</v>
      </c>
      <c r="U233" s="223">
        <v>0</v>
      </c>
      <c r="V233" s="223">
        <f>U233*H233</f>
        <v>0</v>
      </c>
      <c r="W233" s="223">
        <v>0</v>
      </c>
      <c r="X233" s="224">
        <f>W233*H233</f>
        <v>0</v>
      </c>
      <c r="Y233" s="35"/>
      <c r="Z233" s="35"/>
      <c r="AA233" s="35"/>
      <c r="AB233" s="35"/>
      <c r="AC233" s="35"/>
      <c r="AD233" s="35"/>
      <c r="AE233" s="35"/>
      <c r="AR233" s="225" t="s">
        <v>381</v>
      </c>
      <c r="AT233" s="225" t="s">
        <v>130</v>
      </c>
      <c r="AU233" s="225" t="s">
        <v>83</v>
      </c>
      <c r="AY233" s="14" t="s">
        <v>127</v>
      </c>
      <c r="BE233" s="226">
        <f>IF(O233="základní",K233,0)</f>
        <v>0</v>
      </c>
      <c r="BF233" s="226">
        <f>IF(O233="snížená",K233,0)</f>
        <v>0</v>
      </c>
      <c r="BG233" s="226">
        <f>IF(O233="zákl. přenesená",K233,0)</f>
        <v>0</v>
      </c>
      <c r="BH233" s="226">
        <f>IF(O233="sníž. přenesená",K233,0)</f>
        <v>0</v>
      </c>
      <c r="BI233" s="226">
        <f>IF(O233="nulová",K233,0)</f>
        <v>0</v>
      </c>
      <c r="BJ233" s="14" t="s">
        <v>135</v>
      </c>
      <c r="BK233" s="226">
        <f>ROUND(P233*H233,2)</f>
        <v>0</v>
      </c>
      <c r="BL233" s="14" t="s">
        <v>381</v>
      </c>
      <c r="BM233" s="225" t="s">
        <v>387</v>
      </c>
    </row>
    <row r="234" s="2" customFormat="1">
      <c r="A234" s="35"/>
      <c r="B234" s="36"/>
      <c r="C234" s="37"/>
      <c r="D234" s="227" t="s">
        <v>137</v>
      </c>
      <c r="E234" s="37"/>
      <c r="F234" s="228" t="s">
        <v>388</v>
      </c>
      <c r="G234" s="37"/>
      <c r="H234" s="37"/>
      <c r="I234" s="229"/>
      <c r="J234" s="229"/>
      <c r="K234" s="37"/>
      <c r="L234" s="37"/>
      <c r="M234" s="41"/>
      <c r="N234" s="230"/>
      <c r="O234" s="231"/>
      <c r="P234" s="88"/>
      <c r="Q234" s="88"/>
      <c r="R234" s="88"/>
      <c r="S234" s="88"/>
      <c r="T234" s="88"/>
      <c r="U234" s="88"/>
      <c r="V234" s="88"/>
      <c r="W234" s="88"/>
      <c r="X234" s="89"/>
      <c r="Y234" s="35"/>
      <c r="Z234" s="35"/>
      <c r="AA234" s="35"/>
      <c r="AB234" s="35"/>
      <c r="AC234" s="35"/>
      <c r="AD234" s="35"/>
      <c r="AE234" s="35"/>
      <c r="AT234" s="14" t="s">
        <v>137</v>
      </c>
      <c r="AU234" s="14" t="s">
        <v>83</v>
      </c>
    </row>
    <row r="235" s="2" customFormat="1" ht="16.5" customHeight="1">
      <c r="A235" s="35"/>
      <c r="B235" s="36"/>
      <c r="C235" s="212" t="s">
        <v>389</v>
      </c>
      <c r="D235" s="212" t="s">
        <v>130</v>
      </c>
      <c r="E235" s="213" t="s">
        <v>390</v>
      </c>
      <c r="F235" s="214" t="s">
        <v>391</v>
      </c>
      <c r="G235" s="215" t="s">
        <v>380</v>
      </c>
      <c r="H235" s="216">
        <v>1</v>
      </c>
      <c r="I235" s="217"/>
      <c r="J235" s="217"/>
      <c r="K235" s="218">
        <f>ROUND(P235*H235,2)</f>
        <v>0</v>
      </c>
      <c r="L235" s="219"/>
      <c r="M235" s="41"/>
      <c r="N235" s="220" t="s">
        <v>1</v>
      </c>
      <c r="O235" s="221" t="s">
        <v>42</v>
      </c>
      <c r="P235" s="222">
        <f>I235+J235</f>
        <v>0</v>
      </c>
      <c r="Q235" s="222">
        <f>ROUND(I235*H235,2)</f>
        <v>0</v>
      </c>
      <c r="R235" s="222">
        <f>ROUND(J235*H235,2)</f>
        <v>0</v>
      </c>
      <c r="S235" s="88"/>
      <c r="T235" s="223">
        <f>S235*H235</f>
        <v>0</v>
      </c>
      <c r="U235" s="223">
        <v>0</v>
      </c>
      <c r="V235" s="223">
        <f>U235*H235</f>
        <v>0</v>
      </c>
      <c r="W235" s="223">
        <v>0</v>
      </c>
      <c r="X235" s="224">
        <f>W235*H235</f>
        <v>0</v>
      </c>
      <c r="Y235" s="35"/>
      <c r="Z235" s="35"/>
      <c r="AA235" s="35"/>
      <c r="AB235" s="35"/>
      <c r="AC235" s="35"/>
      <c r="AD235" s="35"/>
      <c r="AE235" s="35"/>
      <c r="AR235" s="225" t="s">
        <v>134</v>
      </c>
      <c r="AT235" s="225" t="s">
        <v>130</v>
      </c>
      <c r="AU235" s="225" t="s">
        <v>83</v>
      </c>
      <c r="AY235" s="14" t="s">
        <v>127</v>
      </c>
      <c r="BE235" s="226">
        <f>IF(O235="základní",K235,0)</f>
        <v>0</v>
      </c>
      <c r="BF235" s="226">
        <f>IF(O235="snížená",K235,0)</f>
        <v>0</v>
      </c>
      <c r="BG235" s="226">
        <f>IF(O235="zákl. přenesená",K235,0)</f>
        <v>0</v>
      </c>
      <c r="BH235" s="226">
        <f>IF(O235="sníž. přenesená",K235,0)</f>
        <v>0</v>
      </c>
      <c r="BI235" s="226">
        <f>IF(O235="nulová",K235,0)</f>
        <v>0</v>
      </c>
      <c r="BJ235" s="14" t="s">
        <v>135</v>
      </c>
      <c r="BK235" s="226">
        <f>ROUND(P235*H235,2)</f>
        <v>0</v>
      </c>
      <c r="BL235" s="14" t="s">
        <v>134</v>
      </c>
      <c r="BM235" s="225" t="s">
        <v>392</v>
      </c>
    </row>
    <row r="236" s="2" customFormat="1">
      <c r="A236" s="35"/>
      <c r="B236" s="36"/>
      <c r="C236" s="37"/>
      <c r="D236" s="227" t="s">
        <v>137</v>
      </c>
      <c r="E236" s="37"/>
      <c r="F236" s="228" t="s">
        <v>391</v>
      </c>
      <c r="G236" s="37"/>
      <c r="H236" s="37"/>
      <c r="I236" s="229"/>
      <c r="J236" s="229"/>
      <c r="K236" s="37"/>
      <c r="L236" s="37"/>
      <c r="M236" s="41"/>
      <c r="N236" s="230"/>
      <c r="O236" s="231"/>
      <c r="P236" s="88"/>
      <c r="Q236" s="88"/>
      <c r="R236" s="88"/>
      <c r="S236" s="88"/>
      <c r="T236" s="88"/>
      <c r="U236" s="88"/>
      <c r="V236" s="88"/>
      <c r="W236" s="88"/>
      <c r="X236" s="89"/>
      <c r="Y236" s="35"/>
      <c r="Z236" s="35"/>
      <c r="AA236" s="35"/>
      <c r="AB236" s="35"/>
      <c r="AC236" s="35"/>
      <c r="AD236" s="35"/>
      <c r="AE236" s="35"/>
      <c r="AT236" s="14" t="s">
        <v>137</v>
      </c>
      <c r="AU236" s="14" t="s">
        <v>83</v>
      </c>
    </row>
    <row r="237" s="2" customFormat="1" ht="16.5" customHeight="1">
      <c r="A237" s="35"/>
      <c r="B237" s="36"/>
      <c r="C237" s="212" t="s">
        <v>393</v>
      </c>
      <c r="D237" s="212" t="s">
        <v>130</v>
      </c>
      <c r="E237" s="213" t="s">
        <v>394</v>
      </c>
      <c r="F237" s="214" t="s">
        <v>395</v>
      </c>
      <c r="G237" s="215" t="s">
        <v>380</v>
      </c>
      <c r="H237" s="216">
        <v>1</v>
      </c>
      <c r="I237" s="217"/>
      <c r="J237" s="217"/>
      <c r="K237" s="218">
        <f>ROUND(P237*H237,2)</f>
        <v>0</v>
      </c>
      <c r="L237" s="219"/>
      <c r="M237" s="41"/>
      <c r="N237" s="220" t="s">
        <v>1</v>
      </c>
      <c r="O237" s="221" t="s">
        <v>42</v>
      </c>
      <c r="P237" s="222">
        <f>I237+J237</f>
        <v>0</v>
      </c>
      <c r="Q237" s="222">
        <f>ROUND(I237*H237,2)</f>
        <v>0</v>
      </c>
      <c r="R237" s="222">
        <f>ROUND(J237*H237,2)</f>
        <v>0</v>
      </c>
      <c r="S237" s="88"/>
      <c r="T237" s="223">
        <f>S237*H237</f>
        <v>0</v>
      </c>
      <c r="U237" s="223">
        <v>0</v>
      </c>
      <c r="V237" s="223">
        <f>U237*H237</f>
        <v>0</v>
      </c>
      <c r="W237" s="223">
        <v>0</v>
      </c>
      <c r="X237" s="224">
        <f>W237*H237</f>
        <v>0</v>
      </c>
      <c r="Y237" s="35"/>
      <c r="Z237" s="35"/>
      <c r="AA237" s="35"/>
      <c r="AB237" s="35"/>
      <c r="AC237" s="35"/>
      <c r="AD237" s="35"/>
      <c r="AE237" s="35"/>
      <c r="AR237" s="225" t="s">
        <v>381</v>
      </c>
      <c r="AT237" s="225" t="s">
        <v>130</v>
      </c>
      <c r="AU237" s="225" t="s">
        <v>83</v>
      </c>
      <c r="AY237" s="14" t="s">
        <v>127</v>
      </c>
      <c r="BE237" s="226">
        <f>IF(O237="základní",K237,0)</f>
        <v>0</v>
      </c>
      <c r="BF237" s="226">
        <f>IF(O237="snížená",K237,0)</f>
        <v>0</v>
      </c>
      <c r="BG237" s="226">
        <f>IF(O237="zákl. přenesená",K237,0)</f>
        <v>0</v>
      </c>
      <c r="BH237" s="226">
        <f>IF(O237="sníž. přenesená",K237,0)</f>
        <v>0</v>
      </c>
      <c r="BI237" s="226">
        <f>IF(O237="nulová",K237,0)</f>
        <v>0</v>
      </c>
      <c r="BJ237" s="14" t="s">
        <v>135</v>
      </c>
      <c r="BK237" s="226">
        <f>ROUND(P237*H237,2)</f>
        <v>0</v>
      </c>
      <c r="BL237" s="14" t="s">
        <v>381</v>
      </c>
      <c r="BM237" s="225" t="s">
        <v>396</v>
      </c>
    </row>
    <row r="238" s="2" customFormat="1">
      <c r="A238" s="35"/>
      <c r="B238" s="36"/>
      <c r="C238" s="37"/>
      <c r="D238" s="227" t="s">
        <v>137</v>
      </c>
      <c r="E238" s="37"/>
      <c r="F238" s="228" t="s">
        <v>397</v>
      </c>
      <c r="G238" s="37"/>
      <c r="H238" s="37"/>
      <c r="I238" s="229"/>
      <c r="J238" s="229"/>
      <c r="K238" s="37"/>
      <c r="L238" s="37"/>
      <c r="M238" s="41"/>
      <c r="N238" s="230"/>
      <c r="O238" s="231"/>
      <c r="P238" s="88"/>
      <c r="Q238" s="88"/>
      <c r="R238" s="88"/>
      <c r="S238" s="88"/>
      <c r="T238" s="88"/>
      <c r="U238" s="88"/>
      <c r="V238" s="88"/>
      <c r="W238" s="88"/>
      <c r="X238" s="89"/>
      <c r="Y238" s="35"/>
      <c r="Z238" s="35"/>
      <c r="AA238" s="35"/>
      <c r="AB238" s="35"/>
      <c r="AC238" s="35"/>
      <c r="AD238" s="35"/>
      <c r="AE238" s="35"/>
      <c r="AT238" s="14" t="s">
        <v>137</v>
      </c>
      <c r="AU238" s="14" t="s">
        <v>83</v>
      </c>
    </row>
    <row r="239" s="12" customFormat="1" ht="25.92" customHeight="1">
      <c r="A239" s="12"/>
      <c r="B239" s="195"/>
      <c r="C239" s="196"/>
      <c r="D239" s="197" t="s">
        <v>77</v>
      </c>
      <c r="E239" s="198" t="s">
        <v>398</v>
      </c>
      <c r="F239" s="198" t="s">
        <v>399</v>
      </c>
      <c r="G239" s="196"/>
      <c r="H239" s="196"/>
      <c r="I239" s="199"/>
      <c r="J239" s="199"/>
      <c r="K239" s="200">
        <f>BK239</f>
        <v>0</v>
      </c>
      <c r="L239" s="196"/>
      <c r="M239" s="201"/>
      <c r="N239" s="202"/>
      <c r="O239" s="203"/>
      <c r="P239" s="203"/>
      <c r="Q239" s="204">
        <f>Q240+Q243+Q246</f>
        <v>0</v>
      </c>
      <c r="R239" s="204">
        <f>R240+R243+R246</f>
        <v>0</v>
      </c>
      <c r="S239" s="203"/>
      <c r="T239" s="205">
        <f>T240+T243+T246</f>
        <v>0</v>
      </c>
      <c r="U239" s="203"/>
      <c r="V239" s="205">
        <f>V240+V243+V246</f>
        <v>0</v>
      </c>
      <c r="W239" s="203"/>
      <c r="X239" s="206">
        <f>X240+X243+X246</f>
        <v>0</v>
      </c>
      <c r="Y239" s="12"/>
      <c r="Z239" s="12"/>
      <c r="AA239" s="12"/>
      <c r="AB239" s="12"/>
      <c r="AC239" s="12"/>
      <c r="AD239" s="12"/>
      <c r="AE239" s="12"/>
      <c r="AR239" s="207" t="s">
        <v>160</v>
      </c>
      <c r="AT239" s="208" t="s">
        <v>77</v>
      </c>
      <c r="AU239" s="208" t="s">
        <v>78</v>
      </c>
      <c r="AY239" s="207" t="s">
        <v>127</v>
      </c>
      <c r="BK239" s="209">
        <f>BK240+BK243+BK246</f>
        <v>0</v>
      </c>
    </row>
    <row r="240" s="12" customFormat="1" ht="22.8" customHeight="1">
      <c r="A240" s="12"/>
      <c r="B240" s="195"/>
      <c r="C240" s="196"/>
      <c r="D240" s="197" t="s">
        <v>77</v>
      </c>
      <c r="E240" s="210" t="s">
        <v>400</v>
      </c>
      <c r="F240" s="210" t="s">
        <v>401</v>
      </c>
      <c r="G240" s="196"/>
      <c r="H240" s="196"/>
      <c r="I240" s="199"/>
      <c r="J240" s="199"/>
      <c r="K240" s="211">
        <f>BK240</f>
        <v>0</v>
      </c>
      <c r="L240" s="196"/>
      <c r="M240" s="201"/>
      <c r="N240" s="202"/>
      <c r="O240" s="203"/>
      <c r="P240" s="203"/>
      <c r="Q240" s="204">
        <f>SUM(Q241:Q242)</f>
        <v>0</v>
      </c>
      <c r="R240" s="204">
        <f>SUM(R241:R242)</f>
        <v>0</v>
      </c>
      <c r="S240" s="203"/>
      <c r="T240" s="205">
        <f>SUM(T241:T242)</f>
        <v>0</v>
      </c>
      <c r="U240" s="203"/>
      <c r="V240" s="205">
        <f>SUM(V241:V242)</f>
        <v>0</v>
      </c>
      <c r="W240" s="203"/>
      <c r="X240" s="206">
        <f>SUM(X241:X242)</f>
        <v>0</v>
      </c>
      <c r="Y240" s="12"/>
      <c r="Z240" s="12"/>
      <c r="AA240" s="12"/>
      <c r="AB240" s="12"/>
      <c r="AC240" s="12"/>
      <c r="AD240" s="12"/>
      <c r="AE240" s="12"/>
      <c r="AR240" s="207" t="s">
        <v>160</v>
      </c>
      <c r="AT240" s="208" t="s">
        <v>77</v>
      </c>
      <c r="AU240" s="208" t="s">
        <v>83</v>
      </c>
      <c r="AY240" s="207" t="s">
        <v>127</v>
      </c>
      <c r="BK240" s="209">
        <f>SUM(BK241:BK242)</f>
        <v>0</v>
      </c>
    </row>
    <row r="241" s="2" customFormat="1" ht="16.5" customHeight="1">
      <c r="A241" s="35"/>
      <c r="B241" s="36"/>
      <c r="C241" s="212" t="s">
        <v>402</v>
      </c>
      <c r="D241" s="212" t="s">
        <v>130</v>
      </c>
      <c r="E241" s="213" t="s">
        <v>403</v>
      </c>
      <c r="F241" s="214" t="s">
        <v>404</v>
      </c>
      <c r="G241" s="215" t="s">
        <v>281</v>
      </c>
      <c r="H241" s="216">
        <v>1.2</v>
      </c>
      <c r="I241" s="217"/>
      <c r="J241" s="217"/>
      <c r="K241" s="218">
        <f>ROUND(P241*H241,2)</f>
        <v>0</v>
      </c>
      <c r="L241" s="219"/>
      <c r="M241" s="41"/>
      <c r="N241" s="220" t="s">
        <v>1</v>
      </c>
      <c r="O241" s="221" t="s">
        <v>42</v>
      </c>
      <c r="P241" s="222">
        <f>I241+J241</f>
        <v>0</v>
      </c>
      <c r="Q241" s="222">
        <f>ROUND(I241*H241,2)</f>
        <v>0</v>
      </c>
      <c r="R241" s="222">
        <f>ROUND(J241*H241,2)</f>
        <v>0</v>
      </c>
      <c r="S241" s="88"/>
      <c r="T241" s="223">
        <f>S241*H241</f>
        <v>0</v>
      </c>
      <c r="U241" s="223">
        <v>0</v>
      </c>
      <c r="V241" s="223">
        <f>U241*H241</f>
        <v>0</v>
      </c>
      <c r="W241" s="223">
        <v>0</v>
      </c>
      <c r="X241" s="224">
        <f>W241*H241</f>
        <v>0</v>
      </c>
      <c r="Y241" s="35"/>
      <c r="Z241" s="35"/>
      <c r="AA241" s="35"/>
      <c r="AB241" s="35"/>
      <c r="AC241" s="35"/>
      <c r="AD241" s="35"/>
      <c r="AE241" s="35"/>
      <c r="AR241" s="225" t="s">
        <v>405</v>
      </c>
      <c r="AT241" s="225" t="s">
        <v>130</v>
      </c>
      <c r="AU241" s="225" t="s">
        <v>135</v>
      </c>
      <c r="AY241" s="14" t="s">
        <v>127</v>
      </c>
      <c r="BE241" s="226">
        <f>IF(O241="základní",K241,0)</f>
        <v>0</v>
      </c>
      <c r="BF241" s="226">
        <f>IF(O241="snížená",K241,0)</f>
        <v>0</v>
      </c>
      <c r="BG241" s="226">
        <f>IF(O241="zákl. přenesená",K241,0)</f>
        <v>0</v>
      </c>
      <c r="BH241" s="226">
        <f>IF(O241="sníž. přenesená",K241,0)</f>
        <v>0</v>
      </c>
      <c r="BI241" s="226">
        <f>IF(O241="nulová",K241,0)</f>
        <v>0</v>
      </c>
      <c r="BJ241" s="14" t="s">
        <v>135</v>
      </c>
      <c r="BK241" s="226">
        <f>ROUND(P241*H241,2)</f>
        <v>0</v>
      </c>
      <c r="BL241" s="14" t="s">
        <v>405</v>
      </c>
      <c r="BM241" s="225" t="s">
        <v>406</v>
      </c>
    </row>
    <row r="242" s="2" customFormat="1">
      <c r="A242" s="35"/>
      <c r="B242" s="36"/>
      <c r="C242" s="37"/>
      <c r="D242" s="227" t="s">
        <v>137</v>
      </c>
      <c r="E242" s="37"/>
      <c r="F242" s="228" t="s">
        <v>404</v>
      </c>
      <c r="G242" s="37"/>
      <c r="H242" s="37"/>
      <c r="I242" s="229"/>
      <c r="J242" s="229"/>
      <c r="K242" s="37"/>
      <c r="L242" s="37"/>
      <c r="M242" s="41"/>
      <c r="N242" s="230"/>
      <c r="O242" s="231"/>
      <c r="P242" s="88"/>
      <c r="Q242" s="88"/>
      <c r="R242" s="88"/>
      <c r="S242" s="88"/>
      <c r="T242" s="88"/>
      <c r="U242" s="88"/>
      <c r="V242" s="88"/>
      <c r="W242" s="88"/>
      <c r="X242" s="89"/>
      <c r="Y242" s="35"/>
      <c r="Z242" s="35"/>
      <c r="AA242" s="35"/>
      <c r="AB242" s="35"/>
      <c r="AC242" s="35"/>
      <c r="AD242" s="35"/>
      <c r="AE242" s="35"/>
      <c r="AT242" s="14" t="s">
        <v>137</v>
      </c>
      <c r="AU242" s="14" t="s">
        <v>135</v>
      </c>
    </row>
    <row r="243" s="12" customFormat="1" ht="22.8" customHeight="1">
      <c r="A243" s="12"/>
      <c r="B243" s="195"/>
      <c r="C243" s="196"/>
      <c r="D243" s="197" t="s">
        <v>77</v>
      </c>
      <c r="E243" s="210" t="s">
        <v>407</v>
      </c>
      <c r="F243" s="210" t="s">
        <v>408</v>
      </c>
      <c r="G243" s="196"/>
      <c r="H243" s="196"/>
      <c r="I243" s="199"/>
      <c r="J243" s="199"/>
      <c r="K243" s="211">
        <f>BK243</f>
        <v>0</v>
      </c>
      <c r="L243" s="196"/>
      <c r="M243" s="201"/>
      <c r="N243" s="202"/>
      <c r="O243" s="203"/>
      <c r="P243" s="203"/>
      <c r="Q243" s="204">
        <f>SUM(Q244:Q245)</f>
        <v>0</v>
      </c>
      <c r="R243" s="204">
        <f>SUM(R244:R245)</f>
        <v>0</v>
      </c>
      <c r="S243" s="203"/>
      <c r="T243" s="205">
        <f>SUM(T244:T245)</f>
        <v>0</v>
      </c>
      <c r="U243" s="203"/>
      <c r="V243" s="205">
        <f>SUM(V244:V245)</f>
        <v>0</v>
      </c>
      <c r="W243" s="203"/>
      <c r="X243" s="206">
        <f>SUM(X244:X245)</f>
        <v>0</v>
      </c>
      <c r="Y243" s="12"/>
      <c r="Z243" s="12"/>
      <c r="AA243" s="12"/>
      <c r="AB243" s="12"/>
      <c r="AC243" s="12"/>
      <c r="AD243" s="12"/>
      <c r="AE243" s="12"/>
      <c r="AR243" s="207" t="s">
        <v>160</v>
      </c>
      <c r="AT243" s="208" t="s">
        <v>77</v>
      </c>
      <c r="AU243" s="208" t="s">
        <v>83</v>
      </c>
      <c r="AY243" s="207" t="s">
        <v>127</v>
      </c>
      <c r="BK243" s="209">
        <f>SUM(BK244:BK245)</f>
        <v>0</v>
      </c>
    </row>
    <row r="244" s="2" customFormat="1" ht="16.5" customHeight="1">
      <c r="A244" s="35"/>
      <c r="B244" s="36"/>
      <c r="C244" s="212" t="s">
        <v>409</v>
      </c>
      <c r="D244" s="212" t="s">
        <v>130</v>
      </c>
      <c r="E244" s="213" t="s">
        <v>410</v>
      </c>
      <c r="F244" s="214" t="s">
        <v>411</v>
      </c>
      <c r="G244" s="215" t="s">
        <v>200</v>
      </c>
      <c r="H244" s="216">
        <v>2920</v>
      </c>
      <c r="I244" s="217"/>
      <c r="J244" s="217"/>
      <c r="K244" s="218">
        <f>ROUND(P244*H244,2)</f>
        <v>0</v>
      </c>
      <c r="L244" s="219"/>
      <c r="M244" s="41"/>
      <c r="N244" s="220" t="s">
        <v>1</v>
      </c>
      <c r="O244" s="221" t="s">
        <v>42</v>
      </c>
      <c r="P244" s="222">
        <f>I244+J244</f>
        <v>0</v>
      </c>
      <c r="Q244" s="222">
        <f>ROUND(I244*H244,2)</f>
        <v>0</v>
      </c>
      <c r="R244" s="222">
        <f>ROUND(J244*H244,2)</f>
        <v>0</v>
      </c>
      <c r="S244" s="88"/>
      <c r="T244" s="223">
        <f>S244*H244</f>
        <v>0</v>
      </c>
      <c r="U244" s="223">
        <v>0</v>
      </c>
      <c r="V244" s="223">
        <f>U244*H244</f>
        <v>0</v>
      </c>
      <c r="W244" s="223">
        <v>0</v>
      </c>
      <c r="X244" s="224">
        <f>W244*H244</f>
        <v>0</v>
      </c>
      <c r="Y244" s="35"/>
      <c r="Z244" s="35"/>
      <c r="AA244" s="35"/>
      <c r="AB244" s="35"/>
      <c r="AC244" s="35"/>
      <c r="AD244" s="35"/>
      <c r="AE244" s="35"/>
      <c r="AR244" s="225" t="s">
        <v>405</v>
      </c>
      <c r="AT244" s="225" t="s">
        <v>130</v>
      </c>
      <c r="AU244" s="225" t="s">
        <v>135</v>
      </c>
      <c r="AY244" s="14" t="s">
        <v>127</v>
      </c>
      <c r="BE244" s="226">
        <f>IF(O244="základní",K244,0)</f>
        <v>0</v>
      </c>
      <c r="BF244" s="226">
        <f>IF(O244="snížená",K244,0)</f>
        <v>0</v>
      </c>
      <c r="BG244" s="226">
        <f>IF(O244="zákl. přenesená",K244,0)</f>
        <v>0</v>
      </c>
      <c r="BH244" s="226">
        <f>IF(O244="sníž. přenesená",K244,0)</f>
        <v>0</v>
      </c>
      <c r="BI244" s="226">
        <f>IF(O244="nulová",K244,0)</f>
        <v>0</v>
      </c>
      <c r="BJ244" s="14" t="s">
        <v>135</v>
      </c>
      <c r="BK244" s="226">
        <f>ROUND(P244*H244,2)</f>
        <v>0</v>
      </c>
      <c r="BL244" s="14" t="s">
        <v>405</v>
      </c>
      <c r="BM244" s="225" t="s">
        <v>412</v>
      </c>
    </row>
    <row r="245" s="2" customFormat="1">
      <c r="A245" s="35"/>
      <c r="B245" s="36"/>
      <c r="C245" s="37"/>
      <c r="D245" s="227" t="s">
        <v>137</v>
      </c>
      <c r="E245" s="37"/>
      <c r="F245" s="228" t="s">
        <v>411</v>
      </c>
      <c r="G245" s="37"/>
      <c r="H245" s="37"/>
      <c r="I245" s="229"/>
      <c r="J245" s="229"/>
      <c r="K245" s="37"/>
      <c r="L245" s="37"/>
      <c r="M245" s="41"/>
      <c r="N245" s="230"/>
      <c r="O245" s="231"/>
      <c r="P245" s="88"/>
      <c r="Q245" s="88"/>
      <c r="R245" s="88"/>
      <c r="S245" s="88"/>
      <c r="T245" s="88"/>
      <c r="U245" s="88"/>
      <c r="V245" s="88"/>
      <c r="W245" s="88"/>
      <c r="X245" s="89"/>
      <c r="Y245" s="35"/>
      <c r="Z245" s="35"/>
      <c r="AA245" s="35"/>
      <c r="AB245" s="35"/>
      <c r="AC245" s="35"/>
      <c r="AD245" s="35"/>
      <c r="AE245" s="35"/>
      <c r="AT245" s="14" t="s">
        <v>137</v>
      </c>
      <c r="AU245" s="14" t="s">
        <v>135</v>
      </c>
    </row>
    <row r="246" s="12" customFormat="1" ht="22.8" customHeight="1">
      <c r="A246" s="12"/>
      <c r="B246" s="195"/>
      <c r="C246" s="196"/>
      <c r="D246" s="197" t="s">
        <v>77</v>
      </c>
      <c r="E246" s="210" t="s">
        <v>413</v>
      </c>
      <c r="F246" s="210" t="s">
        <v>414</v>
      </c>
      <c r="G246" s="196"/>
      <c r="H246" s="196"/>
      <c r="I246" s="199"/>
      <c r="J246" s="199"/>
      <c r="K246" s="211">
        <f>BK246</f>
        <v>0</v>
      </c>
      <c r="L246" s="196"/>
      <c r="M246" s="201"/>
      <c r="N246" s="202"/>
      <c r="O246" s="203"/>
      <c r="P246" s="203"/>
      <c r="Q246" s="204">
        <f>SUM(Q247:Q248)</f>
        <v>0</v>
      </c>
      <c r="R246" s="204">
        <f>SUM(R247:R248)</f>
        <v>0</v>
      </c>
      <c r="S246" s="203"/>
      <c r="T246" s="205">
        <f>SUM(T247:T248)</f>
        <v>0</v>
      </c>
      <c r="U246" s="203"/>
      <c r="V246" s="205">
        <f>SUM(V247:V248)</f>
        <v>0</v>
      </c>
      <c r="W246" s="203"/>
      <c r="X246" s="206">
        <f>SUM(X247:X248)</f>
        <v>0</v>
      </c>
      <c r="Y246" s="12"/>
      <c r="Z246" s="12"/>
      <c r="AA246" s="12"/>
      <c r="AB246" s="12"/>
      <c r="AC246" s="12"/>
      <c r="AD246" s="12"/>
      <c r="AE246" s="12"/>
      <c r="AR246" s="207" t="s">
        <v>160</v>
      </c>
      <c r="AT246" s="208" t="s">
        <v>77</v>
      </c>
      <c r="AU246" s="208" t="s">
        <v>83</v>
      </c>
      <c r="AY246" s="207" t="s">
        <v>127</v>
      </c>
      <c r="BK246" s="209">
        <f>SUM(BK247:BK248)</f>
        <v>0</v>
      </c>
    </row>
    <row r="247" s="2" customFormat="1" ht="16.5" customHeight="1">
      <c r="A247" s="35"/>
      <c r="B247" s="36"/>
      <c r="C247" s="212" t="s">
        <v>415</v>
      </c>
      <c r="D247" s="212" t="s">
        <v>130</v>
      </c>
      <c r="E247" s="213" t="s">
        <v>416</v>
      </c>
      <c r="F247" s="214" t="s">
        <v>417</v>
      </c>
      <c r="G247" s="215" t="s">
        <v>200</v>
      </c>
      <c r="H247" s="216">
        <v>3470</v>
      </c>
      <c r="I247" s="217"/>
      <c r="J247" s="217"/>
      <c r="K247" s="218">
        <f>ROUND(P247*H247,2)</f>
        <v>0</v>
      </c>
      <c r="L247" s="219"/>
      <c r="M247" s="41"/>
      <c r="N247" s="220" t="s">
        <v>1</v>
      </c>
      <c r="O247" s="221" t="s">
        <v>42</v>
      </c>
      <c r="P247" s="222">
        <f>I247+J247</f>
        <v>0</v>
      </c>
      <c r="Q247" s="222">
        <f>ROUND(I247*H247,2)</f>
        <v>0</v>
      </c>
      <c r="R247" s="222">
        <f>ROUND(J247*H247,2)</f>
        <v>0</v>
      </c>
      <c r="S247" s="88"/>
      <c r="T247" s="223">
        <f>S247*H247</f>
        <v>0</v>
      </c>
      <c r="U247" s="223">
        <v>0</v>
      </c>
      <c r="V247" s="223">
        <f>U247*H247</f>
        <v>0</v>
      </c>
      <c r="W247" s="223">
        <v>0</v>
      </c>
      <c r="X247" s="224">
        <f>W247*H247</f>
        <v>0</v>
      </c>
      <c r="Y247" s="35"/>
      <c r="Z247" s="35"/>
      <c r="AA247" s="35"/>
      <c r="AB247" s="35"/>
      <c r="AC247" s="35"/>
      <c r="AD247" s="35"/>
      <c r="AE247" s="35"/>
      <c r="AR247" s="225" t="s">
        <v>405</v>
      </c>
      <c r="AT247" s="225" t="s">
        <v>130</v>
      </c>
      <c r="AU247" s="225" t="s">
        <v>135</v>
      </c>
      <c r="AY247" s="14" t="s">
        <v>127</v>
      </c>
      <c r="BE247" s="226">
        <f>IF(O247="základní",K247,0)</f>
        <v>0</v>
      </c>
      <c r="BF247" s="226">
        <f>IF(O247="snížená",K247,0)</f>
        <v>0</v>
      </c>
      <c r="BG247" s="226">
        <f>IF(O247="zákl. přenesená",K247,0)</f>
        <v>0</v>
      </c>
      <c r="BH247" s="226">
        <f>IF(O247="sníž. přenesená",K247,0)</f>
        <v>0</v>
      </c>
      <c r="BI247" s="226">
        <f>IF(O247="nulová",K247,0)</f>
        <v>0</v>
      </c>
      <c r="BJ247" s="14" t="s">
        <v>135</v>
      </c>
      <c r="BK247" s="226">
        <f>ROUND(P247*H247,2)</f>
        <v>0</v>
      </c>
      <c r="BL247" s="14" t="s">
        <v>405</v>
      </c>
      <c r="BM247" s="225" t="s">
        <v>418</v>
      </c>
    </row>
    <row r="248" s="2" customFormat="1">
      <c r="A248" s="35"/>
      <c r="B248" s="36"/>
      <c r="C248" s="37"/>
      <c r="D248" s="227" t="s">
        <v>137</v>
      </c>
      <c r="E248" s="37"/>
      <c r="F248" s="228" t="s">
        <v>417</v>
      </c>
      <c r="G248" s="37"/>
      <c r="H248" s="37"/>
      <c r="I248" s="229"/>
      <c r="J248" s="229"/>
      <c r="K248" s="37"/>
      <c r="L248" s="37"/>
      <c r="M248" s="41"/>
      <c r="N248" s="242"/>
      <c r="O248" s="243"/>
      <c r="P248" s="244"/>
      <c r="Q248" s="244"/>
      <c r="R248" s="244"/>
      <c r="S248" s="244"/>
      <c r="T248" s="244"/>
      <c r="U248" s="244"/>
      <c r="V248" s="244"/>
      <c r="W248" s="244"/>
      <c r="X248" s="245"/>
      <c r="Y248" s="35"/>
      <c r="Z248" s="35"/>
      <c r="AA248" s="35"/>
      <c r="AB248" s="35"/>
      <c r="AC248" s="35"/>
      <c r="AD248" s="35"/>
      <c r="AE248" s="35"/>
      <c r="AT248" s="14" t="s">
        <v>137</v>
      </c>
      <c r="AU248" s="14" t="s">
        <v>135</v>
      </c>
    </row>
    <row r="249" s="2" customFormat="1" ht="6.96" customHeight="1">
      <c r="A249" s="35"/>
      <c r="B249" s="63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41"/>
      <c r="N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</row>
  </sheetData>
  <sheetProtection sheet="1" autoFilter="0" formatColumns="0" formatRows="0" objects="1" scenarios="1" spinCount="100000" saltValue="Fs0QSIzHHH1S3WF7HR8dTJ75yOoit0FjygXYkfdsQ0zQY2q8r1n6Yy/wPVZwB73gRmhSvGCcVn+OyboVOLkRCQ==" hashValue="wuR3WnRzcKjY1Emh4sZ5NRLJjumU532S0m3hYlnepnhQ8/WNU4NClq3iErEP36ZmXy622qzS+lsZFcm4CZ7Drw==" algorithmName="SHA-512" password="CC35"/>
  <autoFilter ref="C124:L248"/>
  <mergeCells count="6">
    <mergeCell ref="E7:H7"/>
    <mergeCell ref="E16:H16"/>
    <mergeCell ref="E25:H25"/>
    <mergeCell ref="E85:H8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Jiri Horak</dc:creator>
  <cp:lastModifiedBy>Jiri Horak</cp:lastModifiedBy>
  <dcterms:created xsi:type="dcterms:W3CDTF">2025-11-18T12:27:46Z</dcterms:created>
  <dcterms:modified xsi:type="dcterms:W3CDTF">2025-11-18T12:27:48Z</dcterms:modified>
</cp:coreProperties>
</file>