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/>
  <bookViews>
    <workbookView xWindow="65416" yWindow="65416" windowWidth="29040" windowHeight="15720" activeTab="3"/>
  </bookViews>
  <sheets>
    <sheet name="Rekapitulace stavby" sheetId="1" r:id="rId1"/>
    <sheet name="1 - SO 101 Místní komunikace" sheetId="2" r:id="rId2"/>
    <sheet name="4 - SO 301 Odvodnění" sheetId="3" r:id="rId3"/>
    <sheet name="5 - SO 351 Přeložka vodov..." sheetId="4" r:id="rId4"/>
    <sheet name="6 - SO 401 Veřejné osvětl..." sheetId="5" r:id="rId5"/>
  </sheets>
  <definedNames>
    <definedName name="_xlnm._FilterDatabase" localSheetId="1" hidden="1">'1 - SO 101 Místní komunikace'!$C$90:$K$585</definedName>
    <definedName name="_xlnm._FilterDatabase" localSheetId="2" hidden="1">'4 - SO 301 Odvodnění'!$C$92:$K$328</definedName>
    <definedName name="_xlnm._FilterDatabase" localSheetId="3" hidden="1">'5 - SO 351 Přeložka vodov...'!$C$92:$K$338</definedName>
    <definedName name="_xlnm._FilterDatabase" localSheetId="4" hidden="1">'6 - SO 401 Veřejné osvětl...'!$C$82:$K$149</definedName>
    <definedName name="_xlnm.Print_Area" localSheetId="1">'1 - SO 101 Místní komunikace'!$C$45:$J$72,'1 - SO 101 Místní komunikace'!$C$78:$K$585</definedName>
    <definedName name="_xlnm.Print_Area" localSheetId="2">'4 - SO 301 Odvodnění'!$C$45:$J$74,'4 - SO 301 Odvodnění'!$C$80:$K$328</definedName>
    <definedName name="_xlnm.Print_Area" localSheetId="3">'5 - SO 351 Přeložka vodov...'!$C$45:$J$74,'5 - SO 351 Přeložka vodov...'!$C$80:$K$338</definedName>
    <definedName name="_xlnm.Print_Area" localSheetId="4">'6 - SO 401 Veřejné osvětl...'!$C$45:$J$64,'6 - SO 401 Veřejné osvětl...'!$C$70:$K$149</definedName>
    <definedName name="_xlnm.Print_Area" localSheetId="0">'Rekapitulace stavby'!$D$4:$AO$36,'Rekapitulace stavby'!$C$42:$AQ$59</definedName>
    <definedName name="_xlnm.Print_Titles" localSheetId="0">'Rekapitulace stavby'!$52:$52</definedName>
    <definedName name="_xlnm.Print_Titles" localSheetId="1">'1 - SO 101 Místní komunikace'!$90:$90</definedName>
    <definedName name="_xlnm.Print_Titles" localSheetId="2">'4 - SO 301 Odvodnění'!$92:$92</definedName>
    <definedName name="_xlnm.Print_Titles" localSheetId="3">'5 - SO 351 Přeložka vodov...'!$92:$92</definedName>
    <definedName name="_xlnm.Print_Titles" localSheetId="4">'6 - SO 401 Veřejné osvětl...'!$82:$82</definedName>
  </definedNames>
  <calcPr calcId="191029"/>
  <extLst/>
</workbook>
</file>

<file path=xl/sharedStrings.xml><?xml version="1.0" encoding="utf-8"?>
<sst xmlns="http://schemas.openxmlformats.org/spreadsheetml/2006/main" count="10644" uniqueCount="1507">
  <si>
    <t>Export Komplet</t>
  </si>
  <si>
    <t>VZ</t>
  </si>
  <si>
    <t>2.0</t>
  </si>
  <si>
    <t>ZAMOK</t>
  </si>
  <si>
    <t>False</t>
  </si>
  <si>
    <t>{b45bbcd7-30d1-4432-8947-81a2dbbdb458}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</si>
  <si>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</si>
  <si>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</si>
  <si>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</si>
  <si>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</si>
  <si>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</si>
  <si>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</si>
  <si>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</si>
  <si>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</si>
  <si>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2022-032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</si>
  <si>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</si>
  <si>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</si>
  <si>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Parkoviště na ul.Zd.Buriana</t>
  </si>
  <si>
    <t>KSO:</t>
  </si>
  <si>
    <t/>
  </si>
  <si>
    <t>CC-CZ:</t>
  </si>
  <si>
    <t>Místo:</t>
  </si>
  <si>
    <t xml:space="preserve"> </t>
  </si>
  <si>
    <t>Datum:</t>
  </si>
  <si>
    <t>28. 3. 2022</t>
  </si>
  <si>
    <t>Zadavatel:</t>
  </si>
  <si>
    <t>IČ:</t>
  </si>
  <si>
    <t xml:space="preserve"> Město Kopřivnice</t>
  </si>
  <si>
    <t>DIČ:</t>
  </si>
  <si>
    <t>Uchazeč:</t>
  </si>
  <si>
    <t>Vyplň údaj</t>
  </si>
  <si>
    <t>Projektant:</t>
  </si>
  <si>
    <t xml:space="preserve"> ing. Ondřej Bojko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</si>
  <si>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</si>
  <si>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</si>
  <si>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</si>
  <si>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</si>
  <si>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</si>
  <si>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</si>
  <si>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</si>
  <si>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</si>
  <si>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</si>
  <si>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</si>
  <si>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</si>
  <si>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</si>
  <si>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</si>
  <si>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</si>
  <si>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</si>
  <si>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</si>
  <si>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</si>
  <si>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</si>
  <si>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</si>
  <si>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</si>
  <si>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</si>
  <si>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</si>
  <si>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</si>
  <si>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</si>
  <si>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</si>
  <si>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</si>
  <si>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</si>
  <si>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</si>
  <si>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</si>
  <si>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</si>
  <si>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</si>
  <si>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</si>
  <si>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</si>
  <si>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</si>
  <si>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</si>
  <si>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</si>
  <si>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</si>
  <si>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</si>
  <si>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</si>
  <si>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</si>
  <si>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</si>
  <si>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</si>
  <si>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</si>
  <si>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</si>
  <si>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101 Místní komunikace</t>
  </si>
  <si>
    <t>STA</t>
  </si>
  <si>
    <t>{1b76f91b-559a-4d9b-a5d6-5568e3450ca0}</t>
  </si>
  <si>
    <t>2</t>
  </si>
  <si>
    <t>4</t>
  </si>
  <si>
    <t>SO 301 Odvodnění</t>
  </si>
  <si>
    <t>{fdda0714-8452-407a-80da-c02e7ac3053d}</t>
  </si>
  <si>
    <t>5</t>
  </si>
  <si>
    <t>SO 351 Přeložka vodovodu - NECENIT, DODÁVKA INVESTORA</t>
  </si>
  <si>
    <t>{d1688409-6845-4703-981c-eb5985c3aca0}</t>
  </si>
  <si>
    <t>6</t>
  </si>
  <si>
    <t>SO 401 Veřejné osvětl...</t>
  </si>
  <si>
    <t>{33187293-09c3-4cab-9731-6e622d942089}</t>
  </si>
  <si>
    <t>KRYCÍ LIST SOUPISU PRACÍ</t>
  </si>
  <si>
    <t>Objekt:</t>
  </si>
  <si>
    <t>1 - SO 101 Místní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</si>
  <si>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</si>
  <si>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</si>
  <si>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</si>
  <si>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</si>
  <si>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</si>
  <si>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00 - Sanace podloží</t>
  </si>
  <si>
    <t xml:space="preserve">    1 - Zemní práce</t>
  </si>
  <si>
    <t xml:space="preserve">    2 - Zakládání</t>
  </si>
  <si>
    <t xml:space="preserve">    4 - Vodorovné konstrukce</t>
  </si>
  <si>
    <t xml:space="preserve">    469 - Stavební práce při elektromontážích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</si>
  <si>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</si>
  <si>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</si>
  <si>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</si>
  <si>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</si>
  <si>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</si>
  <si>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</si>
  <si>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</si>
  <si>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</si>
  <si>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</si>
  <si>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</si>
  <si>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</si>
  <si>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</si>
  <si>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</si>
  <si>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</si>
  <si>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</si>
  <si>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</si>
  <si>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</si>
  <si>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</si>
  <si>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</si>
  <si>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</si>
  <si>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</si>
  <si>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</si>
  <si>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00</t>
  </si>
  <si>
    <t>Sanace podloží</t>
  </si>
  <si>
    <t>K</t>
  </si>
  <si>
    <t>122151103</t>
  </si>
  <si>
    <t>Odkopávky a prokopávky nezapažené strojně v hornině třídy těžitelnosti I skupiny 1 a 2 přes 50 do 100 m3</t>
  </si>
  <si>
    <t>m3</t>
  </si>
  <si>
    <t>CS ÚRS 2022 01</t>
  </si>
  <si>
    <t>-338627812</t>
  </si>
  <si>
    <t>Online PSC</t>
  </si>
  <si>
    <t>https://podminky.urs.cz/item/CS_URS_2022_01/122151103</t>
  </si>
  <si>
    <t>VV</t>
  </si>
  <si>
    <t>796,0*0,3</t>
  </si>
  <si>
    <t>Součet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</si>
  <si>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</si>
  <si>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</si>
  <si>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22217366</t>
  </si>
  <si>
    <t>https://podminky.urs.cz/item/CS_URS_2022_01/162751117</t>
  </si>
  <si>
    <t>3</t>
  </si>
  <si>
    <t>171151112</t>
  </si>
  <si>
    <t>Uložení sypanin do násypů strojně s rozprostřením sypaniny ve vrstvách a s hrubým urovnáním zhutněných z hornin nesoudržných kamenitých</t>
  </si>
  <si>
    <t>1319415233</t>
  </si>
  <si>
    <t>https://podminky.urs.cz/item/CS_URS_2022_01/171151112</t>
  </si>
  <si>
    <t>M</t>
  </si>
  <si>
    <t>58333688</t>
  </si>
  <si>
    <t>kamenivo těžené hrubé frakce 32/63</t>
  </si>
  <si>
    <t>t</t>
  </si>
  <si>
    <t>8</t>
  </si>
  <si>
    <t>2040726788</t>
  </si>
  <si>
    <t>238,8*2,0</t>
  </si>
  <si>
    <t>171201201</t>
  </si>
  <si>
    <t>Uložení sypaniny na skládky nebo meziskládky bez hutnění s upravením uložené sypaniny do předepsaného tvaru</t>
  </si>
  <si>
    <t>-663188979</t>
  </si>
  <si>
    <t>https://podminky.urs.cz/item/CS_URS_2022_01/171201201</t>
  </si>
  <si>
    <t>171201231</t>
  </si>
  <si>
    <t>Poplatek za uložení stavebního odpadu na skládce (skládkovné) zeminy a kamení zatříděného do Katalogu odpadů pod kódem 17 05 04</t>
  </si>
  <si>
    <t>1724821160</t>
  </si>
  <si>
    <t>https://podminky.urs.cz/item/CS_URS_2022_01/171201231</t>
  </si>
  <si>
    <t>238,8*1,5</t>
  </si>
  <si>
    <t>7</t>
  </si>
  <si>
    <t>919726122</t>
  </si>
  <si>
    <t>Geotextilie netkaná pro ochranu, separaci nebo filtraci měrná hmotnost přes 200 do 300 g/m2</t>
  </si>
  <si>
    <t>m2</t>
  </si>
  <si>
    <t>979156739</t>
  </si>
  <si>
    <t>https://podminky.urs.cz/item/CS_URS_2022_01/919726122</t>
  </si>
  <si>
    <t>Zemní práce</t>
  </si>
  <si>
    <t>1-0</t>
  </si>
  <si>
    <t>Demolice pozůstatků prvků hřiště vč.ocel.konstrukcí-odvoz a uložení na skládku</t>
  </si>
  <si>
    <t>celk</t>
  </si>
  <si>
    <t>-741978075</t>
  </si>
  <si>
    <t>9</t>
  </si>
  <si>
    <t>112101102</t>
  </si>
  <si>
    <t>Odstranění stromů s odřezáním kmene a s odvětvením listnatých, průměru kmene přes 300 do 500 mm</t>
  </si>
  <si>
    <t>kus</t>
  </si>
  <si>
    <t>250541246</t>
  </si>
  <si>
    <t>https://podminky.urs.cz/item/CS_URS_2022_01/112101102</t>
  </si>
  <si>
    <t>10</t>
  </si>
  <si>
    <t>112201114</t>
  </si>
  <si>
    <t>Odstranění pařezu v rovině nebo na svahu do 1:5 o průměru pařezu na řezné ploše přes 400 do 500 mm s odklizením a zasypáním jámy</t>
  </si>
  <si>
    <t>1409089016</t>
  </si>
  <si>
    <t>https://podminky.urs.cz/item/CS_URS_2022_01/112201114</t>
  </si>
  <si>
    <t>11</t>
  </si>
  <si>
    <t>113107152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</si>
  <si>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</si>
  <si>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-2007241417</t>
  </si>
  <si>
    <t>https://podminky.urs.cz/item/CS_URS_2022_01/113107152</t>
  </si>
  <si>
    <t>chodník</t>
  </si>
  <si>
    <t>145</t>
  </si>
  <si>
    <t>12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</si>
  <si>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</si>
  <si>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</si>
  <si>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1567878391</t>
  </si>
  <si>
    <t>https://podminky.urs.cz/item/CS_URS_2022_01/113107163</t>
  </si>
  <si>
    <t>asfaltová vozovka</t>
  </si>
  <si>
    <t>160,0</t>
  </si>
  <si>
    <t>13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</si>
  <si>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</si>
  <si>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</si>
  <si>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-872492714</t>
  </si>
  <si>
    <t>https://podminky.urs.cz/item/CS_URS_2022_01/113107171</t>
  </si>
  <si>
    <t>14</t>
  </si>
  <si>
    <t>113107172</t>
  </si>
  <si>
    <t>Odstranění podkladů nebo krytů strojně plochy jednotlivě přes 50 m2 do 200 m2 s přemístěním hmot na skládku na vzdálenost do 20 m nebo s naložením na dopravní prostředek z betonu prostého, o tl. vrstvy přes 150 do 300 mm</t>
  </si>
  <si>
    <t>-826209264</t>
  </si>
  <si>
    <t>https://podminky.urs.cz/item/CS_URS_2022_01/113107172</t>
  </si>
  <si>
    <t>dle TZ betonová plocha</t>
  </si>
  <si>
    <t>13,0</t>
  </si>
  <si>
    <t>113107181</t>
  </si>
  <si>
    <t>Odstranění podkladů nebo krytů strojně plochy jednotlivě přes 50 m2 do 200 m2 s přemístěním hmot na skládku na vzdálenost do 20 m nebo s naložením na dopravní prostředek živičných, o tl. vrstvy do 50 mm</t>
  </si>
  <si>
    <t>93373618</t>
  </si>
  <si>
    <t>https://podminky.urs.cz/item/CS_URS_2022_01/113107181</t>
  </si>
  <si>
    <t>16</t>
  </si>
  <si>
    <t>113107184</t>
  </si>
  <si>
    <t>Odstranění podkladů nebo krytů strojně plochy jednotlivě přes 50 m2 do 200 m2 s přemístěním hmot na skládku na vzdálenost do 20 m nebo s naložením na dopravní prostředek živičných, o tl. vrstvy přes 150 do 200 mm</t>
  </si>
  <si>
    <t>41224029</t>
  </si>
  <si>
    <t>https://podminky.urs.cz/item/CS_URS_2022_01/113107184</t>
  </si>
  <si>
    <t>dle TZ asfaltová vozovka</t>
  </si>
  <si>
    <t>17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</si>
  <si>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</si>
  <si>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</si>
  <si>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</si>
  <si>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938476707</t>
  </si>
  <si>
    <t>https://podminky.urs.cz/item/CS_URS_2022_01/113201112</t>
  </si>
  <si>
    <t>dle TZ</t>
  </si>
  <si>
    <t>OP3</t>
  </si>
  <si>
    <t>40,0</t>
  </si>
  <si>
    <t>18</t>
  </si>
  <si>
    <t>113202111</t>
  </si>
  <si>
    <t>Vytrhání obrub s vybouráním lože, s přemístěním hmot na skládku na vzdálenost do 3 m nebo s naložením na dopravní prostředek z krajníků nebo obrubníků stojatých</t>
  </si>
  <si>
    <t>-87435225</t>
  </si>
  <si>
    <t>https://podminky.urs.cz/item/CS_URS_2022_01/113202111</t>
  </si>
  <si>
    <t>betonový obrubník</t>
  </si>
  <si>
    <t>85,0</t>
  </si>
  <si>
    <t>kamenný krajník</t>
  </si>
  <si>
    <t>19</t>
  </si>
  <si>
    <t>113203111</t>
  </si>
  <si>
    <t>Vytrhání obrub s vybouráním lože, s přemístěním hmot na skládku na vzdálenost do 3 m nebo s naložením na dopravní prostředek z dlažebních kostek</t>
  </si>
  <si>
    <t>983709503</t>
  </si>
  <si>
    <t>https://podminky.urs.cz/item/CS_URS_2022_01/113203111</t>
  </si>
  <si>
    <t>dle TZ-jednořádek z žulových kostek</t>
  </si>
  <si>
    <t>20</t>
  </si>
  <si>
    <t>121151114</t>
  </si>
  <si>
    <t>Sejmutí ornice strojně při souvislé ploše přes 100 do 500 m2, tl. vrstvy přes 200 do 250 mm</t>
  </si>
  <si>
    <t>-760702350</t>
  </si>
  <si>
    <t>https://podminky.urs.cz/item/CS_URS_2022_01/121151114</t>
  </si>
  <si>
    <t>dle TZ  a situace</t>
  </si>
  <si>
    <t>570*0,1</t>
  </si>
  <si>
    <t>122251103</t>
  </si>
  <si>
    <t>Odkopávky a prokopávky nezapažené strojně v hornině třídy těžitelnosti I skupiny 3 přes 50 do 100 m3</t>
  </si>
  <si>
    <t>1796481861</t>
  </si>
  <si>
    <t>https://podminky.urs.cz/item/CS_URS_2022_01/122251103</t>
  </si>
  <si>
    <t>těžení a naložení ornice na meziskládce</t>
  </si>
  <si>
    <t>pro ohumusování</t>
  </si>
  <si>
    <t>29</t>
  </si>
  <si>
    <t>těžení a naložení ornice pro odvoz</t>
  </si>
  <si>
    <t>(57-29)</t>
  </si>
  <si>
    <t>22</t>
  </si>
  <si>
    <t>122552203</t>
  </si>
  <si>
    <t>Odkopávky a prokopávky nezapažené pro silnice a dálnice strojně v hornině třídy těžitelnosti III do 100 m3</t>
  </si>
  <si>
    <t>1417563917</t>
  </si>
  <si>
    <t>https://podminky.urs.cz/item/CS_URS_2022_01/122552203</t>
  </si>
  <si>
    <t>dle PD</t>
  </si>
  <si>
    <t>290</t>
  </si>
  <si>
    <t>23</t>
  </si>
  <si>
    <t>132251101</t>
  </si>
  <si>
    <t>Hloubení nezapažených rýh šířky do 800 mm strojně s urovnáním dna do předepsaného profilu a spádu v hornině třídy těžitelnosti I skupiny 3 do 20 m3</t>
  </si>
  <si>
    <t>-883339047</t>
  </si>
  <si>
    <t>https://podminky.urs.cz/item/CS_URS_2022_01/132251101</t>
  </si>
  <si>
    <t>výkop pro drenáž</t>
  </si>
  <si>
    <t>52,0*0,4*0,5</t>
  </si>
  <si>
    <t>výkop pro chráničky</t>
  </si>
  <si>
    <t>7,0*0,6*0,8</t>
  </si>
  <si>
    <t>6,0*0,5*0,6</t>
  </si>
  <si>
    <t>pro vpustě</t>
  </si>
  <si>
    <t>1,2*1,2*1,5*2</t>
  </si>
  <si>
    <t>24</t>
  </si>
  <si>
    <t>132212121</t>
  </si>
  <si>
    <t>Hloubení zapažených rýh šířky do 800 mm ručně s urovnáním dna do předepsaného profilu a spádu v hornině třídy těžitelnosti I skupiny 3 soudržných</t>
  </si>
  <si>
    <t>-15648398</t>
  </si>
  <si>
    <t>https://podminky.urs.cz/item/CS_URS_2022_01/132212121</t>
  </si>
  <si>
    <t xml:space="preserve"> ruční výkop ztíženost vukopávky - zvýšená opatrnost v souběhu či křížení s kabelovým vedením</t>
  </si>
  <si>
    <t>25</t>
  </si>
  <si>
    <t>151101101</t>
  </si>
  <si>
    <t>Zřízení pažení a rozepření stěn rýh pro podzemní vedení příložné pro jakoukoliv mezerovitost, hloubky do 2 m</t>
  </si>
  <si>
    <t>-1726338627</t>
  </si>
  <si>
    <t>https://podminky.urs.cz/item/CS_URS_2022_01/151101101</t>
  </si>
  <si>
    <t>2*(1,2+1,2)*1,5*2</t>
  </si>
  <si>
    <t>26</t>
  </si>
  <si>
    <t>151101111</t>
  </si>
  <si>
    <t>Odstranění pažení a rozepření stěn rýh pro podzemní vedení s uložením materiálu na vzdálenost do 3 m od kraje výkopu příložné, hloubky do 2 m</t>
  </si>
  <si>
    <t>-990361436</t>
  </si>
  <si>
    <t>https://podminky.urs.cz/item/CS_URS_2022_01/151101111</t>
  </si>
  <si>
    <t>27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</si>
  <si>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</si>
  <si>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</si>
  <si>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-1674381413</t>
  </si>
  <si>
    <t>https://podminky.urs.cz/item/CS_URS_2022_01/162351103</t>
  </si>
  <si>
    <t>dovoz ornice z meziskládky pro ohumusování</t>
  </si>
  <si>
    <t>28</t>
  </si>
  <si>
    <t>162201402</t>
  </si>
  <si>
    <t>Vodorovné přemístění větví, kmenů nebo pařezů s naložením, složením a dopravou do 1000 m větví stromů listnatých, průměru kmene přes 300 do 500 mm</t>
  </si>
  <si>
    <t>2088876661</t>
  </si>
  <si>
    <t>https://podminky.urs.cz/item/CS_URS_2022_01/162201402</t>
  </si>
  <si>
    <t>162201412</t>
  </si>
  <si>
    <t>Vodorovné přemístění větví, kmenů nebo pařezů s naložením, složením a dopravou do 1000 m kmenů stromů listnatých, průměru přes 300 do 500 mm</t>
  </si>
  <si>
    <t>-814056900</t>
  </si>
  <si>
    <t>https://podminky.urs.cz/item/CS_URS_2022_01/162201412</t>
  </si>
  <si>
    <t>30</t>
  </si>
  <si>
    <t>162201422</t>
  </si>
  <si>
    <t>Vodorovné přemístění větví, kmenů nebo pařezů s naložením, složením a dopravou do 1000 m pařezů kmenů, průměru přes 300 do 500 mm</t>
  </si>
  <si>
    <t>651708550</t>
  </si>
  <si>
    <t>https://podminky.urs.cz/item/CS_URS_2022_01/162201422</t>
  </si>
  <si>
    <t>31</t>
  </si>
  <si>
    <t>162301932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</si>
  <si>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</si>
  <si>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2125723422</t>
  </si>
  <si>
    <t>https://podminky.urs.cz/item/CS_URS_2022_01/162301932</t>
  </si>
  <si>
    <t>1*9</t>
  </si>
  <si>
    <t>32</t>
  </si>
  <si>
    <t>162301952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</si>
  <si>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</si>
  <si>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1673774848</t>
  </si>
  <si>
    <t>https://podminky.urs.cz/item/CS_URS_2022_01/162301952</t>
  </si>
  <si>
    <t>33</t>
  </si>
  <si>
    <t>162301972</t>
  </si>
  <si>
    <t>Vodorovné přemístění větví, kmenů nebo pařezů s naložením, složením a dopravou Příplatek k cenám za každých dalších i započatých 1000 m přes 1000 m pařezů kmenů, průměru přes 300 do 500 mm</t>
  </si>
  <si>
    <t>2017834209</t>
  </si>
  <si>
    <t>https://podminky.urs.cz/item/CS_URS_2022_01/162301972</t>
  </si>
  <si>
    <t>34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</si>
  <si>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</si>
  <si>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</si>
  <si>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-1574775471</t>
  </si>
  <si>
    <t>https://podminky.urs.cz/item/CS_URS_2022_01/162651112</t>
  </si>
  <si>
    <t>odvoz přebytečné ornice  na skládku</t>
  </si>
  <si>
    <t>57-29</t>
  </si>
  <si>
    <t>35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</si>
  <si>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</si>
  <si>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</si>
  <si>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CS ÚRS 2017 01</t>
  </si>
  <si>
    <t>1695809809</t>
  </si>
  <si>
    <t>odvoz přebytečné zeminy na skládku</t>
  </si>
  <si>
    <t>(290+19,88)-12,0</t>
  </si>
  <si>
    <t>36</t>
  </si>
  <si>
    <t>171251201</t>
  </si>
  <si>
    <t>1806197866</t>
  </si>
  <si>
    <t>https://podminky.urs.cz/item/CS_URS_2022_01/171251201</t>
  </si>
  <si>
    <t>37</t>
  </si>
  <si>
    <t>1578937442</t>
  </si>
  <si>
    <t>297,56*1,6</t>
  </si>
  <si>
    <t>38</t>
  </si>
  <si>
    <t>174151101</t>
  </si>
  <si>
    <t>Zásyp sypaninou z jakékoliv horniny strojně s uložením výkopku ve vrstvách se zhutněním jam, šachet, rýh nebo kolem objektů v těchto vykopávkách</t>
  </si>
  <si>
    <t>-874228041</t>
  </si>
  <si>
    <t>https://podminky.urs.cz/item/CS_URS_2022_01/174151101</t>
  </si>
  <si>
    <t>4,32-(0,45*2)</t>
  </si>
  <si>
    <t>-0,288</t>
  </si>
  <si>
    <t>39</t>
  </si>
  <si>
    <t>58331351</t>
  </si>
  <si>
    <t>kamenivo těžené drobné frakce 0/4</t>
  </si>
  <si>
    <t>20840599</t>
  </si>
  <si>
    <t>3,132*2,0</t>
  </si>
  <si>
    <t>40</t>
  </si>
  <si>
    <t>181351103</t>
  </si>
  <si>
    <t>Rozprostření a urovnání ornice v rovině nebo ve svahu sklonu do 1:5 strojně při souvislé ploše přes 100 do 500 m2, tl. vrstvy do 200 mm</t>
  </si>
  <si>
    <t>-1612641440</t>
  </si>
  <si>
    <t>https://podminky.urs.cz/item/CS_URS_2022_01/181351103</t>
  </si>
  <si>
    <t>dle TZ a situace</t>
  </si>
  <si>
    <t>290,0</t>
  </si>
  <si>
    <t>41</t>
  </si>
  <si>
    <t>181411131</t>
  </si>
  <si>
    <t>Založení trávníku na půdě předem připravené plochy do 1000 m2 výsevem včetně utažení parkového v rovině nebo na svahu do 1:5</t>
  </si>
  <si>
    <t>-714866591</t>
  </si>
  <si>
    <t>https://podminky.urs.cz/item/CS_URS_2022_01/181411131</t>
  </si>
  <si>
    <t>42</t>
  </si>
  <si>
    <t>00572410</t>
  </si>
  <si>
    <t>osivo směs travní parková</t>
  </si>
  <si>
    <t>kg</t>
  </si>
  <si>
    <t>2131606359</t>
  </si>
  <si>
    <t>290,0*0,04</t>
  </si>
  <si>
    <t>43</t>
  </si>
  <si>
    <t>181951112</t>
  </si>
  <si>
    <t>Úprava pláně vyrovnáním výškových rozdílů strojně v hornině třídy těžitelnosti I, skupiny 1 až 3 se zhutněním</t>
  </si>
  <si>
    <t>-380303211</t>
  </si>
  <si>
    <t>https://podminky.urs.cz/item/CS_URS_2022_01/181951112</t>
  </si>
  <si>
    <t>817,4</t>
  </si>
  <si>
    <t>44</t>
  </si>
  <si>
    <t>184818232</t>
  </si>
  <si>
    <t>Ochrana kmene bedněním před poškozením stavebním provozem zřízení včetně odstranění výšky bednění do 2 m průměru kmene přes 300 do 500 mm</t>
  </si>
  <si>
    <t>1868307190</t>
  </si>
  <si>
    <t>https://podminky.urs.cz/item/CS_URS_2022_01/184818232</t>
  </si>
  <si>
    <t>20,0</t>
  </si>
  <si>
    <t>45</t>
  </si>
  <si>
    <t>185803111</t>
  </si>
  <si>
    <t>Ošetření trávníku jednorázové v rovině nebo na svahu do 1:5</t>
  </si>
  <si>
    <t>652312184</t>
  </si>
  <si>
    <t>https://podminky.urs.cz/item/CS_URS_2022_01/185803111</t>
  </si>
  <si>
    <t>290,0*2</t>
  </si>
  <si>
    <t>Zakládání</t>
  </si>
  <si>
    <t>46</t>
  </si>
  <si>
    <t>211571121</t>
  </si>
  <si>
    <t>Výplň kamenivem do rýh odvodňovacích žeber nebo trativodů bez zhutnění, s úpravou povrchu výplně kamenivem drobným těženým</t>
  </si>
  <si>
    <t>-644366116</t>
  </si>
  <si>
    <t>https://podminky.urs.cz/item/CS_URS_2022_01/211571121</t>
  </si>
  <si>
    <t>52*0,4*0,4</t>
  </si>
  <si>
    <t>47</t>
  </si>
  <si>
    <t>212572121</t>
  </si>
  <si>
    <t>Lože pro trativody z kameniva drobného těženého</t>
  </si>
  <si>
    <t>-731626696</t>
  </si>
  <si>
    <t>https://podminky.urs.cz/item/CS_URS_2022_01/212572121</t>
  </si>
  <si>
    <t>52*0,4*0,1</t>
  </si>
  <si>
    <t>48</t>
  </si>
  <si>
    <t>212755214</t>
  </si>
  <si>
    <t>Trativody bez lože z drenážních trubek plastových flexibilních D 100 mm</t>
  </si>
  <si>
    <t>579040547</t>
  </si>
  <si>
    <t>https://podminky.urs.cz/item/CS_URS_2022_01/212755214</t>
  </si>
  <si>
    <t>Vodorovné konstrukce</t>
  </si>
  <si>
    <t>49</t>
  </si>
  <si>
    <t>451572111</t>
  </si>
  <si>
    <t>Lože pod potrubí, stoky a drobné objekty v otevřeném výkopu z kameniva drobného těženého 0 až 4 mm</t>
  </si>
  <si>
    <t>-2095187808</t>
  </si>
  <si>
    <t>https://podminky.urs.cz/item/CS_URS_2022_01/451572111</t>
  </si>
  <si>
    <t xml:space="preserve">pod vpustě </t>
  </si>
  <si>
    <t>1,2*1,2*0,1*2</t>
  </si>
  <si>
    <t>50</t>
  </si>
  <si>
    <t>451577777</t>
  </si>
  <si>
    <t>Podklad nebo lože pod dlažbu (přídlažbu) v ploše vodorovné nebo ve sklonu do 1:5, tloušťky od 30 do 100 mm z kameniva těženého</t>
  </si>
  <si>
    <t>-2059125935</t>
  </si>
  <si>
    <t>https://podminky.urs.cz/item/CS_URS_2022_01/451577777</t>
  </si>
  <si>
    <t>pod dlažbu</t>
  </si>
  <si>
    <t>280+26+5</t>
  </si>
  <si>
    <t>469</t>
  </si>
  <si>
    <t>Stavební práce při elektromontážích</t>
  </si>
  <si>
    <t>51</t>
  </si>
  <si>
    <t>469-0</t>
  </si>
  <si>
    <t>Chránička pro vedení SEK-vč.lože a obsypu D+M</t>
  </si>
  <si>
    <t>-209726528</t>
  </si>
  <si>
    <t>52</t>
  </si>
  <si>
    <t>469-1</t>
  </si>
  <si>
    <t>Chránička půlená AROT +půlená chránička PE110 vč.lože a obsypu</t>
  </si>
  <si>
    <t>1770684664</t>
  </si>
  <si>
    <t>Komunikace pozemní</t>
  </si>
  <si>
    <t>53</t>
  </si>
  <si>
    <t>564851111</t>
  </si>
  <si>
    <t>Podklad ze štěrkodrti ŠD s rozprostřením a zhutněním plochy přes 100 m2, po zhutnění tl. 150 mm</t>
  </si>
  <si>
    <t>1702756442</t>
  </si>
  <si>
    <t>https://podminky.urs.cz/item/CS_URS_2022_01/564851111</t>
  </si>
  <si>
    <t>dle TZ a vzorových řezů</t>
  </si>
  <si>
    <t>chodník dlažba</t>
  </si>
  <si>
    <t>150</t>
  </si>
  <si>
    <t>54</t>
  </si>
  <si>
    <t>564861111</t>
  </si>
  <si>
    <t>Podklad ze štěrkodrti ŠD s rozprostřením a zhutněním plochy přes 100 m2, po zhutnění tl. 200 mm</t>
  </si>
  <si>
    <t>746582724</t>
  </si>
  <si>
    <t>https://podminky.urs.cz/item/CS_URS_2022_01/564861111</t>
  </si>
  <si>
    <t>příjezdná komunikace</t>
  </si>
  <si>
    <t>340,0*1,02</t>
  </si>
  <si>
    <t>340,0</t>
  </si>
  <si>
    <t>55</t>
  </si>
  <si>
    <t>564871116</t>
  </si>
  <si>
    <t>Podklad ze štěrkodrti ŠD s rozprostřením a zhutněním plochy přes 100 m2, po zhutnění tl. 300 mm</t>
  </si>
  <si>
    <t>-121784004</t>
  </si>
  <si>
    <t>https://podminky.urs.cz/item/CS_URS_2022_01/564871116</t>
  </si>
  <si>
    <t>parkoviště zatravňovací tvárnice</t>
  </si>
  <si>
    <t>280*1,02</t>
  </si>
  <si>
    <t>parkoviště zámková dlažba</t>
  </si>
  <si>
    <t>56</t>
  </si>
  <si>
    <t>569903311</t>
  </si>
  <si>
    <t>Zřízení zemních krajnic z hornin jakékoliv třídy se zhutněním</t>
  </si>
  <si>
    <t>-444729087</t>
  </si>
  <si>
    <t>https://podminky.urs.cz/item/CS_URS_2022_01/569903311</t>
  </si>
  <si>
    <t>57</t>
  </si>
  <si>
    <t>573191111</t>
  </si>
  <si>
    <t>Postřik infiltrační kationaktivní emulzí v množství 1,00 kg/m2</t>
  </si>
  <si>
    <t>1422026928</t>
  </si>
  <si>
    <t>https://podminky.urs.cz/item/CS_URS_2022_01/573191111</t>
  </si>
  <si>
    <t>příjezdná vozovka</t>
  </si>
  <si>
    <t>58</t>
  </si>
  <si>
    <t>573211108</t>
  </si>
  <si>
    <t>Postřik spojovací PS bez posypu kamenivem z asfaltu silničního, v množství 0,40 kg/m2</t>
  </si>
  <si>
    <t>149422679</t>
  </si>
  <si>
    <t>https://podminky.urs.cz/item/CS_URS_2022_01/573211108</t>
  </si>
  <si>
    <t>59</t>
  </si>
  <si>
    <t>577134121</t>
  </si>
  <si>
    <t>Asfaltový beton vrstva obrusná ACO 11 (ABS) s rozprostřením a se zhutněním z nemodifikovaného asfaltu v pruhu šířky přes 3 m tř. I, po zhutnění tl. 40 mm</t>
  </si>
  <si>
    <t>-2028700581</t>
  </si>
  <si>
    <t>https://podminky.urs.cz/item/CS_URS_2022_01/577134121</t>
  </si>
  <si>
    <t>60</t>
  </si>
  <si>
    <t>577145121</t>
  </si>
  <si>
    <t>Asfaltový beton vrstva obrusná ACO 16 (ABH) s rozprostřením a zhutněním z nemodifikovaného asfaltu v pruhu šířky přes 3 m, po zhutnění tl. 50 mm</t>
  </si>
  <si>
    <t>-212363647</t>
  </si>
  <si>
    <t>https://podminky.urs.cz/item/CS_URS_2022_01/577145121</t>
  </si>
  <si>
    <t>61</t>
  </si>
  <si>
    <t>596412212</t>
  </si>
  <si>
    <t>Kladení dlažby z betonových vegetačních dlaždic pozemních komunikací s ložem z kameniva těženého nebo drceného tl. do 50 mm, s vyplněním spár a vegetačních otvorů, s hutněním vibrováním tl. 80 mm, pro plochy přes 100 do 300 m2</t>
  </si>
  <si>
    <t>198448547</t>
  </si>
  <si>
    <t>https://podminky.urs.cz/item/CS_URS_2022_01/596412212</t>
  </si>
  <si>
    <t>zatravňovací tvárnice 20*20*8</t>
  </si>
  <si>
    <t>280</t>
  </si>
  <si>
    <t>62</t>
  </si>
  <si>
    <t>5-1</t>
  </si>
  <si>
    <t>zatravňovací dlažba vegetační 20*20*8mm</t>
  </si>
  <si>
    <t>-474844902</t>
  </si>
  <si>
    <t>63</t>
  </si>
  <si>
    <t>596211112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</si>
  <si>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</si>
  <si>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-188336764</t>
  </si>
  <si>
    <t>https://podminky.urs.cz/item/CS_URS_2022_01/596211112</t>
  </si>
  <si>
    <t>dle TZ  a vzorových řezů</t>
  </si>
  <si>
    <t>dlažba šedá</t>
  </si>
  <si>
    <t>76+65</t>
  </si>
  <si>
    <t>dlažba reliéfní</t>
  </si>
  <si>
    <t>9,0</t>
  </si>
  <si>
    <t>64</t>
  </si>
  <si>
    <t>59245006</t>
  </si>
  <si>
    <t>dlažba tvar obdélník betonová pro nevidomé 200x100x60mm barevná</t>
  </si>
  <si>
    <t>2034641004</t>
  </si>
  <si>
    <t>9,0*1,02</t>
  </si>
  <si>
    <t>65</t>
  </si>
  <si>
    <t>59245019</t>
  </si>
  <si>
    <t>dlažba tvar obdélník betonová pro nevidomé 200x100x60mm přírodní</t>
  </si>
  <si>
    <t>703119403</t>
  </si>
  <si>
    <t>141*1,02</t>
  </si>
  <si>
    <t>66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</si>
  <si>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</si>
  <si>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</si>
  <si>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2145851410</t>
  </si>
  <si>
    <t>https://podminky.urs.cz/item/CS_URS_2022_01/596212210</t>
  </si>
  <si>
    <t>parkoviště</t>
  </si>
  <si>
    <t>26,0</t>
  </si>
  <si>
    <t>67</t>
  </si>
  <si>
    <t>592453170</t>
  </si>
  <si>
    <t>dlažba skladebná betonová základní 20x20x8 cm přírodní</t>
  </si>
  <si>
    <t>-1584382484</t>
  </si>
  <si>
    <t>26,0*1,02</t>
  </si>
  <si>
    <t>Trubní vedení</t>
  </si>
  <si>
    <t>68</t>
  </si>
  <si>
    <t>895941341</t>
  </si>
  <si>
    <t>Osazení vpusti uliční z betonových dílců DN 500 dno s výtokem</t>
  </si>
  <si>
    <t>-236789380</t>
  </si>
  <si>
    <t>https://podminky.urs.cz/item/CS_URS_2022_01/895941341</t>
  </si>
  <si>
    <t>69</t>
  </si>
  <si>
    <t>895941351</t>
  </si>
  <si>
    <t>Osazení vpusti uliční z betonových dílců DN 500 skruž horní pro čtvercovou vtokovou mříž</t>
  </si>
  <si>
    <t>-431878573</t>
  </si>
  <si>
    <t>https://podminky.urs.cz/item/CS_URS_2022_01/895941351</t>
  </si>
  <si>
    <t>70</t>
  </si>
  <si>
    <t>895941362</t>
  </si>
  <si>
    <t>Osazení vpusti uliční z betonových dílců DN 500 skruž středová 590 mm</t>
  </si>
  <si>
    <t>-1635329736</t>
  </si>
  <si>
    <t>https://podminky.urs.cz/item/CS_URS_2022_01/895941362</t>
  </si>
  <si>
    <t>71</t>
  </si>
  <si>
    <t>899204112</t>
  </si>
  <si>
    <t>Osazení mříží litinových včetně rámů a košů na bahno pro třídu zatížení D400, E600</t>
  </si>
  <si>
    <t>-145163722</t>
  </si>
  <si>
    <t>https://podminky.urs.cz/item/CS_URS_2022_01/899204112</t>
  </si>
  <si>
    <t>72</t>
  </si>
  <si>
    <t>899331111</t>
  </si>
  <si>
    <t>Výšková úprava uličního vstupu nebo vpusti do 200 mm zvýšením poklopu</t>
  </si>
  <si>
    <t>-800378756</t>
  </si>
  <si>
    <t>https://podminky.urs.cz/item/CS_URS_2022_01/899331111</t>
  </si>
  <si>
    <t>73</t>
  </si>
  <si>
    <t>8-1</t>
  </si>
  <si>
    <t>Vpusť uliční - celková sestava betonových prefabrikátů  vč.mříže rámem s panty a koše</t>
  </si>
  <si>
    <t>ks</t>
  </si>
  <si>
    <t>291992131</t>
  </si>
  <si>
    <t>Ostatní konstrukce a práce, bourání</t>
  </si>
  <si>
    <t>74</t>
  </si>
  <si>
    <t>914111111</t>
  </si>
  <si>
    <t>Montáž svislé dopravní značky základní velikosti do 1 m2 objímkami na sloupky nebo konzoly</t>
  </si>
  <si>
    <t>1295436103</t>
  </si>
  <si>
    <t>https://podminky.urs.cz/item/CS_URS_2022_01/914111111</t>
  </si>
  <si>
    <t>IP6</t>
  </si>
  <si>
    <t>IP4</t>
  </si>
  <si>
    <t>IP10a</t>
  </si>
  <si>
    <t>A9</t>
  </si>
  <si>
    <t>IP11a</t>
  </si>
  <si>
    <t>IP11b</t>
  </si>
  <si>
    <t>IP12+225</t>
  </si>
  <si>
    <t>E1</t>
  </si>
  <si>
    <t>E6</t>
  </si>
  <si>
    <t>přemístění stávajících značek - znovuosazení</t>
  </si>
  <si>
    <t>75</t>
  </si>
  <si>
    <t>40445616</t>
  </si>
  <si>
    <t>značky upravující přednost IP6 900mm retroreflexní</t>
  </si>
  <si>
    <t>1548038064</t>
  </si>
  <si>
    <t>76</t>
  </si>
  <si>
    <t>40445610</t>
  </si>
  <si>
    <t>značky upravující přednost IP4 1250mm retroreflexní</t>
  </si>
  <si>
    <t>-202032441</t>
  </si>
  <si>
    <t>77</t>
  </si>
  <si>
    <t>404456181</t>
  </si>
  <si>
    <t>značky upravující přednost A9</t>
  </si>
  <si>
    <t>-1608961506</t>
  </si>
  <si>
    <t>78</t>
  </si>
  <si>
    <t>40445641</t>
  </si>
  <si>
    <t>informativní značky směrové IP 10a 500x500mm</t>
  </si>
  <si>
    <t>-1439853300</t>
  </si>
  <si>
    <t>79</t>
  </si>
  <si>
    <t>404456251</t>
  </si>
  <si>
    <t>informativní značky provozní IP11a  500x700mm</t>
  </si>
  <si>
    <t>-1439033562</t>
  </si>
  <si>
    <t>E8e</t>
  </si>
  <si>
    <t>80</t>
  </si>
  <si>
    <t>404456252</t>
  </si>
  <si>
    <t>informativní značky provozní IP11b 500x700mm</t>
  </si>
  <si>
    <t>-1014928265</t>
  </si>
  <si>
    <t>81</t>
  </si>
  <si>
    <t>404456253</t>
  </si>
  <si>
    <t>informativní značky provozní IP 12 500x700mm</t>
  </si>
  <si>
    <t>-487120027</t>
  </si>
  <si>
    <t>IP12</t>
  </si>
  <si>
    <t xml:space="preserve">Součet                                                       </t>
  </si>
  <si>
    <t>82</t>
  </si>
  <si>
    <t>40445647</t>
  </si>
  <si>
    <t>dodatkové tabulky E1, E2a,b , E6, E9, E10 E12c, E17 500x500mm</t>
  </si>
  <si>
    <t>1954695813</t>
  </si>
  <si>
    <t>83</t>
  </si>
  <si>
    <t>914511112</t>
  </si>
  <si>
    <t>Montáž sloupku dopravních značek délky do 3,5 m do hliníkové patky</t>
  </si>
  <si>
    <t>-1507529889</t>
  </si>
  <si>
    <t>https://podminky.urs.cz/item/CS_URS_2022_01/914511112</t>
  </si>
  <si>
    <t>nové značky</t>
  </si>
  <si>
    <t>osazení stávajících</t>
  </si>
  <si>
    <t>84</t>
  </si>
  <si>
    <t>40445225</t>
  </si>
  <si>
    <t>sloupek pro dopravní značku Zn D 60mm v 3,5m</t>
  </si>
  <si>
    <t>1330719832</t>
  </si>
  <si>
    <t>85</t>
  </si>
  <si>
    <t>40445240</t>
  </si>
  <si>
    <t>patka pro sloupek Al D 60mm</t>
  </si>
  <si>
    <t>987745917</t>
  </si>
  <si>
    <t>86</t>
  </si>
  <si>
    <t>40445253</t>
  </si>
  <si>
    <t>víčko plastové na sloupek D 60mm</t>
  </si>
  <si>
    <t>-171142045</t>
  </si>
  <si>
    <t>87</t>
  </si>
  <si>
    <t>40445256</t>
  </si>
  <si>
    <t>svorka upínací na sloupek dopravní značky D 60mm</t>
  </si>
  <si>
    <t>1430234208</t>
  </si>
  <si>
    <t>12*2</t>
  </si>
  <si>
    <t>88</t>
  </si>
  <si>
    <t>915111112</t>
  </si>
  <si>
    <t>Vodorovné dopravní značení stříkané barvou dělící čára šířky 125 mm souvislá bílá retroreflexní</t>
  </si>
  <si>
    <t>90276528</t>
  </si>
  <si>
    <t>https://podminky.urs.cz/item/CS_URS_2022_01/915111112</t>
  </si>
  <si>
    <t>V10b</t>
  </si>
  <si>
    <t>67,5</t>
  </si>
  <si>
    <t>V10c</t>
  </si>
  <si>
    <t>33,0</t>
  </si>
  <si>
    <t>V1a</t>
  </si>
  <si>
    <t>89</t>
  </si>
  <si>
    <t>915111116</t>
  </si>
  <si>
    <t>Vodorovné dopravní značení stříkané barvou dělící čára šířky 125 mm souvislá žlutá retroreflexní</t>
  </si>
  <si>
    <t>1668978159</t>
  </si>
  <si>
    <t>https://podminky.urs.cz/item/CS_URS_2022_01/915111116</t>
  </si>
  <si>
    <t>V12a</t>
  </si>
  <si>
    <t>90</t>
  </si>
  <si>
    <t>915121112</t>
  </si>
  <si>
    <t>Vodorovné dopravní značení stříkané barvou vodící čára bílá šířky 250 mm souvislá retroreflexní</t>
  </si>
  <si>
    <t>5638566</t>
  </si>
  <si>
    <t>https://podminky.urs.cz/item/CS_URS_2022_01/915121112</t>
  </si>
  <si>
    <t>V4</t>
  </si>
  <si>
    <t>91</t>
  </si>
  <si>
    <t>915131112</t>
  </si>
  <si>
    <t>Vodorovné dopravní značení stříkané barvou přechody pro chodce, šipky, symboly bílé retroreflexní</t>
  </si>
  <si>
    <t>-1927264888</t>
  </si>
  <si>
    <t>https://podminky.urs.cz/item/CS_URS_2022_01/915131112</t>
  </si>
  <si>
    <t>V10f</t>
  </si>
  <si>
    <t>2*5,0</t>
  </si>
  <si>
    <t>V13</t>
  </si>
  <si>
    <t>6,0*2</t>
  </si>
  <si>
    <t>92</t>
  </si>
  <si>
    <t>915321115</t>
  </si>
  <si>
    <t>Vodorovné značení předformovaným termoplastem vodící pás pro slabozraké z 6 proužků</t>
  </si>
  <si>
    <t>1413578117</t>
  </si>
  <si>
    <t>https://podminky.urs.cz/item/CS_URS_2022_01/915321115</t>
  </si>
  <si>
    <t>93</t>
  </si>
  <si>
    <t>915611111</t>
  </si>
  <si>
    <t>Předznačení pro vodorovné značení stříkané barvou nebo prováděné z nátěrových hmot liniové dělicí čáry, vodicí proužky</t>
  </si>
  <si>
    <t>-1575009653</t>
  </si>
  <si>
    <t>https://podminky.urs.cz/item/CS_URS_2022_01/915611111</t>
  </si>
  <si>
    <t>109,5+40+13</t>
  </si>
  <si>
    <t>94</t>
  </si>
  <si>
    <t>915621111</t>
  </si>
  <si>
    <t>Předznačení pro vodorovné značení stříkané barvou nebo prováděné z nátěrových hmot plošné šipky, symboly, nápisy</t>
  </si>
  <si>
    <t>-683373790</t>
  </si>
  <si>
    <t>https://podminky.urs.cz/item/CS_URS_2022_01/915621111</t>
  </si>
  <si>
    <t>95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</si>
  <si>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</si>
  <si>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</si>
  <si>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-1286876569</t>
  </si>
  <si>
    <t>https://podminky.urs.cz/item/CS_URS_2022_01/916131213</t>
  </si>
  <si>
    <t>silničný obrubník 150/250rovný</t>
  </si>
  <si>
    <t>rovný</t>
  </si>
  <si>
    <t>121-16</t>
  </si>
  <si>
    <t>R1,0</t>
  </si>
  <si>
    <t>4,0</t>
  </si>
  <si>
    <t>R4,0</t>
  </si>
  <si>
    <t>12,0</t>
  </si>
  <si>
    <t>96</t>
  </si>
  <si>
    <t>59217031</t>
  </si>
  <si>
    <t>obrubník betonový silniční 1000x150x250mm</t>
  </si>
  <si>
    <t>-1494646971</t>
  </si>
  <si>
    <t>121*1,02 'Přepočtené koeficientem množství</t>
  </si>
  <si>
    <t>97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</si>
  <si>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</si>
  <si>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</si>
  <si>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-408342570</t>
  </si>
  <si>
    <t>https://podminky.urs.cz/item/CS_URS_2022_01/916231213</t>
  </si>
  <si>
    <t>dle TZ-obrubník 80/250</t>
  </si>
  <si>
    <t>obrubník 100/250</t>
  </si>
  <si>
    <t>98</t>
  </si>
  <si>
    <t>59217016</t>
  </si>
  <si>
    <t>obrubník betonový chodníkový 1000x80x250mm</t>
  </si>
  <si>
    <t>1934070848</t>
  </si>
  <si>
    <t>60*1,02 'Přepočtené koeficientem množství</t>
  </si>
  <si>
    <t>99</t>
  </si>
  <si>
    <t>59217017</t>
  </si>
  <si>
    <t>obrubník betonový chodníkový 1000x100x250mm</t>
  </si>
  <si>
    <t>1860416286</t>
  </si>
  <si>
    <t>78*1,02 'Přepočtené koeficientem množství</t>
  </si>
  <si>
    <t>100</t>
  </si>
  <si>
    <t>916241112</t>
  </si>
  <si>
    <t>Osazení obrubníku kamenného se zřízením lože, s vyplněním a zatřením spár cementovou maltou ležatého bez boční opěry, do lože z betonu prostého</t>
  </si>
  <si>
    <t>-1880835003</t>
  </si>
  <si>
    <t>https://podminky.urs.cz/item/CS_URS_2022_01/916241112</t>
  </si>
  <si>
    <t>39,0</t>
  </si>
  <si>
    <t>101</t>
  </si>
  <si>
    <t>58380004</t>
  </si>
  <si>
    <t>obrubník kamenný žulový přímý 1000x250x200mm</t>
  </si>
  <si>
    <t>49666664</t>
  </si>
  <si>
    <t>39*1,02 'Přepočtené koeficientem množství</t>
  </si>
  <si>
    <t>102</t>
  </si>
  <si>
    <t>916241213</t>
  </si>
  <si>
    <t>Osazení obrubníku kamenného se zřízením lože, s vyplněním a zatřením spár cementovou maltou stojatého s boční opěrou z betonu prostého, do lože z betonu prostého</t>
  </si>
  <si>
    <t>-795099524</t>
  </si>
  <si>
    <t>https://podminky.urs.cz/item/CS_URS_2022_01/916241213</t>
  </si>
  <si>
    <t xml:space="preserve">dle TZ a situace </t>
  </si>
  <si>
    <t>krajník KS3</t>
  </si>
  <si>
    <t>37,0+10</t>
  </si>
  <si>
    <t>103</t>
  </si>
  <si>
    <t>583802110</t>
  </si>
  <si>
    <t>krajník silniční kamenný, žula 13x20 x 30-80</t>
  </si>
  <si>
    <t>-728851100</t>
  </si>
  <si>
    <t>47*1,02 'Přepočtené koeficientem množství</t>
  </si>
  <si>
    <t>104</t>
  </si>
  <si>
    <t>919121121</t>
  </si>
  <si>
    <t>Utěsnění dilatačních spár zálivkou za studena v cementobetonovém nebo živičném krytu včetně adhezního nátěru s těsnicím profilem pod zálivkou, pro komůrky šířky 15 mm, hloubky 25 mm</t>
  </si>
  <si>
    <t>-363400882</t>
  </si>
  <si>
    <t>https://podminky.urs.cz/item/CS_URS_2022_01/919121121</t>
  </si>
  <si>
    <t>105</t>
  </si>
  <si>
    <t>919735112</t>
  </si>
  <si>
    <t>Řezání stávajícího živičného krytu nebo podkladu hloubky přes 50 do 100 mm</t>
  </si>
  <si>
    <t>948528993</t>
  </si>
  <si>
    <t>https://podminky.urs.cz/item/CS_URS_2022_01/919735112</t>
  </si>
  <si>
    <t>106</t>
  </si>
  <si>
    <t>936104211</t>
  </si>
  <si>
    <t>Montáž odpadkového koše do betonové patky</t>
  </si>
  <si>
    <t>-1862286138</t>
  </si>
  <si>
    <t>https://podminky.urs.cz/item/CS_URS_2022_01/936104211</t>
  </si>
  <si>
    <t>1,0</t>
  </si>
  <si>
    <t>107</t>
  </si>
  <si>
    <t>74910130</t>
  </si>
  <si>
    <t>koš odpadkový kovový kotvený, uzamykatelný v 885mm š 370mm obsah 60L</t>
  </si>
  <si>
    <t>1481953751</t>
  </si>
  <si>
    <t>108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</si>
  <si>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</si>
  <si>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</si>
  <si>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-623046612</t>
  </si>
  <si>
    <t>https://podminky.urs.cz/item/CS_URS_2022_01/966006132</t>
  </si>
  <si>
    <t>109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</si>
  <si>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</si>
  <si>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</si>
  <si>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-1175560115</t>
  </si>
  <si>
    <t>https://podminky.urs.cz/item/CS_URS_2022_01/966006211</t>
  </si>
  <si>
    <t>110</t>
  </si>
  <si>
    <t>966007111</t>
  </si>
  <si>
    <t>Odstranění vodorovného dopravního značení frézováním značeného barvou čáry šířky do 125 mm</t>
  </si>
  <si>
    <t>796689094</t>
  </si>
  <si>
    <t>https://podminky.urs.cz/item/CS_URS_2022_01/966007111</t>
  </si>
  <si>
    <t>dle TZ V10d</t>
  </si>
  <si>
    <t>25,0</t>
  </si>
  <si>
    <t>111</t>
  </si>
  <si>
    <t>966007113</t>
  </si>
  <si>
    <t>Odstranění vodorovného dopravního značení frézováním značeného barvou plošného</t>
  </si>
  <si>
    <t>-1258646379</t>
  </si>
  <si>
    <t>https://podminky.urs.cz/item/CS_URS_2022_01/966007113</t>
  </si>
  <si>
    <t>5,0</t>
  </si>
  <si>
    <t>112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</si>
  <si>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</si>
  <si>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</si>
  <si>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-585476895</t>
  </si>
  <si>
    <t>https://podminky.urs.cz/item/CS_URS_2022_01/979024443</t>
  </si>
  <si>
    <t xml:space="preserve">OP3 </t>
  </si>
  <si>
    <t xml:space="preserve">krajník </t>
  </si>
  <si>
    <t>113</t>
  </si>
  <si>
    <t>979071022</t>
  </si>
  <si>
    <t>Očištění vybouraných dlažebních kostek při překopech inženýrských sítí od spojovacího materiálu, s přemístěním hmot na skládku na vzdálenost do 3 m nebo s naložením na dopravní prostředek drobných, s původním vyplněním spár živicí nebo cementovou maltou</t>
  </si>
  <si>
    <t>222577266</t>
  </si>
  <si>
    <t>https://podminky.urs.cz/item/CS_URS_2022_01/979071022</t>
  </si>
  <si>
    <t>0,1*0,1*8*85</t>
  </si>
  <si>
    <t>997</t>
  </si>
  <si>
    <t>Přesun sutě</t>
  </si>
  <si>
    <t>114</t>
  </si>
  <si>
    <t>997221551</t>
  </si>
  <si>
    <t>Vodorovná doprava suti bez naložení, ale se složením a s hrubým urovnáním ze sypkých materiálů, na vzdálenost do 1 km</t>
  </si>
  <si>
    <t>1145423463</t>
  </si>
  <si>
    <t>https://podminky.urs.cz/item/CS_URS_2022_01/997221551</t>
  </si>
  <si>
    <t>115</t>
  </si>
  <si>
    <t>997221559</t>
  </si>
  <si>
    <t>Vodorovná doprava suti bez naložení, ale se složením a s hrubým urovnáním Příplatek k ceně za každý další i započatý 1 km přes 1 km</t>
  </si>
  <si>
    <t>-1344251209</t>
  </si>
  <si>
    <t>https://podminky.urs.cz/item/CS_URS_2022_01/997221559</t>
  </si>
  <si>
    <t>302,692*16</t>
  </si>
  <si>
    <t>116</t>
  </si>
  <si>
    <t>997221611</t>
  </si>
  <si>
    <t>Nakládání na dopravní prostředky pro vodorovnou dopravu suti</t>
  </si>
  <si>
    <t>-1925627455</t>
  </si>
  <si>
    <t>https://podminky.urs.cz/item/CS_URS_2022_01/997221611</t>
  </si>
  <si>
    <t>117</t>
  </si>
  <si>
    <t>997221615</t>
  </si>
  <si>
    <t>Poplatek za uložení stavebního odpadu na skládce (skládkovné) z prostého betonu zatříděného do Katalogu odpadů pod kódem 17 01 01</t>
  </si>
  <si>
    <t>1548540330</t>
  </si>
  <si>
    <t>https://podminky.urs.cz/item/CS_URS_2022_01/997221615</t>
  </si>
  <si>
    <t>118</t>
  </si>
  <si>
    <t>997221645</t>
  </si>
  <si>
    <t>Poplatek za uložení stavebního odpadu na skládce (skládkovné) asfaltového bez obsahu dehtu zatříděného do Katalogu odpadů pod kódem 17 03 02</t>
  </si>
  <si>
    <t>1131614685</t>
  </si>
  <si>
    <t>https://podminky.urs.cz/item/CS_URS_2022_01/997221645</t>
  </si>
  <si>
    <t>119</t>
  </si>
  <si>
    <t>997221655</t>
  </si>
  <si>
    <t>1113510728</t>
  </si>
  <si>
    <t>https://podminky.urs.cz/item/CS_URS_2022_01/997221655</t>
  </si>
  <si>
    <t>302,36-86,21-102,25</t>
  </si>
  <si>
    <t>120</t>
  </si>
  <si>
    <t>997013631</t>
  </si>
  <si>
    <t>Poplatek za uložení stavebního odpadu na skládce (skládkovné) směsného stavebního a demoličního zatříděného do Katalogu odpadů pod kódem 17 09 04</t>
  </si>
  <si>
    <t>564345801</t>
  </si>
  <si>
    <t>https://podminky.urs.cz/item/CS_URS_2022_01/997013631</t>
  </si>
  <si>
    <t>998</t>
  </si>
  <si>
    <t>Přesun hmot</t>
  </si>
  <si>
    <t>121</t>
  </si>
  <si>
    <t>998223011</t>
  </si>
  <si>
    <t>Přesun hmot pro pozemní komunikace s krytem dlážděným dopravní vzdálenost do 200 m jakékoliv délky objektu</t>
  </si>
  <si>
    <t>-446984879</t>
  </si>
  <si>
    <t>https://podminky.urs.cz/item/CS_URS_2022_01/998223011</t>
  </si>
  <si>
    <t>VRN</t>
  </si>
  <si>
    <t>Vedlejší rozpočtové náklady</t>
  </si>
  <si>
    <t>122</t>
  </si>
  <si>
    <t>Provizorní dopravní značení vč.zajištění zvláštního užívání , poplatky - po celou dobu výstavby - platí pro všechny objekty</t>
  </si>
  <si>
    <t>soubor</t>
  </si>
  <si>
    <t>1604280528</t>
  </si>
  <si>
    <t>123</t>
  </si>
  <si>
    <t>Zařízení staveniště - platí pro všechny objekty</t>
  </si>
  <si>
    <t>455821390</t>
  </si>
  <si>
    <t>P</t>
  </si>
  <si>
    <t>Poznámka k položce:
- mobilní WC, buňka dle potřeby, oplocení, osvětlení, zajištění přechodů přes výkopy dle potřeby, zajištění energií pro stavbu, opatření pro BOZP a PO, skládka dle potřeby včetně zajištění ploch a nájmu za plochy</t>
  </si>
  <si>
    <t>124</t>
  </si>
  <si>
    <t>Dokumentace skutečného provedení stavby vč.zaměření a geometrických plánů</t>
  </si>
  <si>
    <t>1429210436</t>
  </si>
  <si>
    <t>125</t>
  </si>
  <si>
    <t>Vytýčení stávajícíh inž.sítí (popř.zajištění aktualizace stanovisek správců inž.sítí</t>
  </si>
  <si>
    <t>1341839723</t>
  </si>
  <si>
    <t>126</t>
  </si>
  <si>
    <t>Geodetické práce po dokončení stavebních prací</t>
  </si>
  <si>
    <t>-1503489066</t>
  </si>
  <si>
    <t>127</t>
  </si>
  <si>
    <t>Geodetické práce před zahájením stavebních prací, vytýčení staveniště</t>
  </si>
  <si>
    <t>-1149159058</t>
  </si>
  <si>
    <t>Poznámka k položce:
zajištění výškových bodů, laviček dle potřeby</t>
  </si>
  <si>
    <t>128</t>
  </si>
  <si>
    <t>Čištění komunikací - kartáč, voda - minimálně 2x týdně po dobu výstavby a dle potřeby</t>
  </si>
  <si>
    <t>-288115570</t>
  </si>
  <si>
    <t>4 - SO 301 Odvodnění</t>
  </si>
  <si>
    <t xml:space="preserve">    3 - Svislé a kompletní konstrukce</t>
  </si>
  <si>
    <t xml:space="preserve">    9 - Ostatní konstrukce a práce-bourání</t>
  </si>
  <si>
    <t>M - Práce a dodávky M</t>
  </si>
  <si>
    <t xml:space="preserve">    23-M - Montáže potrubí</t>
  </si>
  <si>
    <t xml:space="preserve">    46-M - Zemní práce při extr.mont.pracích</t>
  </si>
  <si>
    <t xml:space="preserve">    VRN1 - Průzkumné, geodetické a projektové práce</t>
  </si>
  <si>
    <t>113107025</t>
  </si>
  <si>
    <t>Odstranění podkladů nebo krytů při překopech inženýrských sítí s přemístěním hmot na skládku ve vzdálenosti do 3 m nebo s naložením na dopravní prostředek ručně z kameniva hrubého drceného, o tl. vrstvy přes 400 do 500 mm</t>
  </si>
  <si>
    <t>-1028558416</t>
  </si>
  <si>
    <t>https://podminky.urs.cz/item/CS_URS_2022_01/113107025</t>
  </si>
  <si>
    <t>ze situace-stáv.chodník</t>
  </si>
  <si>
    <t>2,00*3,0</t>
  </si>
  <si>
    <t>113107041</t>
  </si>
  <si>
    <t>Odstranění podkladů nebo krytů při překopech inženýrských sítí s přemístěním hmot na skládku ve vzdálenosti do 3 m nebo s naložením na dopravní prostředek ručně živičných, o tl. vrstvy do 50 mm</t>
  </si>
  <si>
    <t>715962886</t>
  </si>
  <si>
    <t>https://podminky.urs.cz/item/CS_URS_2022_01/113107041</t>
  </si>
  <si>
    <t>2,00*3,00</t>
  </si>
  <si>
    <t>115101201</t>
  </si>
  <si>
    <t>Čerpání vody na dopravní výšku do 10 m s uvažovaným průměrným přítokem do 500 l/min</t>
  </si>
  <si>
    <t>hod</t>
  </si>
  <si>
    <t>1052923681</t>
  </si>
  <si>
    <t>https://podminky.urs.cz/item/CS_URS_2022_01/115101201</t>
  </si>
  <si>
    <t>115001101</t>
  </si>
  <si>
    <t>Převedení vody potrubím průměru DN do 100</t>
  </si>
  <si>
    <t>951201410</t>
  </si>
  <si>
    <t>https://podminky.urs.cz/item/CS_URS_2022_01/115001101</t>
  </si>
  <si>
    <t>Poznámka k položce:
hadice včetně kompresoru+ pohon čerpadla</t>
  </si>
  <si>
    <t>115101301</t>
  </si>
  <si>
    <t>Pohotovost záložní čerpací soupravy pro dopravní výšku do 10 m s uvažovaným průměrným přítokem do 500 l/min</t>
  </si>
  <si>
    <t>den</t>
  </si>
  <si>
    <t>-369065509</t>
  </si>
  <si>
    <t>https://podminky.urs.cz/item/CS_URS_2022_01/115101301</t>
  </si>
  <si>
    <t>132212221</t>
  </si>
  <si>
    <t>Hloubení zapažených rýh šířky přes 800 do 2 000 mm ručně s urovnáním dna do předepsaného profilu a spádu v hornině třídy těžitelnosti I skupiny 3 soudržných</t>
  </si>
  <si>
    <t>375403371</t>
  </si>
  <si>
    <t>https://podminky.urs.cz/item/CS_URS_2022_01/132212221</t>
  </si>
  <si>
    <t>ruční výkop -ztíženost vykopávky- ochranná pásma stávajících sítí a v blízkosti stromů</t>
  </si>
  <si>
    <t>1,0*2,0*1,0*4+1,0*2,0*5,0</t>
  </si>
  <si>
    <t>121151113</t>
  </si>
  <si>
    <t>Sejmutí ornice strojně při souvislé ploše přes 100 do 500 m2, tl. vrstvy do 200 mm</t>
  </si>
  <si>
    <t>1190794378</t>
  </si>
  <si>
    <t>https://podminky.urs.cz/item/CS_URS_2022_01/121151113</t>
  </si>
  <si>
    <t>ze situace</t>
  </si>
  <si>
    <t>2*(19,1-1,0)*0,15</t>
  </si>
  <si>
    <t>2,0*(25,6-2)*0,15</t>
  </si>
  <si>
    <t>3,8*6,2</t>
  </si>
  <si>
    <t>131251203</t>
  </si>
  <si>
    <t>Hloubení zapažených jam a zářezů strojně s urovnáním dna do předepsaného profilu a spádu v hornině třídy těžitelnosti I skupiny 3 přes 50 do 100 m3</t>
  </si>
  <si>
    <t>-640495626</t>
  </si>
  <si>
    <t>https://podminky.urs.cz/item/CS_URS_2022_01/131251203</t>
  </si>
  <si>
    <t>z výkresu RN</t>
  </si>
  <si>
    <t>3,80*6,20*3,30</t>
  </si>
  <si>
    <t>132154203</t>
  </si>
  <si>
    <t>Hloubení zapažených rýh šířky přes 800 do 2 000 mm strojně s urovnáním dna do předepsaného profilu a spádu v hornině třídy těžitelnosti I skupiny 1 a 2 přes 50 do 100 m3</t>
  </si>
  <si>
    <t>1930853836</t>
  </si>
  <si>
    <t>https://podminky.urs.cz/item/CS_URS_2022_01/132154203</t>
  </si>
  <si>
    <t>1,20*(3,40-0,30)*1,00</t>
  </si>
  <si>
    <t>1,00*(2,00-0,30)*2,00</t>
  </si>
  <si>
    <t>1,20*(3,40-0,15)*18,10</t>
  </si>
  <si>
    <t>1,00*(3,40-0,15)*23,60</t>
  </si>
  <si>
    <t>774044761</t>
  </si>
  <si>
    <t>2*19,10*3,40</t>
  </si>
  <si>
    <t>2*25,60*2,00</t>
  </si>
  <si>
    <t>-399612148</t>
  </si>
  <si>
    <t>232,28</t>
  </si>
  <si>
    <t>15319111R</t>
  </si>
  <si>
    <t>Zřízení a odstranění variabilního pažení výkopu -např kluznicové pažení, nebo jiné dle možností realizační firmy včetně nájemného manipulačních strojů</t>
  </si>
  <si>
    <t>-2071326035</t>
  </si>
  <si>
    <t>Poznámka k položce:
variantně rozšířený výkop ve vhodné konzistenci zeminy při zajištění bezpečnosti prací a ochranných pásem stávajících sítí</t>
  </si>
  <si>
    <t>dle výkresu RN</t>
  </si>
  <si>
    <t>2*(3,8+6,2)*4,0</t>
  </si>
  <si>
    <t>161151103</t>
  </si>
  <si>
    <t>Svislé přemístění výkopku strojně bez naložení do dopravní nádoby avšak s vyprázdněním dopravní nádoby na hromadu nebo do dopravního prostředku z horniny třídy těžitelnosti I skupiny 1 až 3</t>
  </si>
  <si>
    <t>1531237701</t>
  </si>
  <si>
    <t>https://podminky.urs.cz/item/CS_URS_2022_01/161151103</t>
  </si>
  <si>
    <t>jáma a rýhy</t>
  </si>
  <si>
    <t>77,748+154,410</t>
  </si>
  <si>
    <t>-1962782813</t>
  </si>
  <si>
    <t>232,158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</si>
  <si>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</si>
  <si>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</si>
  <si>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256642691</t>
  </si>
  <si>
    <t>https://podminky.urs.cz/item/CS_URS_2022_01/162751119</t>
  </si>
  <si>
    <t>9*220,818</t>
  </si>
  <si>
    <t>-1231574206</t>
  </si>
  <si>
    <t>171201211</t>
  </si>
  <si>
    <t>Poplatek za uložení odpadu ze sypaniny na skládce (skládkovné)</t>
  </si>
  <si>
    <t>-1287966153</t>
  </si>
  <si>
    <t>232,158*1,6</t>
  </si>
  <si>
    <t>174101101</t>
  </si>
  <si>
    <t>-1722684507</t>
  </si>
  <si>
    <t>https://podminky.urs.cz/item/CS_URS_2022_01/174101101</t>
  </si>
  <si>
    <t>1,20*(3,40-0,15-0,15-0,30-0,50)*19,10</t>
  </si>
  <si>
    <t>1,00*(2,00-0,15-0,15-0,30-0,50)*12,60</t>
  </si>
  <si>
    <t>1,00*(2,00-0,15-0,15-0,30-0,15)*13,00</t>
  </si>
  <si>
    <t>3,80*6,20*2,70</t>
  </si>
  <si>
    <t>-(2,60*5,00*1,20)</t>
  </si>
  <si>
    <t>-3,14*0,50*0,50*1,50</t>
  </si>
  <si>
    <t>58344197</t>
  </si>
  <si>
    <t>štěrkodrť frakce 0/63</t>
  </si>
  <si>
    <t>353984603</t>
  </si>
  <si>
    <t>127,14*2,0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</si>
  <si>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</si>
  <si>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</si>
  <si>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-1225512328</t>
  </si>
  <si>
    <t>https://podminky.urs.cz/item/CS_URS_2022_01/175151101</t>
  </si>
  <si>
    <t>0,50*1,20*19,10</t>
  </si>
  <si>
    <t>0,45*1,00*25,60</t>
  </si>
  <si>
    <t>58337310</t>
  </si>
  <si>
    <t>štěrkopísek frakce 0/4</t>
  </si>
  <si>
    <t>131835319</t>
  </si>
  <si>
    <t>22,98*2,0</t>
  </si>
  <si>
    <t>477290481</t>
  </si>
  <si>
    <t>2,00*13,00</t>
  </si>
  <si>
    <t>-1504095245</t>
  </si>
  <si>
    <t>26,00</t>
  </si>
  <si>
    <t>2114091683</t>
  </si>
  <si>
    <t>26,00*0,04</t>
  </si>
  <si>
    <t>271562211</t>
  </si>
  <si>
    <t>Podsyp pod základové konstrukce se zhutněním a urovnáním povrchu z kameniva drobného, frakce 0 - 4 mm</t>
  </si>
  <si>
    <t>-1856754033</t>
  </si>
  <si>
    <t>https://podminky.urs.cz/item/CS_URS_2022_01/271562211</t>
  </si>
  <si>
    <t>lože RN</t>
  </si>
  <si>
    <t>0,10*3,80*6,20</t>
  </si>
  <si>
    <t>0,06*(3,80+6,20)*2</t>
  </si>
  <si>
    <t>Svislé a kompletní konstrukce</t>
  </si>
  <si>
    <t>38032614101R</t>
  </si>
  <si>
    <t>Dod+mont RN- doprava, montáž, dodávka prefa - dno+zálryt, výlezový tubus, poklop, navrtání otvorů pro kanalizaci, nerez žebřík</t>
  </si>
  <si>
    <t>-1867618442</t>
  </si>
  <si>
    <t>42215445001R</t>
  </si>
  <si>
    <t>Dod + mont omezovač průtoku 3l/s</t>
  </si>
  <si>
    <t>-1327169415</t>
  </si>
  <si>
    <t>451573111</t>
  </si>
  <si>
    <t>Lože pod potrubí, stoky a drobné objekty v otevřeném výkopu z písku a štěrkopísku do 63 mm</t>
  </si>
  <si>
    <t>-818781773</t>
  </si>
  <si>
    <t>https://podminky.urs.cz/item/CS_URS_2022_01/451573111</t>
  </si>
  <si>
    <t>ze vzorového uložení</t>
  </si>
  <si>
    <t>0,15*1,20*19,10</t>
  </si>
  <si>
    <t>0,15*1,00*25,60</t>
  </si>
  <si>
    <t>871310310</t>
  </si>
  <si>
    <t>Montáž kanalizačního potrubí z plastů z polypropylenu PP hladkého plnostěnného SN 10 DN 150</t>
  </si>
  <si>
    <t>-835098076</t>
  </si>
  <si>
    <t>https://podminky.urs.cz/item/CS_URS_2022_01/871310310</t>
  </si>
  <si>
    <t>25,60</t>
  </si>
  <si>
    <t>28617003</t>
  </si>
  <si>
    <t>trubka kanalizační PP plnostěnná třívrstvá DN 150x1000mm SN10</t>
  </si>
  <si>
    <t>995397983</t>
  </si>
  <si>
    <t>25,6*1,02</t>
  </si>
  <si>
    <t>871350310</t>
  </si>
  <si>
    <t>Montáž kanalizačního potrubí z plastů z polypropylenu PP hladkého plnostěnného SN 10 DN 200</t>
  </si>
  <si>
    <t>1669887495</t>
  </si>
  <si>
    <t>https://podminky.urs.cz/item/CS_URS_2022_01/871350310</t>
  </si>
  <si>
    <t>19,10</t>
  </si>
  <si>
    <t>28617004</t>
  </si>
  <si>
    <t>trubka kanalizační PP plnostěnná třívrstvá DN 200x1000mm SN10</t>
  </si>
  <si>
    <t>839975377</t>
  </si>
  <si>
    <t>19,1*1,02</t>
  </si>
  <si>
    <t>894812321</t>
  </si>
  <si>
    <t>Revizní a čistící šachta z polypropylenu PP pro hladké trouby DN 600 šachtové dno (DN šachty / DN trubního vedení) DN 600/250 průtočné</t>
  </si>
  <si>
    <t>-261544559</t>
  </si>
  <si>
    <t>https://podminky.urs.cz/item/CS_URS_2022_01/894812321</t>
  </si>
  <si>
    <t>z PP</t>
  </si>
  <si>
    <t>894812333</t>
  </si>
  <si>
    <t>Revizní a čistící šachta z polypropylenu PP pro hladké trouby DN 600 roura šachtová korugovaná, světlé hloubky 3 000 mm</t>
  </si>
  <si>
    <t>1796534957</t>
  </si>
  <si>
    <t>https://podminky.urs.cz/item/CS_URS_2022_01/894812333</t>
  </si>
  <si>
    <t>894812339</t>
  </si>
  <si>
    <t>Revizní a čistící šachta z polypropylenu PP pro hladké trouby DN 600 Příplatek k cenám 2331 - 2334 za uříznutí šachtové roury</t>
  </si>
  <si>
    <t>1123629151</t>
  </si>
  <si>
    <t>https://podminky.urs.cz/item/CS_URS_2022_01/894812339</t>
  </si>
  <si>
    <t>894812376</t>
  </si>
  <si>
    <t>Revizní a čistící šachta z polypropylenu PP pro hladké trouby DN 600 poklop (mříž) litinový pro třídu zatížení D400 s betonovým prstencem a adaptérem</t>
  </si>
  <si>
    <t>-831656808</t>
  </si>
  <si>
    <t>https://podminky.urs.cz/item/CS_URS_2022_01/894812376</t>
  </si>
  <si>
    <t>895941111</t>
  </si>
  <si>
    <t>Zřízení vpusti kanalizační uliční z betonových dílců typ UV-50 normální</t>
  </si>
  <si>
    <t>CS ÚRS 2021 02</t>
  </si>
  <si>
    <t>1455619627</t>
  </si>
  <si>
    <t>https://podminky.urs.cz/item/CS_URS_2021_02/895941111</t>
  </si>
  <si>
    <t>59223852</t>
  </si>
  <si>
    <t>dno pro uliční vpusť s kalovou prohlubní betonové 450x300x50mm</t>
  </si>
  <si>
    <t>-800936476</t>
  </si>
  <si>
    <t>59223854</t>
  </si>
  <si>
    <t>skruž pro uliční vpusť s výtokovým otvorem PVC betonová 450x350x50mm</t>
  </si>
  <si>
    <t>-942039585</t>
  </si>
  <si>
    <t>59223858</t>
  </si>
  <si>
    <t>skruž pro uliční vpusť horní betonová 450x570x50mm</t>
  </si>
  <si>
    <t>-845547980</t>
  </si>
  <si>
    <t>59223862</t>
  </si>
  <si>
    <t>skruž pro uliční vpusť středová betonová 450x295x50mm</t>
  </si>
  <si>
    <t>733874780</t>
  </si>
  <si>
    <t>59223864</t>
  </si>
  <si>
    <t>prstenec pro uliční vpusť vyrovnávací betonový 390x60x130mm</t>
  </si>
  <si>
    <t>-1199519027</t>
  </si>
  <si>
    <t>59224481</t>
  </si>
  <si>
    <t>mříž vtoková s rámem pro uliční vpusť 500x500, zatížení 40 tun</t>
  </si>
  <si>
    <t>1538748127</t>
  </si>
  <si>
    <t>28661784</t>
  </si>
  <si>
    <t>revizní šachty D 400-kalový koš pro D 315</t>
  </si>
  <si>
    <t>816987080</t>
  </si>
  <si>
    <t>Ostatní konstrukce a práce-bourání</t>
  </si>
  <si>
    <t>-1271235965</t>
  </si>
  <si>
    <t>2*3,00</t>
  </si>
  <si>
    <t>933901111</t>
  </si>
  <si>
    <t>Zkoušky objektů a vymývání provedení zkoušky vodotěsnosti betonové nádrže jakéhokoliv druhu a tvaru, o obsahu do 1000 m3</t>
  </si>
  <si>
    <t>-15312718</t>
  </si>
  <si>
    <t>https://podminky.urs.cz/item/CS_URS_2022_01/933901111</t>
  </si>
  <si>
    <t>2,60*8,00*1,20</t>
  </si>
  <si>
    <t>96902112101R</t>
  </si>
  <si>
    <t>Napojení potrubí DN do 250 na stáv. kanalizaci</t>
  </si>
  <si>
    <t>-491651656</t>
  </si>
  <si>
    <t>Poznámka k položce:
napojení na stávající stoku DN 400 PB (stoka AE-17-1) vč. navrtávací tvarovky</t>
  </si>
  <si>
    <t>997221571</t>
  </si>
  <si>
    <t>Vodorovná doprava vybouraných hmot bez naložení, ale se složením a s hrubým urovnáním na vzdálenost do 1 km</t>
  </si>
  <si>
    <t>1345117147</t>
  </si>
  <si>
    <t>https://podminky.urs.cz/item/CS_URS_2022_01/997221571</t>
  </si>
  <si>
    <t>997221579</t>
  </si>
  <si>
    <t>Vodorovná doprava vybouraných hmot bez naložení, ale se složením a s hrubým urovnáním na vzdálenost Příplatek k ceně za každý další i započatý 1 km přes 1 km</t>
  </si>
  <si>
    <t>-1843170487</t>
  </si>
  <si>
    <t>https://podminky.urs.cz/item/CS_URS_2022_01/997221579</t>
  </si>
  <si>
    <t>5,151*16 'Přepočtené koeficientem množství</t>
  </si>
  <si>
    <t>2125676969</t>
  </si>
  <si>
    <t>950667241</t>
  </si>
  <si>
    <t>0,588</t>
  </si>
  <si>
    <t>1626382580</t>
  </si>
  <si>
    <t>4,5</t>
  </si>
  <si>
    <t>-1298387018</t>
  </si>
  <si>
    <t>998276101</t>
  </si>
  <si>
    <t>Přesun hmot pro trubní vedení hloubené z trub z plastických hmot nebo sklolaminátových pro vodovody nebo kanalizace v otevřeném výkopu dopravní vzdálenost do 15 m</t>
  </si>
  <si>
    <t>1757335652</t>
  </si>
  <si>
    <t>https://podminky.urs.cz/item/CS_URS_2022_01/998276101</t>
  </si>
  <si>
    <t>Práce a dodávky M</t>
  </si>
  <si>
    <t>23-M</t>
  </si>
  <si>
    <t>Montáže potrubí</t>
  </si>
  <si>
    <t>230170014</t>
  </si>
  <si>
    <t>Zkouška těsnosti potrubí DN přes 125 do 200</t>
  </si>
  <si>
    <t>-482461700</t>
  </si>
  <si>
    <t>https://podminky.urs.cz/item/CS_URS_2022_01/230170014</t>
  </si>
  <si>
    <t>viz.pol.871310310 a 871350310</t>
  </si>
  <si>
    <t>19,10+25,60</t>
  </si>
  <si>
    <t>46-M</t>
  </si>
  <si>
    <t>Zemní práce při extr.mont.pracích</t>
  </si>
  <si>
    <t>460010025</t>
  </si>
  <si>
    <t>Vytyčení trasy inženýrských sítí v zastavěném prostoru</t>
  </si>
  <si>
    <t>km</t>
  </si>
  <si>
    <t>-1872326066</t>
  </si>
  <si>
    <t>https://podminky.urs.cz/item/CS_URS_2022_01/460010025</t>
  </si>
  <si>
    <t>0,20</t>
  </si>
  <si>
    <t>VRN1</t>
  </si>
  <si>
    <t>Průzkumné, geodetické a projektové práce</t>
  </si>
  <si>
    <t>012203000</t>
  </si>
  <si>
    <t>Geodetické práce při provádění stavby</t>
  </si>
  <si>
    <t>Kč</t>
  </si>
  <si>
    <t>1024</t>
  </si>
  <si>
    <t>-560035031</t>
  </si>
  <si>
    <t>https://podminky.urs.cz/item/CS_URS_2022_01/012203000</t>
  </si>
  <si>
    <t>Poznámka k položce:
vytýčení tras kanalizace a umístění RN, lavičky, výškové body dle potřeby</t>
  </si>
  <si>
    <t>012303000</t>
  </si>
  <si>
    <t>Geodetické práce po výstavbě</t>
  </si>
  <si>
    <t>1188237774</t>
  </si>
  <si>
    <t>https://podminky.urs.cz/item/CS_URS_2022_01/012303000</t>
  </si>
  <si>
    <t>Poznámka k položce:
zamšření skutečného provedení stavby</t>
  </si>
  <si>
    <t>013254000</t>
  </si>
  <si>
    <t>Dokumentace skutečného provedení stavby</t>
  </si>
  <si>
    <t>-1210680059</t>
  </si>
  <si>
    <t>https://podminky.urs.cz/item/CS_URS_2022_01/013254000</t>
  </si>
  <si>
    <t>5 - SO 351 Přeložka vodovodu - NECENIT, DODÁVKA INVESTORA</t>
  </si>
  <si>
    <t>PSV - Práce a dodávky PSV</t>
  </si>
  <si>
    <t xml:space="preserve">    744 - Elektromontáže - rozvody vodičů měděných</t>
  </si>
  <si>
    <t xml:space="preserve">    VRN4 - Inženýrská činnost</t>
  </si>
  <si>
    <t>314706806</t>
  </si>
  <si>
    <t>2,00*8,50</t>
  </si>
  <si>
    <t>1856948129</t>
  </si>
  <si>
    <t>859599985</t>
  </si>
  <si>
    <t>odhad</t>
  </si>
  <si>
    <t>1453814208</t>
  </si>
  <si>
    <t>-295465492</t>
  </si>
  <si>
    <t>132212331</t>
  </si>
  <si>
    <t>Hloubení nezapažených rýh šířky přes 800 do 2 000 mm ručně s urovnáním dna do předepsaného profilu a spádu v hornině třídy těžitelnosti I skupiny 3 soudržných</t>
  </si>
  <si>
    <t>1167428437</t>
  </si>
  <si>
    <t>https://podminky.urs.cz/item/CS_URS_2022_01/132212331</t>
  </si>
  <si>
    <t xml:space="preserve"> ruční výkop - ztíženost vykopávky v blízkosti stávajících sítí</t>
  </si>
  <si>
    <t>1,0*1,5*2*3</t>
  </si>
  <si>
    <t>121151103</t>
  </si>
  <si>
    <t>Sejmutí ornice strojně při souvislé ploše do 100 m2, tl. vrstvy do 200 mm</t>
  </si>
  <si>
    <t>-1076018837</t>
  </si>
  <si>
    <t>https://podminky.urs.cz/item/CS_URS_2022_01/121151103</t>
  </si>
  <si>
    <t>2,00*36,50*0,15</t>
  </si>
  <si>
    <t>132254202</t>
  </si>
  <si>
    <t>Hloubení zapažených rýh šířky přes 800 do 2 000 mm strojně s urovnáním dna do předepsaného profilu a spádu v hornině třídy těžitelnosti I skupiny 3 přes 20 do 50 m3</t>
  </si>
  <si>
    <t>1546275309</t>
  </si>
  <si>
    <t>https://podminky.urs.cz/item/CS_URS_2022_01/132254202</t>
  </si>
  <si>
    <t>1,00*(1,50-0,50)*8,50</t>
  </si>
  <si>
    <t>1,00*(1,50-0,15)*36,50</t>
  </si>
  <si>
    <t>939135691</t>
  </si>
  <si>
    <t>2*45,00*1,65</t>
  </si>
  <si>
    <t>26010608</t>
  </si>
  <si>
    <t>viz.pol.151101101</t>
  </si>
  <si>
    <t>148,50</t>
  </si>
  <si>
    <t>366738559</t>
  </si>
  <si>
    <t>57,775</t>
  </si>
  <si>
    <t>1714314141</t>
  </si>
  <si>
    <t>9*35,375</t>
  </si>
  <si>
    <t>167151101</t>
  </si>
  <si>
    <t>Nakládání, skládání a překládání neulehlého výkopku nebo sypaniny strojně nakládání, množství do 100 m3, z horniny třídy těžitelnosti I, skupiny 1 až 3</t>
  </si>
  <si>
    <t>2096015520</t>
  </si>
  <si>
    <t>https://podminky.urs.cz/item/CS_URS_2022_01/167151101</t>
  </si>
  <si>
    <t>pro zpětný zásyp</t>
  </si>
  <si>
    <t>22,4</t>
  </si>
  <si>
    <t>-1169849202</t>
  </si>
  <si>
    <t>57,775-22,40</t>
  </si>
  <si>
    <t>Poplatek za uložení zeminy a kamení skládce (skládkovné) kód odpadu 17 05 04</t>
  </si>
  <si>
    <t>159860637</t>
  </si>
  <si>
    <t>35,375*1,6</t>
  </si>
  <si>
    <t>913861394</t>
  </si>
  <si>
    <t>z PP-nakupovaným mat.</t>
  </si>
  <si>
    <t>1,00*(1,50-0,15-0,10-0,30-0,50)*10,60</t>
  </si>
  <si>
    <t>1,00*(1,50-0,15-0,15-0,30-0,50)*6,40</t>
  </si>
  <si>
    <t>z PP-vykopanou zeminou</t>
  </si>
  <si>
    <t>1,00*(1,50-0,15-0,10-0,30-0,15)*28,00</t>
  </si>
  <si>
    <t>1572860778</t>
  </si>
  <si>
    <t>(4,77+2,56)*2,0</t>
  </si>
  <si>
    <t>-642031971</t>
  </si>
  <si>
    <t>0,40*1,00*36,00</t>
  </si>
  <si>
    <t>0,45*1,00*9,00</t>
  </si>
  <si>
    <t>-1784289999</t>
  </si>
  <si>
    <t>(18,45+6,75)*2,0</t>
  </si>
  <si>
    <t>181351003</t>
  </si>
  <si>
    <t>Rozprostření a urovnání ornice v rovině nebo ve svahu sklonu do 1:5 strojně při souvislé ploše do 100 m2, tl. vrstvy do 200 mm</t>
  </si>
  <si>
    <t>1256353530</t>
  </si>
  <si>
    <t>https://podminky.urs.cz/item/CS_URS_2022_01/181351003</t>
  </si>
  <si>
    <t>2,00*28,00</t>
  </si>
  <si>
    <t>820998841</t>
  </si>
  <si>
    <t>viz.pol.181301102</t>
  </si>
  <si>
    <t>-51103872</t>
  </si>
  <si>
    <t>56,00*0,04</t>
  </si>
  <si>
    <t>1439583941</t>
  </si>
  <si>
    <t>0,15*1,00*36,00</t>
  </si>
  <si>
    <t>0,15*1,00*9,00</t>
  </si>
  <si>
    <t>899721111</t>
  </si>
  <si>
    <t>Signalizační vodič DN do 150 mm na potrubí včetně dodávky materiálu</t>
  </si>
  <si>
    <t>747950613</t>
  </si>
  <si>
    <t>https://podminky.urs.cz/item/CS_URS_2022_01/899721111</t>
  </si>
  <si>
    <t>45,00</t>
  </si>
  <si>
    <t>899722113</t>
  </si>
  <si>
    <t>Krytí potrubí z plastů výstražnou fólií z PVC šířky 34 cm</t>
  </si>
  <si>
    <t>-1432847795</t>
  </si>
  <si>
    <t>https://podminky.urs.cz/item/CS_URS_2022_01/899722113</t>
  </si>
  <si>
    <t>JTA.0013703.URS</t>
  </si>
  <si>
    <t>výstražná fólie z polyethylenu šíře 33cm s potiskem</t>
  </si>
  <si>
    <t>-1082569959</t>
  </si>
  <si>
    <t>851261131</t>
  </si>
  <si>
    <t>Montáž potrubí z trub litinových tlakových hrdlových v otevřeném výkopu s integrovaným těsněním DN 100</t>
  </si>
  <si>
    <t>1437967088</t>
  </si>
  <si>
    <t>https://podminky.urs.cz/item/CS_URS_2022_01/851261131</t>
  </si>
  <si>
    <t>36,00</t>
  </si>
  <si>
    <t>DKT.ST100C100</t>
  </si>
  <si>
    <t>Duktus VTH dl. 6m, DN 100  ZINEK Standard 200g/m2(ZN) C 100, pro spoj TYTON nebo BRS (Sit Plus)</t>
  </si>
  <si>
    <t>1901892778</t>
  </si>
  <si>
    <t>851311131</t>
  </si>
  <si>
    <t>Montáž potrubí z trub litinových tlakových hrdlových v otevřeném výkopu s integrovaným těsněním DN 150</t>
  </si>
  <si>
    <t>-1825961529</t>
  </si>
  <si>
    <t>https://podminky.urs.cz/item/CS_URS_2022_01/851311131</t>
  </si>
  <si>
    <t>9,00</t>
  </si>
  <si>
    <t>DKT.ST150C64</t>
  </si>
  <si>
    <t>Duktus VTH dl. 6m, DN 150  ZINEK Standard 200g/m2(ZN) C 64, pro spoj TYTON nebo BRS (Sit Plus)</t>
  </si>
  <si>
    <t>-52902014</t>
  </si>
  <si>
    <t>857261131</t>
  </si>
  <si>
    <t>Montáž litinových tvarovek na potrubí litinovém tlakovém jednoosých na potrubí z trub hrdlových v otevřeném výkopu, kanálu nebo v šachtě s integrovaným těsněním DN 100</t>
  </si>
  <si>
    <t>-1556688515</t>
  </si>
  <si>
    <t>https://podminky.urs.cz/item/CS_URS_2022_01/857261131</t>
  </si>
  <si>
    <t>viz.kladečské schéma</t>
  </si>
  <si>
    <t>552539170</t>
  </si>
  <si>
    <t>Trouby a tvarovky litinové tlakové kolena hrdlová (K) MMK kolena hrdlová zn. MMK, MMQ tvárná litina dle ČSN EN 545 uvnitř i vně: práškový epoxid dle GSK-RAL, min. tl. 250 µm DN  100 - 22,5°</t>
  </si>
  <si>
    <t>-1787823167</t>
  </si>
  <si>
    <t>552539410</t>
  </si>
  <si>
    <t>Trouby a tvarovky litinové tlakové kolena hrdlová (K) MMK kolena hrdlová zn. MMK, MMQ tvárná litina dle ČSN EN 545 uvnitř i vně: práškový epoxid dle GSK-RAL, min. tl. 250 µm DN  100 - 45°</t>
  </si>
  <si>
    <t>-302889810</t>
  </si>
  <si>
    <t>55251152001R</t>
  </si>
  <si>
    <t>Spojka jištěná do DN 100</t>
  </si>
  <si>
    <t>564256140</t>
  </si>
  <si>
    <t>552512630</t>
  </si>
  <si>
    <t>Trouby a tvarovky litinové tlakové trouby litinové hrdlové GGG vodovodní systémy tvarovky BLUTOP F - přírubová tvarovka s hladkým koncem BLUTOP PN 10-16 DN 110/ příruba DN100</t>
  </si>
  <si>
    <t>1165864931</t>
  </si>
  <si>
    <t>857311131</t>
  </si>
  <si>
    <t>Montáž litinových tvarovek na potrubí litinovém tlakovém jednoosých na potrubí z trub hrdlových v otevřeném výkopu, kanálu nebo v šachtě s integrovaným těsněním DN 150</t>
  </si>
  <si>
    <t>-413652718</t>
  </si>
  <si>
    <t>https://podminky.urs.cz/item/CS_URS_2022_01/857311131</t>
  </si>
  <si>
    <t>55251152002R</t>
  </si>
  <si>
    <t>Spojka jištěná do DN 150</t>
  </si>
  <si>
    <t>-1334123627</t>
  </si>
  <si>
    <t>857313131</t>
  </si>
  <si>
    <t>Montáž litinových tvarovek na potrubí litinovém tlakovém odbočných na potrubí z trub hrdlových v otevřeném výkopu, kanálu nebo v šachtě s integrovaným těsněním DN 150</t>
  </si>
  <si>
    <t>1153992217</t>
  </si>
  <si>
    <t>https://podminky.urs.cz/item/CS_URS_2022_01/857313131</t>
  </si>
  <si>
    <t>552585430</t>
  </si>
  <si>
    <t>Trouby a tvarovky litinové tlakové tvarovky hrdlové s přírubovou odbočkou zn.(A) MMA, tvárná litina tvarovky hrdlové s přírubovou odbočkou zn. MMA  (SG) DN 150/100 mm   natural</t>
  </si>
  <si>
    <t>-904516303</t>
  </si>
  <si>
    <t>891261111</t>
  </si>
  <si>
    <t>Montáž vodovodních armatur na potrubí šoupátek v otevřeném výkopu nebo v šachtách s osazením zemní soupravy (bez poklopů) DN 100</t>
  </si>
  <si>
    <t>-772306973</t>
  </si>
  <si>
    <t>422211070</t>
  </si>
  <si>
    <t>Šoupátka do PN 40 šoupátka z tvárné litiny GGG 400 - DIN 1693 šoupátka s přírubami krátká pitná voda, neagresívní odpadní voda kat.č.: 4000A DN 100 mm PN 16</t>
  </si>
  <si>
    <t>883583165</t>
  </si>
  <si>
    <t>422910740</t>
  </si>
  <si>
    <t>Díly (sestavy) k armaturám průmyslovým soupravy zemní LADA pro ovládání armatur zakopaných v zemi typ A pro šoupátko EKO, BETA 200, BETA Zz, BETA-Z DN 40 a 50 nástavec a spojka z tvárné litiny GGG-40, prodlužovací tyč z uhlíkové oceli, ochranná trubka z plastu, kolíky z nerezu pro krycí hloubku Rd 1,5 m DN 100-150 mm</t>
  </si>
  <si>
    <t>-404261865</t>
  </si>
  <si>
    <t>899401112</t>
  </si>
  <si>
    <t>Osazení poklopů litinových šoupátkových</t>
  </si>
  <si>
    <t>-2133077727</t>
  </si>
  <si>
    <t>https://podminky.urs.cz/item/CS_URS_2022_01/899401112</t>
  </si>
  <si>
    <t>892271111</t>
  </si>
  <si>
    <t>Tlakové zkoušky vodou na potrubí DN 100 nebo 125</t>
  </si>
  <si>
    <t>807111434</t>
  </si>
  <si>
    <t>https://podminky.urs.cz/item/CS_URS_2022_01/892271111</t>
  </si>
  <si>
    <t>viz.pol.851261131</t>
  </si>
  <si>
    <t>892273122</t>
  </si>
  <si>
    <t>Proplach a dezinfekce vodovodního potrubí DN od 80 do 125</t>
  </si>
  <si>
    <t>-1059400093</t>
  </si>
  <si>
    <t>https://podminky.urs.cz/item/CS_URS_2022_01/892273122</t>
  </si>
  <si>
    <t>892351111</t>
  </si>
  <si>
    <t>Tlakové zkoušky vodou na potrubí DN 150 nebo 200</t>
  </si>
  <si>
    <t>606103032</t>
  </si>
  <si>
    <t>https://podminky.urs.cz/item/CS_URS_2022_01/892351111</t>
  </si>
  <si>
    <t>viz.pol.851311131</t>
  </si>
  <si>
    <t>892353122</t>
  </si>
  <si>
    <t>Proplach a dezinfekce vodovodního potrubí DN 150 nebo 200</t>
  </si>
  <si>
    <t>-316422547</t>
  </si>
  <si>
    <t>https://podminky.urs.cz/item/CS_URS_2022_01/892353122</t>
  </si>
  <si>
    <t>892372111</t>
  </si>
  <si>
    <t>Tlakové zkoušky vodou zabezpečení konců potrubí při tlakových zkouškách DN do 300</t>
  </si>
  <si>
    <t>1151094541</t>
  </si>
  <si>
    <t>https://podminky.urs.cz/item/CS_URS_2022_01/892372111</t>
  </si>
  <si>
    <t>-1496852787</t>
  </si>
  <si>
    <t>2*8,50</t>
  </si>
  <si>
    <t>969011131</t>
  </si>
  <si>
    <t>Vybourání vodovodního, plynového a pod. vedení DN do 125 mm</t>
  </si>
  <si>
    <t>1918705185</t>
  </si>
  <si>
    <t>34,00+9,00</t>
  </si>
  <si>
    <t>1549607523</t>
  </si>
  <si>
    <t>živice</t>
  </si>
  <si>
    <t>17,00*0,05*1,30</t>
  </si>
  <si>
    <t>podkladní vrsty (štěrk)</t>
  </si>
  <si>
    <t>17,00*0,50*1,80</t>
  </si>
  <si>
    <t>-1834672397</t>
  </si>
  <si>
    <t>16,148*16 'Přepočtené koeficientem množství</t>
  </si>
  <si>
    <t>1268232861</t>
  </si>
  <si>
    <t>997221845</t>
  </si>
  <si>
    <t>Poplatek za uložení stavebního odpadu na skládce (skládkovné) z asfaltových povrchů</t>
  </si>
  <si>
    <t>-2093066915</t>
  </si>
  <si>
    <t>997221855</t>
  </si>
  <si>
    <t>Poplatek za uložení stavebního odpadu na skládce (skládkovné) z kameniva</t>
  </si>
  <si>
    <t>-1938998722</t>
  </si>
  <si>
    <t>998273102</t>
  </si>
  <si>
    <t>Přesun hmot pro trubní vedení hloubené z trub litinových pro vodovody nebo kanalizace v otevřeném výkopu dopravní vzdálenost do 15 m</t>
  </si>
  <si>
    <t>91468206</t>
  </si>
  <si>
    <t>https://podminky.urs.cz/item/CS_URS_2022_01/998273102</t>
  </si>
  <si>
    <t>PSV</t>
  </si>
  <si>
    <t>Práce a dodávky PSV</t>
  </si>
  <si>
    <t>744</t>
  </si>
  <si>
    <t>Elektromontáže - rozvody vodičů měděných</t>
  </si>
  <si>
    <t>744991211</t>
  </si>
  <si>
    <t>Zkoušky vodičů a kabelů izolační kabelu silového do 1 kV, počtu a průřezu žil do 4x 25 mm2</t>
  </si>
  <si>
    <t>-551960155</t>
  </si>
  <si>
    <t>https://podminky.urs.cz/item/CS_URS_2022_01/744991211</t>
  </si>
  <si>
    <t>Poznámka k položce:
zkouška signalizačního vodiče</t>
  </si>
  <si>
    <t>-726849463</t>
  </si>
  <si>
    <t>980652889</t>
  </si>
  <si>
    <t>Poznámka k položce:
zaměření skutečného provedení stavby</t>
  </si>
  <si>
    <t>-558890961</t>
  </si>
  <si>
    <t>Poznámka k položce:
včetně protokolů, předávací dokumentace dle zvyklosí a požadavků správce sítě</t>
  </si>
  <si>
    <t>VRN4</t>
  </si>
  <si>
    <t>Inženýrská činnost</t>
  </si>
  <si>
    <t>043194000</t>
  </si>
  <si>
    <t>Ostatní zkoušky</t>
  </si>
  <si>
    <t>1894342905</t>
  </si>
  <si>
    <t>https://podminky.urs.cz/item/CS_URS_2022_01/043194000</t>
  </si>
  <si>
    <t>Poznámka k položce:
rozbor vody</t>
  </si>
  <si>
    <t>6 - SO 401 Veřejné osvětl...</t>
  </si>
  <si>
    <t>B. - Montáž</t>
  </si>
  <si>
    <t>C. - Nosný materiál</t>
  </si>
  <si>
    <t>D. - Zemní práce 846-9</t>
  </si>
  <si>
    <t>E. - Ostatní práce</t>
  </si>
  <si>
    <t>B.</t>
  </si>
  <si>
    <t>Montáž</t>
  </si>
  <si>
    <t>741110012</t>
  </si>
  <si>
    <t>Montáž trubek elektroinstalačních s nasunutím nebo našroubováním do krabic plastových tuhých, uložených volně, vnější Ø přes 23 do 35 mm</t>
  </si>
  <si>
    <t>-500998641</t>
  </si>
  <si>
    <t>https://podminky.urs.cz/item/CS_URS_2022_01/741110012</t>
  </si>
  <si>
    <t>741130134</t>
  </si>
  <si>
    <t>Ukončení šnůř se zapojením počtu a průřezu žil 4x10 mm2</t>
  </si>
  <si>
    <t>-916485353</t>
  </si>
  <si>
    <t>https://podminky.urs.cz/item/CS_URS_2022_01/741130134</t>
  </si>
  <si>
    <t>202013</t>
  </si>
  <si>
    <t>Montáž 16 LED svítidlo , NV, 28W</t>
  </si>
  <si>
    <t>881651521</t>
  </si>
  <si>
    <t>210204011</t>
  </si>
  <si>
    <t>Montáž stožárů osvětlení ocelových samostatně stojících, délky do 12 m</t>
  </si>
  <si>
    <t>-281834296</t>
  </si>
  <si>
    <t>https://podminky.urs.cz/item/CS_URS_2022_01/210204011</t>
  </si>
  <si>
    <t>210100103</t>
  </si>
  <si>
    <t>Montáž krytu svorkovnice</t>
  </si>
  <si>
    <t>-1600758515</t>
  </si>
  <si>
    <t>https://podminky.urs.cz/item/CS_URS_2022_01/210100103</t>
  </si>
  <si>
    <t>210204201</t>
  </si>
  <si>
    <t>Montáž elektrovýzbroje stožárů osvětlení 1 okruh</t>
  </si>
  <si>
    <t>1515709972</t>
  </si>
  <si>
    <t>https://podminky.urs.cz/item/CS_URS_2022_01/210204201</t>
  </si>
  <si>
    <t>741410021</t>
  </si>
  <si>
    <t>Montáž uzemňovacího vedení s upevněním, propojením a připojením pomocí svorek v zemi s izolací spojů pásku průřezu do 120 mm2 v městské zástavbě</t>
  </si>
  <si>
    <t>-2086959161</t>
  </si>
  <si>
    <t>https://podminky.urs.cz/item/CS_URS_2022_01/741410021</t>
  </si>
  <si>
    <t>741410003</t>
  </si>
  <si>
    <t>Montáž uzemňovacího vedení s upevněním, propojením a připojením pomocí svorek na povrchu drátu nebo lana Ø do 10 mm</t>
  </si>
  <si>
    <t>1551291275</t>
  </si>
  <si>
    <t>https://podminky.urs.cz/item/CS_URS_2022_01/741410003</t>
  </si>
  <si>
    <t>741122211</t>
  </si>
  <si>
    <t>Montáž kabelů měděných bez ukončení uložených volně nebo v liště plných kulatých (např. CYKY) počtu a průřezu žil 3x1,5 až 6 mm2</t>
  </si>
  <si>
    <t>-189155609</t>
  </si>
  <si>
    <t>https://podminky.urs.cz/item/CS_URS_2022_01/741122211</t>
  </si>
  <si>
    <t>741122222</t>
  </si>
  <si>
    <t>Montáž kabelů měděných bez ukončení uložených volně nebo v liště plných kulatých (např. CYKY) počtu a průřezu žil 4x10 mm2</t>
  </si>
  <si>
    <t>-127532768</t>
  </si>
  <si>
    <t>https://podminky.urs.cz/item/CS_URS_2022_01/741122222</t>
  </si>
  <si>
    <t>C.</t>
  </si>
  <si>
    <t>Nosný materiál</t>
  </si>
  <si>
    <t>2000000342</t>
  </si>
  <si>
    <t>CYKY-J  3x2,5 RE + 5% prořez</t>
  </si>
  <si>
    <t>256</t>
  </si>
  <si>
    <t>-465640073</t>
  </si>
  <si>
    <t>2000000346</t>
  </si>
  <si>
    <t>CYKY-J  4x10 RE + 5% prořez</t>
  </si>
  <si>
    <t>-39287353</t>
  </si>
  <si>
    <t>pol. 3</t>
  </si>
  <si>
    <t>16 LED svítidlo , NV, 28W</t>
  </si>
  <si>
    <t>2084166832</t>
  </si>
  <si>
    <t>Poznámka k položce:
viz. situace</t>
  </si>
  <si>
    <t>35441073</t>
  </si>
  <si>
    <t>drát D 10mm FeZn</t>
  </si>
  <si>
    <t>-1967595691</t>
  </si>
  <si>
    <t>Poznámka k položce:
viz. tech. zp.</t>
  </si>
  <si>
    <t>pol. 5</t>
  </si>
  <si>
    <t>Osv. stožár BM6, žár. zn.</t>
  </si>
  <si>
    <t>1543120793</t>
  </si>
  <si>
    <t>pol. 6</t>
  </si>
  <si>
    <t>Elektrovýzbroj stož. SR 721-27ZCu</t>
  </si>
  <si>
    <t>-1116346852</t>
  </si>
  <si>
    <t>pol. 7</t>
  </si>
  <si>
    <t>Kryt svorkovnice KS56</t>
  </si>
  <si>
    <t>1986961268</t>
  </si>
  <si>
    <t>35442062</t>
  </si>
  <si>
    <t>pás zemnící 30x4mm FeZn</t>
  </si>
  <si>
    <t>860407178</t>
  </si>
  <si>
    <t>34571065</t>
  </si>
  <si>
    <t>trubka elektroinstalační ohebná z PVC (ČSN) 2336 + 5% prořez</t>
  </si>
  <si>
    <t>-1970078864</t>
  </si>
  <si>
    <t>D.</t>
  </si>
  <si>
    <t>Zemní práce 846-9</t>
  </si>
  <si>
    <t>11000-2200</t>
  </si>
  <si>
    <t>Vytýčení kabel. Trasy</t>
  </si>
  <si>
    <t>-366440467</t>
  </si>
  <si>
    <t>13131-1121</t>
  </si>
  <si>
    <t>Výkop jámy pro stožár v zem. Tř. 3</t>
  </si>
  <si>
    <t>-1809428961</t>
  </si>
  <si>
    <t>460171172</t>
  </si>
  <si>
    <t>Hloubení nezapažených kabelových rýh strojně včetně urovnání dna s přemístěním výkopku do vzdálenosti 3 m od okraje jámy nebo s naložením na dopravní prostředek šířky 35 cm hloubky 80 cm v hornině třídy těžitelnosti I skupiny 3</t>
  </si>
  <si>
    <t>-1972202482</t>
  </si>
  <si>
    <t>https://podminky.urs.cz/item/CS_URS_2022_01/460171172</t>
  </si>
  <si>
    <t>460171322</t>
  </si>
  <si>
    <t>Hloubení nezapažených kabelových rýh strojně včetně urovnání dna s přemístěním výkopku do vzdálenosti 3 m od okraje jámy nebo s naložením na dopravní prostředek šířky 50 cm hloubky 120 cm v hornině třídy těžitelnosti I skupiny 3</t>
  </si>
  <si>
    <t>-1828141155</t>
  </si>
  <si>
    <t>https://podminky.urs.cz/item/CS_URS_2022_01/460171322</t>
  </si>
  <si>
    <t>460451182</t>
  </si>
  <si>
    <t>Zásyp kabelových rýh strojně s přemístěním sypaniny ze vzdálenosti do 10 m, s uložením výkopku ve vrstvách včetně zhutnění a urovnání povrchu šířky 35 cm hloubky 80 cm z horniny třídy těžitelnosti I skupiny 3</t>
  </si>
  <si>
    <t>1900000889</t>
  </si>
  <si>
    <t>https://podminky.urs.cz/item/CS_URS_2022_01/460451182</t>
  </si>
  <si>
    <t>460451332</t>
  </si>
  <si>
    <t>Zásyp kabelových rýh strojně s přemístěním sypaniny ze vzdálenosti do 10 m, s uložením výkopku ve vrstvách včetně zhutnění a urovnání povrchu šířky 50 cm hloubky 120 cm z horniny třídy těžitelnosti I skupiny 3</t>
  </si>
  <si>
    <t>648816050</t>
  </si>
  <si>
    <t>https://podminky.urs.cz/item/CS_URS_2022_01/460451332</t>
  </si>
  <si>
    <t>460481122</t>
  </si>
  <si>
    <t>Úprava pláně ručně v hornině třídy těžitelnosti I skupiny 3 se zhutněním</t>
  </si>
  <si>
    <t>-68831313</t>
  </si>
  <si>
    <t>https://podminky.urs.cz/item/CS_URS_2022_01/460481122</t>
  </si>
  <si>
    <t>460641113</t>
  </si>
  <si>
    <t>Základové konstrukce základ bez bednění do rostlé zeminy z monolitického betonu tř. C 16/20</t>
  </si>
  <si>
    <t>1730489662</t>
  </si>
  <si>
    <t>https://podminky.urs.cz/item/CS_URS_2022_01/460641113</t>
  </si>
  <si>
    <t>33871-1120</t>
  </si>
  <si>
    <t>Plast. Roura pr. 200mm do zákl. stožáru</t>
  </si>
  <si>
    <t>1708641419</t>
  </si>
  <si>
    <t>38879-1330</t>
  </si>
  <si>
    <t>Chránička DVK110, řez B-B</t>
  </si>
  <si>
    <t>-1155776764</t>
  </si>
  <si>
    <t>460671113</t>
  </si>
  <si>
    <t>Výstražná fólie z PVC pro krytí kabelů včetně vyrovnání povrchu rýhy, rozvinutí a uložení fólie šířky do 34 cm</t>
  </si>
  <si>
    <t>637344093</t>
  </si>
  <si>
    <t>https://podminky.urs.cz/item/CS_URS_2022_01/460671113</t>
  </si>
  <si>
    <t>45157-2110</t>
  </si>
  <si>
    <t>Plast. Trubka AR50, řez A-A´, vč. Přísluš.</t>
  </si>
  <si>
    <t>-647720941</t>
  </si>
  <si>
    <t>460661512</t>
  </si>
  <si>
    <t>Kabelové lože z písku včetně podsypu, zhutnění a urovnání povrchu pro kabely nn zakryté plastovou fólií, šířky přes 25 do 50 cm</t>
  </si>
  <si>
    <t>1393355126</t>
  </si>
  <si>
    <t>https://podminky.urs.cz/item/CS_URS_2022_01/460661512</t>
  </si>
  <si>
    <t>97908-9110</t>
  </si>
  <si>
    <t>Odvoz zbylých hmot na skládku do 1km</t>
  </si>
  <si>
    <t>-1485027051</t>
  </si>
  <si>
    <t>97908-9210</t>
  </si>
  <si>
    <t>Příplatek za každý další 1km</t>
  </si>
  <si>
    <t>-382655184</t>
  </si>
  <si>
    <t>E.</t>
  </si>
  <si>
    <t>Ostatní práce</t>
  </si>
  <si>
    <t>Pol1</t>
  </si>
  <si>
    <t>Zajištění beznapěťového stavu</t>
  </si>
  <si>
    <t>kompl.</t>
  </si>
  <si>
    <t>1200548359</t>
  </si>
  <si>
    <t>Pol2</t>
  </si>
  <si>
    <t>Výchozí revize</t>
  </si>
  <si>
    <t>662431369</t>
  </si>
  <si>
    <t>Pol3</t>
  </si>
  <si>
    <t>Světelnětechnické měření soustavy</t>
  </si>
  <si>
    <t>-1922115212</t>
  </si>
  <si>
    <t>Pol4</t>
  </si>
  <si>
    <t>Demontáže</t>
  </si>
  <si>
    <t>935321780</t>
  </si>
  <si>
    <t>Pol5</t>
  </si>
  <si>
    <t>Mechanismy - jeřáb, plošina, …</t>
  </si>
  <si>
    <t>-1591994555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</si>
</sst>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2151103" TargetMode="External" /><Relationship Id="rId2" Type="http://schemas.openxmlformats.org/officeDocument/2006/relationships/hyperlink" Target="https://podminky.urs.cz/item/CS_URS_2022_01/162751117" TargetMode="External" /><Relationship Id="rId3" Type="http://schemas.openxmlformats.org/officeDocument/2006/relationships/hyperlink" Target="https://podminky.urs.cz/item/CS_URS_2022_01/171151112" TargetMode="External" /><Relationship Id="rId4" Type="http://schemas.openxmlformats.org/officeDocument/2006/relationships/hyperlink" Target="https://podminky.urs.cz/item/CS_URS_2022_01/171201201" TargetMode="External" /><Relationship Id="rId5" Type="http://schemas.openxmlformats.org/officeDocument/2006/relationships/hyperlink" Target="https://podminky.urs.cz/item/CS_URS_2022_01/171201231" TargetMode="External" /><Relationship Id="rId6" Type="http://schemas.openxmlformats.org/officeDocument/2006/relationships/hyperlink" Target="https://podminky.urs.cz/item/CS_URS_2022_01/919726122" TargetMode="External" /><Relationship Id="rId7" Type="http://schemas.openxmlformats.org/officeDocument/2006/relationships/hyperlink" Target="https://podminky.urs.cz/item/CS_URS_2022_01/112101102" TargetMode="External" /><Relationship Id="rId8" Type="http://schemas.openxmlformats.org/officeDocument/2006/relationships/hyperlink" Target="https://podminky.urs.cz/item/CS_URS_2022_01/112201114" TargetMode="External" /><Relationship Id="rId9" Type="http://schemas.openxmlformats.org/officeDocument/2006/relationships/hyperlink" Target="https://podminky.urs.cz/item/CS_URS_2022_01/113107152" TargetMode="External" /><Relationship Id="rId10" Type="http://schemas.openxmlformats.org/officeDocument/2006/relationships/hyperlink" Target="https://podminky.urs.cz/item/CS_URS_2022_01/113107163" TargetMode="External" /><Relationship Id="rId11" Type="http://schemas.openxmlformats.org/officeDocument/2006/relationships/hyperlink" Target="https://podminky.urs.cz/item/CS_URS_2022_01/113107171" TargetMode="External" /><Relationship Id="rId12" Type="http://schemas.openxmlformats.org/officeDocument/2006/relationships/hyperlink" Target="https://podminky.urs.cz/item/CS_URS_2022_01/113107172" TargetMode="External" /><Relationship Id="rId13" Type="http://schemas.openxmlformats.org/officeDocument/2006/relationships/hyperlink" Target="https://podminky.urs.cz/item/CS_URS_2022_01/113107181" TargetMode="External" /><Relationship Id="rId14" Type="http://schemas.openxmlformats.org/officeDocument/2006/relationships/hyperlink" Target="https://podminky.urs.cz/item/CS_URS_2022_01/113107184" TargetMode="External" /><Relationship Id="rId15" Type="http://schemas.openxmlformats.org/officeDocument/2006/relationships/hyperlink" Target="https://podminky.urs.cz/item/CS_URS_2022_01/113201112" TargetMode="External" /><Relationship Id="rId16" Type="http://schemas.openxmlformats.org/officeDocument/2006/relationships/hyperlink" Target="https://podminky.urs.cz/item/CS_URS_2022_01/113202111" TargetMode="External" /><Relationship Id="rId17" Type="http://schemas.openxmlformats.org/officeDocument/2006/relationships/hyperlink" Target="https://podminky.urs.cz/item/CS_URS_2022_01/113203111" TargetMode="External" /><Relationship Id="rId18" Type="http://schemas.openxmlformats.org/officeDocument/2006/relationships/hyperlink" Target="https://podminky.urs.cz/item/CS_URS_2022_01/121151114" TargetMode="External" /><Relationship Id="rId19" Type="http://schemas.openxmlformats.org/officeDocument/2006/relationships/hyperlink" Target="https://podminky.urs.cz/item/CS_URS_2022_01/122251103" TargetMode="External" /><Relationship Id="rId20" Type="http://schemas.openxmlformats.org/officeDocument/2006/relationships/hyperlink" Target="https://podminky.urs.cz/item/CS_URS_2022_01/122552203" TargetMode="External" /><Relationship Id="rId21" Type="http://schemas.openxmlformats.org/officeDocument/2006/relationships/hyperlink" Target="https://podminky.urs.cz/item/CS_URS_2022_01/132251101" TargetMode="External" /><Relationship Id="rId22" Type="http://schemas.openxmlformats.org/officeDocument/2006/relationships/hyperlink" Target="https://podminky.urs.cz/item/CS_URS_2022_01/132212121" TargetMode="External" /><Relationship Id="rId23" Type="http://schemas.openxmlformats.org/officeDocument/2006/relationships/hyperlink" Target="https://podminky.urs.cz/item/CS_URS_2022_01/151101101" TargetMode="External" /><Relationship Id="rId24" Type="http://schemas.openxmlformats.org/officeDocument/2006/relationships/hyperlink" Target="https://podminky.urs.cz/item/CS_URS_2022_01/151101111" TargetMode="External" /><Relationship Id="rId25" Type="http://schemas.openxmlformats.org/officeDocument/2006/relationships/hyperlink" Target="https://podminky.urs.cz/item/CS_URS_2022_01/162351103" TargetMode="External" /><Relationship Id="rId26" Type="http://schemas.openxmlformats.org/officeDocument/2006/relationships/hyperlink" Target="https://podminky.urs.cz/item/CS_URS_2022_01/162201402" TargetMode="External" /><Relationship Id="rId27" Type="http://schemas.openxmlformats.org/officeDocument/2006/relationships/hyperlink" Target="https://podminky.urs.cz/item/CS_URS_2022_01/162201412" TargetMode="External" /><Relationship Id="rId28" Type="http://schemas.openxmlformats.org/officeDocument/2006/relationships/hyperlink" Target="https://podminky.urs.cz/item/CS_URS_2022_01/162201422" TargetMode="External" /><Relationship Id="rId29" Type="http://schemas.openxmlformats.org/officeDocument/2006/relationships/hyperlink" Target="https://podminky.urs.cz/item/CS_URS_2022_01/162301932" TargetMode="External" /><Relationship Id="rId30" Type="http://schemas.openxmlformats.org/officeDocument/2006/relationships/hyperlink" Target="https://podminky.urs.cz/item/CS_URS_2022_01/162301952" TargetMode="External" /><Relationship Id="rId31" Type="http://schemas.openxmlformats.org/officeDocument/2006/relationships/hyperlink" Target="https://podminky.urs.cz/item/CS_URS_2022_01/162301972" TargetMode="External" /><Relationship Id="rId32" Type="http://schemas.openxmlformats.org/officeDocument/2006/relationships/hyperlink" Target="https://podminky.urs.cz/item/CS_URS_2022_01/162651112" TargetMode="External" /><Relationship Id="rId33" Type="http://schemas.openxmlformats.org/officeDocument/2006/relationships/hyperlink" Target="https://podminky.urs.cz/item/CS_URS_2022_01/171251201" TargetMode="External" /><Relationship Id="rId34" Type="http://schemas.openxmlformats.org/officeDocument/2006/relationships/hyperlink" Target="https://podminky.urs.cz/item/CS_URS_2022_01/171201231" TargetMode="External" /><Relationship Id="rId35" Type="http://schemas.openxmlformats.org/officeDocument/2006/relationships/hyperlink" Target="https://podminky.urs.cz/item/CS_URS_2022_01/174151101" TargetMode="External" /><Relationship Id="rId36" Type="http://schemas.openxmlformats.org/officeDocument/2006/relationships/hyperlink" Target="https://podminky.urs.cz/item/CS_URS_2022_01/181351103" TargetMode="External" /><Relationship Id="rId37" Type="http://schemas.openxmlformats.org/officeDocument/2006/relationships/hyperlink" Target="https://podminky.urs.cz/item/CS_URS_2022_01/181411131" TargetMode="External" /><Relationship Id="rId38" Type="http://schemas.openxmlformats.org/officeDocument/2006/relationships/hyperlink" Target="https://podminky.urs.cz/item/CS_URS_2022_01/181951112" TargetMode="External" /><Relationship Id="rId39" Type="http://schemas.openxmlformats.org/officeDocument/2006/relationships/hyperlink" Target="https://podminky.urs.cz/item/CS_URS_2022_01/184818232" TargetMode="External" /><Relationship Id="rId40" Type="http://schemas.openxmlformats.org/officeDocument/2006/relationships/hyperlink" Target="https://podminky.urs.cz/item/CS_URS_2022_01/185803111" TargetMode="External" /><Relationship Id="rId41" Type="http://schemas.openxmlformats.org/officeDocument/2006/relationships/hyperlink" Target="https://podminky.urs.cz/item/CS_URS_2022_01/211571121" TargetMode="External" /><Relationship Id="rId42" Type="http://schemas.openxmlformats.org/officeDocument/2006/relationships/hyperlink" Target="https://podminky.urs.cz/item/CS_URS_2022_01/212572121" TargetMode="External" /><Relationship Id="rId43" Type="http://schemas.openxmlformats.org/officeDocument/2006/relationships/hyperlink" Target="https://podminky.urs.cz/item/CS_URS_2022_01/212755214" TargetMode="External" /><Relationship Id="rId44" Type="http://schemas.openxmlformats.org/officeDocument/2006/relationships/hyperlink" Target="https://podminky.urs.cz/item/CS_URS_2022_01/451572111" TargetMode="External" /><Relationship Id="rId45" Type="http://schemas.openxmlformats.org/officeDocument/2006/relationships/hyperlink" Target="https://podminky.urs.cz/item/CS_URS_2022_01/451577777" TargetMode="External" /><Relationship Id="rId46" Type="http://schemas.openxmlformats.org/officeDocument/2006/relationships/hyperlink" Target="https://podminky.urs.cz/item/CS_URS_2022_01/564851111" TargetMode="External" /><Relationship Id="rId47" Type="http://schemas.openxmlformats.org/officeDocument/2006/relationships/hyperlink" Target="https://podminky.urs.cz/item/CS_URS_2022_01/564861111" TargetMode="External" /><Relationship Id="rId48" Type="http://schemas.openxmlformats.org/officeDocument/2006/relationships/hyperlink" Target="https://podminky.urs.cz/item/CS_URS_2022_01/564871116" TargetMode="External" /><Relationship Id="rId49" Type="http://schemas.openxmlformats.org/officeDocument/2006/relationships/hyperlink" Target="https://podminky.urs.cz/item/CS_URS_2022_01/569903311" TargetMode="External" /><Relationship Id="rId50" Type="http://schemas.openxmlformats.org/officeDocument/2006/relationships/hyperlink" Target="https://podminky.urs.cz/item/CS_URS_2022_01/573191111" TargetMode="External" /><Relationship Id="rId51" Type="http://schemas.openxmlformats.org/officeDocument/2006/relationships/hyperlink" Target="https://podminky.urs.cz/item/CS_URS_2022_01/573211108" TargetMode="External" /><Relationship Id="rId52" Type="http://schemas.openxmlformats.org/officeDocument/2006/relationships/hyperlink" Target="https://podminky.urs.cz/item/CS_URS_2022_01/577134121" TargetMode="External" /><Relationship Id="rId53" Type="http://schemas.openxmlformats.org/officeDocument/2006/relationships/hyperlink" Target="https://podminky.urs.cz/item/CS_URS_2022_01/577145121" TargetMode="External" /><Relationship Id="rId54" Type="http://schemas.openxmlformats.org/officeDocument/2006/relationships/hyperlink" Target="https://podminky.urs.cz/item/CS_URS_2022_01/596412212" TargetMode="External" /><Relationship Id="rId55" Type="http://schemas.openxmlformats.org/officeDocument/2006/relationships/hyperlink" Target="https://podminky.urs.cz/item/CS_URS_2022_01/596211112" TargetMode="External" /><Relationship Id="rId56" Type="http://schemas.openxmlformats.org/officeDocument/2006/relationships/hyperlink" Target="https://podminky.urs.cz/item/CS_URS_2022_01/596212210" TargetMode="External" /><Relationship Id="rId57" Type="http://schemas.openxmlformats.org/officeDocument/2006/relationships/hyperlink" Target="https://podminky.urs.cz/item/CS_URS_2022_01/895941341" TargetMode="External" /><Relationship Id="rId58" Type="http://schemas.openxmlformats.org/officeDocument/2006/relationships/hyperlink" Target="https://podminky.urs.cz/item/CS_URS_2022_01/895941351" TargetMode="External" /><Relationship Id="rId59" Type="http://schemas.openxmlformats.org/officeDocument/2006/relationships/hyperlink" Target="https://podminky.urs.cz/item/CS_URS_2022_01/895941362" TargetMode="External" /><Relationship Id="rId60" Type="http://schemas.openxmlformats.org/officeDocument/2006/relationships/hyperlink" Target="https://podminky.urs.cz/item/CS_URS_2022_01/899204112" TargetMode="External" /><Relationship Id="rId61" Type="http://schemas.openxmlformats.org/officeDocument/2006/relationships/hyperlink" Target="https://podminky.urs.cz/item/CS_URS_2022_01/899331111" TargetMode="External" /><Relationship Id="rId62" Type="http://schemas.openxmlformats.org/officeDocument/2006/relationships/hyperlink" Target="https://podminky.urs.cz/item/CS_URS_2022_01/914111111" TargetMode="External" /><Relationship Id="rId63" Type="http://schemas.openxmlformats.org/officeDocument/2006/relationships/hyperlink" Target="https://podminky.urs.cz/item/CS_URS_2022_01/914511112" TargetMode="External" /><Relationship Id="rId64" Type="http://schemas.openxmlformats.org/officeDocument/2006/relationships/hyperlink" Target="https://podminky.urs.cz/item/CS_URS_2022_01/915111112" TargetMode="External" /><Relationship Id="rId65" Type="http://schemas.openxmlformats.org/officeDocument/2006/relationships/hyperlink" Target="https://podminky.urs.cz/item/CS_URS_2022_01/915111116" TargetMode="External" /><Relationship Id="rId66" Type="http://schemas.openxmlformats.org/officeDocument/2006/relationships/hyperlink" Target="https://podminky.urs.cz/item/CS_URS_2022_01/915121112" TargetMode="External" /><Relationship Id="rId67" Type="http://schemas.openxmlformats.org/officeDocument/2006/relationships/hyperlink" Target="https://podminky.urs.cz/item/CS_URS_2022_01/915131112" TargetMode="External" /><Relationship Id="rId68" Type="http://schemas.openxmlformats.org/officeDocument/2006/relationships/hyperlink" Target="https://podminky.urs.cz/item/CS_URS_2022_01/915321115" TargetMode="External" /><Relationship Id="rId69" Type="http://schemas.openxmlformats.org/officeDocument/2006/relationships/hyperlink" Target="https://podminky.urs.cz/item/CS_URS_2022_01/915611111" TargetMode="External" /><Relationship Id="rId70" Type="http://schemas.openxmlformats.org/officeDocument/2006/relationships/hyperlink" Target="https://podminky.urs.cz/item/CS_URS_2022_01/915621111" TargetMode="External" /><Relationship Id="rId71" Type="http://schemas.openxmlformats.org/officeDocument/2006/relationships/hyperlink" Target="https://podminky.urs.cz/item/CS_URS_2022_01/916131213" TargetMode="External" /><Relationship Id="rId72" Type="http://schemas.openxmlformats.org/officeDocument/2006/relationships/hyperlink" Target="https://podminky.urs.cz/item/CS_URS_2022_01/916231213" TargetMode="External" /><Relationship Id="rId73" Type="http://schemas.openxmlformats.org/officeDocument/2006/relationships/hyperlink" Target="https://podminky.urs.cz/item/CS_URS_2022_01/916241112" TargetMode="External" /><Relationship Id="rId74" Type="http://schemas.openxmlformats.org/officeDocument/2006/relationships/hyperlink" Target="https://podminky.urs.cz/item/CS_URS_2022_01/916241213" TargetMode="External" /><Relationship Id="rId75" Type="http://schemas.openxmlformats.org/officeDocument/2006/relationships/hyperlink" Target="https://podminky.urs.cz/item/CS_URS_2022_01/919121121" TargetMode="External" /><Relationship Id="rId76" Type="http://schemas.openxmlformats.org/officeDocument/2006/relationships/hyperlink" Target="https://podminky.urs.cz/item/CS_URS_2022_01/919735112" TargetMode="External" /><Relationship Id="rId77" Type="http://schemas.openxmlformats.org/officeDocument/2006/relationships/hyperlink" Target="https://podminky.urs.cz/item/CS_URS_2022_01/936104211" TargetMode="External" /><Relationship Id="rId78" Type="http://schemas.openxmlformats.org/officeDocument/2006/relationships/hyperlink" Target="https://podminky.urs.cz/item/CS_URS_2022_01/966006132" TargetMode="External" /><Relationship Id="rId79" Type="http://schemas.openxmlformats.org/officeDocument/2006/relationships/hyperlink" Target="https://podminky.urs.cz/item/CS_URS_2022_01/966006211" TargetMode="External" /><Relationship Id="rId80" Type="http://schemas.openxmlformats.org/officeDocument/2006/relationships/hyperlink" Target="https://podminky.urs.cz/item/CS_URS_2022_01/966007111" TargetMode="External" /><Relationship Id="rId81" Type="http://schemas.openxmlformats.org/officeDocument/2006/relationships/hyperlink" Target="https://podminky.urs.cz/item/CS_URS_2022_01/966007113" TargetMode="External" /><Relationship Id="rId82" Type="http://schemas.openxmlformats.org/officeDocument/2006/relationships/hyperlink" Target="https://podminky.urs.cz/item/CS_URS_2022_01/979024443" TargetMode="External" /><Relationship Id="rId83" Type="http://schemas.openxmlformats.org/officeDocument/2006/relationships/hyperlink" Target="https://podminky.urs.cz/item/CS_URS_2022_01/979071022" TargetMode="External" /><Relationship Id="rId84" Type="http://schemas.openxmlformats.org/officeDocument/2006/relationships/hyperlink" Target="https://podminky.urs.cz/item/CS_URS_2022_01/997221551" TargetMode="External" /><Relationship Id="rId85" Type="http://schemas.openxmlformats.org/officeDocument/2006/relationships/hyperlink" Target="https://podminky.urs.cz/item/CS_URS_2022_01/997221559" TargetMode="External" /><Relationship Id="rId86" Type="http://schemas.openxmlformats.org/officeDocument/2006/relationships/hyperlink" Target="https://podminky.urs.cz/item/CS_URS_2022_01/997221611" TargetMode="External" /><Relationship Id="rId87" Type="http://schemas.openxmlformats.org/officeDocument/2006/relationships/hyperlink" Target="https://podminky.urs.cz/item/CS_URS_2022_01/997221615" TargetMode="External" /><Relationship Id="rId88" Type="http://schemas.openxmlformats.org/officeDocument/2006/relationships/hyperlink" Target="https://podminky.urs.cz/item/CS_URS_2022_01/997221645" TargetMode="External" /><Relationship Id="rId89" Type="http://schemas.openxmlformats.org/officeDocument/2006/relationships/hyperlink" Target="https://podminky.urs.cz/item/CS_URS_2022_01/997221655" TargetMode="External" /><Relationship Id="rId90" Type="http://schemas.openxmlformats.org/officeDocument/2006/relationships/hyperlink" Target="https://podminky.urs.cz/item/CS_URS_2022_01/997013631" TargetMode="External" /><Relationship Id="rId91" Type="http://schemas.openxmlformats.org/officeDocument/2006/relationships/hyperlink" Target="https://podminky.urs.cz/item/CS_URS_2022_01/998223011" TargetMode="External" /><Relationship Id="rId9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025" TargetMode="External" /><Relationship Id="rId2" Type="http://schemas.openxmlformats.org/officeDocument/2006/relationships/hyperlink" Target="https://podminky.urs.cz/item/CS_URS_2022_01/113107041" TargetMode="External" /><Relationship Id="rId3" Type="http://schemas.openxmlformats.org/officeDocument/2006/relationships/hyperlink" Target="https://podminky.urs.cz/item/CS_URS_2022_01/115101201" TargetMode="External" /><Relationship Id="rId4" Type="http://schemas.openxmlformats.org/officeDocument/2006/relationships/hyperlink" Target="https://podminky.urs.cz/item/CS_URS_2022_01/115001101" TargetMode="External" /><Relationship Id="rId5" Type="http://schemas.openxmlformats.org/officeDocument/2006/relationships/hyperlink" Target="https://podminky.urs.cz/item/CS_URS_2022_01/115101301" TargetMode="External" /><Relationship Id="rId6" Type="http://schemas.openxmlformats.org/officeDocument/2006/relationships/hyperlink" Target="https://podminky.urs.cz/item/CS_URS_2022_01/132212221" TargetMode="External" /><Relationship Id="rId7" Type="http://schemas.openxmlformats.org/officeDocument/2006/relationships/hyperlink" Target="https://podminky.urs.cz/item/CS_URS_2022_01/121151113" TargetMode="External" /><Relationship Id="rId8" Type="http://schemas.openxmlformats.org/officeDocument/2006/relationships/hyperlink" Target="https://podminky.urs.cz/item/CS_URS_2022_01/131251203" TargetMode="External" /><Relationship Id="rId9" Type="http://schemas.openxmlformats.org/officeDocument/2006/relationships/hyperlink" Target="https://podminky.urs.cz/item/CS_URS_2022_01/132154203" TargetMode="External" /><Relationship Id="rId10" Type="http://schemas.openxmlformats.org/officeDocument/2006/relationships/hyperlink" Target="https://podminky.urs.cz/item/CS_URS_2022_01/151101101" TargetMode="External" /><Relationship Id="rId11" Type="http://schemas.openxmlformats.org/officeDocument/2006/relationships/hyperlink" Target="https://podminky.urs.cz/item/CS_URS_2022_01/151101111" TargetMode="External" /><Relationship Id="rId12" Type="http://schemas.openxmlformats.org/officeDocument/2006/relationships/hyperlink" Target="https://podminky.urs.cz/item/CS_URS_2022_01/161151103" TargetMode="External" /><Relationship Id="rId13" Type="http://schemas.openxmlformats.org/officeDocument/2006/relationships/hyperlink" Target="https://podminky.urs.cz/item/CS_URS_2022_01/162751117" TargetMode="External" /><Relationship Id="rId14" Type="http://schemas.openxmlformats.org/officeDocument/2006/relationships/hyperlink" Target="https://podminky.urs.cz/item/CS_URS_2022_01/162751119" TargetMode="External" /><Relationship Id="rId15" Type="http://schemas.openxmlformats.org/officeDocument/2006/relationships/hyperlink" Target="https://podminky.urs.cz/item/CS_URS_2022_01/171201201" TargetMode="External" /><Relationship Id="rId16" Type="http://schemas.openxmlformats.org/officeDocument/2006/relationships/hyperlink" Target="https://podminky.urs.cz/item/CS_URS_2022_01/174101101" TargetMode="External" /><Relationship Id="rId17" Type="http://schemas.openxmlformats.org/officeDocument/2006/relationships/hyperlink" Target="https://podminky.urs.cz/item/CS_URS_2022_01/175151101" TargetMode="External" /><Relationship Id="rId18" Type="http://schemas.openxmlformats.org/officeDocument/2006/relationships/hyperlink" Target="https://podminky.urs.cz/item/CS_URS_2022_01/181351103" TargetMode="External" /><Relationship Id="rId19" Type="http://schemas.openxmlformats.org/officeDocument/2006/relationships/hyperlink" Target="https://podminky.urs.cz/item/CS_URS_2022_01/181411131" TargetMode="External" /><Relationship Id="rId20" Type="http://schemas.openxmlformats.org/officeDocument/2006/relationships/hyperlink" Target="https://podminky.urs.cz/item/CS_URS_2022_01/271562211" TargetMode="External" /><Relationship Id="rId21" Type="http://schemas.openxmlformats.org/officeDocument/2006/relationships/hyperlink" Target="https://podminky.urs.cz/item/CS_URS_2022_01/451573111" TargetMode="External" /><Relationship Id="rId22" Type="http://schemas.openxmlformats.org/officeDocument/2006/relationships/hyperlink" Target="https://podminky.urs.cz/item/CS_URS_2022_01/871310310" TargetMode="External" /><Relationship Id="rId23" Type="http://schemas.openxmlformats.org/officeDocument/2006/relationships/hyperlink" Target="https://podminky.urs.cz/item/CS_URS_2022_01/871350310" TargetMode="External" /><Relationship Id="rId24" Type="http://schemas.openxmlformats.org/officeDocument/2006/relationships/hyperlink" Target="https://podminky.urs.cz/item/CS_URS_2022_01/894812321" TargetMode="External" /><Relationship Id="rId25" Type="http://schemas.openxmlformats.org/officeDocument/2006/relationships/hyperlink" Target="https://podminky.urs.cz/item/CS_URS_2022_01/894812333" TargetMode="External" /><Relationship Id="rId26" Type="http://schemas.openxmlformats.org/officeDocument/2006/relationships/hyperlink" Target="https://podminky.urs.cz/item/CS_URS_2022_01/894812339" TargetMode="External" /><Relationship Id="rId27" Type="http://schemas.openxmlformats.org/officeDocument/2006/relationships/hyperlink" Target="https://podminky.urs.cz/item/CS_URS_2022_01/894812376" TargetMode="External" /><Relationship Id="rId28" Type="http://schemas.openxmlformats.org/officeDocument/2006/relationships/hyperlink" Target="https://podminky.urs.cz/item/CS_URS_2021_02/895941111" TargetMode="External" /><Relationship Id="rId29" Type="http://schemas.openxmlformats.org/officeDocument/2006/relationships/hyperlink" Target="https://podminky.urs.cz/item/CS_URS_2022_01/919735112" TargetMode="External" /><Relationship Id="rId30" Type="http://schemas.openxmlformats.org/officeDocument/2006/relationships/hyperlink" Target="https://podminky.urs.cz/item/CS_URS_2022_01/933901111" TargetMode="External" /><Relationship Id="rId31" Type="http://schemas.openxmlformats.org/officeDocument/2006/relationships/hyperlink" Target="https://podminky.urs.cz/item/CS_URS_2022_01/997221571" TargetMode="External" /><Relationship Id="rId32" Type="http://schemas.openxmlformats.org/officeDocument/2006/relationships/hyperlink" Target="https://podminky.urs.cz/item/CS_URS_2022_01/997221579" TargetMode="External" /><Relationship Id="rId33" Type="http://schemas.openxmlformats.org/officeDocument/2006/relationships/hyperlink" Target="https://podminky.urs.cz/item/CS_URS_2022_01/997221645" TargetMode="External" /><Relationship Id="rId34" Type="http://schemas.openxmlformats.org/officeDocument/2006/relationships/hyperlink" Target="https://podminky.urs.cz/item/CS_URS_2022_01/997221655" TargetMode="External" /><Relationship Id="rId35" Type="http://schemas.openxmlformats.org/officeDocument/2006/relationships/hyperlink" Target="https://podminky.urs.cz/item/CS_URS_2022_01/997013631" TargetMode="External" /><Relationship Id="rId36" Type="http://schemas.openxmlformats.org/officeDocument/2006/relationships/hyperlink" Target="https://podminky.urs.cz/item/CS_URS_2022_01/998276101" TargetMode="External" /><Relationship Id="rId37" Type="http://schemas.openxmlformats.org/officeDocument/2006/relationships/hyperlink" Target="https://podminky.urs.cz/item/CS_URS_2022_01/230170014" TargetMode="External" /><Relationship Id="rId38" Type="http://schemas.openxmlformats.org/officeDocument/2006/relationships/hyperlink" Target="https://podminky.urs.cz/item/CS_URS_2022_01/460010025" TargetMode="External" /><Relationship Id="rId39" Type="http://schemas.openxmlformats.org/officeDocument/2006/relationships/hyperlink" Target="https://podminky.urs.cz/item/CS_URS_2022_01/012203000" TargetMode="External" /><Relationship Id="rId40" Type="http://schemas.openxmlformats.org/officeDocument/2006/relationships/hyperlink" Target="https://podminky.urs.cz/item/CS_URS_2022_01/012303000" TargetMode="External" /><Relationship Id="rId41" Type="http://schemas.openxmlformats.org/officeDocument/2006/relationships/hyperlink" Target="https://podminky.urs.cz/item/CS_URS_2022_01/013254000" TargetMode="External" /><Relationship Id="rId4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025" TargetMode="External" /><Relationship Id="rId2" Type="http://schemas.openxmlformats.org/officeDocument/2006/relationships/hyperlink" Target="https://podminky.urs.cz/item/CS_URS_2022_01/113107041" TargetMode="External" /><Relationship Id="rId3" Type="http://schemas.openxmlformats.org/officeDocument/2006/relationships/hyperlink" Target="https://podminky.urs.cz/item/CS_URS_2022_01/115101201" TargetMode="External" /><Relationship Id="rId4" Type="http://schemas.openxmlformats.org/officeDocument/2006/relationships/hyperlink" Target="https://podminky.urs.cz/item/CS_URS_2022_01/115001101" TargetMode="External" /><Relationship Id="rId5" Type="http://schemas.openxmlformats.org/officeDocument/2006/relationships/hyperlink" Target="https://podminky.urs.cz/item/CS_URS_2022_01/115101301" TargetMode="External" /><Relationship Id="rId6" Type="http://schemas.openxmlformats.org/officeDocument/2006/relationships/hyperlink" Target="https://podminky.urs.cz/item/CS_URS_2022_01/132212331" TargetMode="External" /><Relationship Id="rId7" Type="http://schemas.openxmlformats.org/officeDocument/2006/relationships/hyperlink" Target="https://podminky.urs.cz/item/CS_URS_2022_01/121151103" TargetMode="External" /><Relationship Id="rId8" Type="http://schemas.openxmlformats.org/officeDocument/2006/relationships/hyperlink" Target="https://podminky.urs.cz/item/CS_URS_2022_01/132254202" TargetMode="External" /><Relationship Id="rId9" Type="http://schemas.openxmlformats.org/officeDocument/2006/relationships/hyperlink" Target="https://podminky.urs.cz/item/CS_URS_2022_01/151101101" TargetMode="External" /><Relationship Id="rId10" Type="http://schemas.openxmlformats.org/officeDocument/2006/relationships/hyperlink" Target="https://podminky.urs.cz/item/CS_URS_2022_01/151101111" TargetMode="External" /><Relationship Id="rId11" Type="http://schemas.openxmlformats.org/officeDocument/2006/relationships/hyperlink" Target="https://podminky.urs.cz/item/CS_URS_2022_01/162751117" TargetMode="External" /><Relationship Id="rId12" Type="http://schemas.openxmlformats.org/officeDocument/2006/relationships/hyperlink" Target="https://podminky.urs.cz/item/CS_URS_2022_01/162751119" TargetMode="External" /><Relationship Id="rId13" Type="http://schemas.openxmlformats.org/officeDocument/2006/relationships/hyperlink" Target="https://podminky.urs.cz/item/CS_URS_2022_01/167151101" TargetMode="External" /><Relationship Id="rId14" Type="http://schemas.openxmlformats.org/officeDocument/2006/relationships/hyperlink" Target="https://podminky.urs.cz/item/CS_URS_2022_01/171201201" TargetMode="External" /><Relationship Id="rId15" Type="http://schemas.openxmlformats.org/officeDocument/2006/relationships/hyperlink" Target="https://podminky.urs.cz/item/CS_URS_2022_01/171201231" TargetMode="External" /><Relationship Id="rId16" Type="http://schemas.openxmlformats.org/officeDocument/2006/relationships/hyperlink" Target="https://podminky.urs.cz/item/CS_URS_2022_01/174101101" TargetMode="External" /><Relationship Id="rId17" Type="http://schemas.openxmlformats.org/officeDocument/2006/relationships/hyperlink" Target="https://podminky.urs.cz/item/CS_URS_2022_01/175151101" TargetMode="External" /><Relationship Id="rId18" Type="http://schemas.openxmlformats.org/officeDocument/2006/relationships/hyperlink" Target="https://podminky.urs.cz/item/CS_URS_2022_01/181351003" TargetMode="External" /><Relationship Id="rId19" Type="http://schemas.openxmlformats.org/officeDocument/2006/relationships/hyperlink" Target="https://podminky.urs.cz/item/CS_URS_2022_01/181411131" TargetMode="External" /><Relationship Id="rId20" Type="http://schemas.openxmlformats.org/officeDocument/2006/relationships/hyperlink" Target="https://podminky.urs.cz/item/CS_URS_2022_01/451573111" TargetMode="External" /><Relationship Id="rId21" Type="http://schemas.openxmlformats.org/officeDocument/2006/relationships/hyperlink" Target="https://podminky.urs.cz/item/CS_URS_2022_01/899721111" TargetMode="External" /><Relationship Id="rId22" Type="http://schemas.openxmlformats.org/officeDocument/2006/relationships/hyperlink" Target="https://podminky.urs.cz/item/CS_URS_2022_01/899722113" TargetMode="External" /><Relationship Id="rId23" Type="http://schemas.openxmlformats.org/officeDocument/2006/relationships/hyperlink" Target="https://podminky.urs.cz/item/CS_URS_2022_01/851261131" TargetMode="External" /><Relationship Id="rId24" Type="http://schemas.openxmlformats.org/officeDocument/2006/relationships/hyperlink" Target="https://podminky.urs.cz/item/CS_URS_2022_01/851311131" TargetMode="External" /><Relationship Id="rId25" Type="http://schemas.openxmlformats.org/officeDocument/2006/relationships/hyperlink" Target="https://podminky.urs.cz/item/CS_URS_2022_01/857261131" TargetMode="External" /><Relationship Id="rId26" Type="http://schemas.openxmlformats.org/officeDocument/2006/relationships/hyperlink" Target="https://podminky.urs.cz/item/CS_URS_2022_01/857311131" TargetMode="External" /><Relationship Id="rId27" Type="http://schemas.openxmlformats.org/officeDocument/2006/relationships/hyperlink" Target="https://podminky.urs.cz/item/CS_URS_2022_01/857313131" TargetMode="External" /><Relationship Id="rId28" Type="http://schemas.openxmlformats.org/officeDocument/2006/relationships/hyperlink" Target="https://podminky.urs.cz/item/CS_URS_2022_01/899401112" TargetMode="External" /><Relationship Id="rId29" Type="http://schemas.openxmlformats.org/officeDocument/2006/relationships/hyperlink" Target="https://podminky.urs.cz/item/CS_URS_2022_01/892271111" TargetMode="External" /><Relationship Id="rId30" Type="http://schemas.openxmlformats.org/officeDocument/2006/relationships/hyperlink" Target="https://podminky.urs.cz/item/CS_URS_2022_01/892273122" TargetMode="External" /><Relationship Id="rId31" Type="http://schemas.openxmlformats.org/officeDocument/2006/relationships/hyperlink" Target="https://podminky.urs.cz/item/CS_URS_2022_01/892351111" TargetMode="External" /><Relationship Id="rId32" Type="http://schemas.openxmlformats.org/officeDocument/2006/relationships/hyperlink" Target="https://podminky.urs.cz/item/CS_URS_2022_01/892353122" TargetMode="External" /><Relationship Id="rId33" Type="http://schemas.openxmlformats.org/officeDocument/2006/relationships/hyperlink" Target="https://podminky.urs.cz/item/CS_URS_2022_01/892372111" TargetMode="External" /><Relationship Id="rId34" Type="http://schemas.openxmlformats.org/officeDocument/2006/relationships/hyperlink" Target="https://podminky.urs.cz/item/CS_URS_2022_01/919735112" TargetMode="External" /><Relationship Id="rId35" Type="http://schemas.openxmlformats.org/officeDocument/2006/relationships/hyperlink" Target="https://podminky.urs.cz/item/CS_URS_2022_01/997221571" TargetMode="External" /><Relationship Id="rId36" Type="http://schemas.openxmlformats.org/officeDocument/2006/relationships/hyperlink" Target="https://podminky.urs.cz/item/CS_URS_2022_01/997221579" TargetMode="External" /><Relationship Id="rId37" Type="http://schemas.openxmlformats.org/officeDocument/2006/relationships/hyperlink" Target="https://podminky.urs.cz/item/CS_URS_2022_01/998273102" TargetMode="External" /><Relationship Id="rId38" Type="http://schemas.openxmlformats.org/officeDocument/2006/relationships/hyperlink" Target="https://podminky.urs.cz/item/CS_URS_2022_01/744991211" TargetMode="External" /><Relationship Id="rId39" Type="http://schemas.openxmlformats.org/officeDocument/2006/relationships/hyperlink" Target="https://podminky.urs.cz/item/CS_URS_2022_01/460010025" TargetMode="External" /><Relationship Id="rId40" Type="http://schemas.openxmlformats.org/officeDocument/2006/relationships/hyperlink" Target="https://podminky.urs.cz/item/CS_URS_2022_01/012303000" TargetMode="External" /><Relationship Id="rId41" Type="http://schemas.openxmlformats.org/officeDocument/2006/relationships/hyperlink" Target="https://podminky.urs.cz/item/CS_URS_2022_01/013254000" TargetMode="External" /><Relationship Id="rId42" Type="http://schemas.openxmlformats.org/officeDocument/2006/relationships/hyperlink" Target="https://podminky.urs.cz/item/CS_URS_2022_01/043194000" TargetMode="External" /><Relationship Id="rId4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41110012" TargetMode="External" /><Relationship Id="rId2" Type="http://schemas.openxmlformats.org/officeDocument/2006/relationships/hyperlink" Target="https://podminky.urs.cz/item/CS_URS_2022_01/741130134" TargetMode="External" /><Relationship Id="rId3" Type="http://schemas.openxmlformats.org/officeDocument/2006/relationships/hyperlink" Target="https://podminky.urs.cz/item/CS_URS_2022_01/210204011" TargetMode="External" /><Relationship Id="rId4" Type="http://schemas.openxmlformats.org/officeDocument/2006/relationships/hyperlink" Target="https://podminky.urs.cz/item/CS_URS_2022_01/210100103" TargetMode="External" /><Relationship Id="rId5" Type="http://schemas.openxmlformats.org/officeDocument/2006/relationships/hyperlink" Target="https://podminky.urs.cz/item/CS_URS_2022_01/210204201" TargetMode="External" /><Relationship Id="rId6" Type="http://schemas.openxmlformats.org/officeDocument/2006/relationships/hyperlink" Target="https://podminky.urs.cz/item/CS_URS_2022_01/741410021" TargetMode="External" /><Relationship Id="rId7" Type="http://schemas.openxmlformats.org/officeDocument/2006/relationships/hyperlink" Target="https://podminky.urs.cz/item/CS_URS_2022_01/741410003" TargetMode="External" /><Relationship Id="rId8" Type="http://schemas.openxmlformats.org/officeDocument/2006/relationships/hyperlink" Target="https://podminky.urs.cz/item/CS_URS_2022_01/741122211" TargetMode="External" /><Relationship Id="rId9" Type="http://schemas.openxmlformats.org/officeDocument/2006/relationships/hyperlink" Target="https://podminky.urs.cz/item/CS_URS_2022_01/741122222" TargetMode="External" /><Relationship Id="rId10" Type="http://schemas.openxmlformats.org/officeDocument/2006/relationships/hyperlink" Target="https://podminky.urs.cz/item/CS_URS_2022_01/460171172" TargetMode="External" /><Relationship Id="rId11" Type="http://schemas.openxmlformats.org/officeDocument/2006/relationships/hyperlink" Target="https://podminky.urs.cz/item/CS_URS_2022_01/460171322" TargetMode="External" /><Relationship Id="rId12" Type="http://schemas.openxmlformats.org/officeDocument/2006/relationships/hyperlink" Target="https://podminky.urs.cz/item/CS_URS_2022_01/460451182" TargetMode="External" /><Relationship Id="rId13" Type="http://schemas.openxmlformats.org/officeDocument/2006/relationships/hyperlink" Target="https://podminky.urs.cz/item/CS_URS_2022_01/460451332" TargetMode="External" /><Relationship Id="rId14" Type="http://schemas.openxmlformats.org/officeDocument/2006/relationships/hyperlink" Target="https://podminky.urs.cz/item/CS_URS_2022_01/460481122" TargetMode="External" /><Relationship Id="rId15" Type="http://schemas.openxmlformats.org/officeDocument/2006/relationships/hyperlink" Target="https://podminky.urs.cz/item/CS_URS_2022_01/460641113" TargetMode="External" /><Relationship Id="rId16" Type="http://schemas.openxmlformats.org/officeDocument/2006/relationships/hyperlink" Target="https://podminky.urs.cz/item/CS_URS_2022_01/460671113" TargetMode="External" /><Relationship Id="rId17" Type="http://schemas.openxmlformats.org/officeDocument/2006/relationships/hyperlink" Target="https://podminky.urs.cz/item/CS_URS_2022_01/460661512" TargetMode="External" /><Relationship Id="rId18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0"/>
  <sheetViews>
    <sheetView showGridLines="0" workbookViewId="0" topLeftCell="A37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69" t="s">
        <v>14</v>
      </c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2"/>
      <c r="AQ5" s="22"/>
      <c r="AR5" s="20"/>
      <c r="BE5" s="266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1" t="s">
        <v>17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2"/>
      <c r="AQ6" s="22"/>
      <c r="AR6" s="20"/>
      <c r="BE6" s="267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67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267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7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267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267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7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267"/>
      <c r="BS13" s="17" t="s">
        <v>6</v>
      </c>
    </row>
    <row r="14" spans="2:71" ht="12.75">
      <c r="B14" s="21"/>
      <c r="C14" s="22"/>
      <c r="D14" s="22"/>
      <c r="E14" s="272" t="s">
        <v>30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267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7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267"/>
      <c r="BS16" s="17" t="s">
        <v>4</v>
      </c>
    </row>
    <row r="17" spans="2:71" s="1" customFormat="1" ht="18.4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267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7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267"/>
      <c r="BS19" s="17" t="s">
        <v>6</v>
      </c>
    </row>
    <row r="20" spans="2:71" s="1" customFormat="1" ht="18.4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267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7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7"/>
    </row>
    <row r="23" spans="2:57" s="1" customFormat="1" ht="47.25" customHeight="1">
      <c r="B23" s="21"/>
      <c r="C23" s="22"/>
      <c r="D23" s="22"/>
      <c r="E23" s="274" t="s">
        <v>36</v>
      </c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2"/>
      <c r="AP23" s="22"/>
      <c r="AQ23" s="22"/>
      <c r="AR23" s="20"/>
      <c r="BE23" s="267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7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7"/>
    </row>
    <row r="26" spans="1:57" s="2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5">
        <f>ROUND(AG54,2)</f>
        <v>0</v>
      </c>
      <c r="AL26" s="276"/>
      <c r="AM26" s="276"/>
      <c r="AN26" s="276"/>
      <c r="AO26" s="276"/>
      <c r="AP26" s="36"/>
      <c r="AQ26" s="36"/>
      <c r="AR26" s="39"/>
      <c r="BE26" s="267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7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7" t="s">
        <v>38</v>
      </c>
      <c r="M28" s="277"/>
      <c r="N28" s="277"/>
      <c r="O28" s="277"/>
      <c r="P28" s="277"/>
      <c r="Q28" s="36"/>
      <c r="R28" s="36"/>
      <c r="S28" s="36"/>
      <c r="T28" s="36"/>
      <c r="U28" s="36"/>
      <c r="V28" s="36"/>
      <c r="W28" s="277" t="s">
        <v>39</v>
      </c>
      <c r="X28" s="277"/>
      <c r="Y28" s="277"/>
      <c r="Z28" s="277"/>
      <c r="AA28" s="277"/>
      <c r="AB28" s="277"/>
      <c r="AC28" s="277"/>
      <c r="AD28" s="277"/>
      <c r="AE28" s="277"/>
      <c r="AF28" s="36"/>
      <c r="AG28" s="36"/>
      <c r="AH28" s="36"/>
      <c r="AI28" s="36"/>
      <c r="AJ28" s="36"/>
      <c r="AK28" s="277" t="s">
        <v>40</v>
      </c>
      <c r="AL28" s="277"/>
      <c r="AM28" s="277"/>
      <c r="AN28" s="277"/>
      <c r="AO28" s="277"/>
      <c r="AP28" s="36"/>
      <c r="AQ28" s="36"/>
      <c r="AR28" s="39"/>
      <c r="BE28" s="267"/>
    </row>
    <row r="29" spans="2:57" s="3" customFormat="1" ht="14.4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280">
        <v>0.21</v>
      </c>
      <c r="M29" s="279"/>
      <c r="N29" s="279"/>
      <c r="O29" s="279"/>
      <c r="P29" s="279"/>
      <c r="Q29" s="41"/>
      <c r="R29" s="41"/>
      <c r="S29" s="41"/>
      <c r="T29" s="41"/>
      <c r="U29" s="41"/>
      <c r="V29" s="41"/>
      <c r="W29" s="278">
        <f>ROUND(AZ54,2)</f>
        <v>0</v>
      </c>
      <c r="X29" s="279"/>
      <c r="Y29" s="279"/>
      <c r="Z29" s="279"/>
      <c r="AA29" s="279"/>
      <c r="AB29" s="279"/>
      <c r="AC29" s="279"/>
      <c r="AD29" s="279"/>
      <c r="AE29" s="279"/>
      <c r="AF29" s="41"/>
      <c r="AG29" s="41"/>
      <c r="AH29" s="41"/>
      <c r="AI29" s="41"/>
      <c r="AJ29" s="41"/>
      <c r="AK29" s="278">
        <f>ROUND(AV54,2)</f>
        <v>0</v>
      </c>
      <c r="AL29" s="279"/>
      <c r="AM29" s="279"/>
      <c r="AN29" s="279"/>
      <c r="AO29" s="279"/>
      <c r="AP29" s="41"/>
      <c r="AQ29" s="41"/>
      <c r="AR29" s="42"/>
      <c r="BE29" s="268"/>
    </row>
    <row r="30" spans="2:57" s="3" customFormat="1" ht="14.4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280">
        <v>0.15</v>
      </c>
      <c r="M30" s="279"/>
      <c r="N30" s="279"/>
      <c r="O30" s="279"/>
      <c r="P30" s="279"/>
      <c r="Q30" s="41"/>
      <c r="R30" s="41"/>
      <c r="S30" s="41"/>
      <c r="T30" s="41"/>
      <c r="U30" s="41"/>
      <c r="V30" s="41"/>
      <c r="W30" s="278">
        <f>ROUND(BA54,2)</f>
        <v>0</v>
      </c>
      <c r="X30" s="279"/>
      <c r="Y30" s="279"/>
      <c r="Z30" s="279"/>
      <c r="AA30" s="279"/>
      <c r="AB30" s="279"/>
      <c r="AC30" s="279"/>
      <c r="AD30" s="279"/>
      <c r="AE30" s="279"/>
      <c r="AF30" s="41"/>
      <c r="AG30" s="41"/>
      <c r="AH30" s="41"/>
      <c r="AI30" s="41"/>
      <c r="AJ30" s="41"/>
      <c r="AK30" s="278">
        <f>ROUND(AW54,2)</f>
        <v>0</v>
      </c>
      <c r="AL30" s="279"/>
      <c r="AM30" s="279"/>
      <c r="AN30" s="279"/>
      <c r="AO30" s="279"/>
      <c r="AP30" s="41"/>
      <c r="AQ30" s="41"/>
      <c r="AR30" s="42"/>
      <c r="BE30" s="268"/>
    </row>
    <row r="31" spans="2:57" s="3" customFormat="1" ht="14.45" customHeight="1" hidden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280">
        <v>0.21</v>
      </c>
      <c r="M31" s="279"/>
      <c r="N31" s="279"/>
      <c r="O31" s="279"/>
      <c r="P31" s="279"/>
      <c r="Q31" s="41"/>
      <c r="R31" s="41"/>
      <c r="S31" s="41"/>
      <c r="T31" s="41"/>
      <c r="U31" s="41"/>
      <c r="V31" s="41"/>
      <c r="W31" s="278">
        <f>ROUND(BB54,2)</f>
        <v>0</v>
      </c>
      <c r="X31" s="279"/>
      <c r="Y31" s="279"/>
      <c r="Z31" s="279"/>
      <c r="AA31" s="279"/>
      <c r="AB31" s="279"/>
      <c r="AC31" s="279"/>
      <c r="AD31" s="279"/>
      <c r="AE31" s="279"/>
      <c r="AF31" s="41"/>
      <c r="AG31" s="41"/>
      <c r="AH31" s="41"/>
      <c r="AI31" s="41"/>
      <c r="AJ31" s="41"/>
      <c r="AK31" s="278">
        <v>0</v>
      </c>
      <c r="AL31" s="279"/>
      <c r="AM31" s="279"/>
      <c r="AN31" s="279"/>
      <c r="AO31" s="279"/>
      <c r="AP31" s="41"/>
      <c r="AQ31" s="41"/>
      <c r="AR31" s="42"/>
      <c r="BE31" s="268"/>
    </row>
    <row r="32" spans="2:57" s="3" customFormat="1" ht="14.45" customHeight="1" hidden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280">
        <v>0.15</v>
      </c>
      <c r="M32" s="279"/>
      <c r="N32" s="279"/>
      <c r="O32" s="279"/>
      <c r="P32" s="279"/>
      <c r="Q32" s="41"/>
      <c r="R32" s="41"/>
      <c r="S32" s="41"/>
      <c r="T32" s="41"/>
      <c r="U32" s="41"/>
      <c r="V32" s="41"/>
      <c r="W32" s="278">
        <f>ROUND(BC54,2)</f>
        <v>0</v>
      </c>
      <c r="X32" s="279"/>
      <c r="Y32" s="279"/>
      <c r="Z32" s="279"/>
      <c r="AA32" s="279"/>
      <c r="AB32" s="279"/>
      <c r="AC32" s="279"/>
      <c r="AD32" s="279"/>
      <c r="AE32" s="279"/>
      <c r="AF32" s="41"/>
      <c r="AG32" s="41"/>
      <c r="AH32" s="41"/>
      <c r="AI32" s="41"/>
      <c r="AJ32" s="41"/>
      <c r="AK32" s="278">
        <v>0</v>
      </c>
      <c r="AL32" s="279"/>
      <c r="AM32" s="279"/>
      <c r="AN32" s="279"/>
      <c r="AO32" s="279"/>
      <c r="AP32" s="41"/>
      <c r="AQ32" s="41"/>
      <c r="AR32" s="42"/>
      <c r="BE32" s="268"/>
    </row>
    <row r="33" spans="2:44" s="3" customFormat="1" ht="14.45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280">
        <v>0</v>
      </c>
      <c r="M33" s="279"/>
      <c r="N33" s="279"/>
      <c r="O33" s="279"/>
      <c r="P33" s="279"/>
      <c r="Q33" s="41"/>
      <c r="R33" s="41"/>
      <c r="S33" s="41"/>
      <c r="T33" s="41"/>
      <c r="U33" s="41"/>
      <c r="V33" s="41"/>
      <c r="W33" s="278">
        <f>ROUND(BD54,2)</f>
        <v>0</v>
      </c>
      <c r="X33" s="279"/>
      <c r="Y33" s="279"/>
      <c r="Z33" s="279"/>
      <c r="AA33" s="279"/>
      <c r="AB33" s="279"/>
      <c r="AC33" s="279"/>
      <c r="AD33" s="279"/>
      <c r="AE33" s="279"/>
      <c r="AF33" s="41"/>
      <c r="AG33" s="41"/>
      <c r="AH33" s="41"/>
      <c r="AI33" s="41"/>
      <c r="AJ33" s="41"/>
      <c r="AK33" s="278">
        <v>0</v>
      </c>
      <c r="AL33" s="279"/>
      <c r="AM33" s="279"/>
      <c r="AN33" s="279"/>
      <c r="AO33" s="279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284" t="s">
        <v>49</v>
      </c>
      <c r="Y35" s="282"/>
      <c r="Z35" s="282"/>
      <c r="AA35" s="282"/>
      <c r="AB35" s="282"/>
      <c r="AC35" s="45"/>
      <c r="AD35" s="45"/>
      <c r="AE35" s="45"/>
      <c r="AF35" s="45"/>
      <c r="AG35" s="45"/>
      <c r="AH35" s="45"/>
      <c r="AI35" s="45"/>
      <c r="AJ35" s="45"/>
      <c r="AK35" s="281">
        <f>SUM(AK26:AK33)</f>
        <v>0</v>
      </c>
      <c r="AL35" s="282"/>
      <c r="AM35" s="282"/>
      <c r="AN35" s="282"/>
      <c r="AO35" s="28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2022-032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246" t="str">
        <f>K6</f>
        <v>Parkoviště na ul.Zd.Buriana</v>
      </c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248" t="str">
        <f>IF(AN8="","",AN8)</f>
        <v>28. 3. 2022</v>
      </c>
      <c r="AN47" s="248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 xml:space="preserve"> Město Kopřivnice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249" t="str">
        <f>IF(E17="","",E17)</f>
        <v xml:space="preserve"> ing. Ondřej Bojko</v>
      </c>
      <c r="AN49" s="250"/>
      <c r="AO49" s="250"/>
      <c r="AP49" s="250"/>
      <c r="AQ49" s="36"/>
      <c r="AR49" s="39"/>
      <c r="AS49" s="251" t="s">
        <v>51</v>
      </c>
      <c r="AT49" s="252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34</v>
      </c>
      <c r="AJ50" s="36"/>
      <c r="AK50" s="36"/>
      <c r="AL50" s="36"/>
      <c r="AM50" s="249" t="str">
        <f>IF(E20="","",E20)</f>
        <v xml:space="preserve"> </v>
      </c>
      <c r="AN50" s="250"/>
      <c r="AO50" s="250"/>
      <c r="AP50" s="250"/>
      <c r="AQ50" s="36"/>
      <c r="AR50" s="39"/>
      <c r="AS50" s="253"/>
      <c r="AT50" s="254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255"/>
      <c r="AT51" s="256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257" t="s">
        <v>52</v>
      </c>
      <c r="D52" s="258"/>
      <c r="E52" s="258"/>
      <c r="F52" s="258"/>
      <c r="G52" s="258"/>
      <c r="H52" s="66"/>
      <c r="I52" s="260" t="s">
        <v>53</v>
      </c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9" t="s">
        <v>54</v>
      </c>
      <c r="AH52" s="258"/>
      <c r="AI52" s="258"/>
      <c r="AJ52" s="258"/>
      <c r="AK52" s="258"/>
      <c r="AL52" s="258"/>
      <c r="AM52" s="258"/>
      <c r="AN52" s="260" t="s">
        <v>55</v>
      </c>
      <c r="AO52" s="258"/>
      <c r="AP52" s="258"/>
      <c r="AQ52" s="67" t="s">
        <v>56</v>
      </c>
      <c r="AR52" s="39"/>
      <c r="AS52" s="68" t="s">
        <v>57</v>
      </c>
      <c r="AT52" s="69" t="s">
        <v>58</v>
      </c>
      <c r="AU52" s="69" t="s">
        <v>59</v>
      </c>
      <c r="AV52" s="69" t="s">
        <v>60</v>
      </c>
      <c r="AW52" s="69" t="s">
        <v>61</v>
      </c>
      <c r="AX52" s="69" t="s">
        <v>62</v>
      </c>
      <c r="AY52" s="69" t="s">
        <v>63</v>
      </c>
      <c r="AZ52" s="69" t="s">
        <v>64</v>
      </c>
      <c r="BA52" s="69" t="s">
        <v>65</v>
      </c>
      <c r="BB52" s="69" t="s">
        <v>66</v>
      </c>
      <c r="BC52" s="69" t="s">
        <v>67</v>
      </c>
      <c r="BD52" s="70" t="s">
        <v>68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69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264">
        <f>ROUND(SUM(AG55:AG58),2)</f>
        <v>0</v>
      </c>
      <c r="AH54" s="264"/>
      <c r="AI54" s="264"/>
      <c r="AJ54" s="264"/>
      <c r="AK54" s="264"/>
      <c r="AL54" s="264"/>
      <c r="AM54" s="264"/>
      <c r="AN54" s="265">
        <f>SUM(AG54,AT54)</f>
        <v>0</v>
      </c>
      <c r="AO54" s="265"/>
      <c r="AP54" s="265"/>
      <c r="AQ54" s="78" t="s">
        <v>19</v>
      </c>
      <c r="AR54" s="79"/>
      <c r="AS54" s="80">
        <f>ROUND(SUM(AS55:AS58),2)</f>
        <v>0</v>
      </c>
      <c r="AT54" s="81">
        <f>ROUND(SUM(AV54:AW54),2)</f>
        <v>0</v>
      </c>
      <c r="AU54" s="82">
        <f>ROUND(SUM(AU55:AU58),5)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ROUND(SUM(AZ55:AZ58),2)</f>
        <v>0</v>
      </c>
      <c r="BA54" s="81">
        <f>ROUND(SUM(BA55:BA58),2)</f>
        <v>0</v>
      </c>
      <c r="BB54" s="81">
        <f>ROUND(SUM(BB55:BB58),2)</f>
        <v>0</v>
      </c>
      <c r="BC54" s="81">
        <f>ROUND(SUM(BC55:BC58),2)</f>
        <v>0</v>
      </c>
      <c r="BD54" s="83">
        <f>ROUND(SUM(BD55:BD58),2)</f>
        <v>0</v>
      </c>
      <c r="BS54" s="84" t="s">
        <v>70</v>
      </c>
      <c r="BT54" s="84" t="s">
        <v>71</v>
      </c>
      <c r="BU54" s="85" t="s">
        <v>72</v>
      </c>
      <c r="BV54" s="84" t="s">
        <v>73</v>
      </c>
      <c r="BW54" s="84" t="s">
        <v>5</v>
      </c>
      <c r="BX54" s="84" t="s">
        <v>74</v>
      </c>
      <c r="CL54" s="84" t="s">
        <v>19</v>
      </c>
    </row>
    <row r="55" spans="1:91" s="7" customFormat="1" ht="16.5" customHeight="1">
      <c r="A55" s="86" t="s">
        <v>75</v>
      </c>
      <c r="B55" s="87"/>
      <c r="C55" s="88"/>
      <c r="D55" s="261" t="s">
        <v>76</v>
      </c>
      <c r="E55" s="261"/>
      <c r="F55" s="261"/>
      <c r="G55" s="261"/>
      <c r="H55" s="261"/>
      <c r="I55" s="89"/>
      <c r="J55" s="261" t="s">
        <v>77</v>
      </c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2">
        <f>'1 - SO 101 Místní komunikace'!J30</f>
        <v>0</v>
      </c>
      <c r="AH55" s="263"/>
      <c r="AI55" s="263"/>
      <c r="AJ55" s="263"/>
      <c r="AK55" s="263"/>
      <c r="AL55" s="263"/>
      <c r="AM55" s="263"/>
      <c r="AN55" s="262">
        <f>SUM(AG55,AT55)</f>
        <v>0</v>
      </c>
      <c r="AO55" s="263"/>
      <c r="AP55" s="263"/>
      <c r="AQ55" s="90" t="s">
        <v>78</v>
      </c>
      <c r="AR55" s="91"/>
      <c r="AS55" s="92">
        <v>0</v>
      </c>
      <c r="AT55" s="93">
        <f>ROUND(SUM(AV55:AW55),2)</f>
        <v>0</v>
      </c>
      <c r="AU55" s="94">
        <f>'1 - SO 101 Místní komunikace'!P91</f>
        <v>0</v>
      </c>
      <c r="AV55" s="93">
        <f>'1 - SO 101 Místní komunikace'!J33</f>
        <v>0</v>
      </c>
      <c r="AW55" s="93">
        <f>'1 - SO 101 Místní komunikace'!J34</f>
        <v>0</v>
      </c>
      <c r="AX55" s="93">
        <f>'1 - SO 101 Místní komunikace'!J35</f>
        <v>0</v>
      </c>
      <c r="AY55" s="93">
        <f>'1 - SO 101 Místní komunikace'!J36</f>
        <v>0</v>
      </c>
      <c r="AZ55" s="93">
        <f>'1 - SO 101 Místní komunikace'!F33</f>
        <v>0</v>
      </c>
      <c r="BA55" s="93">
        <f>'1 - SO 101 Místní komunikace'!F34</f>
        <v>0</v>
      </c>
      <c r="BB55" s="93">
        <f>'1 - SO 101 Místní komunikace'!F35</f>
        <v>0</v>
      </c>
      <c r="BC55" s="93">
        <f>'1 - SO 101 Místní komunikace'!F36</f>
        <v>0</v>
      </c>
      <c r="BD55" s="95">
        <f>'1 - SO 101 Místní komunikace'!F37</f>
        <v>0</v>
      </c>
      <c r="BT55" s="96" t="s">
        <v>76</v>
      </c>
      <c r="BV55" s="96" t="s">
        <v>73</v>
      </c>
      <c r="BW55" s="96" t="s">
        <v>79</v>
      </c>
      <c r="BX55" s="96" t="s">
        <v>5</v>
      </c>
      <c r="CL55" s="96" t="s">
        <v>19</v>
      </c>
      <c r="CM55" s="96" t="s">
        <v>80</v>
      </c>
    </row>
    <row r="56" spans="1:91" s="7" customFormat="1" ht="16.5" customHeight="1">
      <c r="A56" s="86" t="s">
        <v>75</v>
      </c>
      <c r="B56" s="87"/>
      <c r="C56" s="88"/>
      <c r="D56" s="261" t="s">
        <v>81</v>
      </c>
      <c r="E56" s="261"/>
      <c r="F56" s="261"/>
      <c r="G56" s="261"/>
      <c r="H56" s="261"/>
      <c r="I56" s="89"/>
      <c r="J56" s="261" t="s">
        <v>82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2">
        <f>'4 - SO 301 Odvodnění'!J30</f>
        <v>0</v>
      </c>
      <c r="AH56" s="263"/>
      <c r="AI56" s="263"/>
      <c r="AJ56" s="263"/>
      <c r="AK56" s="263"/>
      <c r="AL56" s="263"/>
      <c r="AM56" s="263"/>
      <c r="AN56" s="262">
        <f>SUM(AG56,AT56)</f>
        <v>0</v>
      </c>
      <c r="AO56" s="263"/>
      <c r="AP56" s="263"/>
      <c r="AQ56" s="90" t="s">
        <v>78</v>
      </c>
      <c r="AR56" s="91"/>
      <c r="AS56" s="92">
        <v>0</v>
      </c>
      <c r="AT56" s="93">
        <f>ROUND(SUM(AV56:AW56),2)</f>
        <v>0</v>
      </c>
      <c r="AU56" s="94">
        <f>'4 - SO 301 Odvodnění'!P93</f>
        <v>0</v>
      </c>
      <c r="AV56" s="93">
        <f>'4 - SO 301 Odvodnění'!J33</f>
        <v>0</v>
      </c>
      <c r="AW56" s="93">
        <f>'4 - SO 301 Odvodnění'!J34</f>
        <v>0</v>
      </c>
      <c r="AX56" s="93">
        <f>'4 - SO 301 Odvodnění'!J35</f>
        <v>0</v>
      </c>
      <c r="AY56" s="93">
        <f>'4 - SO 301 Odvodnění'!J36</f>
        <v>0</v>
      </c>
      <c r="AZ56" s="93">
        <f>'4 - SO 301 Odvodnění'!F33</f>
        <v>0</v>
      </c>
      <c r="BA56" s="93">
        <f>'4 - SO 301 Odvodnění'!F34</f>
        <v>0</v>
      </c>
      <c r="BB56" s="93">
        <f>'4 - SO 301 Odvodnění'!F35</f>
        <v>0</v>
      </c>
      <c r="BC56" s="93">
        <f>'4 - SO 301 Odvodnění'!F36</f>
        <v>0</v>
      </c>
      <c r="BD56" s="95">
        <f>'4 - SO 301 Odvodnění'!F37</f>
        <v>0</v>
      </c>
      <c r="BT56" s="96" t="s">
        <v>76</v>
      </c>
      <c r="BV56" s="96" t="s">
        <v>73</v>
      </c>
      <c r="BW56" s="96" t="s">
        <v>83</v>
      </c>
      <c r="BX56" s="96" t="s">
        <v>5</v>
      </c>
      <c r="CL56" s="96" t="s">
        <v>19</v>
      </c>
      <c r="CM56" s="96" t="s">
        <v>80</v>
      </c>
    </row>
    <row r="57" spans="1:91" s="7" customFormat="1" ht="24.75" customHeight="1">
      <c r="A57" s="86" t="s">
        <v>75</v>
      </c>
      <c r="B57" s="87"/>
      <c r="C57" s="88"/>
      <c r="D57" s="261" t="s">
        <v>84</v>
      </c>
      <c r="E57" s="261"/>
      <c r="F57" s="261"/>
      <c r="G57" s="261"/>
      <c r="H57" s="261"/>
      <c r="I57" s="89"/>
      <c r="J57" s="261" t="s">
        <v>85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2">
        <f>'5 - SO 351 Přeložka vodov...'!J30</f>
        <v>0</v>
      </c>
      <c r="AH57" s="263"/>
      <c r="AI57" s="263"/>
      <c r="AJ57" s="263"/>
      <c r="AK57" s="263"/>
      <c r="AL57" s="263"/>
      <c r="AM57" s="263"/>
      <c r="AN57" s="262">
        <f>SUM(AG57,AT57)</f>
        <v>0</v>
      </c>
      <c r="AO57" s="263"/>
      <c r="AP57" s="263"/>
      <c r="AQ57" s="90" t="s">
        <v>78</v>
      </c>
      <c r="AR57" s="91"/>
      <c r="AS57" s="92">
        <v>0</v>
      </c>
      <c r="AT57" s="93">
        <f>ROUND(SUM(AV57:AW57),2)</f>
        <v>0</v>
      </c>
      <c r="AU57" s="94">
        <f>'5 - SO 351 Přeložka vodov...'!P93</f>
        <v>0</v>
      </c>
      <c r="AV57" s="93">
        <f>'5 - SO 351 Přeložka vodov...'!J33</f>
        <v>0</v>
      </c>
      <c r="AW57" s="93">
        <f>'5 - SO 351 Přeložka vodov...'!J34</f>
        <v>0</v>
      </c>
      <c r="AX57" s="93">
        <f>'5 - SO 351 Přeložka vodov...'!J35</f>
        <v>0</v>
      </c>
      <c r="AY57" s="93">
        <f>'5 - SO 351 Přeložka vodov...'!J36</f>
        <v>0</v>
      </c>
      <c r="AZ57" s="93">
        <f>'5 - SO 351 Přeložka vodov...'!F33</f>
        <v>0</v>
      </c>
      <c r="BA57" s="93">
        <f>'5 - SO 351 Přeložka vodov...'!F34</f>
        <v>0</v>
      </c>
      <c r="BB57" s="93">
        <f>'5 - SO 351 Přeložka vodov...'!F35</f>
        <v>0</v>
      </c>
      <c r="BC57" s="93">
        <f>'5 - SO 351 Přeložka vodov...'!F36</f>
        <v>0</v>
      </c>
      <c r="BD57" s="95">
        <f>'5 - SO 351 Přeložka vodov...'!F37</f>
        <v>0</v>
      </c>
      <c r="BT57" s="96" t="s">
        <v>76</v>
      </c>
      <c r="BV57" s="96" t="s">
        <v>73</v>
      </c>
      <c r="BW57" s="96" t="s">
        <v>86</v>
      </c>
      <c r="BX57" s="96" t="s">
        <v>5</v>
      </c>
      <c r="CL57" s="96" t="s">
        <v>19</v>
      </c>
      <c r="CM57" s="96" t="s">
        <v>80</v>
      </c>
    </row>
    <row r="58" spans="1:91" s="7" customFormat="1" ht="16.5" customHeight="1">
      <c r="A58" s="86" t="s">
        <v>75</v>
      </c>
      <c r="B58" s="87"/>
      <c r="C58" s="88"/>
      <c r="D58" s="261" t="s">
        <v>87</v>
      </c>
      <c r="E58" s="261"/>
      <c r="F58" s="261"/>
      <c r="G58" s="261"/>
      <c r="H58" s="261"/>
      <c r="I58" s="89"/>
      <c r="J58" s="261" t="s">
        <v>88</v>
      </c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2">
        <f>'6 - SO 401 Veřejné osvětl...'!J30</f>
        <v>0</v>
      </c>
      <c r="AH58" s="263"/>
      <c r="AI58" s="263"/>
      <c r="AJ58" s="263"/>
      <c r="AK58" s="263"/>
      <c r="AL58" s="263"/>
      <c r="AM58" s="263"/>
      <c r="AN58" s="262">
        <f>SUM(AG58,AT58)</f>
        <v>0</v>
      </c>
      <c r="AO58" s="263"/>
      <c r="AP58" s="263"/>
      <c r="AQ58" s="90" t="s">
        <v>78</v>
      </c>
      <c r="AR58" s="91"/>
      <c r="AS58" s="97">
        <v>0</v>
      </c>
      <c r="AT58" s="98">
        <f>ROUND(SUM(AV58:AW58),2)</f>
        <v>0</v>
      </c>
      <c r="AU58" s="99">
        <f>'6 - SO 401 Veřejné osvětl...'!P83</f>
        <v>0</v>
      </c>
      <c r="AV58" s="98">
        <f>'6 - SO 401 Veřejné osvětl...'!J33</f>
        <v>0</v>
      </c>
      <c r="AW58" s="98">
        <f>'6 - SO 401 Veřejné osvětl...'!J34</f>
        <v>0</v>
      </c>
      <c r="AX58" s="98">
        <f>'6 - SO 401 Veřejné osvětl...'!J35</f>
        <v>0</v>
      </c>
      <c r="AY58" s="98">
        <f>'6 - SO 401 Veřejné osvětl...'!J36</f>
        <v>0</v>
      </c>
      <c r="AZ58" s="98">
        <f>'6 - SO 401 Veřejné osvětl...'!F33</f>
        <v>0</v>
      </c>
      <c r="BA58" s="98">
        <f>'6 - SO 401 Veřejné osvětl...'!F34</f>
        <v>0</v>
      </c>
      <c r="BB58" s="98">
        <f>'6 - SO 401 Veřejné osvětl...'!F35</f>
        <v>0</v>
      </c>
      <c r="BC58" s="98">
        <f>'6 - SO 401 Veřejné osvětl...'!F36</f>
        <v>0</v>
      </c>
      <c r="BD58" s="100">
        <f>'6 - SO 401 Veřejné osvětl...'!F37</f>
        <v>0</v>
      </c>
      <c r="BT58" s="96" t="s">
        <v>76</v>
      </c>
      <c r="BV58" s="96" t="s">
        <v>73</v>
      </c>
      <c r="BW58" s="96" t="s">
        <v>89</v>
      </c>
      <c r="BX58" s="96" t="s">
        <v>5</v>
      </c>
      <c r="CL58" s="96" t="s">
        <v>19</v>
      </c>
      <c r="CM58" s="96" t="s">
        <v>80</v>
      </c>
    </row>
    <row r="59" spans="1:57" s="2" customFormat="1" ht="30" customHeight="1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9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s="2" customFormat="1" ht="6.95" customHeight="1">
      <c r="A60" s="34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39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</sheetData>
  <sheetProtection algorithmName="SHA-512" hashValue="t22tZenVQzKyGn2z18Ee82VQA4LMM7xc0KH4D400iX2UZtURCdaoL/jtrtqqfCYd7uelyWOm9PaDHUsHNBCB4Q==" saltValue="RQ9NnzpDTF2dHiZ6tbnMHZvyU9IdQk+4nCk5x4o0FOjV+/h+K1Q/b97YCfTTHx311+h8O7tB6BcFzOHai6seNg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1 - SO 101 Místní komunikace'!C2" display="/"/>
    <hyperlink ref="A56" location="'4 - SO 301 Odvodnění'!C2" display="/"/>
    <hyperlink ref="A57" location="'5 - SO 351 Přeložka vodov...'!C2" display="/"/>
    <hyperlink ref="A58" location="'6 - SO 401 Veřejné osvětl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79</v>
      </c>
    </row>
    <row r="3" spans="2:46" s="1" customFormat="1" ht="6.95" customHeight="1" hidden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80</v>
      </c>
    </row>
    <row r="4" spans="2:46" s="1" customFormat="1" ht="24.95" customHeight="1" hidden="1">
      <c r="B4" s="20"/>
      <c r="D4" s="103" t="s">
        <v>90</v>
      </c>
      <c r="L4" s="20"/>
      <c r="M4" s="104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05" t="s">
        <v>16</v>
      </c>
      <c r="L6" s="20"/>
    </row>
    <row r="7" spans="2:12" s="1" customFormat="1" ht="16.5" customHeight="1" hidden="1">
      <c r="B7" s="20"/>
      <c r="E7" s="286" t="str">
        <f>'Rekapitulace stavby'!K6</f>
        <v>Parkoviště na ul.Zd.Buriana</v>
      </c>
      <c r="F7" s="287"/>
      <c r="G7" s="287"/>
      <c r="H7" s="287"/>
      <c r="L7" s="20"/>
    </row>
    <row r="8" spans="1:31" s="2" customFormat="1" ht="12" customHeight="1" hidden="1">
      <c r="A8" s="34"/>
      <c r="B8" s="39"/>
      <c r="C8" s="34"/>
      <c r="D8" s="105" t="s">
        <v>91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88" t="s">
        <v>92</v>
      </c>
      <c r="F9" s="289"/>
      <c r="G9" s="289"/>
      <c r="H9" s="28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28. 3. 2022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07" t="s">
        <v>22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90" t="str">
        <f>'Rekapitulace stavby'!E14</f>
        <v>Vyplň údaj</v>
      </c>
      <c r="F18" s="291"/>
      <c r="G18" s="291"/>
      <c r="H18" s="291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07" t="s">
        <v>22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07" t="s">
        <v>22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09"/>
      <c r="B27" s="110"/>
      <c r="C27" s="109"/>
      <c r="D27" s="109"/>
      <c r="E27" s="292" t="s">
        <v>19</v>
      </c>
      <c r="F27" s="292"/>
      <c r="G27" s="292"/>
      <c r="H27" s="29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ROUND(J91,2)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6" t="s">
        <v>41</v>
      </c>
      <c r="E33" s="105" t="s">
        <v>42</v>
      </c>
      <c r="F33" s="117">
        <f>ROUND((SUM(BE91:BE585)),2)</f>
        <v>0</v>
      </c>
      <c r="G33" s="34"/>
      <c r="H33" s="34"/>
      <c r="I33" s="118">
        <v>0.21</v>
      </c>
      <c r="J33" s="117">
        <f>ROUND(((SUM(BE91:BE585))*I33),2)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5" t="s">
        <v>43</v>
      </c>
      <c r="F34" s="117">
        <f>ROUND((SUM(BF91:BF585)),2)</f>
        <v>0</v>
      </c>
      <c r="G34" s="34"/>
      <c r="H34" s="34"/>
      <c r="I34" s="118">
        <v>0.15</v>
      </c>
      <c r="J34" s="117">
        <f>ROUND(((SUM(BF91:BF585))*I34),2)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44</v>
      </c>
      <c r="F35" s="117">
        <f>ROUND((SUM(BG91:BG585)),2)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45</v>
      </c>
      <c r="F36" s="117">
        <f>ROUND((SUM(BH91:BH585)),2)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46</v>
      </c>
      <c r="F37" s="117">
        <f>ROUND((SUM(BI91:BI585)),2)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1.25" hidden="1"/>
    <row r="42" ht="11.25" hidden="1"/>
    <row r="43" ht="11.25" hidden="1"/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93" t="str">
        <f>E7</f>
        <v>Parkoviště na ul.Zd.Buriana</v>
      </c>
      <c r="F48" s="294"/>
      <c r="G48" s="294"/>
      <c r="H48" s="29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46" t="str">
        <f>E9</f>
        <v>1 - SO 101 Místní komunikace</v>
      </c>
      <c r="F50" s="295"/>
      <c r="G50" s="295"/>
      <c r="H50" s="29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28. 3. 2022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 xml:space="preserve"> </v>
      </c>
      <c r="G54" s="36"/>
      <c r="H54" s="36"/>
      <c r="I54" s="29" t="s">
        <v>31</v>
      </c>
      <c r="J54" s="32" t="str">
        <f>E21</f>
        <v xml:space="preserve"> 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94</v>
      </c>
      <c r="D57" s="131"/>
      <c r="E57" s="131"/>
      <c r="F57" s="131"/>
      <c r="G57" s="131"/>
      <c r="H57" s="131"/>
      <c r="I57" s="131"/>
      <c r="J57" s="132" t="s">
        <v>95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J91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96</v>
      </c>
    </row>
    <row r="60" spans="2:12" s="9" customFormat="1" ht="24.95" customHeight="1">
      <c r="B60" s="134"/>
      <c r="C60" s="135"/>
      <c r="D60" s="136" t="s">
        <v>97</v>
      </c>
      <c r="E60" s="137"/>
      <c r="F60" s="137"/>
      <c r="G60" s="137"/>
      <c r="H60" s="137"/>
      <c r="I60" s="137"/>
      <c r="J60" s="138">
        <f>J92</f>
        <v>0</v>
      </c>
      <c r="K60" s="135"/>
      <c r="L60" s="139"/>
    </row>
    <row r="61" spans="2:12" s="10" customFormat="1" ht="19.9" customHeight="1">
      <c r="B61" s="140"/>
      <c r="C61" s="141"/>
      <c r="D61" s="142" t="s">
        <v>98</v>
      </c>
      <c r="E61" s="143"/>
      <c r="F61" s="143"/>
      <c r="G61" s="143"/>
      <c r="H61" s="143"/>
      <c r="I61" s="143"/>
      <c r="J61" s="144">
        <f>J93</f>
        <v>0</v>
      </c>
      <c r="K61" s="141"/>
      <c r="L61" s="145"/>
    </row>
    <row r="62" spans="2:12" s="10" customFormat="1" ht="19.9" customHeight="1">
      <c r="B62" s="140"/>
      <c r="C62" s="141"/>
      <c r="D62" s="142" t="s">
        <v>99</v>
      </c>
      <c r="E62" s="143"/>
      <c r="F62" s="143"/>
      <c r="G62" s="143"/>
      <c r="H62" s="143"/>
      <c r="I62" s="143"/>
      <c r="J62" s="144">
        <f>J113</f>
        <v>0</v>
      </c>
      <c r="K62" s="141"/>
      <c r="L62" s="145"/>
    </row>
    <row r="63" spans="2:12" s="10" customFormat="1" ht="19.9" customHeight="1">
      <c r="B63" s="140"/>
      <c r="C63" s="141"/>
      <c r="D63" s="142" t="s">
        <v>100</v>
      </c>
      <c r="E63" s="143"/>
      <c r="F63" s="143"/>
      <c r="G63" s="143"/>
      <c r="H63" s="143"/>
      <c r="I63" s="143"/>
      <c r="J63" s="144">
        <f>J276</f>
        <v>0</v>
      </c>
      <c r="K63" s="141"/>
      <c r="L63" s="145"/>
    </row>
    <row r="64" spans="2:12" s="10" customFormat="1" ht="19.9" customHeight="1">
      <c r="B64" s="140"/>
      <c r="C64" s="141"/>
      <c r="D64" s="142" t="s">
        <v>101</v>
      </c>
      <c r="E64" s="143"/>
      <c r="F64" s="143"/>
      <c r="G64" s="143"/>
      <c r="H64" s="143"/>
      <c r="I64" s="143"/>
      <c r="J64" s="144">
        <f>J287</f>
        <v>0</v>
      </c>
      <c r="K64" s="141"/>
      <c r="L64" s="145"/>
    </row>
    <row r="65" spans="2:12" s="10" customFormat="1" ht="19.9" customHeight="1">
      <c r="B65" s="140"/>
      <c r="C65" s="141"/>
      <c r="D65" s="142" t="s">
        <v>102</v>
      </c>
      <c r="E65" s="143"/>
      <c r="F65" s="143"/>
      <c r="G65" s="143"/>
      <c r="H65" s="143"/>
      <c r="I65" s="143"/>
      <c r="J65" s="144">
        <f>J299</f>
        <v>0</v>
      </c>
      <c r="K65" s="141"/>
      <c r="L65" s="145"/>
    </row>
    <row r="66" spans="2:12" s="10" customFormat="1" ht="19.9" customHeight="1">
      <c r="B66" s="140"/>
      <c r="C66" s="141"/>
      <c r="D66" s="142" t="s">
        <v>103</v>
      </c>
      <c r="E66" s="143"/>
      <c r="F66" s="143"/>
      <c r="G66" s="143"/>
      <c r="H66" s="143"/>
      <c r="I66" s="143"/>
      <c r="J66" s="144">
        <f>J302</f>
        <v>0</v>
      </c>
      <c r="K66" s="141"/>
      <c r="L66" s="145"/>
    </row>
    <row r="67" spans="2:12" s="10" customFormat="1" ht="19.9" customHeight="1">
      <c r="B67" s="140"/>
      <c r="C67" s="141"/>
      <c r="D67" s="142" t="s">
        <v>104</v>
      </c>
      <c r="E67" s="143"/>
      <c r="F67" s="143"/>
      <c r="G67" s="143"/>
      <c r="H67" s="143"/>
      <c r="I67" s="143"/>
      <c r="J67" s="144">
        <f>J379</f>
        <v>0</v>
      </c>
      <c r="K67" s="141"/>
      <c r="L67" s="145"/>
    </row>
    <row r="68" spans="2:12" s="10" customFormat="1" ht="19.9" customHeight="1">
      <c r="B68" s="140"/>
      <c r="C68" s="141"/>
      <c r="D68" s="142" t="s">
        <v>105</v>
      </c>
      <c r="E68" s="143"/>
      <c r="F68" s="143"/>
      <c r="G68" s="143"/>
      <c r="H68" s="143"/>
      <c r="I68" s="143"/>
      <c r="J68" s="144">
        <f>J391</f>
        <v>0</v>
      </c>
      <c r="K68" s="141"/>
      <c r="L68" s="145"/>
    </row>
    <row r="69" spans="2:12" s="10" customFormat="1" ht="19.9" customHeight="1">
      <c r="B69" s="140"/>
      <c r="C69" s="141"/>
      <c r="D69" s="142" t="s">
        <v>106</v>
      </c>
      <c r="E69" s="143"/>
      <c r="F69" s="143"/>
      <c r="G69" s="143"/>
      <c r="H69" s="143"/>
      <c r="I69" s="143"/>
      <c r="J69" s="144">
        <f>J554</f>
        <v>0</v>
      </c>
      <c r="K69" s="141"/>
      <c r="L69" s="145"/>
    </row>
    <row r="70" spans="2:12" s="10" customFormat="1" ht="19.9" customHeight="1">
      <c r="B70" s="140"/>
      <c r="C70" s="141"/>
      <c r="D70" s="142" t="s">
        <v>107</v>
      </c>
      <c r="E70" s="143"/>
      <c r="F70" s="143"/>
      <c r="G70" s="143"/>
      <c r="H70" s="143"/>
      <c r="I70" s="143"/>
      <c r="J70" s="144">
        <f>J573</f>
        <v>0</v>
      </c>
      <c r="K70" s="141"/>
      <c r="L70" s="145"/>
    </row>
    <row r="71" spans="2:12" s="9" customFormat="1" ht="24.95" customHeight="1">
      <c r="B71" s="134"/>
      <c r="C71" s="135"/>
      <c r="D71" s="136" t="s">
        <v>108</v>
      </c>
      <c r="E71" s="137"/>
      <c r="F71" s="137"/>
      <c r="G71" s="137"/>
      <c r="H71" s="137"/>
      <c r="I71" s="137"/>
      <c r="J71" s="138">
        <f>J576</f>
        <v>0</v>
      </c>
      <c r="K71" s="135"/>
      <c r="L71" s="139"/>
    </row>
    <row r="72" spans="1:31" s="2" customFormat="1" ht="21.7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47"/>
      <c r="C73" s="48"/>
      <c r="D73" s="48"/>
      <c r="E73" s="48"/>
      <c r="F73" s="48"/>
      <c r="G73" s="48"/>
      <c r="H73" s="48"/>
      <c r="I73" s="48"/>
      <c r="J73" s="48"/>
      <c r="K73" s="48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7" spans="1:31" s="2" customFormat="1" ht="6.95" customHeight="1">
      <c r="A77" s="34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4.95" customHeight="1">
      <c r="A78" s="34"/>
      <c r="B78" s="35"/>
      <c r="C78" s="23" t="s">
        <v>109</v>
      </c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16</v>
      </c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6"/>
      <c r="D81" s="36"/>
      <c r="E81" s="293" t="str">
        <f>E7</f>
        <v>Parkoviště na ul.Zd.Buriana</v>
      </c>
      <c r="F81" s="294"/>
      <c r="G81" s="294"/>
      <c r="H81" s="294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91</v>
      </c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6"/>
      <c r="D83" s="36"/>
      <c r="E83" s="246" t="str">
        <f>E9</f>
        <v>1 - SO 101 Místní komunikace</v>
      </c>
      <c r="F83" s="295"/>
      <c r="G83" s="295"/>
      <c r="H83" s="295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21</v>
      </c>
      <c r="D85" s="36"/>
      <c r="E85" s="36"/>
      <c r="F85" s="27" t="str">
        <f>F12</f>
        <v xml:space="preserve"> </v>
      </c>
      <c r="G85" s="36"/>
      <c r="H85" s="36"/>
      <c r="I85" s="29" t="s">
        <v>23</v>
      </c>
      <c r="J85" s="59" t="str">
        <f>IF(J12="","",J12)</f>
        <v>28. 3. 2022</v>
      </c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2" customHeight="1">
      <c r="A87" s="34"/>
      <c r="B87" s="35"/>
      <c r="C87" s="29" t="s">
        <v>25</v>
      </c>
      <c r="D87" s="36"/>
      <c r="E87" s="36"/>
      <c r="F87" s="27" t="str">
        <f>E15</f>
        <v xml:space="preserve"> </v>
      </c>
      <c r="G87" s="36"/>
      <c r="H87" s="36"/>
      <c r="I87" s="29" t="s">
        <v>31</v>
      </c>
      <c r="J87" s="32" t="str">
        <f>E21</f>
        <v xml:space="preserve"> </v>
      </c>
      <c r="K87" s="36"/>
      <c r="L87" s="10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5.2" customHeight="1">
      <c r="A88" s="34"/>
      <c r="B88" s="35"/>
      <c r="C88" s="29" t="s">
        <v>29</v>
      </c>
      <c r="D88" s="36"/>
      <c r="E88" s="36"/>
      <c r="F88" s="27" t="str">
        <f>IF(E18="","",E18)</f>
        <v>Vyplň údaj</v>
      </c>
      <c r="G88" s="36"/>
      <c r="H88" s="36"/>
      <c r="I88" s="29" t="s">
        <v>34</v>
      </c>
      <c r="J88" s="32" t="str">
        <f>E24</f>
        <v xml:space="preserve"> </v>
      </c>
      <c r="K88" s="36"/>
      <c r="L88" s="10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0.35" customHeight="1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10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1" customFormat="1" ht="29.25" customHeight="1">
      <c r="A90" s="146"/>
      <c r="B90" s="147"/>
      <c r="C90" s="148" t="s">
        <v>110</v>
      </c>
      <c r="D90" s="149" t="s">
        <v>56</v>
      </c>
      <c r="E90" s="149" t="s">
        <v>52</v>
      </c>
      <c r="F90" s="149" t="s">
        <v>53</v>
      </c>
      <c r="G90" s="149" t="s">
        <v>111</v>
      </c>
      <c r="H90" s="149" t="s">
        <v>112</v>
      </c>
      <c r="I90" s="149" t="s">
        <v>113</v>
      </c>
      <c r="J90" s="149" t="s">
        <v>95</v>
      </c>
      <c r="K90" s="150" t="s">
        <v>114</v>
      </c>
      <c r="L90" s="151"/>
      <c r="M90" s="68" t="s">
        <v>19</v>
      </c>
      <c r="N90" s="69" t="s">
        <v>41</v>
      </c>
      <c r="O90" s="69" t="s">
        <v>115</v>
      </c>
      <c r="P90" s="69" t="s">
        <v>116</v>
      </c>
      <c r="Q90" s="69" t="s">
        <v>117</v>
      </c>
      <c r="R90" s="69" t="s">
        <v>118</v>
      </c>
      <c r="S90" s="69" t="s">
        <v>119</v>
      </c>
      <c r="T90" s="70" t="s">
        <v>120</v>
      </c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</row>
    <row r="91" spans="1:63" s="2" customFormat="1" ht="22.9" customHeight="1">
      <c r="A91" s="34"/>
      <c r="B91" s="35"/>
      <c r="C91" s="75" t="s">
        <v>121</v>
      </c>
      <c r="D91" s="36"/>
      <c r="E91" s="36"/>
      <c r="F91" s="36"/>
      <c r="G91" s="36"/>
      <c r="H91" s="36"/>
      <c r="I91" s="36"/>
      <c r="J91" s="152">
        <f>BK91</f>
        <v>0</v>
      </c>
      <c r="K91" s="36"/>
      <c r="L91" s="39"/>
      <c r="M91" s="71"/>
      <c r="N91" s="153"/>
      <c r="O91" s="72"/>
      <c r="P91" s="154">
        <f>P92+P576</f>
        <v>0</v>
      </c>
      <c r="Q91" s="72"/>
      <c r="R91" s="154">
        <f>R92+R576</f>
        <v>1382.28795996</v>
      </c>
      <c r="S91" s="72"/>
      <c r="T91" s="155">
        <f>T92+T576</f>
        <v>302.692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70</v>
      </c>
      <c r="AU91" s="17" t="s">
        <v>96</v>
      </c>
      <c r="BK91" s="156">
        <f>BK92+BK576</f>
        <v>0</v>
      </c>
    </row>
    <row r="92" spans="2:63" s="12" customFormat="1" ht="25.9" customHeight="1">
      <c r="B92" s="157"/>
      <c r="C92" s="158"/>
      <c r="D92" s="159" t="s">
        <v>70</v>
      </c>
      <c r="E92" s="160" t="s">
        <v>122</v>
      </c>
      <c r="F92" s="160" t="s">
        <v>123</v>
      </c>
      <c r="G92" s="158"/>
      <c r="H92" s="158"/>
      <c r="I92" s="161"/>
      <c r="J92" s="162">
        <f>BK92</f>
        <v>0</v>
      </c>
      <c r="K92" s="158"/>
      <c r="L92" s="163"/>
      <c r="M92" s="164"/>
      <c r="N92" s="165"/>
      <c r="O92" s="165"/>
      <c r="P92" s="166">
        <f>P93+P113+P276+P287+P299+P302+P379+P391+P554+P573</f>
        <v>0</v>
      </c>
      <c r="Q92" s="165"/>
      <c r="R92" s="166">
        <f>R93+R113+R276+R287+R299+R302+R379+R391+R554+R573</f>
        <v>1382.28795996</v>
      </c>
      <c r="S92" s="165"/>
      <c r="T92" s="167">
        <f>T93+T113+T276+T287+T299+T302+T379+T391+T554+T573</f>
        <v>302.692</v>
      </c>
      <c r="AR92" s="168" t="s">
        <v>76</v>
      </c>
      <c r="AT92" s="169" t="s">
        <v>70</v>
      </c>
      <c r="AU92" s="169" t="s">
        <v>71</v>
      </c>
      <c r="AY92" s="168" t="s">
        <v>124</v>
      </c>
      <c r="BK92" s="170">
        <f>BK93+BK113+BK276+BK287+BK299+BK302+BK379+BK391+BK554+BK573</f>
        <v>0</v>
      </c>
    </row>
    <row r="93" spans="2:63" s="12" customFormat="1" ht="22.9" customHeight="1">
      <c r="B93" s="157"/>
      <c r="C93" s="158"/>
      <c r="D93" s="159" t="s">
        <v>70</v>
      </c>
      <c r="E93" s="171" t="s">
        <v>125</v>
      </c>
      <c r="F93" s="171" t="s">
        <v>126</v>
      </c>
      <c r="G93" s="158"/>
      <c r="H93" s="158"/>
      <c r="I93" s="161"/>
      <c r="J93" s="172">
        <f>BK93</f>
        <v>0</v>
      </c>
      <c r="K93" s="158"/>
      <c r="L93" s="163"/>
      <c r="M93" s="164"/>
      <c r="N93" s="165"/>
      <c r="O93" s="165"/>
      <c r="P93" s="166">
        <f>SUM(P94:P112)</f>
        <v>0</v>
      </c>
      <c r="Q93" s="165"/>
      <c r="R93" s="166">
        <f>SUM(R94:R112)</f>
        <v>477.97412</v>
      </c>
      <c r="S93" s="165"/>
      <c r="T93" s="167">
        <f>SUM(T94:T112)</f>
        <v>0</v>
      </c>
      <c r="AR93" s="168" t="s">
        <v>76</v>
      </c>
      <c r="AT93" s="169" t="s">
        <v>70</v>
      </c>
      <c r="AU93" s="169" t="s">
        <v>76</v>
      </c>
      <c r="AY93" s="168" t="s">
        <v>124</v>
      </c>
      <c r="BK93" s="170">
        <f>SUM(BK94:BK112)</f>
        <v>0</v>
      </c>
    </row>
    <row r="94" spans="1:65" s="2" customFormat="1" ht="33" customHeight="1">
      <c r="A94" s="34"/>
      <c r="B94" s="35"/>
      <c r="C94" s="173" t="s">
        <v>76</v>
      </c>
      <c r="D94" s="173" t="s">
        <v>127</v>
      </c>
      <c r="E94" s="174" t="s">
        <v>128</v>
      </c>
      <c r="F94" s="175" t="s">
        <v>129</v>
      </c>
      <c r="G94" s="176" t="s">
        <v>130</v>
      </c>
      <c r="H94" s="177">
        <v>238.8</v>
      </c>
      <c r="I94" s="178"/>
      <c r="J94" s="179">
        <f>ROUND(I94*H94,2)</f>
        <v>0</v>
      </c>
      <c r="K94" s="175" t="s">
        <v>131</v>
      </c>
      <c r="L94" s="39"/>
      <c r="M94" s="180" t="s">
        <v>19</v>
      </c>
      <c r="N94" s="181" t="s">
        <v>42</v>
      </c>
      <c r="O94" s="64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4" t="s">
        <v>81</v>
      </c>
      <c r="AT94" s="184" t="s">
        <v>127</v>
      </c>
      <c r="AU94" s="184" t="s">
        <v>80</v>
      </c>
      <c r="AY94" s="17" t="s">
        <v>124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7" t="s">
        <v>76</v>
      </c>
      <c r="BK94" s="185">
        <f>ROUND(I94*H94,2)</f>
        <v>0</v>
      </c>
      <c r="BL94" s="17" t="s">
        <v>81</v>
      </c>
      <c r="BM94" s="184" t="s">
        <v>132</v>
      </c>
    </row>
    <row r="95" spans="1:47" s="2" customFormat="1" ht="11.25">
      <c r="A95" s="34"/>
      <c r="B95" s="35"/>
      <c r="C95" s="36"/>
      <c r="D95" s="186" t="s">
        <v>133</v>
      </c>
      <c r="E95" s="36"/>
      <c r="F95" s="187" t="s">
        <v>134</v>
      </c>
      <c r="G95" s="36"/>
      <c r="H95" s="36"/>
      <c r="I95" s="188"/>
      <c r="J95" s="36"/>
      <c r="K95" s="36"/>
      <c r="L95" s="39"/>
      <c r="M95" s="189"/>
      <c r="N95" s="190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133</v>
      </c>
      <c r="AU95" s="17" t="s">
        <v>80</v>
      </c>
    </row>
    <row r="96" spans="2:51" s="13" customFormat="1" ht="11.25">
      <c r="B96" s="191"/>
      <c r="C96" s="192"/>
      <c r="D96" s="193" t="s">
        <v>135</v>
      </c>
      <c r="E96" s="194" t="s">
        <v>19</v>
      </c>
      <c r="F96" s="195" t="s">
        <v>136</v>
      </c>
      <c r="G96" s="192"/>
      <c r="H96" s="196">
        <v>238.8</v>
      </c>
      <c r="I96" s="197"/>
      <c r="J96" s="192"/>
      <c r="K96" s="192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135</v>
      </c>
      <c r="AU96" s="202" t="s">
        <v>80</v>
      </c>
      <c r="AV96" s="13" t="s">
        <v>80</v>
      </c>
      <c r="AW96" s="13" t="s">
        <v>33</v>
      </c>
      <c r="AX96" s="13" t="s">
        <v>71</v>
      </c>
      <c r="AY96" s="202" t="s">
        <v>124</v>
      </c>
    </row>
    <row r="97" spans="2:51" s="14" customFormat="1" ht="11.25">
      <c r="B97" s="203"/>
      <c r="C97" s="204"/>
      <c r="D97" s="193" t="s">
        <v>135</v>
      </c>
      <c r="E97" s="205" t="s">
        <v>19</v>
      </c>
      <c r="F97" s="206" t="s">
        <v>137</v>
      </c>
      <c r="G97" s="204"/>
      <c r="H97" s="207">
        <v>238.8</v>
      </c>
      <c r="I97" s="208"/>
      <c r="J97" s="204"/>
      <c r="K97" s="204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135</v>
      </c>
      <c r="AU97" s="213" t="s">
        <v>80</v>
      </c>
      <c r="AV97" s="14" t="s">
        <v>81</v>
      </c>
      <c r="AW97" s="14" t="s">
        <v>33</v>
      </c>
      <c r="AX97" s="14" t="s">
        <v>76</v>
      </c>
      <c r="AY97" s="213" t="s">
        <v>124</v>
      </c>
    </row>
    <row r="98" spans="1:65" s="2" customFormat="1" ht="62.65" customHeight="1">
      <c r="A98" s="34"/>
      <c r="B98" s="35"/>
      <c r="C98" s="173" t="s">
        <v>80</v>
      </c>
      <c r="D98" s="173" t="s">
        <v>127</v>
      </c>
      <c r="E98" s="174" t="s">
        <v>138</v>
      </c>
      <c r="F98" s="175" t="s">
        <v>139</v>
      </c>
      <c r="G98" s="176" t="s">
        <v>130</v>
      </c>
      <c r="H98" s="177">
        <v>238.8</v>
      </c>
      <c r="I98" s="178"/>
      <c r="J98" s="179">
        <f>ROUND(I98*H98,2)</f>
        <v>0</v>
      </c>
      <c r="K98" s="175" t="s">
        <v>131</v>
      </c>
      <c r="L98" s="39"/>
      <c r="M98" s="180" t="s">
        <v>19</v>
      </c>
      <c r="N98" s="181" t="s">
        <v>42</v>
      </c>
      <c r="O98" s="64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81</v>
      </c>
      <c r="AT98" s="184" t="s">
        <v>127</v>
      </c>
      <c r="AU98" s="184" t="s">
        <v>80</v>
      </c>
      <c r="AY98" s="17" t="s">
        <v>124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7" t="s">
        <v>76</v>
      </c>
      <c r="BK98" s="185">
        <f>ROUND(I98*H98,2)</f>
        <v>0</v>
      </c>
      <c r="BL98" s="17" t="s">
        <v>81</v>
      </c>
      <c r="BM98" s="184" t="s">
        <v>140</v>
      </c>
    </row>
    <row r="99" spans="1:47" s="2" customFormat="1" ht="11.25">
      <c r="A99" s="34"/>
      <c r="B99" s="35"/>
      <c r="C99" s="36"/>
      <c r="D99" s="186" t="s">
        <v>133</v>
      </c>
      <c r="E99" s="36"/>
      <c r="F99" s="187" t="s">
        <v>141</v>
      </c>
      <c r="G99" s="36"/>
      <c r="H99" s="36"/>
      <c r="I99" s="188"/>
      <c r="J99" s="36"/>
      <c r="K99" s="36"/>
      <c r="L99" s="39"/>
      <c r="M99" s="189"/>
      <c r="N99" s="190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133</v>
      </c>
      <c r="AU99" s="17" t="s">
        <v>80</v>
      </c>
    </row>
    <row r="100" spans="1:65" s="2" customFormat="1" ht="44.25" customHeight="1">
      <c r="A100" s="34"/>
      <c r="B100" s="35"/>
      <c r="C100" s="173" t="s">
        <v>142</v>
      </c>
      <c r="D100" s="173" t="s">
        <v>127</v>
      </c>
      <c r="E100" s="174" t="s">
        <v>143</v>
      </c>
      <c r="F100" s="175" t="s">
        <v>144</v>
      </c>
      <c r="G100" s="176" t="s">
        <v>130</v>
      </c>
      <c r="H100" s="177">
        <v>238.8</v>
      </c>
      <c r="I100" s="178"/>
      <c r="J100" s="179">
        <f>ROUND(I100*H100,2)</f>
        <v>0</v>
      </c>
      <c r="K100" s="175" t="s">
        <v>131</v>
      </c>
      <c r="L100" s="39"/>
      <c r="M100" s="180" t="s">
        <v>19</v>
      </c>
      <c r="N100" s="181" t="s">
        <v>42</v>
      </c>
      <c r="O100" s="64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81</v>
      </c>
      <c r="AT100" s="184" t="s">
        <v>127</v>
      </c>
      <c r="AU100" s="184" t="s">
        <v>80</v>
      </c>
      <c r="AY100" s="17" t="s">
        <v>124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7" t="s">
        <v>76</v>
      </c>
      <c r="BK100" s="185">
        <f>ROUND(I100*H100,2)</f>
        <v>0</v>
      </c>
      <c r="BL100" s="17" t="s">
        <v>81</v>
      </c>
      <c r="BM100" s="184" t="s">
        <v>145</v>
      </c>
    </row>
    <row r="101" spans="1:47" s="2" customFormat="1" ht="11.25">
      <c r="A101" s="34"/>
      <c r="B101" s="35"/>
      <c r="C101" s="36"/>
      <c r="D101" s="186" t="s">
        <v>133</v>
      </c>
      <c r="E101" s="36"/>
      <c r="F101" s="187" t="s">
        <v>146</v>
      </c>
      <c r="G101" s="36"/>
      <c r="H101" s="36"/>
      <c r="I101" s="188"/>
      <c r="J101" s="36"/>
      <c r="K101" s="36"/>
      <c r="L101" s="39"/>
      <c r="M101" s="189"/>
      <c r="N101" s="190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133</v>
      </c>
      <c r="AU101" s="17" t="s">
        <v>80</v>
      </c>
    </row>
    <row r="102" spans="1:65" s="2" customFormat="1" ht="16.5" customHeight="1">
      <c r="A102" s="34"/>
      <c r="B102" s="35"/>
      <c r="C102" s="214" t="s">
        <v>81</v>
      </c>
      <c r="D102" s="214" t="s">
        <v>147</v>
      </c>
      <c r="E102" s="215" t="s">
        <v>148</v>
      </c>
      <c r="F102" s="216" t="s">
        <v>149</v>
      </c>
      <c r="G102" s="217" t="s">
        <v>150</v>
      </c>
      <c r="H102" s="218">
        <v>477.6</v>
      </c>
      <c r="I102" s="219"/>
      <c r="J102" s="220">
        <f>ROUND(I102*H102,2)</f>
        <v>0</v>
      </c>
      <c r="K102" s="216" t="s">
        <v>131</v>
      </c>
      <c r="L102" s="221"/>
      <c r="M102" s="222" t="s">
        <v>19</v>
      </c>
      <c r="N102" s="223" t="s">
        <v>42</v>
      </c>
      <c r="O102" s="64"/>
      <c r="P102" s="182">
        <f>O102*H102</f>
        <v>0</v>
      </c>
      <c r="Q102" s="182">
        <v>1</v>
      </c>
      <c r="R102" s="182">
        <f>Q102*H102</f>
        <v>477.6</v>
      </c>
      <c r="S102" s="182">
        <v>0</v>
      </c>
      <c r="T102" s="183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151</v>
      </c>
      <c r="AT102" s="184" t="s">
        <v>147</v>
      </c>
      <c r="AU102" s="184" t="s">
        <v>80</v>
      </c>
      <c r="AY102" s="17" t="s">
        <v>124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7" t="s">
        <v>76</v>
      </c>
      <c r="BK102" s="185">
        <f>ROUND(I102*H102,2)</f>
        <v>0</v>
      </c>
      <c r="BL102" s="17" t="s">
        <v>81</v>
      </c>
      <c r="BM102" s="184" t="s">
        <v>152</v>
      </c>
    </row>
    <row r="103" spans="2:51" s="13" customFormat="1" ht="11.25">
      <c r="B103" s="191"/>
      <c r="C103" s="192"/>
      <c r="D103" s="193" t="s">
        <v>135</v>
      </c>
      <c r="E103" s="194" t="s">
        <v>19</v>
      </c>
      <c r="F103" s="195" t="s">
        <v>153</v>
      </c>
      <c r="G103" s="192"/>
      <c r="H103" s="196">
        <v>477.6</v>
      </c>
      <c r="I103" s="197"/>
      <c r="J103" s="192"/>
      <c r="K103" s="192"/>
      <c r="L103" s="198"/>
      <c r="M103" s="199"/>
      <c r="N103" s="200"/>
      <c r="O103" s="200"/>
      <c r="P103" s="200"/>
      <c r="Q103" s="200"/>
      <c r="R103" s="200"/>
      <c r="S103" s="200"/>
      <c r="T103" s="201"/>
      <c r="AT103" s="202" t="s">
        <v>135</v>
      </c>
      <c r="AU103" s="202" t="s">
        <v>80</v>
      </c>
      <c r="AV103" s="13" t="s">
        <v>80</v>
      </c>
      <c r="AW103" s="13" t="s">
        <v>33</v>
      </c>
      <c r="AX103" s="13" t="s">
        <v>71</v>
      </c>
      <c r="AY103" s="202" t="s">
        <v>124</v>
      </c>
    </row>
    <row r="104" spans="2:51" s="14" customFormat="1" ht="11.25">
      <c r="B104" s="203"/>
      <c r="C104" s="204"/>
      <c r="D104" s="193" t="s">
        <v>135</v>
      </c>
      <c r="E104" s="205" t="s">
        <v>19</v>
      </c>
      <c r="F104" s="206" t="s">
        <v>137</v>
      </c>
      <c r="G104" s="204"/>
      <c r="H104" s="207">
        <v>477.6</v>
      </c>
      <c r="I104" s="208"/>
      <c r="J104" s="204"/>
      <c r="K104" s="204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135</v>
      </c>
      <c r="AU104" s="213" t="s">
        <v>80</v>
      </c>
      <c r="AV104" s="14" t="s">
        <v>81</v>
      </c>
      <c r="AW104" s="14" t="s">
        <v>33</v>
      </c>
      <c r="AX104" s="14" t="s">
        <v>76</v>
      </c>
      <c r="AY104" s="213" t="s">
        <v>124</v>
      </c>
    </row>
    <row r="105" spans="1:65" s="2" customFormat="1" ht="37.9" customHeight="1">
      <c r="A105" s="34"/>
      <c r="B105" s="35"/>
      <c r="C105" s="173" t="s">
        <v>84</v>
      </c>
      <c r="D105" s="173" t="s">
        <v>127</v>
      </c>
      <c r="E105" s="174" t="s">
        <v>154</v>
      </c>
      <c r="F105" s="175" t="s">
        <v>155</v>
      </c>
      <c r="G105" s="176" t="s">
        <v>130</v>
      </c>
      <c r="H105" s="177">
        <v>238.8</v>
      </c>
      <c r="I105" s="178"/>
      <c r="J105" s="179">
        <f>ROUND(I105*H105,2)</f>
        <v>0</v>
      </c>
      <c r="K105" s="175" t="s">
        <v>131</v>
      </c>
      <c r="L105" s="39"/>
      <c r="M105" s="180" t="s">
        <v>19</v>
      </c>
      <c r="N105" s="181" t="s">
        <v>42</v>
      </c>
      <c r="O105" s="64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4" t="s">
        <v>81</v>
      </c>
      <c r="AT105" s="184" t="s">
        <v>127</v>
      </c>
      <c r="AU105" s="184" t="s">
        <v>80</v>
      </c>
      <c r="AY105" s="17" t="s">
        <v>124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7" t="s">
        <v>76</v>
      </c>
      <c r="BK105" s="185">
        <f>ROUND(I105*H105,2)</f>
        <v>0</v>
      </c>
      <c r="BL105" s="17" t="s">
        <v>81</v>
      </c>
      <c r="BM105" s="184" t="s">
        <v>156</v>
      </c>
    </row>
    <row r="106" spans="1:47" s="2" customFormat="1" ht="11.25">
      <c r="A106" s="34"/>
      <c r="B106" s="35"/>
      <c r="C106" s="36"/>
      <c r="D106" s="186" t="s">
        <v>133</v>
      </c>
      <c r="E106" s="36"/>
      <c r="F106" s="187" t="s">
        <v>157</v>
      </c>
      <c r="G106" s="36"/>
      <c r="H106" s="36"/>
      <c r="I106" s="188"/>
      <c r="J106" s="36"/>
      <c r="K106" s="36"/>
      <c r="L106" s="39"/>
      <c r="M106" s="189"/>
      <c r="N106" s="190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133</v>
      </c>
      <c r="AU106" s="17" t="s">
        <v>80</v>
      </c>
    </row>
    <row r="107" spans="1:65" s="2" customFormat="1" ht="44.25" customHeight="1">
      <c r="A107" s="34"/>
      <c r="B107" s="35"/>
      <c r="C107" s="173" t="s">
        <v>87</v>
      </c>
      <c r="D107" s="173" t="s">
        <v>127</v>
      </c>
      <c r="E107" s="174" t="s">
        <v>158</v>
      </c>
      <c r="F107" s="175" t="s">
        <v>159</v>
      </c>
      <c r="G107" s="176" t="s">
        <v>150</v>
      </c>
      <c r="H107" s="177">
        <v>358.2</v>
      </c>
      <c r="I107" s="178"/>
      <c r="J107" s="179">
        <f>ROUND(I107*H107,2)</f>
        <v>0</v>
      </c>
      <c r="K107" s="175" t="s">
        <v>131</v>
      </c>
      <c r="L107" s="39"/>
      <c r="M107" s="180" t="s">
        <v>19</v>
      </c>
      <c r="N107" s="181" t="s">
        <v>42</v>
      </c>
      <c r="O107" s="64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4" t="s">
        <v>81</v>
      </c>
      <c r="AT107" s="184" t="s">
        <v>127</v>
      </c>
      <c r="AU107" s="184" t="s">
        <v>80</v>
      </c>
      <c r="AY107" s="17" t="s">
        <v>124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7" t="s">
        <v>76</v>
      </c>
      <c r="BK107" s="185">
        <f>ROUND(I107*H107,2)</f>
        <v>0</v>
      </c>
      <c r="BL107" s="17" t="s">
        <v>81</v>
      </c>
      <c r="BM107" s="184" t="s">
        <v>160</v>
      </c>
    </row>
    <row r="108" spans="1:47" s="2" customFormat="1" ht="11.25">
      <c r="A108" s="34"/>
      <c r="B108" s="35"/>
      <c r="C108" s="36"/>
      <c r="D108" s="186" t="s">
        <v>133</v>
      </c>
      <c r="E108" s="36"/>
      <c r="F108" s="187" t="s">
        <v>161</v>
      </c>
      <c r="G108" s="36"/>
      <c r="H108" s="36"/>
      <c r="I108" s="188"/>
      <c r="J108" s="36"/>
      <c r="K108" s="36"/>
      <c r="L108" s="39"/>
      <c r="M108" s="189"/>
      <c r="N108" s="190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133</v>
      </c>
      <c r="AU108" s="17" t="s">
        <v>80</v>
      </c>
    </row>
    <row r="109" spans="2:51" s="13" customFormat="1" ht="11.25">
      <c r="B109" s="191"/>
      <c r="C109" s="192"/>
      <c r="D109" s="193" t="s">
        <v>135</v>
      </c>
      <c r="E109" s="194" t="s">
        <v>19</v>
      </c>
      <c r="F109" s="195" t="s">
        <v>162</v>
      </c>
      <c r="G109" s="192"/>
      <c r="H109" s="196">
        <v>358.2</v>
      </c>
      <c r="I109" s="197"/>
      <c r="J109" s="192"/>
      <c r="K109" s="192"/>
      <c r="L109" s="198"/>
      <c r="M109" s="199"/>
      <c r="N109" s="200"/>
      <c r="O109" s="200"/>
      <c r="P109" s="200"/>
      <c r="Q109" s="200"/>
      <c r="R109" s="200"/>
      <c r="S109" s="200"/>
      <c r="T109" s="201"/>
      <c r="AT109" s="202" t="s">
        <v>135</v>
      </c>
      <c r="AU109" s="202" t="s">
        <v>80</v>
      </c>
      <c r="AV109" s="13" t="s">
        <v>80</v>
      </c>
      <c r="AW109" s="13" t="s">
        <v>33</v>
      </c>
      <c r="AX109" s="13" t="s">
        <v>71</v>
      </c>
      <c r="AY109" s="202" t="s">
        <v>124</v>
      </c>
    </row>
    <row r="110" spans="2:51" s="14" customFormat="1" ht="11.25">
      <c r="B110" s="203"/>
      <c r="C110" s="204"/>
      <c r="D110" s="193" t="s">
        <v>135</v>
      </c>
      <c r="E110" s="205" t="s">
        <v>19</v>
      </c>
      <c r="F110" s="206" t="s">
        <v>137</v>
      </c>
      <c r="G110" s="204"/>
      <c r="H110" s="207">
        <v>358.2</v>
      </c>
      <c r="I110" s="208"/>
      <c r="J110" s="204"/>
      <c r="K110" s="204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135</v>
      </c>
      <c r="AU110" s="213" t="s">
        <v>80</v>
      </c>
      <c r="AV110" s="14" t="s">
        <v>81</v>
      </c>
      <c r="AW110" s="14" t="s">
        <v>33</v>
      </c>
      <c r="AX110" s="14" t="s">
        <v>76</v>
      </c>
      <c r="AY110" s="213" t="s">
        <v>124</v>
      </c>
    </row>
    <row r="111" spans="1:65" s="2" customFormat="1" ht="24.2" customHeight="1">
      <c r="A111" s="34"/>
      <c r="B111" s="35"/>
      <c r="C111" s="173" t="s">
        <v>163</v>
      </c>
      <c r="D111" s="173" t="s">
        <v>127</v>
      </c>
      <c r="E111" s="174" t="s">
        <v>164</v>
      </c>
      <c r="F111" s="175" t="s">
        <v>165</v>
      </c>
      <c r="G111" s="176" t="s">
        <v>166</v>
      </c>
      <c r="H111" s="177">
        <v>796</v>
      </c>
      <c r="I111" s="178"/>
      <c r="J111" s="179">
        <f>ROUND(I111*H111,2)</f>
        <v>0</v>
      </c>
      <c r="K111" s="175" t="s">
        <v>131</v>
      </c>
      <c r="L111" s="39"/>
      <c r="M111" s="180" t="s">
        <v>19</v>
      </c>
      <c r="N111" s="181" t="s">
        <v>42</v>
      </c>
      <c r="O111" s="64"/>
      <c r="P111" s="182">
        <f>O111*H111</f>
        <v>0</v>
      </c>
      <c r="Q111" s="182">
        <v>0.00047</v>
      </c>
      <c r="R111" s="182">
        <f>Q111*H111</f>
        <v>0.37412</v>
      </c>
      <c r="S111" s="182">
        <v>0</v>
      </c>
      <c r="T111" s="183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4" t="s">
        <v>81</v>
      </c>
      <c r="AT111" s="184" t="s">
        <v>127</v>
      </c>
      <c r="AU111" s="184" t="s">
        <v>80</v>
      </c>
      <c r="AY111" s="17" t="s">
        <v>124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7" t="s">
        <v>76</v>
      </c>
      <c r="BK111" s="185">
        <f>ROUND(I111*H111,2)</f>
        <v>0</v>
      </c>
      <c r="BL111" s="17" t="s">
        <v>81</v>
      </c>
      <c r="BM111" s="184" t="s">
        <v>167</v>
      </c>
    </row>
    <row r="112" spans="1:47" s="2" customFormat="1" ht="11.25">
      <c r="A112" s="34"/>
      <c r="B112" s="35"/>
      <c r="C112" s="36"/>
      <c r="D112" s="186" t="s">
        <v>133</v>
      </c>
      <c r="E112" s="36"/>
      <c r="F112" s="187" t="s">
        <v>168</v>
      </c>
      <c r="G112" s="36"/>
      <c r="H112" s="36"/>
      <c r="I112" s="188"/>
      <c r="J112" s="36"/>
      <c r="K112" s="36"/>
      <c r="L112" s="39"/>
      <c r="M112" s="189"/>
      <c r="N112" s="190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133</v>
      </c>
      <c r="AU112" s="17" t="s">
        <v>80</v>
      </c>
    </row>
    <row r="113" spans="2:63" s="12" customFormat="1" ht="22.9" customHeight="1">
      <c r="B113" s="157"/>
      <c r="C113" s="158"/>
      <c r="D113" s="159" t="s">
        <v>70</v>
      </c>
      <c r="E113" s="171" t="s">
        <v>76</v>
      </c>
      <c r="F113" s="171" t="s">
        <v>169</v>
      </c>
      <c r="G113" s="158"/>
      <c r="H113" s="158"/>
      <c r="I113" s="161"/>
      <c r="J113" s="172">
        <f>BK113</f>
        <v>0</v>
      </c>
      <c r="K113" s="158"/>
      <c r="L113" s="163"/>
      <c r="M113" s="164"/>
      <c r="N113" s="165"/>
      <c r="O113" s="165"/>
      <c r="P113" s="166">
        <f>SUM(P114:P275)</f>
        <v>0</v>
      </c>
      <c r="Q113" s="165"/>
      <c r="R113" s="166">
        <f>SUM(R114:R275)</f>
        <v>6.714696</v>
      </c>
      <c r="S113" s="165"/>
      <c r="T113" s="167">
        <f>SUM(T114:T275)</f>
        <v>302.36</v>
      </c>
      <c r="AR113" s="168" t="s">
        <v>76</v>
      </c>
      <c r="AT113" s="169" t="s">
        <v>70</v>
      </c>
      <c r="AU113" s="169" t="s">
        <v>76</v>
      </c>
      <c r="AY113" s="168" t="s">
        <v>124</v>
      </c>
      <c r="BK113" s="170">
        <f>SUM(BK114:BK275)</f>
        <v>0</v>
      </c>
    </row>
    <row r="114" spans="1:65" s="2" customFormat="1" ht="24.2" customHeight="1">
      <c r="A114" s="34"/>
      <c r="B114" s="35"/>
      <c r="C114" s="173" t="s">
        <v>151</v>
      </c>
      <c r="D114" s="173" t="s">
        <v>127</v>
      </c>
      <c r="E114" s="174" t="s">
        <v>170</v>
      </c>
      <c r="F114" s="175" t="s">
        <v>171</v>
      </c>
      <c r="G114" s="176" t="s">
        <v>172</v>
      </c>
      <c r="H114" s="177">
        <v>1</v>
      </c>
      <c r="I114" s="178"/>
      <c r="J114" s="179">
        <f>ROUND(I114*H114,2)</f>
        <v>0</v>
      </c>
      <c r="K114" s="175" t="s">
        <v>19</v>
      </c>
      <c r="L114" s="39"/>
      <c r="M114" s="180" t="s">
        <v>19</v>
      </c>
      <c r="N114" s="181" t="s">
        <v>42</v>
      </c>
      <c r="O114" s="64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4" t="s">
        <v>81</v>
      </c>
      <c r="AT114" s="184" t="s">
        <v>127</v>
      </c>
      <c r="AU114" s="184" t="s">
        <v>80</v>
      </c>
      <c r="AY114" s="17" t="s">
        <v>124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7" t="s">
        <v>76</v>
      </c>
      <c r="BK114" s="185">
        <f>ROUND(I114*H114,2)</f>
        <v>0</v>
      </c>
      <c r="BL114" s="17" t="s">
        <v>81</v>
      </c>
      <c r="BM114" s="184" t="s">
        <v>173</v>
      </c>
    </row>
    <row r="115" spans="1:65" s="2" customFormat="1" ht="33" customHeight="1">
      <c r="A115" s="34"/>
      <c r="B115" s="35"/>
      <c r="C115" s="173" t="s">
        <v>174</v>
      </c>
      <c r="D115" s="173" t="s">
        <v>127</v>
      </c>
      <c r="E115" s="174" t="s">
        <v>175</v>
      </c>
      <c r="F115" s="175" t="s">
        <v>176</v>
      </c>
      <c r="G115" s="176" t="s">
        <v>177</v>
      </c>
      <c r="H115" s="177">
        <v>1</v>
      </c>
      <c r="I115" s="178"/>
      <c r="J115" s="179">
        <f>ROUND(I115*H115,2)</f>
        <v>0</v>
      </c>
      <c r="K115" s="175" t="s">
        <v>131</v>
      </c>
      <c r="L115" s="39"/>
      <c r="M115" s="180" t="s">
        <v>19</v>
      </c>
      <c r="N115" s="181" t="s">
        <v>42</v>
      </c>
      <c r="O115" s="64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4" t="s">
        <v>81</v>
      </c>
      <c r="AT115" s="184" t="s">
        <v>127</v>
      </c>
      <c r="AU115" s="184" t="s">
        <v>80</v>
      </c>
      <c r="AY115" s="17" t="s">
        <v>124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17" t="s">
        <v>76</v>
      </c>
      <c r="BK115" s="185">
        <f>ROUND(I115*H115,2)</f>
        <v>0</v>
      </c>
      <c r="BL115" s="17" t="s">
        <v>81</v>
      </c>
      <c r="BM115" s="184" t="s">
        <v>178</v>
      </c>
    </row>
    <row r="116" spans="1:47" s="2" customFormat="1" ht="11.25">
      <c r="A116" s="34"/>
      <c r="B116" s="35"/>
      <c r="C116" s="36"/>
      <c r="D116" s="186" t="s">
        <v>133</v>
      </c>
      <c r="E116" s="36"/>
      <c r="F116" s="187" t="s">
        <v>179</v>
      </c>
      <c r="G116" s="36"/>
      <c r="H116" s="36"/>
      <c r="I116" s="188"/>
      <c r="J116" s="36"/>
      <c r="K116" s="36"/>
      <c r="L116" s="39"/>
      <c r="M116" s="189"/>
      <c r="N116" s="190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133</v>
      </c>
      <c r="AU116" s="17" t="s">
        <v>80</v>
      </c>
    </row>
    <row r="117" spans="1:65" s="2" customFormat="1" ht="37.9" customHeight="1">
      <c r="A117" s="34"/>
      <c r="B117" s="35"/>
      <c r="C117" s="173" t="s">
        <v>180</v>
      </c>
      <c r="D117" s="173" t="s">
        <v>127</v>
      </c>
      <c r="E117" s="174" t="s">
        <v>181</v>
      </c>
      <c r="F117" s="175" t="s">
        <v>182</v>
      </c>
      <c r="G117" s="176" t="s">
        <v>177</v>
      </c>
      <c r="H117" s="177">
        <v>1</v>
      </c>
      <c r="I117" s="178"/>
      <c r="J117" s="179">
        <f>ROUND(I117*H117,2)</f>
        <v>0</v>
      </c>
      <c r="K117" s="175" t="s">
        <v>131</v>
      </c>
      <c r="L117" s="39"/>
      <c r="M117" s="180" t="s">
        <v>19</v>
      </c>
      <c r="N117" s="181" t="s">
        <v>42</v>
      </c>
      <c r="O117" s="64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4" t="s">
        <v>81</v>
      </c>
      <c r="AT117" s="184" t="s">
        <v>127</v>
      </c>
      <c r="AU117" s="184" t="s">
        <v>80</v>
      </c>
      <c r="AY117" s="17" t="s">
        <v>124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17" t="s">
        <v>76</v>
      </c>
      <c r="BK117" s="185">
        <f>ROUND(I117*H117,2)</f>
        <v>0</v>
      </c>
      <c r="BL117" s="17" t="s">
        <v>81</v>
      </c>
      <c r="BM117" s="184" t="s">
        <v>183</v>
      </c>
    </row>
    <row r="118" spans="1:47" s="2" customFormat="1" ht="11.25">
      <c r="A118" s="34"/>
      <c r="B118" s="35"/>
      <c r="C118" s="36"/>
      <c r="D118" s="186" t="s">
        <v>133</v>
      </c>
      <c r="E118" s="36"/>
      <c r="F118" s="187" t="s">
        <v>184</v>
      </c>
      <c r="G118" s="36"/>
      <c r="H118" s="36"/>
      <c r="I118" s="188"/>
      <c r="J118" s="36"/>
      <c r="K118" s="36"/>
      <c r="L118" s="39"/>
      <c r="M118" s="189"/>
      <c r="N118" s="190"/>
      <c r="O118" s="64"/>
      <c r="P118" s="64"/>
      <c r="Q118" s="64"/>
      <c r="R118" s="64"/>
      <c r="S118" s="64"/>
      <c r="T118" s="65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133</v>
      </c>
      <c r="AU118" s="17" t="s">
        <v>80</v>
      </c>
    </row>
    <row r="119" spans="1:65" s="2" customFormat="1" ht="66.75" customHeight="1">
      <c r="A119" s="34"/>
      <c r="B119" s="35"/>
      <c r="C119" s="173" t="s">
        <v>185</v>
      </c>
      <c r="D119" s="173" t="s">
        <v>127</v>
      </c>
      <c r="E119" s="174" t="s">
        <v>186</v>
      </c>
      <c r="F119" s="175" t="s">
        <v>187</v>
      </c>
      <c r="G119" s="176" t="s">
        <v>166</v>
      </c>
      <c r="H119" s="177">
        <v>145</v>
      </c>
      <c r="I119" s="178"/>
      <c r="J119" s="179">
        <f>ROUND(I119*H119,2)</f>
        <v>0</v>
      </c>
      <c r="K119" s="175" t="s">
        <v>131</v>
      </c>
      <c r="L119" s="39"/>
      <c r="M119" s="180" t="s">
        <v>19</v>
      </c>
      <c r="N119" s="181" t="s">
        <v>42</v>
      </c>
      <c r="O119" s="64"/>
      <c r="P119" s="182">
        <f>O119*H119</f>
        <v>0</v>
      </c>
      <c r="Q119" s="182">
        <v>0</v>
      </c>
      <c r="R119" s="182">
        <f>Q119*H119</f>
        <v>0</v>
      </c>
      <c r="S119" s="182">
        <v>0.3</v>
      </c>
      <c r="T119" s="183">
        <f>S119*H119</f>
        <v>43.5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4" t="s">
        <v>81</v>
      </c>
      <c r="AT119" s="184" t="s">
        <v>127</v>
      </c>
      <c r="AU119" s="184" t="s">
        <v>80</v>
      </c>
      <c r="AY119" s="17" t="s">
        <v>124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17" t="s">
        <v>76</v>
      </c>
      <c r="BK119" s="185">
        <f>ROUND(I119*H119,2)</f>
        <v>0</v>
      </c>
      <c r="BL119" s="17" t="s">
        <v>81</v>
      </c>
      <c r="BM119" s="184" t="s">
        <v>188</v>
      </c>
    </row>
    <row r="120" spans="1:47" s="2" customFormat="1" ht="11.25">
      <c r="A120" s="34"/>
      <c r="B120" s="35"/>
      <c r="C120" s="36"/>
      <c r="D120" s="186" t="s">
        <v>133</v>
      </c>
      <c r="E120" s="36"/>
      <c r="F120" s="187" t="s">
        <v>189</v>
      </c>
      <c r="G120" s="36"/>
      <c r="H120" s="36"/>
      <c r="I120" s="188"/>
      <c r="J120" s="36"/>
      <c r="K120" s="36"/>
      <c r="L120" s="39"/>
      <c r="M120" s="189"/>
      <c r="N120" s="190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133</v>
      </c>
      <c r="AU120" s="17" t="s">
        <v>80</v>
      </c>
    </row>
    <row r="121" spans="2:51" s="15" customFormat="1" ht="11.25">
      <c r="B121" s="224"/>
      <c r="C121" s="225"/>
      <c r="D121" s="193" t="s">
        <v>135</v>
      </c>
      <c r="E121" s="226" t="s">
        <v>19</v>
      </c>
      <c r="F121" s="227" t="s">
        <v>190</v>
      </c>
      <c r="G121" s="225"/>
      <c r="H121" s="226" t="s">
        <v>19</v>
      </c>
      <c r="I121" s="228"/>
      <c r="J121" s="225"/>
      <c r="K121" s="225"/>
      <c r="L121" s="229"/>
      <c r="M121" s="230"/>
      <c r="N121" s="231"/>
      <c r="O121" s="231"/>
      <c r="P121" s="231"/>
      <c r="Q121" s="231"/>
      <c r="R121" s="231"/>
      <c r="S121" s="231"/>
      <c r="T121" s="232"/>
      <c r="AT121" s="233" t="s">
        <v>135</v>
      </c>
      <c r="AU121" s="233" t="s">
        <v>80</v>
      </c>
      <c r="AV121" s="15" t="s">
        <v>76</v>
      </c>
      <c r="AW121" s="15" t="s">
        <v>33</v>
      </c>
      <c r="AX121" s="15" t="s">
        <v>71</v>
      </c>
      <c r="AY121" s="233" t="s">
        <v>124</v>
      </c>
    </row>
    <row r="122" spans="2:51" s="13" customFormat="1" ht="11.25">
      <c r="B122" s="191"/>
      <c r="C122" s="192"/>
      <c r="D122" s="193" t="s">
        <v>135</v>
      </c>
      <c r="E122" s="194" t="s">
        <v>19</v>
      </c>
      <c r="F122" s="195" t="s">
        <v>191</v>
      </c>
      <c r="G122" s="192"/>
      <c r="H122" s="196">
        <v>145</v>
      </c>
      <c r="I122" s="197"/>
      <c r="J122" s="192"/>
      <c r="K122" s="192"/>
      <c r="L122" s="198"/>
      <c r="M122" s="199"/>
      <c r="N122" s="200"/>
      <c r="O122" s="200"/>
      <c r="P122" s="200"/>
      <c r="Q122" s="200"/>
      <c r="R122" s="200"/>
      <c r="S122" s="200"/>
      <c r="T122" s="201"/>
      <c r="AT122" s="202" t="s">
        <v>135</v>
      </c>
      <c r="AU122" s="202" t="s">
        <v>80</v>
      </c>
      <c r="AV122" s="13" t="s">
        <v>80</v>
      </c>
      <c r="AW122" s="13" t="s">
        <v>33</v>
      </c>
      <c r="AX122" s="13" t="s">
        <v>71</v>
      </c>
      <c r="AY122" s="202" t="s">
        <v>124</v>
      </c>
    </row>
    <row r="123" spans="2:51" s="14" customFormat="1" ht="11.25">
      <c r="B123" s="203"/>
      <c r="C123" s="204"/>
      <c r="D123" s="193" t="s">
        <v>135</v>
      </c>
      <c r="E123" s="205" t="s">
        <v>19</v>
      </c>
      <c r="F123" s="206" t="s">
        <v>137</v>
      </c>
      <c r="G123" s="204"/>
      <c r="H123" s="207">
        <v>145</v>
      </c>
      <c r="I123" s="208"/>
      <c r="J123" s="204"/>
      <c r="K123" s="204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135</v>
      </c>
      <c r="AU123" s="213" t="s">
        <v>80</v>
      </c>
      <c r="AV123" s="14" t="s">
        <v>81</v>
      </c>
      <c r="AW123" s="14" t="s">
        <v>33</v>
      </c>
      <c r="AX123" s="14" t="s">
        <v>76</v>
      </c>
      <c r="AY123" s="213" t="s">
        <v>124</v>
      </c>
    </row>
    <row r="124" spans="1:65" s="2" customFormat="1" ht="66.75" customHeight="1">
      <c r="A124" s="34"/>
      <c r="B124" s="35"/>
      <c r="C124" s="173" t="s">
        <v>192</v>
      </c>
      <c r="D124" s="173" t="s">
        <v>127</v>
      </c>
      <c r="E124" s="174" t="s">
        <v>193</v>
      </c>
      <c r="F124" s="175" t="s">
        <v>194</v>
      </c>
      <c r="G124" s="176" t="s">
        <v>166</v>
      </c>
      <c r="H124" s="177">
        <v>160</v>
      </c>
      <c r="I124" s="178"/>
      <c r="J124" s="179">
        <f>ROUND(I124*H124,2)</f>
        <v>0</v>
      </c>
      <c r="K124" s="175" t="s">
        <v>131</v>
      </c>
      <c r="L124" s="39"/>
      <c r="M124" s="180" t="s">
        <v>19</v>
      </c>
      <c r="N124" s="181" t="s">
        <v>42</v>
      </c>
      <c r="O124" s="64"/>
      <c r="P124" s="182">
        <f>O124*H124</f>
        <v>0</v>
      </c>
      <c r="Q124" s="182">
        <v>0</v>
      </c>
      <c r="R124" s="182">
        <f>Q124*H124</f>
        <v>0</v>
      </c>
      <c r="S124" s="182">
        <v>0.44</v>
      </c>
      <c r="T124" s="183">
        <f>S124*H124</f>
        <v>70.4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4" t="s">
        <v>81</v>
      </c>
      <c r="AT124" s="184" t="s">
        <v>127</v>
      </c>
      <c r="AU124" s="184" t="s">
        <v>80</v>
      </c>
      <c r="AY124" s="17" t="s">
        <v>124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17" t="s">
        <v>76</v>
      </c>
      <c r="BK124" s="185">
        <f>ROUND(I124*H124,2)</f>
        <v>0</v>
      </c>
      <c r="BL124" s="17" t="s">
        <v>81</v>
      </c>
      <c r="BM124" s="184" t="s">
        <v>195</v>
      </c>
    </row>
    <row r="125" spans="1:47" s="2" customFormat="1" ht="11.25">
      <c r="A125" s="34"/>
      <c r="B125" s="35"/>
      <c r="C125" s="36"/>
      <c r="D125" s="186" t="s">
        <v>133</v>
      </c>
      <c r="E125" s="36"/>
      <c r="F125" s="187" t="s">
        <v>196</v>
      </c>
      <c r="G125" s="36"/>
      <c r="H125" s="36"/>
      <c r="I125" s="188"/>
      <c r="J125" s="36"/>
      <c r="K125" s="36"/>
      <c r="L125" s="39"/>
      <c r="M125" s="189"/>
      <c r="N125" s="190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133</v>
      </c>
      <c r="AU125" s="17" t="s">
        <v>80</v>
      </c>
    </row>
    <row r="126" spans="2:51" s="15" customFormat="1" ht="11.25">
      <c r="B126" s="224"/>
      <c r="C126" s="225"/>
      <c r="D126" s="193" t="s">
        <v>135</v>
      </c>
      <c r="E126" s="226" t="s">
        <v>19</v>
      </c>
      <c r="F126" s="227" t="s">
        <v>197</v>
      </c>
      <c r="G126" s="225"/>
      <c r="H126" s="226" t="s">
        <v>19</v>
      </c>
      <c r="I126" s="228"/>
      <c r="J126" s="225"/>
      <c r="K126" s="225"/>
      <c r="L126" s="229"/>
      <c r="M126" s="230"/>
      <c r="N126" s="231"/>
      <c r="O126" s="231"/>
      <c r="P126" s="231"/>
      <c r="Q126" s="231"/>
      <c r="R126" s="231"/>
      <c r="S126" s="231"/>
      <c r="T126" s="232"/>
      <c r="AT126" s="233" t="s">
        <v>135</v>
      </c>
      <c r="AU126" s="233" t="s">
        <v>80</v>
      </c>
      <c r="AV126" s="15" t="s">
        <v>76</v>
      </c>
      <c r="AW126" s="15" t="s">
        <v>33</v>
      </c>
      <c r="AX126" s="15" t="s">
        <v>71</v>
      </c>
      <c r="AY126" s="233" t="s">
        <v>124</v>
      </c>
    </row>
    <row r="127" spans="2:51" s="13" customFormat="1" ht="11.25">
      <c r="B127" s="191"/>
      <c r="C127" s="192"/>
      <c r="D127" s="193" t="s">
        <v>135</v>
      </c>
      <c r="E127" s="194" t="s">
        <v>19</v>
      </c>
      <c r="F127" s="195" t="s">
        <v>198</v>
      </c>
      <c r="G127" s="192"/>
      <c r="H127" s="196">
        <v>160</v>
      </c>
      <c r="I127" s="197"/>
      <c r="J127" s="192"/>
      <c r="K127" s="192"/>
      <c r="L127" s="198"/>
      <c r="M127" s="199"/>
      <c r="N127" s="200"/>
      <c r="O127" s="200"/>
      <c r="P127" s="200"/>
      <c r="Q127" s="200"/>
      <c r="R127" s="200"/>
      <c r="S127" s="200"/>
      <c r="T127" s="201"/>
      <c r="AT127" s="202" t="s">
        <v>135</v>
      </c>
      <c r="AU127" s="202" t="s">
        <v>80</v>
      </c>
      <c r="AV127" s="13" t="s">
        <v>80</v>
      </c>
      <c r="AW127" s="13" t="s">
        <v>33</v>
      </c>
      <c r="AX127" s="13" t="s">
        <v>71</v>
      </c>
      <c r="AY127" s="202" t="s">
        <v>124</v>
      </c>
    </row>
    <row r="128" spans="2:51" s="14" customFormat="1" ht="11.25">
      <c r="B128" s="203"/>
      <c r="C128" s="204"/>
      <c r="D128" s="193" t="s">
        <v>135</v>
      </c>
      <c r="E128" s="205" t="s">
        <v>19</v>
      </c>
      <c r="F128" s="206" t="s">
        <v>137</v>
      </c>
      <c r="G128" s="204"/>
      <c r="H128" s="207">
        <v>160</v>
      </c>
      <c r="I128" s="208"/>
      <c r="J128" s="204"/>
      <c r="K128" s="204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135</v>
      </c>
      <c r="AU128" s="213" t="s">
        <v>80</v>
      </c>
      <c r="AV128" s="14" t="s">
        <v>81</v>
      </c>
      <c r="AW128" s="14" t="s">
        <v>33</v>
      </c>
      <c r="AX128" s="14" t="s">
        <v>76</v>
      </c>
      <c r="AY128" s="213" t="s">
        <v>124</v>
      </c>
    </row>
    <row r="129" spans="1:65" s="2" customFormat="1" ht="66.75" customHeight="1">
      <c r="A129" s="34"/>
      <c r="B129" s="35"/>
      <c r="C129" s="173" t="s">
        <v>199</v>
      </c>
      <c r="D129" s="173" t="s">
        <v>127</v>
      </c>
      <c r="E129" s="174" t="s">
        <v>200</v>
      </c>
      <c r="F129" s="175" t="s">
        <v>201</v>
      </c>
      <c r="G129" s="176" t="s">
        <v>166</v>
      </c>
      <c r="H129" s="177">
        <v>145</v>
      </c>
      <c r="I129" s="178"/>
      <c r="J129" s="179">
        <f>ROUND(I129*H129,2)</f>
        <v>0</v>
      </c>
      <c r="K129" s="175" t="s">
        <v>131</v>
      </c>
      <c r="L129" s="39"/>
      <c r="M129" s="180" t="s">
        <v>19</v>
      </c>
      <c r="N129" s="181" t="s">
        <v>42</v>
      </c>
      <c r="O129" s="64"/>
      <c r="P129" s="182">
        <f>O129*H129</f>
        <v>0</v>
      </c>
      <c r="Q129" s="182">
        <v>0</v>
      </c>
      <c r="R129" s="182">
        <f>Q129*H129</f>
        <v>0</v>
      </c>
      <c r="S129" s="182">
        <v>0.325</v>
      </c>
      <c r="T129" s="183">
        <f>S129*H129</f>
        <v>47.125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4" t="s">
        <v>81</v>
      </c>
      <c r="AT129" s="184" t="s">
        <v>127</v>
      </c>
      <c r="AU129" s="184" t="s">
        <v>80</v>
      </c>
      <c r="AY129" s="17" t="s">
        <v>124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7" t="s">
        <v>76</v>
      </c>
      <c r="BK129" s="185">
        <f>ROUND(I129*H129,2)</f>
        <v>0</v>
      </c>
      <c r="BL129" s="17" t="s">
        <v>81</v>
      </c>
      <c r="BM129" s="184" t="s">
        <v>202</v>
      </c>
    </row>
    <row r="130" spans="1:47" s="2" customFormat="1" ht="11.25">
      <c r="A130" s="34"/>
      <c r="B130" s="35"/>
      <c r="C130" s="36"/>
      <c r="D130" s="186" t="s">
        <v>133</v>
      </c>
      <c r="E130" s="36"/>
      <c r="F130" s="187" t="s">
        <v>203</v>
      </c>
      <c r="G130" s="36"/>
      <c r="H130" s="36"/>
      <c r="I130" s="188"/>
      <c r="J130" s="36"/>
      <c r="K130" s="36"/>
      <c r="L130" s="39"/>
      <c r="M130" s="189"/>
      <c r="N130" s="190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133</v>
      </c>
      <c r="AU130" s="17" t="s">
        <v>80</v>
      </c>
    </row>
    <row r="131" spans="2:51" s="15" customFormat="1" ht="11.25">
      <c r="B131" s="224"/>
      <c r="C131" s="225"/>
      <c r="D131" s="193" t="s">
        <v>135</v>
      </c>
      <c r="E131" s="226" t="s">
        <v>19</v>
      </c>
      <c r="F131" s="227" t="s">
        <v>190</v>
      </c>
      <c r="G131" s="225"/>
      <c r="H131" s="226" t="s">
        <v>19</v>
      </c>
      <c r="I131" s="228"/>
      <c r="J131" s="225"/>
      <c r="K131" s="225"/>
      <c r="L131" s="229"/>
      <c r="M131" s="230"/>
      <c r="N131" s="231"/>
      <c r="O131" s="231"/>
      <c r="P131" s="231"/>
      <c r="Q131" s="231"/>
      <c r="R131" s="231"/>
      <c r="S131" s="231"/>
      <c r="T131" s="232"/>
      <c r="AT131" s="233" t="s">
        <v>135</v>
      </c>
      <c r="AU131" s="233" t="s">
        <v>80</v>
      </c>
      <c r="AV131" s="15" t="s">
        <v>76</v>
      </c>
      <c r="AW131" s="15" t="s">
        <v>33</v>
      </c>
      <c r="AX131" s="15" t="s">
        <v>71</v>
      </c>
      <c r="AY131" s="233" t="s">
        <v>124</v>
      </c>
    </row>
    <row r="132" spans="2:51" s="13" customFormat="1" ht="11.25">
      <c r="B132" s="191"/>
      <c r="C132" s="192"/>
      <c r="D132" s="193" t="s">
        <v>135</v>
      </c>
      <c r="E132" s="194" t="s">
        <v>19</v>
      </c>
      <c r="F132" s="195" t="s">
        <v>191</v>
      </c>
      <c r="G132" s="192"/>
      <c r="H132" s="196">
        <v>145</v>
      </c>
      <c r="I132" s="197"/>
      <c r="J132" s="192"/>
      <c r="K132" s="192"/>
      <c r="L132" s="198"/>
      <c r="M132" s="199"/>
      <c r="N132" s="200"/>
      <c r="O132" s="200"/>
      <c r="P132" s="200"/>
      <c r="Q132" s="200"/>
      <c r="R132" s="200"/>
      <c r="S132" s="200"/>
      <c r="T132" s="201"/>
      <c r="AT132" s="202" t="s">
        <v>135</v>
      </c>
      <c r="AU132" s="202" t="s">
        <v>80</v>
      </c>
      <c r="AV132" s="13" t="s">
        <v>80</v>
      </c>
      <c r="AW132" s="13" t="s">
        <v>33</v>
      </c>
      <c r="AX132" s="13" t="s">
        <v>71</v>
      </c>
      <c r="AY132" s="202" t="s">
        <v>124</v>
      </c>
    </row>
    <row r="133" spans="2:51" s="14" customFormat="1" ht="11.25">
      <c r="B133" s="203"/>
      <c r="C133" s="204"/>
      <c r="D133" s="193" t="s">
        <v>135</v>
      </c>
      <c r="E133" s="205" t="s">
        <v>19</v>
      </c>
      <c r="F133" s="206" t="s">
        <v>137</v>
      </c>
      <c r="G133" s="204"/>
      <c r="H133" s="207">
        <v>145</v>
      </c>
      <c r="I133" s="208"/>
      <c r="J133" s="204"/>
      <c r="K133" s="204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135</v>
      </c>
      <c r="AU133" s="213" t="s">
        <v>80</v>
      </c>
      <c r="AV133" s="14" t="s">
        <v>81</v>
      </c>
      <c r="AW133" s="14" t="s">
        <v>33</v>
      </c>
      <c r="AX133" s="14" t="s">
        <v>76</v>
      </c>
      <c r="AY133" s="213" t="s">
        <v>124</v>
      </c>
    </row>
    <row r="134" spans="1:65" s="2" customFormat="1" ht="66.75" customHeight="1">
      <c r="A134" s="34"/>
      <c r="B134" s="35"/>
      <c r="C134" s="173" t="s">
        <v>204</v>
      </c>
      <c r="D134" s="173" t="s">
        <v>127</v>
      </c>
      <c r="E134" s="174" t="s">
        <v>205</v>
      </c>
      <c r="F134" s="175" t="s">
        <v>206</v>
      </c>
      <c r="G134" s="176" t="s">
        <v>166</v>
      </c>
      <c r="H134" s="177">
        <v>13</v>
      </c>
      <c r="I134" s="178"/>
      <c r="J134" s="179">
        <f>ROUND(I134*H134,2)</f>
        <v>0</v>
      </c>
      <c r="K134" s="175" t="s">
        <v>131</v>
      </c>
      <c r="L134" s="39"/>
      <c r="M134" s="180" t="s">
        <v>19</v>
      </c>
      <c r="N134" s="181" t="s">
        <v>42</v>
      </c>
      <c r="O134" s="64"/>
      <c r="P134" s="182">
        <f>O134*H134</f>
        <v>0</v>
      </c>
      <c r="Q134" s="182">
        <v>0</v>
      </c>
      <c r="R134" s="182">
        <f>Q134*H134</f>
        <v>0</v>
      </c>
      <c r="S134" s="182">
        <v>0.625</v>
      </c>
      <c r="T134" s="183">
        <f>S134*H134</f>
        <v>8.125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4" t="s">
        <v>81</v>
      </c>
      <c r="AT134" s="184" t="s">
        <v>127</v>
      </c>
      <c r="AU134" s="184" t="s">
        <v>80</v>
      </c>
      <c r="AY134" s="17" t="s">
        <v>124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7" t="s">
        <v>76</v>
      </c>
      <c r="BK134" s="185">
        <f>ROUND(I134*H134,2)</f>
        <v>0</v>
      </c>
      <c r="BL134" s="17" t="s">
        <v>81</v>
      </c>
      <c r="BM134" s="184" t="s">
        <v>207</v>
      </c>
    </row>
    <row r="135" spans="1:47" s="2" customFormat="1" ht="11.25">
      <c r="A135" s="34"/>
      <c r="B135" s="35"/>
      <c r="C135" s="36"/>
      <c r="D135" s="186" t="s">
        <v>133</v>
      </c>
      <c r="E135" s="36"/>
      <c r="F135" s="187" t="s">
        <v>208</v>
      </c>
      <c r="G135" s="36"/>
      <c r="H135" s="36"/>
      <c r="I135" s="188"/>
      <c r="J135" s="36"/>
      <c r="K135" s="36"/>
      <c r="L135" s="39"/>
      <c r="M135" s="189"/>
      <c r="N135" s="190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133</v>
      </c>
      <c r="AU135" s="17" t="s">
        <v>80</v>
      </c>
    </row>
    <row r="136" spans="2:51" s="15" customFormat="1" ht="11.25">
      <c r="B136" s="224"/>
      <c r="C136" s="225"/>
      <c r="D136" s="193" t="s">
        <v>135</v>
      </c>
      <c r="E136" s="226" t="s">
        <v>19</v>
      </c>
      <c r="F136" s="227" t="s">
        <v>209</v>
      </c>
      <c r="G136" s="225"/>
      <c r="H136" s="226" t="s">
        <v>19</v>
      </c>
      <c r="I136" s="228"/>
      <c r="J136" s="225"/>
      <c r="K136" s="225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135</v>
      </c>
      <c r="AU136" s="233" t="s">
        <v>80</v>
      </c>
      <c r="AV136" s="15" t="s">
        <v>76</v>
      </c>
      <c r="AW136" s="15" t="s">
        <v>33</v>
      </c>
      <c r="AX136" s="15" t="s">
        <v>71</v>
      </c>
      <c r="AY136" s="233" t="s">
        <v>124</v>
      </c>
    </row>
    <row r="137" spans="2:51" s="13" customFormat="1" ht="11.25">
      <c r="B137" s="191"/>
      <c r="C137" s="192"/>
      <c r="D137" s="193" t="s">
        <v>135</v>
      </c>
      <c r="E137" s="194" t="s">
        <v>19</v>
      </c>
      <c r="F137" s="195" t="s">
        <v>210</v>
      </c>
      <c r="G137" s="192"/>
      <c r="H137" s="196">
        <v>13</v>
      </c>
      <c r="I137" s="197"/>
      <c r="J137" s="192"/>
      <c r="K137" s="192"/>
      <c r="L137" s="198"/>
      <c r="M137" s="199"/>
      <c r="N137" s="200"/>
      <c r="O137" s="200"/>
      <c r="P137" s="200"/>
      <c r="Q137" s="200"/>
      <c r="R137" s="200"/>
      <c r="S137" s="200"/>
      <c r="T137" s="201"/>
      <c r="AT137" s="202" t="s">
        <v>135</v>
      </c>
      <c r="AU137" s="202" t="s">
        <v>80</v>
      </c>
      <c r="AV137" s="13" t="s">
        <v>80</v>
      </c>
      <c r="AW137" s="13" t="s">
        <v>33</v>
      </c>
      <c r="AX137" s="13" t="s">
        <v>71</v>
      </c>
      <c r="AY137" s="202" t="s">
        <v>124</v>
      </c>
    </row>
    <row r="138" spans="2:51" s="14" customFormat="1" ht="11.25">
      <c r="B138" s="203"/>
      <c r="C138" s="204"/>
      <c r="D138" s="193" t="s">
        <v>135</v>
      </c>
      <c r="E138" s="205" t="s">
        <v>19</v>
      </c>
      <c r="F138" s="206" t="s">
        <v>137</v>
      </c>
      <c r="G138" s="204"/>
      <c r="H138" s="207">
        <v>13</v>
      </c>
      <c r="I138" s="208"/>
      <c r="J138" s="204"/>
      <c r="K138" s="204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135</v>
      </c>
      <c r="AU138" s="213" t="s">
        <v>80</v>
      </c>
      <c r="AV138" s="14" t="s">
        <v>81</v>
      </c>
      <c r="AW138" s="14" t="s">
        <v>33</v>
      </c>
      <c r="AX138" s="14" t="s">
        <v>76</v>
      </c>
      <c r="AY138" s="213" t="s">
        <v>124</v>
      </c>
    </row>
    <row r="139" spans="1:65" s="2" customFormat="1" ht="55.5" customHeight="1">
      <c r="A139" s="34"/>
      <c r="B139" s="35"/>
      <c r="C139" s="173" t="s">
        <v>8</v>
      </c>
      <c r="D139" s="173" t="s">
        <v>127</v>
      </c>
      <c r="E139" s="174" t="s">
        <v>211</v>
      </c>
      <c r="F139" s="175" t="s">
        <v>212</v>
      </c>
      <c r="G139" s="176" t="s">
        <v>166</v>
      </c>
      <c r="H139" s="177">
        <v>145</v>
      </c>
      <c r="I139" s="178"/>
      <c r="J139" s="179">
        <f>ROUND(I139*H139,2)</f>
        <v>0</v>
      </c>
      <c r="K139" s="175" t="s">
        <v>131</v>
      </c>
      <c r="L139" s="39"/>
      <c r="M139" s="180" t="s">
        <v>19</v>
      </c>
      <c r="N139" s="181" t="s">
        <v>42</v>
      </c>
      <c r="O139" s="64"/>
      <c r="P139" s="182">
        <f>O139*H139</f>
        <v>0</v>
      </c>
      <c r="Q139" s="182">
        <v>0</v>
      </c>
      <c r="R139" s="182">
        <f>Q139*H139</f>
        <v>0</v>
      </c>
      <c r="S139" s="182">
        <v>0.098</v>
      </c>
      <c r="T139" s="183">
        <f>S139*H139</f>
        <v>14.21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4" t="s">
        <v>81</v>
      </c>
      <c r="AT139" s="184" t="s">
        <v>127</v>
      </c>
      <c r="AU139" s="184" t="s">
        <v>80</v>
      </c>
      <c r="AY139" s="17" t="s">
        <v>124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7" t="s">
        <v>76</v>
      </c>
      <c r="BK139" s="185">
        <f>ROUND(I139*H139,2)</f>
        <v>0</v>
      </c>
      <c r="BL139" s="17" t="s">
        <v>81</v>
      </c>
      <c r="BM139" s="184" t="s">
        <v>213</v>
      </c>
    </row>
    <row r="140" spans="1:47" s="2" customFormat="1" ht="11.25">
      <c r="A140" s="34"/>
      <c r="B140" s="35"/>
      <c r="C140" s="36"/>
      <c r="D140" s="186" t="s">
        <v>133</v>
      </c>
      <c r="E140" s="36"/>
      <c r="F140" s="187" t="s">
        <v>214</v>
      </c>
      <c r="G140" s="36"/>
      <c r="H140" s="36"/>
      <c r="I140" s="188"/>
      <c r="J140" s="36"/>
      <c r="K140" s="36"/>
      <c r="L140" s="39"/>
      <c r="M140" s="189"/>
      <c r="N140" s="190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133</v>
      </c>
      <c r="AU140" s="17" t="s">
        <v>80</v>
      </c>
    </row>
    <row r="141" spans="2:51" s="15" customFormat="1" ht="11.25">
      <c r="B141" s="224"/>
      <c r="C141" s="225"/>
      <c r="D141" s="193" t="s">
        <v>135</v>
      </c>
      <c r="E141" s="226" t="s">
        <v>19</v>
      </c>
      <c r="F141" s="227" t="s">
        <v>190</v>
      </c>
      <c r="G141" s="225"/>
      <c r="H141" s="226" t="s">
        <v>19</v>
      </c>
      <c r="I141" s="228"/>
      <c r="J141" s="225"/>
      <c r="K141" s="225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135</v>
      </c>
      <c r="AU141" s="233" t="s">
        <v>80</v>
      </c>
      <c r="AV141" s="15" t="s">
        <v>76</v>
      </c>
      <c r="AW141" s="15" t="s">
        <v>33</v>
      </c>
      <c r="AX141" s="15" t="s">
        <v>71</v>
      </c>
      <c r="AY141" s="233" t="s">
        <v>124</v>
      </c>
    </row>
    <row r="142" spans="2:51" s="13" customFormat="1" ht="11.25">
      <c r="B142" s="191"/>
      <c r="C142" s="192"/>
      <c r="D142" s="193" t="s">
        <v>135</v>
      </c>
      <c r="E142" s="194" t="s">
        <v>19</v>
      </c>
      <c r="F142" s="195" t="s">
        <v>191</v>
      </c>
      <c r="G142" s="192"/>
      <c r="H142" s="196">
        <v>145</v>
      </c>
      <c r="I142" s="197"/>
      <c r="J142" s="192"/>
      <c r="K142" s="192"/>
      <c r="L142" s="198"/>
      <c r="M142" s="199"/>
      <c r="N142" s="200"/>
      <c r="O142" s="200"/>
      <c r="P142" s="200"/>
      <c r="Q142" s="200"/>
      <c r="R142" s="200"/>
      <c r="S142" s="200"/>
      <c r="T142" s="201"/>
      <c r="AT142" s="202" t="s">
        <v>135</v>
      </c>
      <c r="AU142" s="202" t="s">
        <v>80</v>
      </c>
      <c r="AV142" s="13" t="s">
        <v>80</v>
      </c>
      <c r="AW142" s="13" t="s">
        <v>33</v>
      </c>
      <c r="AX142" s="13" t="s">
        <v>71</v>
      </c>
      <c r="AY142" s="202" t="s">
        <v>124</v>
      </c>
    </row>
    <row r="143" spans="2:51" s="14" customFormat="1" ht="11.25">
      <c r="B143" s="203"/>
      <c r="C143" s="204"/>
      <c r="D143" s="193" t="s">
        <v>135</v>
      </c>
      <c r="E143" s="205" t="s">
        <v>19</v>
      </c>
      <c r="F143" s="206" t="s">
        <v>137</v>
      </c>
      <c r="G143" s="204"/>
      <c r="H143" s="207">
        <v>145</v>
      </c>
      <c r="I143" s="208"/>
      <c r="J143" s="204"/>
      <c r="K143" s="204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135</v>
      </c>
      <c r="AU143" s="213" t="s">
        <v>80</v>
      </c>
      <c r="AV143" s="14" t="s">
        <v>81</v>
      </c>
      <c r="AW143" s="14" t="s">
        <v>33</v>
      </c>
      <c r="AX143" s="14" t="s">
        <v>76</v>
      </c>
      <c r="AY143" s="213" t="s">
        <v>124</v>
      </c>
    </row>
    <row r="144" spans="1:65" s="2" customFormat="1" ht="62.65" customHeight="1">
      <c r="A144" s="34"/>
      <c r="B144" s="35"/>
      <c r="C144" s="173" t="s">
        <v>215</v>
      </c>
      <c r="D144" s="173" t="s">
        <v>127</v>
      </c>
      <c r="E144" s="174" t="s">
        <v>216</v>
      </c>
      <c r="F144" s="175" t="s">
        <v>217</v>
      </c>
      <c r="G144" s="176" t="s">
        <v>166</v>
      </c>
      <c r="H144" s="177">
        <v>160</v>
      </c>
      <c r="I144" s="178"/>
      <c r="J144" s="179">
        <f>ROUND(I144*H144,2)</f>
        <v>0</v>
      </c>
      <c r="K144" s="175" t="s">
        <v>131</v>
      </c>
      <c r="L144" s="39"/>
      <c r="M144" s="180" t="s">
        <v>19</v>
      </c>
      <c r="N144" s="181" t="s">
        <v>42</v>
      </c>
      <c r="O144" s="64"/>
      <c r="P144" s="182">
        <f>O144*H144</f>
        <v>0</v>
      </c>
      <c r="Q144" s="182">
        <v>0</v>
      </c>
      <c r="R144" s="182">
        <f>Q144*H144</f>
        <v>0</v>
      </c>
      <c r="S144" s="182">
        <v>0.45</v>
      </c>
      <c r="T144" s="183">
        <f>S144*H144</f>
        <v>72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4" t="s">
        <v>81</v>
      </c>
      <c r="AT144" s="184" t="s">
        <v>127</v>
      </c>
      <c r="AU144" s="184" t="s">
        <v>80</v>
      </c>
      <c r="AY144" s="17" t="s">
        <v>124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7" t="s">
        <v>76</v>
      </c>
      <c r="BK144" s="185">
        <f>ROUND(I144*H144,2)</f>
        <v>0</v>
      </c>
      <c r="BL144" s="17" t="s">
        <v>81</v>
      </c>
      <c r="BM144" s="184" t="s">
        <v>218</v>
      </c>
    </row>
    <row r="145" spans="1:47" s="2" customFormat="1" ht="11.25">
      <c r="A145" s="34"/>
      <c r="B145" s="35"/>
      <c r="C145" s="36"/>
      <c r="D145" s="186" t="s">
        <v>133</v>
      </c>
      <c r="E145" s="36"/>
      <c r="F145" s="187" t="s">
        <v>219</v>
      </c>
      <c r="G145" s="36"/>
      <c r="H145" s="36"/>
      <c r="I145" s="188"/>
      <c r="J145" s="36"/>
      <c r="K145" s="36"/>
      <c r="L145" s="39"/>
      <c r="M145" s="189"/>
      <c r="N145" s="190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133</v>
      </c>
      <c r="AU145" s="17" t="s">
        <v>80</v>
      </c>
    </row>
    <row r="146" spans="2:51" s="15" customFormat="1" ht="11.25">
      <c r="B146" s="224"/>
      <c r="C146" s="225"/>
      <c r="D146" s="193" t="s">
        <v>135</v>
      </c>
      <c r="E146" s="226" t="s">
        <v>19</v>
      </c>
      <c r="F146" s="227" t="s">
        <v>220</v>
      </c>
      <c r="G146" s="225"/>
      <c r="H146" s="226" t="s">
        <v>19</v>
      </c>
      <c r="I146" s="228"/>
      <c r="J146" s="225"/>
      <c r="K146" s="225"/>
      <c r="L146" s="229"/>
      <c r="M146" s="230"/>
      <c r="N146" s="231"/>
      <c r="O146" s="231"/>
      <c r="P146" s="231"/>
      <c r="Q146" s="231"/>
      <c r="R146" s="231"/>
      <c r="S146" s="231"/>
      <c r="T146" s="232"/>
      <c r="AT146" s="233" t="s">
        <v>135</v>
      </c>
      <c r="AU146" s="233" t="s">
        <v>80</v>
      </c>
      <c r="AV146" s="15" t="s">
        <v>76</v>
      </c>
      <c r="AW146" s="15" t="s">
        <v>33</v>
      </c>
      <c r="AX146" s="15" t="s">
        <v>71</v>
      </c>
      <c r="AY146" s="233" t="s">
        <v>124</v>
      </c>
    </row>
    <row r="147" spans="2:51" s="13" customFormat="1" ht="11.25">
      <c r="B147" s="191"/>
      <c r="C147" s="192"/>
      <c r="D147" s="193" t="s">
        <v>135</v>
      </c>
      <c r="E147" s="194" t="s">
        <v>19</v>
      </c>
      <c r="F147" s="195" t="s">
        <v>198</v>
      </c>
      <c r="G147" s="192"/>
      <c r="H147" s="196">
        <v>160</v>
      </c>
      <c r="I147" s="197"/>
      <c r="J147" s="192"/>
      <c r="K147" s="192"/>
      <c r="L147" s="198"/>
      <c r="M147" s="199"/>
      <c r="N147" s="200"/>
      <c r="O147" s="200"/>
      <c r="P147" s="200"/>
      <c r="Q147" s="200"/>
      <c r="R147" s="200"/>
      <c r="S147" s="200"/>
      <c r="T147" s="201"/>
      <c r="AT147" s="202" t="s">
        <v>135</v>
      </c>
      <c r="AU147" s="202" t="s">
        <v>80</v>
      </c>
      <c r="AV147" s="13" t="s">
        <v>80</v>
      </c>
      <c r="AW147" s="13" t="s">
        <v>33</v>
      </c>
      <c r="AX147" s="13" t="s">
        <v>71</v>
      </c>
      <c r="AY147" s="202" t="s">
        <v>124</v>
      </c>
    </row>
    <row r="148" spans="2:51" s="14" customFormat="1" ht="11.25">
      <c r="B148" s="203"/>
      <c r="C148" s="204"/>
      <c r="D148" s="193" t="s">
        <v>135</v>
      </c>
      <c r="E148" s="205" t="s">
        <v>19</v>
      </c>
      <c r="F148" s="206" t="s">
        <v>137</v>
      </c>
      <c r="G148" s="204"/>
      <c r="H148" s="207">
        <v>160</v>
      </c>
      <c r="I148" s="208"/>
      <c r="J148" s="204"/>
      <c r="K148" s="204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135</v>
      </c>
      <c r="AU148" s="213" t="s">
        <v>80</v>
      </c>
      <c r="AV148" s="14" t="s">
        <v>81</v>
      </c>
      <c r="AW148" s="14" t="s">
        <v>33</v>
      </c>
      <c r="AX148" s="14" t="s">
        <v>76</v>
      </c>
      <c r="AY148" s="213" t="s">
        <v>124</v>
      </c>
    </row>
    <row r="149" spans="1:65" s="2" customFormat="1" ht="44.25" customHeight="1">
      <c r="A149" s="34"/>
      <c r="B149" s="35"/>
      <c r="C149" s="173" t="s">
        <v>221</v>
      </c>
      <c r="D149" s="173" t="s">
        <v>127</v>
      </c>
      <c r="E149" s="174" t="s">
        <v>222</v>
      </c>
      <c r="F149" s="175" t="s">
        <v>223</v>
      </c>
      <c r="G149" s="176" t="s">
        <v>224</v>
      </c>
      <c r="H149" s="177">
        <v>40</v>
      </c>
      <c r="I149" s="178"/>
      <c r="J149" s="179">
        <f>ROUND(I149*H149,2)</f>
        <v>0</v>
      </c>
      <c r="K149" s="175" t="s">
        <v>131</v>
      </c>
      <c r="L149" s="39"/>
      <c r="M149" s="180" t="s">
        <v>19</v>
      </c>
      <c r="N149" s="181" t="s">
        <v>42</v>
      </c>
      <c r="O149" s="64"/>
      <c r="P149" s="182">
        <f>O149*H149</f>
        <v>0</v>
      </c>
      <c r="Q149" s="182">
        <v>0</v>
      </c>
      <c r="R149" s="182">
        <f>Q149*H149</f>
        <v>0</v>
      </c>
      <c r="S149" s="182">
        <v>0.29</v>
      </c>
      <c r="T149" s="183">
        <f>S149*H149</f>
        <v>11.6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4" t="s">
        <v>81</v>
      </c>
      <c r="AT149" s="184" t="s">
        <v>127</v>
      </c>
      <c r="AU149" s="184" t="s">
        <v>80</v>
      </c>
      <c r="AY149" s="17" t="s">
        <v>124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7" t="s">
        <v>76</v>
      </c>
      <c r="BK149" s="185">
        <f>ROUND(I149*H149,2)</f>
        <v>0</v>
      </c>
      <c r="BL149" s="17" t="s">
        <v>81</v>
      </c>
      <c r="BM149" s="184" t="s">
        <v>225</v>
      </c>
    </row>
    <row r="150" spans="1:47" s="2" customFormat="1" ht="11.25">
      <c r="A150" s="34"/>
      <c r="B150" s="35"/>
      <c r="C150" s="36"/>
      <c r="D150" s="186" t="s">
        <v>133</v>
      </c>
      <c r="E150" s="36"/>
      <c r="F150" s="187" t="s">
        <v>226</v>
      </c>
      <c r="G150" s="36"/>
      <c r="H150" s="36"/>
      <c r="I150" s="188"/>
      <c r="J150" s="36"/>
      <c r="K150" s="36"/>
      <c r="L150" s="39"/>
      <c r="M150" s="189"/>
      <c r="N150" s="190"/>
      <c r="O150" s="64"/>
      <c r="P150" s="64"/>
      <c r="Q150" s="64"/>
      <c r="R150" s="64"/>
      <c r="S150" s="64"/>
      <c r="T150" s="6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133</v>
      </c>
      <c r="AU150" s="17" t="s">
        <v>80</v>
      </c>
    </row>
    <row r="151" spans="2:51" s="15" customFormat="1" ht="11.25">
      <c r="B151" s="224"/>
      <c r="C151" s="225"/>
      <c r="D151" s="193" t="s">
        <v>135</v>
      </c>
      <c r="E151" s="226" t="s">
        <v>19</v>
      </c>
      <c r="F151" s="227" t="s">
        <v>227</v>
      </c>
      <c r="G151" s="225"/>
      <c r="H151" s="226" t="s">
        <v>19</v>
      </c>
      <c r="I151" s="228"/>
      <c r="J151" s="225"/>
      <c r="K151" s="225"/>
      <c r="L151" s="229"/>
      <c r="M151" s="230"/>
      <c r="N151" s="231"/>
      <c r="O151" s="231"/>
      <c r="P151" s="231"/>
      <c r="Q151" s="231"/>
      <c r="R151" s="231"/>
      <c r="S151" s="231"/>
      <c r="T151" s="232"/>
      <c r="AT151" s="233" t="s">
        <v>135</v>
      </c>
      <c r="AU151" s="233" t="s">
        <v>80</v>
      </c>
      <c r="AV151" s="15" t="s">
        <v>76</v>
      </c>
      <c r="AW151" s="15" t="s">
        <v>33</v>
      </c>
      <c r="AX151" s="15" t="s">
        <v>71</v>
      </c>
      <c r="AY151" s="233" t="s">
        <v>124</v>
      </c>
    </row>
    <row r="152" spans="2:51" s="15" customFormat="1" ht="11.25">
      <c r="B152" s="224"/>
      <c r="C152" s="225"/>
      <c r="D152" s="193" t="s">
        <v>135</v>
      </c>
      <c r="E152" s="226" t="s">
        <v>19</v>
      </c>
      <c r="F152" s="227" t="s">
        <v>228</v>
      </c>
      <c r="G152" s="225"/>
      <c r="H152" s="226" t="s">
        <v>19</v>
      </c>
      <c r="I152" s="228"/>
      <c r="J152" s="225"/>
      <c r="K152" s="225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135</v>
      </c>
      <c r="AU152" s="233" t="s">
        <v>80</v>
      </c>
      <c r="AV152" s="15" t="s">
        <v>76</v>
      </c>
      <c r="AW152" s="15" t="s">
        <v>33</v>
      </c>
      <c r="AX152" s="15" t="s">
        <v>71</v>
      </c>
      <c r="AY152" s="233" t="s">
        <v>124</v>
      </c>
    </row>
    <row r="153" spans="2:51" s="13" customFormat="1" ht="11.25">
      <c r="B153" s="191"/>
      <c r="C153" s="192"/>
      <c r="D153" s="193" t="s">
        <v>135</v>
      </c>
      <c r="E153" s="194" t="s">
        <v>19</v>
      </c>
      <c r="F153" s="195" t="s">
        <v>229</v>
      </c>
      <c r="G153" s="192"/>
      <c r="H153" s="196">
        <v>40</v>
      </c>
      <c r="I153" s="197"/>
      <c r="J153" s="192"/>
      <c r="K153" s="192"/>
      <c r="L153" s="198"/>
      <c r="M153" s="199"/>
      <c r="N153" s="200"/>
      <c r="O153" s="200"/>
      <c r="P153" s="200"/>
      <c r="Q153" s="200"/>
      <c r="R153" s="200"/>
      <c r="S153" s="200"/>
      <c r="T153" s="201"/>
      <c r="AT153" s="202" t="s">
        <v>135</v>
      </c>
      <c r="AU153" s="202" t="s">
        <v>80</v>
      </c>
      <c r="AV153" s="13" t="s">
        <v>80</v>
      </c>
      <c r="AW153" s="13" t="s">
        <v>33</v>
      </c>
      <c r="AX153" s="13" t="s">
        <v>71</v>
      </c>
      <c r="AY153" s="202" t="s">
        <v>124</v>
      </c>
    </row>
    <row r="154" spans="2:51" s="14" customFormat="1" ht="11.25">
      <c r="B154" s="203"/>
      <c r="C154" s="204"/>
      <c r="D154" s="193" t="s">
        <v>135</v>
      </c>
      <c r="E154" s="205" t="s">
        <v>19</v>
      </c>
      <c r="F154" s="206" t="s">
        <v>137</v>
      </c>
      <c r="G154" s="204"/>
      <c r="H154" s="207">
        <v>40</v>
      </c>
      <c r="I154" s="208"/>
      <c r="J154" s="204"/>
      <c r="K154" s="204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135</v>
      </c>
      <c r="AU154" s="213" t="s">
        <v>80</v>
      </c>
      <c r="AV154" s="14" t="s">
        <v>81</v>
      </c>
      <c r="AW154" s="14" t="s">
        <v>33</v>
      </c>
      <c r="AX154" s="14" t="s">
        <v>76</v>
      </c>
      <c r="AY154" s="213" t="s">
        <v>124</v>
      </c>
    </row>
    <row r="155" spans="1:65" s="2" customFormat="1" ht="49.15" customHeight="1">
      <c r="A155" s="34"/>
      <c r="B155" s="35"/>
      <c r="C155" s="173" t="s">
        <v>230</v>
      </c>
      <c r="D155" s="173" t="s">
        <v>127</v>
      </c>
      <c r="E155" s="174" t="s">
        <v>231</v>
      </c>
      <c r="F155" s="175" t="s">
        <v>232</v>
      </c>
      <c r="G155" s="176" t="s">
        <v>224</v>
      </c>
      <c r="H155" s="177">
        <v>125</v>
      </c>
      <c r="I155" s="178"/>
      <c r="J155" s="179">
        <f>ROUND(I155*H155,2)</f>
        <v>0</v>
      </c>
      <c r="K155" s="175" t="s">
        <v>131</v>
      </c>
      <c r="L155" s="39"/>
      <c r="M155" s="180" t="s">
        <v>19</v>
      </c>
      <c r="N155" s="181" t="s">
        <v>42</v>
      </c>
      <c r="O155" s="64"/>
      <c r="P155" s="182">
        <f>O155*H155</f>
        <v>0</v>
      </c>
      <c r="Q155" s="182">
        <v>0</v>
      </c>
      <c r="R155" s="182">
        <f>Q155*H155</f>
        <v>0</v>
      </c>
      <c r="S155" s="182">
        <v>0.205</v>
      </c>
      <c r="T155" s="183">
        <f>S155*H155</f>
        <v>25.625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4" t="s">
        <v>81</v>
      </c>
      <c r="AT155" s="184" t="s">
        <v>127</v>
      </c>
      <c r="AU155" s="184" t="s">
        <v>80</v>
      </c>
      <c r="AY155" s="17" t="s">
        <v>124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7" t="s">
        <v>76</v>
      </c>
      <c r="BK155" s="185">
        <f>ROUND(I155*H155,2)</f>
        <v>0</v>
      </c>
      <c r="BL155" s="17" t="s">
        <v>81</v>
      </c>
      <c r="BM155" s="184" t="s">
        <v>233</v>
      </c>
    </row>
    <row r="156" spans="1:47" s="2" customFormat="1" ht="11.25">
      <c r="A156" s="34"/>
      <c r="B156" s="35"/>
      <c r="C156" s="36"/>
      <c r="D156" s="186" t="s">
        <v>133</v>
      </c>
      <c r="E156" s="36"/>
      <c r="F156" s="187" t="s">
        <v>234</v>
      </c>
      <c r="G156" s="36"/>
      <c r="H156" s="36"/>
      <c r="I156" s="188"/>
      <c r="J156" s="36"/>
      <c r="K156" s="36"/>
      <c r="L156" s="39"/>
      <c r="M156" s="189"/>
      <c r="N156" s="190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133</v>
      </c>
      <c r="AU156" s="17" t="s">
        <v>80</v>
      </c>
    </row>
    <row r="157" spans="2:51" s="15" customFormat="1" ht="11.25">
      <c r="B157" s="224"/>
      <c r="C157" s="225"/>
      <c r="D157" s="193" t="s">
        <v>135</v>
      </c>
      <c r="E157" s="226" t="s">
        <v>19</v>
      </c>
      <c r="F157" s="227" t="s">
        <v>227</v>
      </c>
      <c r="G157" s="225"/>
      <c r="H157" s="226" t="s">
        <v>19</v>
      </c>
      <c r="I157" s="228"/>
      <c r="J157" s="225"/>
      <c r="K157" s="225"/>
      <c r="L157" s="229"/>
      <c r="M157" s="230"/>
      <c r="N157" s="231"/>
      <c r="O157" s="231"/>
      <c r="P157" s="231"/>
      <c r="Q157" s="231"/>
      <c r="R157" s="231"/>
      <c r="S157" s="231"/>
      <c r="T157" s="232"/>
      <c r="AT157" s="233" t="s">
        <v>135</v>
      </c>
      <c r="AU157" s="233" t="s">
        <v>80</v>
      </c>
      <c r="AV157" s="15" t="s">
        <v>76</v>
      </c>
      <c r="AW157" s="15" t="s">
        <v>33</v>
      </c>
      <c r="AX157" s="15" t="s">
        <v>71</v>
      </c>
      <c r="AY157" s="233" t="s">
        <v>124</v>
      </c>
    </row>
    <row r="158" spans="2:51" s="15" customFormat="1" ht="11.25">
      <c r="B158" s="224"/>
      <c r="C158" s="225"/>
      <c r="D158" s="193" t="s">
        <v>135</v>
      </c>
      <c r="E158" s="226" t="s">
        <v>19</v>
      </c>
      <c r="F158" s="227" t="s">
        <v>235</v>
      </c>
      <c r="G158" s="225"/>
      <c r="H158" s="226" t="s">
        <v>19</v>
      </c>
      <c r="I158" s="228"/>
      <c r="J158" s="225"/>
      <c r="K158" s="225"/>
      <c r="L158" s="229"/>
      <c r="M158" s="230"/>
      <c r="N158" s="231"/>
      <c r="O158" s="231"/>
      <c r="P158" s="231"/>
      <c r="Q158" s="231"/>
      <c r="R158" s="231"/>
      <c r="S158" s="231"/>
      <c r="T158" s="232"/>
      <c r="AT158" s="233" t="s">
        <v>135</v>
      </c>
      <c r="AU158" s="233" t="s">
        <v>80</v>
      </c>
      <c r="AV158" s="15" t="s">
        <v>76</v>
      </c>
      <c r="AW158" s="15" t="s">
        <v>33</v>
      </c>
      <c r="AX158" s="15" t="s">
        <v>71</v>
      </c>
      <c r="AY158" s="233" t="s">
        <v>124</v>
      </c>
    </row>
    <row r="159" spans="2:51" s="13" customFormat="1" ht="11.25">
      <c r="B159" s="191"/>
      <c r="C159" s="192"/>
      <c r="D159" s="193" t="s">
        <v>135</v>
      </c>
      <c r="E159" s="194" t="s">
        <v>19</v>
      </c>
      <c r="F159" s="195" t="s">
        <v>236</v>
      </c>
      <c r="G159" s="192"/>
      <c r="H159" s="196">
        <v>85</v>
      </c>
      <c r="I159" s="197"/>
      <c r="J159" s="192"/>
      <c r="K159" s="192"/>
      <c r="L159" s="198"/>
      <c r="M159" s="199"/>
      <c r="N159" s="200"/>
      <c r="O159" s="200"/>
      <c r="P159" s="200"/>
      <c r="Q159" s="200"/>
      <c r="R159" s="200"/>
      <c r="S159" s="200"/>
      <c r="T159" s="201"/>
      <c r="AT159" s="202" t="s">
        <v>135</v>
      </c>
      <c r="AU159" s="202" t="s">
        <v>80</v>
      </c>
      <c r="AV159" s="13" t="s">
        <v>80</v>
      </c>
      <c r="AW159" s="13" t="s">
        <v>33</v>
      </c>
      <c r="AX159" s="13" t="s">
        <v>71</v>
      </c>
      <c r="AY159" s="202" t="s">
        <v>124</v>
      </c>
    </row>
    <row r="160" spans="2:51" s="15" customFormat="1" ht="11.25">
      <c r="B160" s="224"/>
      <c r="C160" s="225"/>
      <c r="D160" s="193" t="s">
        <v>135</v>
      </c>
      <c r="E160" s="226" t="s">
        <v>19</v>
      </c>
      <c r="F160" s="227" t="s">
        <v>237</v>
      </c>
      <c r="G160" s="225"/>
      <c r="H160" s="226" t="s">
        <v>19</v>
      </c>
      <c r="I160" s="228"/>
      <c r="J160" s="225"/>
      <c r="K160" s="225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135</v>
      </c>
      <c r="AU160" s="233" t="s">
        <v>80</v>
      </c>
      <c r="AV160" s="15" t="s">
        <v>76</v>
      </c>
      <c r="AW160" s="15" t="s">
        <v>33</v>
      </c>
      <c r="AX160" s="15" t="s">
        <v>71</v>
      </c>
      <c r="AY160" s="233" t="s">
        <v>124</v>
      </c>
    </row>
    <row r="161" spans="2:51" s="13" customFormat="1" ht="11.25">
      <c r="B161" s="191"/>
      <c r="C161" s="192"/>
      <c r="D161" s="193" t="s">
        <v>135</v>
      </c>
      <c r="E161" s="194" t="s">
        <v>19</v>
      </c>
      <c r="F161" s="195" t="s">
        <v>229</v>
      </c>
      <c r="G161" s="192"/>
      <c r="H161" s="196">
        <v>40</v>
      </c>
      <c r="I161" s="197"/>
      <c r="J161" s="192"/>
      <c r="K161" s="192"/>
      <c r="L161" s="198"/>
      <c r="M161" s="199"/>
      <c r="N161" s="200"/>
      <c r="O161" s="200"/>
      <c r="P161" s="200"/>
      <c r="Q161" s="200"/>
      <c r="R161" s="200"/>
      <c r="S161" s="200"/>
      <c r="T161" s="201"/>
      <c r="AT161" s="202" t="s">
        <v>135</v>
      </c>
      <c r="AU161" s="202" t="s">
        <v>80</v>
      </c>
      <c r="AV161" s="13" t="s">
        <v>80</v>
      </c>
      <c r="AW161" s="13" t="s">
        <v>33</v>
      </c>
      <c r="AX161" s="13" t="s">
        <v>71</v>
      </c>
      <c r="AY161" s="202" t="s">
        <v>124</v>
      </c>
    </row>
    <row r="162" spans="2:51" s="14" customFormat="1" ht="11.25">
      <c r="B162" s="203"/>
      <c r="C162" s="204"/>
      <c r="D162" s="193" t="s">
        <v>135</v>
      </c>
      <c r="E162" s="205" t="s">
        <v>19</v>
      </c>
      <c r="F162" s="206" t="s">
        <v>137</v>
      </c>
      <c r="G162" s="204"/>
      <c r="H162" s="207">
        <v>125</v>
      </c>
      <c r="I162" s="208"/>
      <c r="J162" s="204"/>
      <c r="K162" s="204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135</v>
      </c>
      <c r="AU162" s="213" t="s">
        <v>80</v>
      </c>
      <c r="AV162" s="14" t="s">
        <v>81</v>
      </c>
      <c r="AW162" s="14" t="s">
        <v>33</v>
      </c>
      <c r="AX162" s="14" t="s">
        <v>76</v>
      </c>
      <c r="AY162" s="213" t="s">
        <v>124</v>
      </c>
    </row>
    <row r="163" spans="1:65" s="2" customFormat="1" ht="44.25" customHeight="1">
      <c r="A163" s="34"/>
      <c r="B163" s="35"/>
      <c r="C163" s="173" t="s">
        <v>238</v>
      </c>
      <c r="D163" s="173" t="s">
        <v>127</v>
      </c>
      <c r="E163" s="174" t="s">
        <v>239</v>
      </c>
      <c r="F163" s="175" t="s">
        <v>240</v>
      </c>
      <c r="G163" s="176" t="s">
        <v>224</v>
      </c>
      <c r="H163" s="177">
        <v>85</v>
      </c>
      <c r="I163" s="178"/>
      <c r="J163" s="179">
        <f>ROUND(I163*H163,2)</f>
        <v>0</v>
      </c>
      <c r="K163" s="175" t="s">
        <v>131</v>
      </c>
      <c r="L163" s="39"/>
      <c r="M163" s="180" t="s">
        <v>19</v>
      </c>
      <c r="N163" s="181" t="s">
        <v>42</v>
      </c>
      <c r="O163" s="64"/>
      <c r="P163" s="182">
        <f>O163*H163</f>
        <v>0</v>
      </c>
      <c r="Q163" s="182">
        <v>0</v>
      </c>
      <c r="R163" s="182">
        <f>Q163*H163</f>
        <v>0</v>
      </c>
      <c r="S163" s="182">
        <v>0.115</v>
      </c>
      <c r="T163" s="183">
        <f>S163*H163</f>
        <v>9.775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4" t="s">
        <v>81</v>
      </c>
      <c r="AT163" s="184" t="s">
        <v>127</v>
      </c>
      <c r="AU163" s="184" t="s">
        <v>80</v>
      </c>
      <c r="AY163" s="17" t="s">
        <v>124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7" t="s">
        <v>76</v>
      </c>
      <c r="BK163" s="185">
        <f>ROUND(I163*H163,2)</f>
        <v>0</v>
      </c>
      <c r="BL163" s="17" t="s">
        <v>81</v>
      </c>
      <c r="BM163" s="184" t="s">
        <v>241</v>
      </c>
    </row>
    <row r="164" spans="1:47" s="2" customFormat="1" ht="11.25">
      <c r="A164" s="34"/>
      <c r="B164" s="35"/>
      <c r="C164" s="36"/>
      <c r="D164" s="186" t="s">
        <v>133</v>
      </c>
      <c r="E164" s="36"/>
      <c r="F164" s="187" t="s">
        <v>242</v>
      </c>
      <c r="G164" s="36"/>
      <c r="H164" s="36"/>
      <c r="I164" s="188"/>
      <c r="J164" s="36"/>
      <c r="K164" s="36"/>
      <c r="L164" s="39"/>
      <c r="M164" s="189"/>
      <c r="N164" s="190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133</v>
      </c>
      <c r="AU164" s="17" t="s">
        <v>80</v>
      </c>
    </row>
    <row r="165" spans="2:51" s="15" customFormat="1" ht="11.25">
      <c r="B165" s="224"/>
      <c r="C165" s="225"/>
      <c r="D165" s="193" t="s">
        <v>135</v>
      </c>
      <c r="E165" s="226" t="s">
        <v>19</v>
      </c>
      <c r="F165" s="227" t="s">
        <v>243</v>
      </c>
      <c r="G165" s="225"/>
      <c r="H165" s="226" t="s">
        <v>19</v>
      </c>
      <c r="I165" s="228"/>
      <c r="J165" s="225"/>
      <c r="K165" s="225"/>
      <c r="L165" s="229"/>
      <c r="M165" s="230"/>
      <c r="N165" s="231"/>
      <c r="O165" s="231"/>
      <c r="P165" s="231"/>
      <c r="Q165" s="231"/>
      <c r="R165" s="231"/>
      <c r="S165" s="231"/>
      <c r="T165" s="232"/>
      <c r="AT165" s="233" t="s">
        <v>135</v>
      </c>
      <c r="AU165" s="233" t="s">
        <v>80</v>
      </c>
      <c r="AV165" s="15" t="s">
        <v>76</v>
      </c>
      <c r="AW165" s="15" t="s">
        <v>33</v>
      </c>
      <c r="AX165" s="15" t="s">
        <v>71</v>
      </c>
      <c r="AY165" s="233" t="s">
        <v>124</v>
      </c>
    </row>
    <row r="166" spans="2:51" s="13" customFormat="1" ht="11.25">
      <c r="B166" s="191"/>
      <c r="C166" s="192"/>
      <c r="D166" s="193" t="s">
        <v>135</v>
      </c>
      <c r="E166" s="194" t="s">
        <v>19</v>
      </c>
      <c r="F166" s="195" t="s">
        <v>236</v>
      </c>
      <c r="G166" s="192"/>
      <c r="H166" s="196">
        <v>85</v>
      </c>
      <c r="I166" s="197"/>
      <c r="J166" s="192"/>
      <c r="K166" s="192"/>
      <c r="L166" s="198"/>
      <c r="M166" s="199"/>
      <c r="N166" s="200"/>
      <c r="O166" s="200"/>
      <c r="P166" s="200"/>
      <c r="Q166" s="200"/>
      <c r="R166" s="200"/>
      <c r="S166" s="200"/>
      <c r="T166" s="201"/>
      <c r="AT166" s="202" t="s">
        <v>135</v>
      </c>
      <c r="AU166" s="202" t="s">
        <v>80</v>
      </c>
      <c r="AV166" s="13" t="s">
        <v>80</v>
      </c>
      <c r="AW166" s="13" t="s">
        <v>33</v>
      </c>
      <c r="AX166" s="13" t="s">
        <v>71</v>
      </c>
      <c r="AY166" s="202" t="s">
        <v>124</v>
      </c>
    </row>
    <row r="167" spans="2:51" s="14" customFormat="1" ht="11.25">
      <c r="B167" s="203"/>
      <c r="C167" s="204"/>
      <c r="D167" s="193" t="s">
        <v>135</v>
      </c>
      <c r="E167" s="205" t="s">
        <v>19</v>
      </c>
      <c r="F167" s="206" t="s">
        <v>137</v>
      </c>
      <c r="G167" s="204"/>
      <c r="H167" s="207">
        <v>85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135</v>
      </c>
      <c r="AU167" s="213" t="s">
        <v>80</v>
      </c>
      <c r="AV167" s="14" t="s">
        <v>81</v>
      </c>
      <c r="AW167" s="14" t="s">
        <v>33</v>
      </c>
      <c r="AX167" s="14" t="s">
        <v>76</v>
      </c>
      <c r="AY167" s="213" t="s">
        <v>124</v>
      </c>
    </row>
    <row r="168" spans="1:65" s="2" customFormat="1" ht="33" customHeight="1">
      <c r="A168" s="34"/>
      <c r="B168" s="35"/>
      <c r="C168" s="173" t="s">
        <v>244</v>
      </c>
      <c r="D168" s="173" t="s">
        <v>127</v>
      </c>
      <c r="E168" s="174" t="s">
        <v>245</v>
      </c>
      <c r="F168" s="175" t="s">
        <v>246</v>
      </c>
      <c r="G168" s="176" t="s">
        <v>166</v>
      </c>
      <c r="H168" s="177">
        <v>57</v>
      </c>
      <c r="I168" s="178"/>
      <c r="J168" s="179">
        <f>ROUND(I168*H168,2)</f>
        <v>0</v>
      </c>
      <c r="K168" s="175" t="s">
        <v>131</v>
      </c>
      <c r="L168" s="39"/>
      <c r="M168" s="180" t="s">
        <v>19</v>
      </c>
      <c r="N168" s="181" t="s">
        <v>42</v>
      </c>
      <c r="O168" s="64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4" t="s">
        <v>81</v>
      </c>
      <c r="AT168" s="184" t="s">
        <v>127</v>
      </c>
      <c r="AU168" s="184" t="s">
        <v>80</v>
      </c>
      <c r="AY168" s="17" t="s">
        <v>124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17" t="s">
        <v>76</v>
      </c>
      <c r="BK168" s="185">
        <f>ROUND(I168*H168,2)</f>
        <v>0</v>
      </c>
      <c r="BL168" s="17" t="s">
        <v>81</v>
      </c>
      <c r="BM168" s="184" t="s">
        <v>247</v>
      </c>
    </row>
    <row r="169" spans="1:47" s="2" customFormat="1" ht="11.25">
      <c r="A169" s="34"/>
      <c r="B169" s="35"/>
      <c r="C169" s="36"/>
      <c r="D169" s="186" t="s">
        <v>133</v>
      </c>
      <c r="E169" s="36"/>
      <c r="F169" s="187" t="s">
        <v>248</v>
      </c>
      <c r="G169" s="36"/>
      <c r="H169" s="36"/>
      <c r="I169" s="188"/>
      <c r="J169" s="36"/>
      <c r="K169" s="36"/>
      <c r="L169" s="39"/>
      <c r="M169" s="189"/>
      <c r="N169" s="190"/>
      <c r="O169" s="64"/>
      <c r="P169" s="64"/>
      <c r="Q169" s="64"/>
      <c r="R169" s="64"/>
      <c r="S169" s="64"/>
      <c r="T169" s="65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133</v>
      </c>
      <c r="AU169" s="17" t="s">
        <v>80</v>
      </c>
    </row>
    <row r="170" spans="2:51" s="15" customFormat="1" ht="11.25">
      <c r="B170" s="224"/>
      <c r="C170" s="225"/>
      <c r="D170" s="193" t="s">
        <v>135</v>
      </c>
      <c r="E170" s="226" t="s">
        <v>19</v>
      </c>
      <c r="F170" s="227" t="s">
        <v>249</v>
      </c>
      <c r="G170" s="225"/>
      <c r="H170" s="226" t="s">
        <v>19</v>
      </c>
      <c r="I170" s="228"/>
      <c r="J170" s="225"/>
      <c r="K170" s="225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135</v>
      </c>
      <c r="AU170" s="233" t="s">
        <v>80</v>
      </c>
      <c r="AV170" s="15" t="s">
        <v>76</v>
      </c>
      <c r="AW170" s="15" t="s">
        <v>33</v>
      </c>
      <c r="AX170" s="15" t="s">
        <v>71</v>
      </c>
      <c r="AY170" s="233" t="s">
        <v>124</v>
      </c>
    </row>
    <row r="171" spans="2:51" s="13" customFormat="1" ht="11.25">
      <c r="B171" s="191"/>
      <c r="C171" s="192"/>
      <c r="D171" s="193" t="s">
        <v>135</v>
      </c>
      <c r="E171" s="194" t="s">
        <v>19</v>
      </c>
      <c r="F171" s="195" t="s">
        <v>250</v>
      </c>
      <c r="G171" s="192"/>
      <c r="H171" s="196">
        <v>57</v>
      </c>
      <c r="I171" s="197"/>
      <c r="J171" s="192"/>
      <c r="K171" s="192"/>
      <c r="L171" s="198"/>
      <c r="M171" s="199"/>
      <c r="N171" s="200"/>
      <c r="O171" s="200"/>
      <c r="P171" s="200"/>
      <c r="Q171" s="200"/>
      <c r="R171" s="200"/>
      <c r="S171" s="200"/>
      <c r="T171" s="201"/>
      <c r="AT171" s="202" t="s">
        <v>135</v>
      </c>
      <c r="AU171" s="202" t="s">
        <v>80</v>
      </c>
      <c r="AV171" s="13" t="s">
        <v>80</v>
      </c>
      <c r="AW171" s="13" t="s">
        <v>33</v>
      </c>
      <c r="AX171" s="13" t="s">
        <v>71</v>
      </c>
      <c r="AY171" s="202" t="s">
        <v>124</v>
      </c>
    </row>
    <row r="172" spans="2:51" s="14" customFormat="1" ht="11.25">
      <c r="B172" s="203"/>
      <c r="C172" s="204"/>
      <c r="D172" s="193" t="s">
        <v>135</v>
      </c>
      <c r="E172" s="205" t="s">
        <v>19</v>
      </c>
      <c r="F172" s="206" t="s">
        <v>137</v>
      </c>
      <c r="G172" s="204"/>
      <c r="H172" s="207">
        <v>57</v>
      </c>
      <c r="I172" s="208"/>
      <c r="J172" s="204"/>
      <c r="K172" s="204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135</v>
      </c>
      <c r="AU172" s="213" t="s">
        <v>80</v>
      </c>
      <c r="AV172" s="14" t="s">
        <v>81</v>
      </c>
      <c r="AW172" s="14" t="s">
        <v>33</v>
      </c>
      <c r="AX172" s="14" t="s">
        <v>76</v>
      </c>
      <c r="AY172" s="213" t="s">
        <v>124</v>
      </c>
    </row>
    <row r="173" spans="1:65" s="2" customFormat="1" ht="33" customHeight="1">
      <c r="A173" s="34"/>
      <c r="B173" s="35"/>
      <c r="C173" s="173" t="s">
        <v>7</v>
      </c>
      <c r="D173" s="173" t="s">
        <v>127</v>
      </c>
      <c r="E173" s="174" t="s">
        <v>251</v>
      </c>
      <c r="F173" s="175" t="s">
        <v>252</v>
      </c>
      <c r="G173" s="176" t="s">
        <v>130</v>
      </c>
      <c r="H173" s="177">
        <v>57</v>
      </c>
      <c r="I173" s="178"/>
      <c r="J173" s="179">
        <f>ROUND(I173*H173,2)</f>
        <v>0</v>
      </c>
      <c r="K173" s="175" t="s">
        <v>131</v>
      </c>
      <c r="L173" s="39"/>
      <c r="M173" s="180" t="s">
        <v>19</v>
      </c>
      <c r="N173" s="181" t="s">
        <v>42</v>
      </c>
      <c r="O173" s="64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4" t="s">
        <v>81</v>
      </c>
      <c r="AT173" s="184" t="s">
        <v>127</v>
      </c>
      <c r="AU173" s="184" t="s">
        <v>80</v>
      </c>
      <c r="AY173" s="17" t="s">
        <v>124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17" t="s">
        <v>76</v>
      </c>
      <c r="BK173" s="185">
        <f>ROUND(I173*H173,2)</f>
        <v>0</v>
      </c>
      <c r="BL173" s="17" t="s">
        <v>81</v>
      </c>
      <c r="BM173" s="184" t="s">
        <v>253</v>
      </c>
    </row>
    <row r="174" spans="1:47" s="2" customFormat="1" ht="11.25">
      <c r="A174" s="34"/>
      <c r="B174" s="35"/>
      <c r="C174" s="36"/>
      <c r="D174" s="186" t="s">
        <v>133</v>
      </c>
      <c r="E174" s="36"/>
      <c r="F174" s="187" t="s">
        <v>254</v>
      </c>
      <c r="G174" s="36"/>
      <c r="H174" s="36"/>
      <c r="I174" s="188"/>
      <c r="J174" s="36"/>
      <c r="K174" s="36"/>
      <c r="L174" s="39"/>
      <c r="M174" s="189"/>
      <c r="N174" s="190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133</v>
      </c>
      <c r="AU174" s="17" t="s">
        <v>80</v>
      </c>
    </row>
    <row r="175" spans="2:51" s="15" customFormat="1" ht="11.25">
      <c r="B175" s="224"/>
      <c r="C175" s="225"/>
      <c r="D175" s="193" t="s">
        <v>135</v>
      </c>
      <c r="E175" s="226" t="s">
        <v>19</v>
      </c>
      <c r="F175" s="227" t="s">
        <v>255</v>
      </c>
      <c r="G175" s="225"/>
      <c r="H175" s="226" t="s">
        <v>19</v>
      </c>
      <c r="I175" s="228"/>
      <c r="J175" s="225"/>
      <c r="K175" s="225"/>
      <c r="L175" s="229"/>
      <c r="M175" s="230"/>
      <c r="N175" s="231"/>
      <c r="O175" s="231"/>
      <c r="P175" s="231"/>
      <c r="Q175" s="231"/>
      <c r="R175" s="231"/>
      <c r="S175" s="231"/>
      <c r="T175" s="232"/>
      <c r="AT175" s="233" t="s">
        <v>135</v>
      </c>
      <c r="AU175" s="233" t="s">
        <v>80</v>
      </c>
      <c r="AV175" s="15" t="s">
        <v>76</v>
      </c>
      <c r="AW175" s="15" t="s">
        <v>33</v>
      </c>
      <c r="AX175" s="15" t="s">
        <v>71</v>
      </c>
      <c r="AY175" s="233" t="s">
        <v>124</v>
      </c>
    </row>
    <row r="176" spans="2:51" s="15" customFormat="1" ht="11.25">
      <c r="B176" s="224"/>
      <c r="C176" s="225"/>
      <c r="D176" s="193" t="s">
        <v>135</v>
      </c>
      <c r="E176" s="226" t="s">
        <v>19</v>
      </c>
      <c r="F176" s="227" t="s">
        <v>256</v>
      </c>
      <c r="G176" s="225"/>
      <c r="H176" s="226" t="s">
        <v>19</v>
      </c>
      <c r="I176" s="228"/>
      <c r="J176" s="225"/>
      <c r="K176" s="225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135</v>
      </c>
      <c r="AU176" s="233" t="s">
        <v>80</v>
      </c>
      <c r="AV176" s="15" t="s">
        <v>76</v>
      </c>
      <c r="AW176" s="15" t="s">
        <v>33</v>
      </c>
      <c r="AX176" s="15" t="s">
        <v>71</v>
      </c>
      <c r="AY176" s="233" t="s">
        <v>124</v>
      </c>
    </row>
    <row r="177" spans="2:51" s="13" customFormat="1" ht="11.25">
      <c r="B177" s="191"/>
      <c r="C177" s="192"/>
      <c r="D177" s="193" t="s">
        <v>135</v>
      </c>
      <c r="E177" s="194" t="s">
        <v>19</v>
      </c>
      <c r="F177" s="195" t="s">
        <v>257</v>
      </c>
      <c r="G177" s="192"/>
      <c r="H177" s="196">
        <v>29</v>
      </c>
      <c r="I177" s="197"/>
      <c r="J177" s="192"/>
      <c r="K177" s="192"/>
      <c r="L177" s="198"/>
      <c r="M177" s="199"/>
      <c r="N177" s="200"/>
      <c r="O177" s="200"/>
      <c r="P177" s="200"/>
      <c r="Q177" s="200"/>
      <c r="R177" s="200"/>
      <c r="S177" s="200"/>
      <c r="T177" s="201"/>
      <c r="AT177" s="202" t="s">
        <v>135</v>
      </c>
      <c r="AU177" s="202" t="s">
        <v>80</v>
      </c>
      <c r="AV177" s="13" t="s">
        <v>80</v>
      </c>
      <c r="AW177" s="13" t="s">
        <v>33</v>
      </c>
      <c r="AX177" s="13" t="s">
        <v>71</v>
      </c>
      <c r="AY177" s="202" t="s">
        <v>124</v>
      </c>
    </row>
    <row r="178" spans="2:51" s="15" customFormat="1" ht="11.25">
      <c r="B178" s="224"/>
      <c r="C178" s="225"/>
      <c r="D178" s="193" t="s">
        <v>135</v>
      </c>
      <c r="E178" s="226" t="s">
        <v>19</v>
      </c>
      <c r="F178" s="227" t="s">
        <v>258</v>
      </c>
      <c r="G178" s="225"/>
      <c r="H178" s="226" t="s">
        <v>19</v>
      </c>
      <c r="I178" s="228"/>
      <c r="J178" s="225"/>
      <c r="K178" s="225"/>
      <c r="L178" s="229"/>
      <c r="M178" s="230"/>
      <c r="N178" s="231"/>
      <c r="O178" s="231"/>
      <c r="P178" s="231"/>
      <c r="Q178" s="231"/>
      <c r="R178" s="231"/>
      <c r="S178" s="231"/>
      <c r="T178" s="232"/>
      <c r="AT178" s="233" t="s">
        <v>135</v>
      </c>
      <c r="AU178" s="233" t="s">
        <v>80</v>
      </c>
      <c r="AV178" s="15" t="s">
        <v>76</v>
      </c>
      <c r="AW178" s="15" t="s">
        <v>33</v>
      </c>
      <c r="AX178" s="15" t="s">
        <v>71</v>
      </c>
      <c r="AY178" s="233" t="s">
        <v>124</v>
      </c>
    </row>
    <row r="179" spans="2:51" s="13" customFormat="1" ht="11.25">
      <c r="B179" s="191"/>
      <c r="C179" s="192"/>
      <c r="D179" s="193" t="s">
        <v>135</v>
      </c>
      <c r="E179" s="194" t="s">
        <v>19</v>
      </c>
      <c r="F179" s="195" t="s">
        <v>259</v>
      </c>
      <c r="G179" s="192"/>
      <c r="H179" s="196">
        <v>28</v>
      </c>
      <c r="I179" s="197"/>
      <c r="J179" s="192"/>
      <c r="K179" s="192"/>
      <c r="L179" s="198"/>
      <c r="M179" s="199"/>
      <c r="N179" s="200"/>
      <c r="O179" s="200"/>
      <c r="P179" s="200"/>
      <c r="Q179" s="200"/>
      <c r="R179" s="200"/>
      <c r="S179" s="200"/>
      <c r="T179" s="201"/>
      <c r="AT179" s="202" t="s">
        <v>135</v>
      </c>
      <c r="AU179" s="202" t="s">
        <v>80</v>
      </c>
      <c r="AV179" s="13" t="s">
        <v>80</v>
      </c>
      <c r="AW179" s="13" t="s">
        <v>33</v>
      </c>
      <c r="AX179" s="13" t="s">
        <v>71</v>
      </c>
      <c r="AY179" s="202" t="s">
        <v>124</v>
      </c>
    </row>
    <row r="180" spans="2:51" s="14" customFormat="1" ht="11.25">
      <c r="B180" s="203"/>
      <c r="C180" s="204"/>
      <c r="D180" s="193" t="s">
        <v>135</v>
      </c>
      <c r="E180" s="205" t="s">
        <v>19</v>
      </c>
      <c r="F180" s="206" t="s">
        <v>137</v>
      </c>
      <c r="G180" s="204"/>
      <c r="H180" s="207">
        <v>57</v>
      </c>
      <c r="I180" s="208"/>
      <c r="J180" s="204"/>
      <c r="K180" s="204"/>
      <c r="L180" s="209"/>
      <c r="M180" s="210"/>
      <c r="N180" s="211"/>
      <c r="O180" s="211"/>
      <c r="P180" s="211"/>
      <c r="Q180" s="211"/>
      <c r="R180" s="211"/>
      <c r="S180" s="211"/>
      <c r="T180" s="212"/>
      <c r="AT180" s="213" t="s">
        <v>135</v>
      </c>
      <c r="AU180" s="213" t="s">
        <v>80</v>
      </c>
      <c r="AV180" s="14" t="s">
        <v>81</v>
      </c>
      <c r="AW180" s="14" t="s">
        <v>33</v>
      </c>
      <c r="AX180" s="14" t="s">
        <v>76</v>
      </c>
      <c r="AY180" s="213" t="s">
        <v>124</v>
      </c>
    </row>
    <row r="181" spans="1:65" s="2" customFormat="1" ht="33" customHeight="1">
      <c r="A181" s="34"/>
      <c r="B181" s="35"/>
      <c r="C181" s="173" t="s">
        <v>260</v>
      </c>
      <c r="D181" s="173" t="s">
        <v>127</v>
      </c>
      <c r="E181" s="174" t="s">
        <v>261</v>
      </c>
      <c r="F181" s="175" t="s">
        <v>262</v>
      </c>
      <c r="G181" s="176" t="s">
        <v>130</v>
      </c>
      <c r="H181" s="177">
        <v>290</v>
      </c>
      <c r="I181" s="178"/>
      <c r="J181" s="179">
        <f>ROUND(I181*H181,2)</f>
        <v>0</v>
      </c>
      <c r="K181" s="175" t="s">
        <v>131</v>
      </c>
      <c r="L181" s="39"/>
      <c r="M181" s="180" t="s">
        <v>19</v>
      </c>
      <c r="N181" s="181" t="s">
        <v>42</v>
      </c>
      <c r="O181" s="64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4" t="s">
        <v>81</v>
      </c>
      <c r="AT181" s="184" t="s">
        <v>127</v>
      </c>
      <c r="AU181" s="184" t="s">
        <v>80</v>
      </c>
      <c r="AY181" s="17" t="s">
        <v>124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7" t="s">
        <v>76</v>
      </c>
      <c r="BK181" s="185">
        <f>ROUND(I181*H181,2)</f>
        <v>0</v>
      </c>
      <c r="BL181" s="17" t="s">
        <v>81</v>
      </c>
      <c r="BM181" s="184" t="s">
        <v>263</v>
      </c>
    </row>
    <row r="182" spans="1:47" s="2" customFormat="1" ht="11.25">
      <c r="A182" s="34"/>
      <c r="B182" s="35"/>
      <c r="C182" s="36"/>
      <c r="D182" s="186" t="s">
        <v>133</v>
      </c>
      <c r="E182" s="36"/>
      <c r="F182" s="187" t="s">
        <v>264</v>
      </c>
      <c r="G182" s="36"/>
      <c r="H182" s="36"/>
      <c r="I182" s="188"/>
      <c r="J182" s="36"/>
      <c r="K182" s="36"/>
      <c r="L182" s="39"/>
      <c r="M182" s="189"/>
      <c r="N182" s="190"/>
      <c r="O182" s="64"/>
      <c r="P182" s="64"/>
      <c r="Q182" s="64"/>
      <c r="R182" s="64"/>
      <c r="S182" s="64"/>
      <c r="T182" s="65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133</v>
      </c>
      <c r="AU182" s="17" t="s">
        <v>80</v>
      </c>
    </row>
    <row r="183" spans="2:51" s="15" customFormat="1" ht="11.25">
      <c r="B183" s="224"/>
      <c r="C183" s="225"/>
      <c r="D183" s="193" t="s">
        <v>135</v>
      </c>
      <c r="E183" s="226" t="s">
        <v>19</v>
      </c>
      <c r="F183" s="227" t="s">
        <v>265</v>
      </c>
      <c r="G183" s="225"/>
      <c r="H183" s="226" t="s">
        <v>19</v>
      </c>
      <c r="I183" s="228"/>
      <c r="J183" s="225"/>
      <c r="K183" s="225"/>
      <c r="L183" s="229"/>
      <c r="M183" s="230"/>
      <c r="N183" s="231"/>
      <c r="O183" s="231"/>
      <c r="P183" s="231"/>
      <c r="Q183" s="231"/>
      <c r="R183" s="231"/>
      <c r="S183" s="231"/>
      <c r="T183" s="232"/>
      <c r="AT183" s="233" t="s">
        <v>135</v>
      </c>
      <c r="AU183" s="233" t="s">
        <v>80</v>
      </c>
      <c r="AV183" s="15" t="s">
        <v>76</v>
      </c>
      <c r="AW183" s="15" t="s">
        <v>33</v>
      </c>
      <c r="AX183" s="15" t="s">
        <v>71</v>
      </c>
      <c r="AY183" s="233" t="s">
        <v>124</v>
      </c>
    </row>
    <row r="184" spans="2:51" s="13" customFormat="1" ht="11.25">
      <c r="B184" s="191"/>
      <c r="C184" s="192"/>
      <c r="D184" s="193" t="s">
        <v>135</v>
      </c>
      <c r="E184" s="194" t="s">
        <v>19</v>
      </c>
      <c r="F184" s="195" t="s">
        <v>266</v>
      </c>
      <c r="G184" s="192"/>
      <c r="H184" s="196">
        <v>290</v>
      </c>
      <c r="I184" s="197"/>
      <c r="J184" s="192"/>
      <c r="K184" s="192"/>
      <c r="L184" s="198"/>
      <c r="M184" s="199"/>
      <c r="N184" s="200"/>
      <c r="O184" s="200"/>
      <c r="P184" s="200"/>
      <c r="Q184" s="200"/>
      <c r="R184" s="200"/>
      <c r="S184" s="200"/>
      <c r="T184" s="201"/>
      <c r="AT184" s="202" t="s">
        <v>135</v>
      </c>
      <c r="AU184" s="202" t="s">
        <v>80</v>
      </c>
      <c r="AV184" s="13" t="s">
        <v>80</v>
      </c>
      <c r="AW184" s="13" t="s">
        <v>33</v>
      </c>
      <c r="AX184" s="13" t="s">
        <v>71</v>
      </c>
      <c r="AY184" s="202" t="s">
        <v>124</v>
      </c>
    </row>
    <row r="185" spans="2:51" s="14" customFormat="1" ht="11.25">
      <c r="B185" s="203"/>
      <c r="C185" s="204"/>
      <c r="D185" s="193" t="s">
        <v>135</v>
      </c>
      <c r="E185" s="205" t="s">
        <v>19</v>
      </c>
      <c r="F185" s="206" t="s">
        <v>137</v>
      </c>
      <c r="G185" s="204"/>
      <c r="H185" s="207">
        <v>290</v>
      </c>
      <c r="I185" s="208"/>
      <c r="J185" s="204"/>
      <c r="K185" s="204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135</v>
      </c>
      <c r="AU185" s="213" t="s">
        <v>80</v>
      </c>
      <c r="AV185" s="14" t="s">
        <v>81</v>
      </c>
      <c r="AW185" s="14" t="s">
        <v>33</v>
      </c>
      <c r="AX185" s="14" t="s">
        <v>76</v>
      </c>
      <c r="AY185" s="213" t="s">
        <v>124</v>
      </c>
    </row>
    <row r="186" spans="1:65" s="2" customFormat="1" ht="44.25" customHeight="1">
      <c r="A186" s="34"/>
      <c r="B186" s="35"/>
      <c r="C186" s="173" t="s">
        <v>267</v>
      </c>
      <c r="D186" s="173" t="s">
        <v>127</v>
      </c>
      <c r="E186" s="174" t="s">
        <v>268</v>
      </c>
      <c r="F186" s="175" t="s">
        <v>269</v>
      </c>
      <c r="G186" s="176" t="s">
        <v>130</v>
      </c>
      <c r="H186" s="177">
        <v>19.88</v>
      </c>
      <c r="I186" s="178"/>
      <c r="J186" s="179">
        <f>ROUND(I186*H186,2)</f>
        <v>0</v>
      </c>
      <c r="K186" s="175" t="s">
        <v>131</v>
      </c>
      <c r="L186" s="39"/>
      <c r="M186" s="180" t="s">
        <v>19</v>
      </c>
      <c r="N186" s="181" t="s">
        <v>42</v>
      </c>
      <c r="O186" s="64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4" t="s">
        <v>81</v>
      </c>
      <c r="AT186" s="184" t="s">
        <v>127</v>
      </c>
      <c r="AU186" s="184" t="s">
        <v>80</v>
      </c>
      <c r="AY186" s="17" t="s">
        <v>124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17" t="s">
        <v>76</v>
      </c>
      <c r="BK186" s="185">
        <f>ROUND(I186*H186,2)</f>
        <v>0</v>
      </c>
      <c r="BL186" s="17" t="s">
        <v>81</v>
      </c>
      <c r="BM186" s="184" t="s">
        <v>270</v>
      </c>
    </row>
    <row r="187" spans="1:47" s="2" customFormat="1" ht="11.25">
      <c r="A187" s="34"/>
      <c r="B187" s="35"/>
      <c r="C187" s="36"/>
      <c r="D187" s="186" t="s">
        <v>133</v>
      </c>
      <c r="E187" s="36"/>
      <c r="F187" s="187" t="s">
        <v>271</v>
      </c>
      <c r="G187" s="36"/>
      <c r="H187" s="36"/>
      <c r="I187" s="188"/>
      <c r="J187" s="36"/>
      <c r="K187" s="36"/>
      <c r="L187" s="39"/>
      <c r="M187" s="189"/>
      <c r="N187" s="190"/>
      <c r="O187" s="64"/>
      <c r="P187" s="64"/>
      <c r="Q187" s="64"/>
      <c r="R187" s="64"/>
      <c r="S187" s="64"/>
      <c r="T187" s="65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133</v>
      </c>
      <c r="AU187" s="17" t="s">
        <v>80</v>
      </c>
    </row>
    <row r="188" spans="2:51" s="15" customFormat="1" ht="11.25">
      <c r="B188" s="224"/>
      <c r="C188" s="225"/>
      <c r="D188" s="193" t="s">
        <v>135</v>
      </c>
      <c r="E188" s="226" t="s">
        <v>19</v>
      </c>
      <c r="F188" s="227" t="s">
        <v>272</v>
      </c>
      <c r="G188" s="225"/>
      <c r="H188" s="226" t="s">
        <v>19</v>
      </c>
      <c r="I188" s="228"/>
      <c r="J188" s="225"/>
      <c r="K188" s="225"/>
      <c r="L188" s="229"/>
      <c r="M188" s="230"/>
      <c r="N188" s="231"/>
      <c r="O188" s="231"/>
      <c r="P188" s="231"/>
      <c r="Q188" s="231"/>
      <c r="R188" s="231"/>
      <c r="S188" s="231"/>
      <c r="T188" s="232"/>
      <c r="AT188" s="233" t="s">
        <v>135</v>
      </c>
      <c r="AU188" s="233" t="s">
        <v>80</v>
      </c>
      <c r="AV188" s="15" t="s">
        <v>76</v>
      </c>
      <c r="AW188" s="15" t="s">
        <v>33</v>
      </c>
      <c r="AX188" s="15" t="s">
        <v>71</v>
      </c>
      <c r="AY188" s="233" t="s">
        <v>124</v>
      </c>
    </row>
    <row r="189" spans="2:51" s="13" customFormat="1" ht="11.25">
      <c r="B189" s="191"/>
      <c r="C189" s="192"/>
      <c r="D189" s="193" t="s">
        <v>135</v>
      </c>
      <c r="E189" s="194" t="s">
        <v>19</v>
      </c>
      <c r="F189" s="195" t="s">
        <v>273</v>
      </c>
      <c r="G189" s="192"/>
      <c r="H189" s="196">
        <v>10.4</v>
      </c>
      <c r="I189" s="197"/>
      <c r="J189" s="192"/>
      <c r="K189" s="192"/>
      <c r="L189" s="198"/>
      <c r="M189" s="199"/>
      <c r="N189" s="200"/>
      <c r="O189" s="200"/>
      <c r="P189" s="200"/>
      <c r="Q189" s="200"/>
      <c r="R189" s="200"/>
      <c r="S189" s="200"/>
      <c r="T189" s="201"/>
      <c r="AT189" s="202" t="s">
        <v>135</v>
      </c>
      <c r="AU189" s="202" t="s">
        <v>80</v>
      </c>
      <c r="AV189" s="13" t="s">
        <v>80</v>
      </c>
      <c r="AW189" s="13" t="s">
        <v>33</v>
      </c>
      <c r="AX189" s="13" t="s">
        <v>71</v>
      </c>
      <c r="AY189" s="202" t="s">
        <v>124</v>
      </c>
    </row>
    <row r="190" spans="2:51" s="15" customFormat="1" ht="11.25">
      <c r="B190" s="224"/>
      <c r="C190" s="225"/>
      <c r="D190" s="193" t="s">
        <v>135</v>
      </c>
      <c r="E190" s="226" t="s">
        <v>19</v>
      </c>
      <c r="F190" s="227" t="s">
        <v>274</v>
      </c>
      <c r="G190" s="225"/>
      <c r="H190" s="226" t="s">
        <v>19</v>
      </c>
      <c r="I190" s="228"/>
      <c r="J190" s="225"/>
      <c r="K190" s="225"/>
      <c r="L190" s="229"/>
      <c r="M190" s="230"/>
      <c r="N190" s="231"/>
      <c r="O190" s="231"/>
      <c r="P190" s="231"/>
      <c r="Q190" s="231"/>
      <c r="R190" s="231"/>
      <c r="S190" s="231"/>
      <c r="T190" s="232"/>
      <c r="AT190" s="233" t="s">
        <v>135</v>
      </c>
      <c r="AU190" s="233" t="s">
        <v>80</v>
      </c>
      <c r="AV190" s="15" t="s">
        <v>76</v>
      </c>
      <c r="AW190" s="15" t="s">
        <v>33</v>
      </c>
      <c r="AX190" s="15" t="s">
        <v>71</v>
      </c>
      <c r="AY190" s="233" t="s">
        <v>124</v>
      </c>
    </row>
    <row r="191" spans="2:51" s="13" customFormat="1" ht="11.25">
      <c r="B191" s="191"/>
      <c r="C191" s="192"/>
      <c r="D191" s="193" t="s">
        <v>135</v>
      </c>
      <c r="E191" s="194" t="s">
        <v>19</v>
      </c>
      <c r="F191" s="195" t="s">
        <v>275</v>
      </c>
      <c r="G191" s="192"/>
      <c r="H191" s="196">
        <v>3.36</v>
      </c>
      <c r="I191" s="197"/>
      <c r="J191" s="192"/>
      <c r="K191" s="192"/>
      <c r="L191" s="198"/>
      <c r="M191" s="199"/>
      <c r="N191" s="200"/>
      <c r="O191" s="200"/>
      <c r="P191" s="200"/>
      <c r="Q191" s="200"/>
      <c r="R191" s="200"/>
      <c r="S191" s="200"/>
      <c r="T191" s="201"/>
      <c r="AT191" s="202" t="s">
        <v>135</v>
      </c>
      <c r="AU191" s="202" t="s">
        <v>80</v>
      </c>
      <c r="AV191" s="13" t="s">
        <v>80</v>
      </c>
      <c r="AW191" s="13" t="s">
        <v>33</v>
      </c>
      <c r="AX191" s="13" t="s">
        <v>71</v>
      </c>
      <c r="AY191" s="202" t="s">
        <v>124</v>
      </c>
    </row>
    <row r="192" spans="2:51" s="13" customFormat="1" ht="11.25">
      <c r="B192" s="191"/>
      <c r="C192" s="192"/>
      <c r="D192" s="193" t="s">
        <v>135</v>
      </c>
      <c r="E192" s="194" t="s">
        <v>19</v>
      </c>
      <c r="F192" s="195" t="s">
        <v>276</v>
      </c>
      <c r="G192" s="192"/>
      <c r="H192" s="196">
        <v>1.8</v>
      </c>
      <c r="I192" s="197"/>
      <c r="J192" s="192"/>
      <c r="K192" s="192"/>
      <c r="L192" s="198"/>
      <c r="M192" s="199"/>
      <c r="N192" s="200"/>
      <c r="O192" s="200"/>
      <c r="P192" s="200"/>
      <c r="Q192" s="200"/>
      <c r="R192" s="200"/>
      <c r="S192" s="200"/>
      <c r="T192" s="201"/>
      <c r="AT192" s="202" t="s">
        <v>135</v>
      </c>
      <c r="AU192" s="202" t="s">
        <v>80</v>
      </c>
      <c r="AV192" s="13" t="s">
        <v>80</v>
      </c>
      <c r="AW192" s="13" t="s">
        <v>33</v>
      </c>
      <c r="AX192" s="13" t="s">
        <v>71</v>
      </c>
      <c r="AY192" s="202" t="s">
        <v>124</v>
      </c>
    </row>
    <row r="193" spans="2:51" s="15" customFormat="1" ht="11.25">
      <c r="B193" s="224"/>
      <c r="C193" s="225"/>
      <c r="D193" s="193" t="s">
        <v>135</v>
      </c>
      <c r="E193" s="226" t="s">
        <v>19</v>
      </c>
      <c r="F193" s="227" t="s">
        <v>277</v>
      </c>
      <c r="G193" s="225"/>
      <c r="H193" s="226" t="s">
        <v>19</v>
      </c>
      <c r="I193" s="228"/>
      <c r="J193" s="225"/>
      <c r="K193" s="225"/>
      <c r="L193" s="229"/>
      <c r="M193" s="230"/>
      <c r="N193" s="231"/>
      <c r="O193" s="231"/>
      <c r="P193" s="231"/>
      <c r="Q193" s="231"/>
      <c r="R193" s="231"/>
      <c r="S193" s="231"/>
      <c r="T193" s="232"/>
      <c r="AT193" s="233" t="s">
        <v>135</v>
      </c>
      <c r="AU193" s="233" t="s">
        <v>80</v>
      </c>
      <c r="AV193" s="15" t="s">
        <v>76</v>
      </c>
      <c r="AW193" s="15" t="s">
        <v>33</v>
      </c>
      <c r="AX193" s="15" t="s">
        <v>71</v>
      </c>
      <c r="AY193" s="233" t="s">
        <v>124</v>
      </c>
    </row>
    <row r="194" spans="2:51" s="13" customFormat="1" ht="11.25">
      <c r="B194" s="191"/>
      <c r="C194" s="192"/>
      <c r="D194" s="193" t="s">
        <v>135</v>
      </c>
      <c r="E194" s="194" t="s">
        <v>19</v>
      </c>
      <c r="F194" s="195" t="s">
        <v>278</v>
      </c>
      <c r="G194" s="192"/>
      <c r="H194" s="196">
        <v>4.32</v>
      </c>
      <c r="I194" s="197"/>
      <c r="J194" s="192"/>
      <c r="K194" s="192"/>
      <c r="L194" s="198"/>
      <c r="M194" s="199"/>
      <c r="N194" s="200"/>
      <c r="O194" s="200"/>
      <c r="P194" s="200"/>
      <c r="Q194" s="200"/>
      <c r="R194" s="200"/>
      <c r="S194" s="200"/>
      <c r="T194" s="201"/>
      <c r="AT194" s="202" t="s">
        <v>135</v>
      </c>
      <c r="AU194" s="202" t="s">
        <v>80</v>
      </c>
      <c r="AV194" s="13" t="s">
        <v>80</v>
      </c>
      <c r="AW194" s="13" t="s">
        <v>33</v>
      </c>
      <c r="AX194" s="13" t="s">
        <v>71</v>
      </c>
      <c r="AY194" s="202" t="s">
        <v>124</v>
      </c>
    </row>
    <row r="195" spans="2:51" s="14" customFormat="1" ht="11.25">
      <c r="B195" s="203"/>
      <c r="C195" s="204"/>
      <c r="D195" s="193" t="s">
        <v>135</v>
      </c>
      <c r="E195" s="205" t="s">
        <v>19</v>
      </c>
      <c r="F195" s="206" t="s">
        <v>137</v>
      </c>
      <c r="G195" s="204"/>
      <c r="H195" s="207">
        <v>19.88</v>
      </c>
      <c r="I195" s="208"/>
      <c r="J195" s="204"/>
      <c r="K195" s="204"/>
      <c r="L195" s="209"/>
      <c r="M195" s="210"/>
      <c r="N195" s="211"/>
      <c r="O195" s="211"/>
      <c r="P195" s="211"/>
      <c r="Q195" s="211"/>
      <c r="R195" s="211"/>
      <c r="S195" s="211"/>
      <c r="T195" s="212"/>
      <c r="AT195" s="213" t="s">
        <v>135</v>
      </c>
      <c r="AU195" s="213" t="s">
        <v>80</v>
      </c>
      <c r="AV195" s="14" t="s">
        <v>81</v>
      </c>
      <c r="AW195" s="14" t="s">
        <v>33</v>
      </c>
      <c r="AX195" s="14" t="s">
        <v>76</v>
      </c>
      <c r="AY195" s="213" t="s">
        <v>124</v>
      </c>
    </row>
    <row r="196" spans="1:65" s="2" customFormat="1" ht="44.25" customHeight="1">
      <c r="A196" s="34"/>
      <c r="B196" s="35"/>
      <c r="C196" s="173" t="s">
        <v>279</v>
      </c>
      <c r="D196" s="173" t="s">
        <v>127</v>
      </c>
      <c r="E196" s="174" t="s">
        <v>280</v>
      </c>
      <c r="F196" s="175" t="s">
        <v>281</v>
      </c>
      <c r="G196" s="176" t="s">
        <v>130</v>
      </c>
      <c r="H196" s="177">
        <v>5</v>
      </c>
      <c r="I196" s="178"/>
      <c r="J196" s="179">
        <f>ROUND(I196*H196,2)</f>
        <v>0</v>
      </c>
      <c r="K196" s="175" t="s">
        <v>131</v>
      </c>
      <c r="L196" s="39"/>
      <c r="M196" s="180" t="s">
        <v>19</v>
      </c>
      <c r="N196" s="181" t="s">
        <v>42</v>
      </c>
      <c r="O196" s="64"/>
      <c r="P196" s="182">
        <f>O196*H196</f>
        <v>0</v>
      </c>
      <c r="Q196" s="182">
        <v>0</v>
      </c>
      <c r="R196" s="182">
        <f>Q196*H196</f>
        <v>0</v>
      </c>
      <c r="S196" s="182">
        <v>0</v>
      </c>
      <c r="T196" s="183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4" t="s">
        <v>81</v>
      </c>
      <c r="AT196" s="184" t="s">
        <v>127</v>
      </c>
      <c r="AU196" s="184" t="s">
        <v>80</v>
      </c>
      <c r="AY196" s="17" t="s">
        <v>124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17" t="s">
        <v>76</v>
      </c>
      <c r="BK196" s="185">
        <f>ROUND(I196*H196,2)</f>
        <v>0</v>
      </c>
      <c r="BL196" s="17" t="s">
        <v>81</v>
      </c>
      <c r="BM196" s="184" t="s">
        <v>282</v>
      </c>
    </row>
    <row r="197" spans="1:47" s="2" customFormat="1" ht="11.25">
      <c r="A197" s="34"/>
      <c r="B197" s="35"/>
      <c r="C197" s="36"/>
      <c r="D197" s="186" t="s">
        <v>133</v>
      </c>
      <c r="E197" s="36"/>
      <c r="F197" s="187" t="s">
        <v>283</v>
      </c>
      <c r="G197" s="36"/>
      <c r="H197" s="36"/>
      <c r="I197" s="188"/>
      <c r="J197" s="36"/>
      <c r="K197" s="36"/>
      <c r="L197" s="39"/>
      <c r="M197" s="189"/>
      <c r="N197" s="190"/>
      <c r="O197" s="64"/>
      <c r="P197" s="64"/>
      <c r="Q197" s="64"/>
      <c r="R197" s="64"/>
      <c r="S197" s="64"/>
      <c r="T197" s="65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133</v>
      </c>
      <c r="AU197" s="17" t="s">
        <v>80</v>
      </c>
    </row>
    <row r="198" spans="2:51" s="15" customFormat="1" ht="22.5">
      <c r="B198" s="224"/>
      <c r="C198" s="225"/>
      <c r="D198" s="193" t="s">
        <v>135</v>
      </c>
      <c r="E198" s="226" t="s">
        <v>19</v>
      </c>
      <c r="F198" s="227" t="s">
        <v>284</v>
      </c>
      <c r="G198" s="225"/>
      <c r="H198" s="226" t="s">
        <v>19</v>
      </c>
      <c r="I198" s="228"/>
      <c r="J198" s="225"/>
      <c r="K198" s="225"/>
      <c r="L198" s="229"/>
      <c r="M198" s="230"/>
      <c r="N198" s="231"/>
      <c r="O198" s="231"/>
      <c r="P198" s="231"/>
      <c r="Q198" s="231"/>
      <c r="R198" s="231"/>
      <c r="S198" s="231"/>
      <c r="T198" s="232"/>
      <c r="AT198" s="233" t="s">
        <v>135</v>
      </c>
      <c r="AU198" s="233" t="s">
        <v>80</v>
      </c>
      <c r="AV198" s="15" t="s">
        <v>76</v>
      </c>
      <c r="AW198" s="15" t="s">
        <v>33</v>
      </c>
      <c r="AX198" s="15" t="s">
        <v>71</v>
      </c>
      <c r="AY198" s="233" t="s">
        <v>124</v>
      </c>
    </row>
    <row r="199" spans="2:51" s="13" customFormat="1" ht="11.25">
      <c r="B199" s="191"/>
      <c r="C199" s="192"/>
      <c r="D199" s="193" t="s">
        <v>135</v>
      </c>
      <c r="E199" s="194" t="s">
        <v>19</v>
      </c>
      <c r="F199" s="195" t="s">
        <v>84</v>
      </c>
      <c r="G199" s="192"/>
      <c r="H199" s="196">
        <v>5</v>
      </c>
      <c r="I199" s="197"/>
      <c r="J199" s="192"/>
      <c r="K199" s="192"/>
      <c r="L199" s="198"/>
      <c r="M199" s="199"/>
      <c r="N199" s="200"/>
      <c r="O199" s="200"/>
      <c r="P199" s="200"/>
      <c r="Q199" s="200"/>
      <c r="R199" s="200"/>
      <c r="S199" s="200"/>
      <c r="T199" s="201"/>
      <c r="AT199" s="202" t="s">
        <v>135</v>
      </c>
      <c r="AU199" s="202" t="s">
        <v>80</v>
      </c>
      <c r="AV199" s="13" t="s">
        <v>80</v>
      </c>
      <c r="AW199" s="13" t="s">
        <v>33</v>
      </c>
      <c r="AX199" s="13" t="s">
        <v>71</v>
      </c>
      <c r="AY199" s="202" t="s">
        <v>124</v>
      </c>
    </row>
    <row r="200" spans="2:51" s="14" customFormat="1" ht="11.25">
      <c r="B200" s="203"/>
      <c r="C200" s="204"/>
      <c r="D200" s="193" t="s">
        <v>135</v>
      </c>
      <c r="E200" s="205" t="s">
        <v>19</v>
      </c>
      <c r="F200" s="206" t="s">
        <v>137</v>
      </c>
      <c r="G200" s="204"/>
      <c r="H200" s="207">
        <v>5</v>
      </c>
      <c r="I200" s="208"/>
      <c r="J200" s="204"/>
      <c r="K200" s="204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135</v>
      </c>
      <c r="AU200" s="213" t="s">
        <v>80</v>
      </c>
      <c r="AV200" s="14" t="s">
        <v>81</v>
      </c>
      <c r="AW200" s="14" t="s">
        <v>33</v>
      </c>
      <c r="AX200" s="14" t="s">
        <v>76</v>
      </c>
      <c r="AY200" s="213" t="s">
        <v>124</v>
      </c>
    </row>
    <row r="201" spans="1:65" s="2" customFormat="1" ht="37.9" customHeight="1">
      <c r="A201" s="34"/>
      <c r="B201" s="35"/>
      <c r="C201" s="173" t="s">
        <v>285</v>
      </c>
      <c r="D201" s="173" t="s">
        <v>127</v>
      </c>
      <c r="E201" s="174" t="s">
        <v>286</v>
      </c>
      <c r="F201" s="175" t="s">
        <v>287</v>
      </c>
      <c r="G201" s="176" t="s">
        <v>166</v>
      </c>
      <c r="H201" s="177">
        <v>14.4</v>
      </c>
      <c r="I201" s="178"/>
      <c r="J201" s="179">
        <f>ROUND(I201*H201,2)</f>
        <v>0</v>
      </c>
      <c r="K201" s="175" t="s">
        <v>131</v>
      </c>
      <c r="L201" s="39"/>
      <c r="M201" s="180" t="s">
        <v>19</v>
      </c>
      <c r="N201" s="181" t="s">
        <v>42</v>
      </c>
      <c r="O201" s="64"/>
      <c r="P201" s="182">
        <f>O201*H201</f>
        <v>0</v>
      </c>
      <c r="Q201" s="182">
        <v>0.00084</v>
      </c>
      <c r="R201" s="182">
        <f>Q201*H201</f>
        <v>0.012096</v>
      </c>
      <c r="S201" s="182">
        <v>0</v>
      </c>
      <c r="T201" s="183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4" t="s">
        <v>81</v>
      </c>
      <c r="AT201" s="184" t="s">
        <v>127</v>
      </c>
      <c r="AU201" s="184" t="s">
        <v>80</v>
      </c>
      <c r="AY201" s="17" t="s">
        <v>124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17" t="s">
        <v>76</v>
      </c>
      <c r="BK201" s="185">
        <f>ROUND(I201*H201,2)</f>
        <v>0</v>
      </c>
      <c r="BL201" s="17" t="s">
        <v>81</v>
      </c>
      <c r="BM201" s="184" t="s">
        <v>288</v>
      </c>
    </row>
    <row r="202" spans="1:47" s="2" customFormat="1" ht="11.25">
      <c r="A202" s="34"/>
      <c r="B202" s="35"/>
      <c r="C202" s="36"/>
      <c r="D202" s="186" t="s">
        <v>133</v>
      </c>
      <c r="E202" s="36"/>
      <c r="F202" s="187" t="s">
        <v>289</v>
      </c>
      <c r="G202" s="36"/>
      <c r="H202" s="36"/>
      <c r="I202" s="188"/>
      <c r="J202" s="36"/>
      <c r="K202" s="36"/>
      <c r="L202" s="39"/>
      <c r="M202" s="189"/>
      <c r="N202" s="190"/>
      <c r="O202" s="64"/>
      <c r="P202" s="64"/>
      <c r="Q202" s="64"/>
      <c r="R202" s="64"/>
      <c r="S202" s="64"/>
      <c r="T202" s="65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133</v>
      </c>
      <c r="AU202" s="17" t="s">
        <v>80</v>
      </c>
    </row>
    <row r="203" spans="2:51" s="13" customFormat="1" ht="11.25">
      <c r="B203" s="191"/>
      <c r="C203" s="192"/>
      <c r="D203" s="193" t="s">
        <v>135</v>
      </c>
      <c r="E203" s="194" t="s">
        <v>19</v>
      </c>
      <c r="F203" s="195" t="s">
        <v>290</v>
      </c>
      <c r="G203" s="192"/>
      <c r="H203" s="196">
        <v>14.4</v>
      </c>
      <c r="I203" s="197"/>
      <c r="J203" s="192"/>
      <c r="K203" s="192"/>
      <c r="L203" s="198"/>
      <c r="M203" s="199"/>
      <c r="N203" s="200"/>
      <c r="O203" s="200"/>
      <c r="P203" s="200"/>
      <c r="Q203" s="200"/>
      <c r="R203" s="200"/>
      <c r="S203" s="200"/>
      <c r="T203" s="201"/>
      <c r="AT203" s="202" t="s">
        <v>135</v>
      </c>
      <c r="AU203" s="202" t="s">
        <v>80</v>
      </c>
      <c r="AV203" s="13" t="s">
        <v>80</v>
      </c>
      <c r="AW203" s="13" t="s">
        <v>33</v>
      </c>
      <c r="AX203" s="13" t="s">
        <v>71</v>
      </c>
      <c r="AY203" s="202" t="s">
        <v>124</v>
      </c>
    </row>
    <row r="204" spans="2:51" s="14" customFormat="1" ht="11.25">
      <c r="B204" s="203"/>
      <c r="C204" s="204"/>
      <c r="D204" s="193" t="s">
        <v>135</v>
      </c>
      <c r="E204" s="205" t="s">
        <v>19</v>
      </c>
      <c r="F204" s="206" t="s">
        <v>137</v>
      </c>
      <c r="G204" s="204"/>
      <c r="H204" s="207">
        <v>14.4</v>
      </c>
      <c r="I204" s="208"/>
      <c r="J204" s="204"/>
      <c r="K204" s="204"/>
      <c r="L204" s="209"/>
      <c r="M204" s="210"/>
      <c r="N204" s="211"/>
      <c r="O204" s="211"/>
      <c r="P204" s="211"/>
      <c r="Q204" s="211"/>
      <c r="R204" s="211"/>
      <c r="S204" s="211"/>
      <c r="T204" s="212"/>
      <c r="AT204" s="213" t="s">
        <v>135</v>
      </c>
      <c r="AU204" s="213" t="s">
        <v>80</v>
      </c>
      <c r="AV204" s="14" t="s">
        <v>81</v>
      </c>
      <c r="AW204" s="14" t="s">
        <v>33</v>
      </c>
      <c r="AX204" s="14" t="s">
        <v>76</v>
      </c>
      <c r="AY204" s="213" t="s">
        <v>124</v>
      </c>
    </row>
    <row r="205" spans="1:65" s="2" customFormat="1" ht="44.25" customHeight="1">
      <c r="A205" s="34"/>
      <c r="B205" s="35"/>
      <c r="C205" s="173" t="s">
        <v>291</v>
      </c>
      <c r="D205" s="173" t="s">
        <v>127</v>
      </c>
      <c r="E205" s="174" t="s">
        <v>292</v>
      </c>
      <c r="F205" s="175" t="s">
        <v>293</v>
      </c>
      <c r="G205" s="176" t="s">
        <v>166</v>
      </c>
      <c r="H205" s="177">
        <v>14.4</v>
      </c>
      <c r="I205" s="178"/>
      <c r="J205" s="179">
        <f>ROUND(I205*H205,2)</f>
        <v>0</v>
      </c>
      <c r="K205" s="175" t="s">
        <v>131</v>
      </c>
      <c r="L205" s="39"/>
      <c r="M205" s="180" t="s">
        <v>19</v>
      </c>
      <c r="N205" s="181" t="s">
        <v>42</v>
      </c>
      <c r="O205" s="64"/>
      <c r="P205" s="182">
        <f>O205*H205</f>
        <v>0</v>
      </c>
      <c r="Q205" s="182">
        <v>0</v>
      </c>
      <c r="R205" s="182">
        <f>Q205*H205</f>
        <v>0</v>
      </c>
      <c r="S205" s="182">
        <v>0</v>
      </c>
      <c r="T205" s="183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4" t="s">
        <v>81</v>
      </c>
      <c r="AT205" s="184" t="s">
        <v>127</v>
      </c>
      <c r="AU205" s="184" t="s">
        <v>80</v>
      </c>
      <c r="AY205" s="17" t="s">
        <v>124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17" t="s">
        <v>76</v>
      </c>
      <c r="BK205" s="185">
        <f>ROUND(I205*H205,2)</f>
        <v>0</v>
      </c>
      <c r="BL205" s="17" t="s">
        <v>81</v>
      </c>
      <c r="BM205" s="184" t="s">
        <v>294</v>
      </c>
    </row>
    <row r="206" spans="1:47" s="2" customFormat="1" ht="11.25">
      <c r="A206" s="34"/>
      <c r="B206" s="35"/>
      <c r="C206" s="36"/>
      <c r="D206" s="186" t="s">
        <v>133</v>
      </c>
      <c r="E206" s="36"/>
      <c r="F206" s="187" t="s">
        <v>295</v>
      </c>
      <c r="G206" s="36"/>
      <c r="H206" s="36"/>
      <c r="I206" s="188"/>
      <c r="J206" s="36"/>
      <c r="K206" s="36"/>
      <c r="L206" s="39"/>
      <c r="M206" s="189"/>
      <c r="N206" s="190"/>
      <c r="O206" s="64"/>
      <c r="P206" s="64"/>
      <c r="Q206" s="64"/>
      <c r="R206" s="64"/>
      <c r="S206" s="64"/>
      <c r="T206" s="65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133</v>
      </c>
      <c r="AU206" s="17" t="s">
        <v>80</v>
      </c>
    </row>
    <row r="207" spans="1:65" s="2" customFormat="1" ht="62.65" customHeight="1">
      <c r="A207" s="34"/>
      <c r="B207" s="35"/>
      <c r="C207" s="173" t="s">
        <v>296</v>
      </c>
      <c r="D207" s="173" t="s">
        <v>127</v>
      </c>
      <c r="E207" s="174" t="s">
        <v>297</v>
      </c>
      <c r="F207" s="175" t="s">
        <v>298</v>
      </c>
      <c r="G207" s="176" t="s">
        <v>130</v>
      </c>
      <c r="H207" s="177">
        <v>29</v>
      </c>
      <c r="I207" s="178"/>
      <c r="J207" s="179">
        <f>ROUND(I207*H207,2)</f>
        <v>0</v>
      </c>
      <c r="K207" s="175" t="s">
        <v>131</v>
      </c>
      <c r="L207" s="39"/>
      <c r="M207" s="180" t="s">
        <v>19</v>
      </c>
      <c r="N207" s="181" t="s">
        <v>42</v>
      </c>
      <c r="O207" s="64"/>
      <c r="P207" s="182">
        <f>O207*H207</f>
        <v>0</v>
      </c>
      <c r="Q207" s="182">
        <v>0</v>
      </c>
      <c r="R207" s="182">
        <f>Q207*H207</f>
        <v>0</v>
      </c>
      <c r="S207" s="182">
        <v>0</v>
      </c>
      <c r="T207" s="183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4" t="s">
        <v>81</v>
      </c>
      <c r="AT207" s="184" t="s">
        <v>127</v>
      </c>
      <c r="AU207" s="184" t="s">
        <v>80</v>
      </c>
      <c r="AY207" s="17" t="s">
        <v>124</v>
      </c>
      <c r="BE207" s="185">
        <f>IF(N207="základní",J207,0)</f>
        <v>0</v>
      </c>
      <c r="BF207" s="185">
        <f>IF(N207="snížená",J207,0)</f>
        <v>0</v>
      </c>
      <c r="BG207" s="185">
        <f>IF(N207="zákl. přenesená",J207,0)</f>
        <v>0</v>
      </c>
      <c r="BH207" s="185">
        <f>IF(N207="sníž. přenesená",J207,0)</f>
        <v>0</v>
      </c>
      <c r="BI207" s="185">
        <f>IF(N207="nulová",J207,0)</f>
        <v>0</v>
      </c>
      <c r="BJ207" s="17" t="s">
        <v>76</v>
      </c>
      <c r="BK207" s="185">
        <f>ROUND(I207*H207,2)</f>
        <v>0</v>
      </c>
      <c r="BL207" s="17" t="s">
        <v>81</v>
      </c>
      <c r="BM207" s="184" t="s">
        <v>299</v>
      </c>
    </row>
    <row r="208" spans="1:47" s="2" customFormat="1" ht="11.25">
      <c r="A208" s="34"/>
      <c r="B208" s="35"/>
      <c r="C208" s="36"/>
      <c r="D208" s="186" t="s">
        <v>133</v>
      </c>
      <c r="E208" s="36"/>
      <c r="F208" s="187" t="s">
        <v>300</v>
      </c>
      <c r="G208" s="36"/>
      <c r="H208" s="36"/>
      <c r="I208" s="188"/>
      <c r="J208" s="36"/>
      <c r="K208" s="36"/>
      <c r="L208" s="39"/>
      <c r="M208" s="189"/>
      <c r="N208" s="190"/>
      <c r="O208" s="64"/>
      <c r="P208" s="64"/>
      <c r="Q208" s="64"/>
      <c r="R208" s="64"/>
      <c r="S208" s="64"/>
      <c r="T208" s="65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133</v>
      </c>
      <c r="AU208" s="17" t="s">
        <v>80</v>
      </c>
    </row>
    <row r="209" spans="2:51" s="15" customFormat="1" ht="11.25">
      <c r="B209" s="224"/>
      <c r="C209" s="225"/>
      <c r="D209" s="193" t="s">
        <v>135</v>
      </c>
      <c r="E209" s="226" t="s">
        <v>19</v>
      </c>
      <c r="F209" s="227" t="s">
        <v>301</v>
      </c>
      <c r="G209" s="225"/>
      <c r="H209" s="226" t="s">
        <v>19</v>
      </c>
      <c r="I209" s="228"/>
      <c r="J209" s="225"/>
      <c r="K209" s="225"/>
      <c r="L209" s="229"/>
      <c r="M209" s="230"/>
      <c r="N209" s="231"/>
      <c r="O209" s="231"/>
      <c r="P209" s="231"/>
      <c r="Q209" s="231"/>
      <c r="R209" s="231"/>
      <c r="S209" s="231"/>
      <c r="T209" s="232"/>
      <c r="AT209" s="233" t="s">
        <v>135</v>
      </c>
      <c r="AU209" s="233" t="s">
        <v>80</v>
      </c>
      <c r="AV209" s="15" t="s">
        <v>76</v>
      </c>
      <c r="AW209" s="15" t="s">
        <v>33</v>
      </c>
      <c r="AX209" s="15" t="s">
        <v>71</v>
      </c>
      <c r="AY209" s="233" t="s">
        <v>124</v>
      </c>
    </row>
    <row r="210" spans="2:51" s="13" customFormat="1" ht="11.25">
      <c r="B210" s="191"/>
      <c r="C210" s="192"/>
      <c r="D210" s="193" t="s">
        <v>135</v>
      </c>
      <c r="E210" s="194" t="s">
        <v>19</v>
      </c>
      <c r="F210" s="195" t="s">
        <v>257</v>
      </c>
      <c r="G210" s="192"/>
      <c r="H210" s="196">
        <v>29</v>
      </c>
      <c r="I210" s="197"/>
      <c r="J210" s="192"/>
      <c r="K210" s="192"/>
      <c r="L210" s="198"/>
      <c r="M210" s="199"/>
      <c r="N210" s="200"/>
      <c r="O210" s="200"/>
      <c r="P210" s="200"/>
      <c r="Q210" s="200"/>
      <c r="R210" s="200"/>
      <c r="S210" s="200"/>
      <c r="T210" s="201"/>
      <c r="AT210" s="202" t="s">
        <v>135</v>
      </c>
      <c r="AU210" s="202" t="s">
        <v>80</v>
      </c>
      <c r="AV210" s="13" t="s">
        <v>80</v>
      </c>
      <c r="AW210" s="13" t="s">
        <v>33</v>
      </c>
      <c r="AX210" s="13" t="s">
        <v>71</v>
      </c>
      <c r="AY210" s="202" t="s">
        <v>124</v>
      </c>
    </row>
    <row r="211" spans="2:51" s="14" customFormat="1" ht="11.25">
      <c r="B211" s="203"/>
      <c r="C211" s="204"/>
      <c r="D211" s="193" t="s">
        <v>135</v>
      </c>
      <c r="E211" s="205" t="s">
        <v>19</v>
      </c>
      <c r="F211" s="206" t="s">
        <v>137</v>
      </c>
      <c r="G211" s="204"/>
      <c r="H211" s="207">
        <v>29</v>
      </c>
      <c r="I211" s="208"/>
      <c r="J211" s="204"/>
      <c r="K211" s="204"/>
      <c r="L211" s="209"/>
      <c r="M211" s="210"/>
      <c r="N211" s="211"/>
      <c r="O211" s="211"/>
      <c r="P211" s="211"/>
      <c r="Q211" s="211"/>
      <c r="R211" s="211"/>
      <c r="S211" s="211"/>
      <c r="T211" s="212"/>
      <c r="AT211" s="213" t="s">
        <v>135</v>
      </c>
      <c r="AU211" s="213" t="s">
        <v>80</v>
      </c>
      <c r="AV211" s="14" t="s">
        <v>81</v>
      </c>
      <c r="AW211" s="14" t="s">
        <v>33</v>
      </c>
      <c r="AX211" s="14" t="s">
        <v>76</v>
      </c>
      <c r="AY211" s="213" t="s">
        <v>124</v>
      </c>
    </row>
    <row r="212" spans="1:65" s="2" customFormat="1" ht="49.15" customHeight="1">
      <c r="A212" s="34"/>
      <c r="B212" s="35"/>
      <c r="C212" s="173" t="s">
        <v>302</v>
      </c>
      <c r="D212" s="173" t="s">
        <v>127</v>
      </c>
      <c r="E212" s="174" t="s">
        <v>303</v>
      </c>
      <c r="F212" s="175" t="s">
        <v>304</v>
      </c>
      <c r="G212" s="176" t="s">
        <v>177</v>
      </c>
      <c r="H212" s="177">
        <v>1</v>
      </c>
      <c r="I212" s="178"/>
      <c r="J212" s="179">
        <f>ROUND(I212*H212,2)</f>
        <v>0</v>
      </c>
      <c r="K212" s="175" t="s">
        <v>131</v>
      </c>
      <c r="L212" s="39"/>
      <c r="M212" s="180" t="s">
        <v>19</v>
      </c>
      <c r="N212" s="181" t="s">
        <v>42</v>
      </c>
      <c r="O212" s="64"/>
      <c r="P212" s="182">
        <f>O212*H212</f>
        <v>0</v>
      </c>
      <c r="Q212" s="182">
        <v>0</v>
      </c>
      <c r="R212" s="182">
        <f>Q212*H212</f>
        <v>0</v>
      </c>
      <c r="S212" s="182">
        <v>0</v>
      </c>
      <c r="T212" s="183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4" t="s">
        <v>81</v>
      </c>
      <c r="AT212" s="184" t="s">
        <v>127</v>
      </c>
      <c r="AU212" s="184" t="s">
        <v>80</v>
      </c>
      <c r="AY212" s="17" t="s">
        <v>124</v>
      </c>
      <c r="BE212" s="185">
        <f>IF(N212="základní",J212,0)</f>
        <v>0</v>
      </c>
      <c r="BF212" s="185">
        <f>IF(N212="snížená",J212,0)</f>
        <v>0</v>
      </c>
      <c r="BG212" s="185">
        <f>IF(N212="zákl. přenesená",J212,0)</f>
        <v>0</v>
      </c>
      <c r="BH212" s="185">
        <f>IF(N212="sníž. přenesená",J212,0)</f>
        <v>0</v>
      </c>
      <c r="BI212" s="185">
        <f>IF(N212="nulová",J212,0)</f>
        <v>0</v>
      </c>
      <c r="BJ212" s="17" t="s">
        <v>76</v>
      </c>
      <c r="BK212" s="185">
        <f>ROUND(I212*H212,2)</f>
        <v>0</v>
      </c>
      <c r="BL212" s="17" t="s">
        <v>81</v>
      </c>
      <c r="BM212" s="184" t="s">
        <v>305</v>
      </c>
    </row>
    <row r="213" spans="1:47" s="2" customFormat="1" ht="11.25">
      <c r="A213" s="34"/>
      <c r="B213" s="35"/>
      <c r="C213" s="36"/>
      <c r="D213" s="186" t="s">
        <v>133</v>
      </c>
      <c r="E213" s="36"/>
      <c r="F213" s="187" t="s">
        <v>306</v>
      </c>
      <c r="G213" s="36"/>
      <c r="H213" s="36"/>
      <c r="I213" s="188"/>
      <c r="J213" s="36"/>
      <c r="K213" s="36"/>
      <c r="L213" s="39"/>
      <c r="M213" s="189"/>
      <c r="N213" s="190"/>
      <c r="O213" s="64"/>
      <c r="P213" s="64"/>
      <c r="Q213" s="64"/>
      <c r="R213" s="64"/>
      <c r="S213" s="64"/>
      <c r="T213" s="65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133</v>
      </c>
      <c r="AU213" s="17" t="s">
        <v>80</v>
      </c>
    </row>
    <row r="214" spans="1:65" s="2" customFormat="1" ht="44.25" customHeight="1">
      <c r="A214" s="34"/>
      <c r="B214" s="35"/>
      <c r="C214" s="173" t="s">
        <v>257</v>
      </c>
      <c r="D214" s="173" t="s">
        <v>127</v>
      </c>
      <c r="E214" s="174" t="s">
        <v>307</v>
      </c>
      <c r="F214" s="175" t="s">
        <v>308</v>
      </c>
      <c r="G214" s="176" t="s">
        <v>177</v>
      </c>
      <c r="H214" s="177">
        <v>1</v>
      </c>
      <c r="I214" s="178"/>
      <c r="J214" s="179">
        <f>ROUND(I214*H214,2)</f>
        <v>0</v>
      </c>
      <c r="K214" s="175" t="s">
        <v>131</v>
      </c>
      <c r="L214" s="39"/>
      <c r="M214" s="180" t="s">
        <v>19</v>
      </c>
      <c r="N214" s="181" t="s">
        <v>42</v>
      </c>
      <c r="O214" s="64"/>
      <c r="P214" s="182">
        <f>O214*H214</f>
        <v>0</v>
      </c>
      <c r="Q214" s="182">
        <v>0</v>
      </c>
      <c r="R214" s="182">
        <f>Q214*H214</f>
        <v>0</v>
      </c>
      <c r="S214" s="182">
        <v>0</v>
      </c>
      <c r="T214" s="183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4" t="s">
        <v>81</v>
      </c>
      <c r="AT214" s="184" t="s">
        <v>127</v>
      </c>
      <c r="AU214" s="184" t="s">
        <v>80</v>
      </c>
      <c r="AY214" s="17" t="s">
        <v>124</v>
      </c>
      <c r="BE214" s="185">
        <f>IF(N214="základní",J214,0)</f>
        <v>0</v>
      </c>
      <c r="BF214" s="185">
        <f>IF(N214="snížená",J214,0)</f>
        <v>0</v>
      </c>
      <c r="BG214" s="185">
        <f>IF(N214="zákl. přenesená",J214,0)</f>
        <v>0</v>
      </c>
      <c r="BH214" s="185">
        <f>IF(N214="sníž. přenesená",J214,0)</f>
        <v>0</v>
      </c>
      <c r="BI214" s="185">
        <f>IF(N214="nulová",J214,0)</f>
        <v>0</v>
      </c>
      <c r="BJ214" s="17" t="s">
        <v>76</v>
      </c>
      <c r="BK214" s="185">
        <f>ROUND(I214*H214,2)</f>
        <v>0</v>
      </c>
      <c r="BL214" s="17" t="s">
        <v>81</v>
      </c>
      <c r="BM214" s="184" t="s">
        <v>309</v>
      </c>
    </row>
    <row r="215" spans="1:47" s="2" customFormat="1" ht="11.25">
      <c r="A215" s="34"/>
      <c r="B215" s="35"/>
      <c r="C215" s="36"/>
      <c r="D215" s="186" t="s">
        <v>133</v>
      </c>
      <c r="E215" s="36"/>
      <c r="F215" s="187" t="s">
        <v>310</v>
      </c>
      <c r="G215" s="36"/>
      <c r="H215" s="36"/>
      <c r="I215" s="188"/>
      <c r="J215" s="36"/>
      <c r="K215" s="36"/>
      <c r="L215" s="39"/>
      <c r="M215" s="189"/>
      <c r="N215" s="190"/>
      <c r="O215" s="64"/>
      <c r="P215" s="64"/>
      <c r="Q215" s="64"/>
      <c r="R215" s="64"/>
      <c r="S215" s="64"/>
      <c r="T215" s="65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133</v>
      </c>
      <c r="AU215" s="17" t="s">
        <v>80</v>
      </c>
    </row>
    <row r="216" spans="1:65" s="2" customFormat="1" ht="37.9" customHeight="1">
      <c r="A216" s="34"/>
      <c r="B216" s="35"/>
      <c r="C216" s="173" t="s">
        <v>311</v>
      </c>
      <c r="D216" s="173" t="s">
        <v>127</v>
      </c>
      <c r="E216" s="174" t="s">
        <v>312</v>
      </c>
      <c r="F216" s="175" t="s">
        <v>313</v>
      </c>
      <c r="G216" s="176" t="s">
        <v>177</v>
      </c>
      <c r="H216" s="177">
        <v>1</v>
      </c>
      <c r="I216" s="178"/>
      <c r="J216" s="179">
        <f>ROUND(I216*H216,2)</f>
        <v>0</v>
      </c>
      <c r="K216" s="175" t="s">
        <v>131</v>
      </c>
      <c r="L216" s="39"/>
      <c r="M216" s="180" t="s">
        <v>19</v>
      </c>
      <c r="N216" s="181" t="s">
        <v>42</v>
      </c>
      <c r="O216" s="64"/>
      <c r="P216" s="182">
        <f>O216*H216</f>
        <v>0</v>
      </c>
      <c r="Q216" s="182">
        <v>0</v>
      </c>
      <c r="R216" s="182">
        <f>Q216*H216</f>
        <v>0</v>
      </c>
      <c r="S216" s="182">
        <v>0</v>
      </c>
      <c r="T216" s="183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4" t="s">
        <v>81</v>
      </c>
      <c r="AT216" s="184" t="s">
        <v>127</v>
      </c>
      <c r="AU216" s="184" t="s">
        <v>80</v>
      </c>
      <c r="AY216" s="17" t="s">
        <v>124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17" t="s">
        <v>76</v>
      </c>
      <c r="BK216" s="185">
        <f>ROUND(I216*H216,2)</f>
        <v>0</v>
      </c>
      <c r="BL216" s="17" t="s">
        <v>81</v>
      </c>
      <c r="BM216" s="184" t="s">
        <v>314</v>
      </c>
    </row>
    <row r="217" spans="1:47" s="2" customFormat="1" ht="11.25">
      <c r="A217" s="34"/>
      <c r="B217" s="35"/>
      <c r="C217" s="36"/>
      <c r="D217" s="186" t="s">
        <v>133</v>
      </c>
      <c r="E217" s="36"/>
      <c r="F217" s="187" t="s">
        <v>315</v>
      </c>
      <c r="G217" s="36"/>
      <c r="H217" s="36"/>
      <c r="I217" s="188"/>
      <c r="J217" s="36"/>
      <c r="K217" s="36"/>
      <c r="L217" s="39"/>
      <c r="M217" s="189"/>
      <c r="N217" s="190"/>
      <c r="O217" s="64"/>
      <c r="P217" s="64"/>
      <c r="Q217" s="64"/>
      <c r="R217" s="64"/>
      <c r="S217" s="64"/>
      <c r="T217" s="65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133</v>
      </c>
      <c r="AU217" s="17" t="s">
        <v>80</v>
      </c>
    </row>
    <row r="218" spans="1:65" s="2" customFormat="1" ht="62.65" customHeight="1">
      <c r="A218" s="34"/>
      <c r="B218" s="35"/>
      <c r="C218" s="173" t="s">
        <v>316</v>
      </c>
      <c r="D218" s="173" t="s">
        <v>127</v>
      </c>
      <c r="E218" s="174" t="s">
        <v>317</v>
      </c>
      <c r="F218" s="175" t="s">
        <v>318</v>
      </c>
      <c r="G218" s="176" t="s">
        <v>177</v>
      </c>
      <c r="H218" s="177">
        <v>9</v>
      </c>
      <c r="I218" s="178"/>
      <c r="J218" s="179">
        <f>ROUND(I218*H218,2)</f>
        <v>0</v>
      </c>
      <c r="K218" s="175" t="s">
        <v>131</v>
      </c>
      <c r="L218" s="39"/>
      <c r="M218" s="180" t="s">
        <v>19</v>
      </c>
      <c r="N218" s="181" t="s">
        <v>42</v>
      </c>
      <c r="O218" s="64"/>
      <c r="P218" s="182">
        <f>O218*H218</f>
        <v>0</v>
      </c>
      <c r="Q218" s="182">
        <v>0</v>
      </c>
      <c r="R218" s="182">
        <f>Q218*H218</f>
        <v>0</v>
      </c>
      <c r="S218" s="182">
        <v>0</v>
      </c>
      <c r="T218" s="183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4" t="s">
        <v>81</v>
      </c>
      <c r="AT218" s="184" t="s">
        <v>127</v>
      </c>
      <c r="AU218" s="184" t="s">
        <v>80</v>
      </c>
      <c r="AY218" s="17" t="s">
        <v>124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17" t="s">
        <v>76</v>
      </c>
      <c r="BK218" s="185">
        <f>ROUND(I218*H218,2)</f>
        <v>0</v>
      </c>
      <c r="BL218" s="17" t="s">
        <v>81</v>
      </c>
      <c r="BM218" s="184" t="s">
        <v>319</v>
      </c>
    </row>
    <row r="219" spans="1:47" s="2" customFormat="1" ht="11.25">
      <c r="A219" s="34"/>
      <c r="B219" s="35"/>
      <c r="C219" s="36"/>
      <c r="D219" s="186" t="s">
        <v>133</v>
      </c>
      <c r="E219" s="36"/>
      <c r="F219" s="187" t="s">
        <v>320</v>
      </c>
      <c r="G219" s="36"/>
      <c r="H219" s="36"/>
      <c r="I219" s="188"/>
      <c r="J219" s="36"/>
      <c r="K219" s="36"/>
      <c r="L219" s="39"/>
      <c r="M219" s="189"/>
      <c r="N219" s="190"/>
      <c r="O219" s="64"/>
      <c r="P219" s="64"/>
      <c r="Q219" s="64"/>
      <c r="R219" s="64"/>
      <c r="S219" s="64"/>
      <c r="T219" s="65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133</v>
      </c>
      <c r="AU219" s="17" t="s">
        <v>80</v>
      </c>
    </row>
    <row r="220" spans="2:51" s="13" customFormat="1" ht="11.25">
      <c r="B220" s="191"/>
      <c r="C220" s="192"/>
      <c r="D220" s="193" t="s">
        <v>135</v>
      </c>
      <c r="E220" s="194" t="s">
        <v>19</v>
      </c>
      <c r="F220" s="195" t="s">
        <v>321</v>
      </c>
      <c r="G220" s="192"/>
      <c r="H220" s="196">
        <v>9</v>
      </c>
      <c r="I220" s="197"/>
      <c r="J220" s="192"/>
      <c r="K220" s="192"/>
      <c r="L220" s="198"/>
      <c r="M220" s="199"/>
      <c r="N220" s="200"/>
      <c r="O220" s="200"/>
      <c r="P220" s="200"/>
      <c r="Q220" s="200"/>
      <c r="R220" s="200"/>
      <c r="S220" s="200"/>
      <c r="T220" s="201"/>
      <c r="AT220" s="202" t="s">
        <v>135</v>
      </c>
      <c r="AU220" s="202" t="s">
        <v>80</v>
      </c>
      <c r="AV220" s="13" t="s">
        <v>80</v>
      </c>
      <c r="AW220" s="13" t="s">
        <v>33</v>
      </c>
      <c r="AX220" s="13" t="s">
        <v>71</v>
      </c>
      <c r="AY220" s="202" t="s">
        <v>124</v>
      </c>
    </row>
    <row r="221" spans="2:51" s="14" customFormat="1" ht="11.25">
      <c r="B221" s="203"/>
      <c r="C221" s="204"/>
      <c r="D221" s="193" t="s">
        <v>135</v>
      </c>
      <c r="E221" s="205" t="s">
        <v>19</v>
      </c>
      <c r="F221" s="206" t="s">
        <v>137</v>
      </c>
      <c r="G221" s="204"/>
      <c r="H221" s="207">
        <v>9</v>
      </c>
      <c r="I221" s="208"/>
      <c r="J221" s="204"/>
      <c r="K221" s="204"/>
      <c r="L221" s="209"/>
      <c r="M221" s="210"/>
      <c r="N221" s="211"/>
      <c r="O221" s="211"/>
      <c r="P221" s="211"/>
      <c r="Q221" s="211"/>
      <c r="R221" s="211"/>
      <c r="S221" s="211"/>
      <c r="T221" s="212"/>
      <c r="AT221" s="213" t="s">
        <v>135</v>
      </c>
      <c r="AU221" s="213" t="s">
        <v>80</v>
      </c>
      <c r="AV221" s="14" t="s">
        <v>81</v>
      </c>
      <c r="AW221" s="14" t="s">
        <v>33</v>
      </c>
      <c r="AX221" s="14" t="s">
        <v>76</v>
      </c>
      <c r="AY221" s="213" t="s">
        <v>124</v>
      </c>
    </row>
    <row r="222" spans="1:65" s="2" customFormat="1" ht="62.65" customHeight="1">
      <c r="A222" s="34"/>
      <c r="B222" s="35"/>
      <c r="C222" s="173" t="s">
        <v>322</v>
      </c>
      <c r="D222" s="173" t="s">
        <v>127</v>
      </c>
      <c r="E222" s="174" t="s">
        <v>323</v>
      </c>
      <c r="F222" s="175" t="s">
        <v>324</v>
      </c>
      <c r="G222" s="176" t="s">
        <v>177</v>
      </c>
      <c r="H222" s="177">
        <v>9</v>
      </c>
      <c r="I222" s="178"/>
      <c r="J222" s="179">
        <f>ROUND(I222*H222,2)</f>
        <v>0</v>
      </c>
      <c r="K222" s="175" t="s">
        <v>131</v>
      </c>
      <c r="L222" s="39"/>
      <c r="M222" s="180" t="s">
        <v>19</v>
      </c>
      <c r="N222" s="181" t="s">
        <v>42</v>
      </c>
      <c r="O222" s="64"/>
      <c r="P222" s="182">
        <f>O222*H222</f>
        <v>0</v>
      </c>
      <c r="Q222" s="182">
        <v>0</v>
      </c>
      <c r="R222" s="182">
        <f>Q222*H222</f>
        <v>0</v>
      </c>
      <c r="S222" s="182">
        <v>0</v>
      </c>
      <c r="T222" s="183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4" t="s">
        <v>81</v>
      </c>
      <c r="AT222" s="184" t="s">
        <v>127</v>
      </c>
      <c r="AU222" s="184" t="s">
        <v>80</v>
      </c>
      <c r="AY222" s="17" t="s">
        <v>124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17" t="s">
        <v>76</v>
      </c>
      <c r="BK222" s="185">
        <f>ROUND(I222*H222,2)</f>
        <v>0</v>
      </c>
      <c r="BL222" s="17" t="s">
        <v>81</v>
      </c>
      <c r="BM222" s="184" t="s">
        <v>325</v>
      </c>
    </row>
    <row r="223" spans="1:47" s="2" customFormat="1" ht="11.25">
      <c r="A223" s="34"/>
      <c r="B223" s="35"/>
      <c r="C223" s="36"/>
      <c r="D223" s="186" t="s">
        <v>133</v>
      </c>
      <c r="E223" s="36"/>
      <c r="F223" s="187" t="s">
        <v>326</v>
      </c>
      <c r="G223" s="36"/>
      <c r="H223" s="36"/>
      <c r="I223" s="188"/>
      <c r="J223" s="36"/>
      <c r="K223" s="36"/>
      <c r="L223" s="39"/>
      <c r="M223" s="189"/>
      <c r="N223" s="190"/>
      <c r="O223" s="64"/>
      <c r="P223" s="64"/>
      <c r="Q223" s="64"/>
      <c r="R223" s="64"/>
      <c r="S223" s="64"/>
      <c r="T223" s="65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133</v>
      </c>
      <c r="AU223" s="17" t="s">
        <v>80</v>
      </c>
    </row>
    <row r="224" spans="2:51" s="13" customFormat="1" ht="11.25">
      <c r="B224" s="191"/>
      <c r="C224" s="192"/>
      <c r="D224" s="193" t="s">
        <v>135</v>
      </c>
      <c r="E224" s="194" t="s">
        <v>19</v>
      </c>
      <c r="F224" s="195" t="s">
        <v>321</v>
      </c>
      <c r="G224" s="192"/>
      <c r="H224" s="196">
        <v>9</v>
      </c>
      <c r="I224" s="197"/>
      <c r="J224" s="192"/>
      <c r="K224" s="192"/>
      <c r="L224" s="198"/>
      <c r="M224" s="199"/>
      <c r="N224" s="200"/>
      <c r="O224" s="200"/>
      <c r="P224" s="200"/>
      <c r="Q224" s="200"/>
      <c r="R224" s="200"/>
      <c r="S224" s="200"/>
      <c r="T224" s="201"/>
      <c r="AT224" s="202" t="s">
        <v>135</v>
      </c>
      <c r="AU224" s="202" t="s">
        <v>80</v>
      </c>
      <c r="AV224" s="13" t="s">
        <v>80</v>
      </c>
      <c r="AW224" s="13" t="s">
        <v>33</v>
      </c>
      <c r="AX224" s="13" t="s">
        <v>71</v>
      </c>
      <c r="AY224" s="202" t="s">
        <v>124</v>
      </c>
    </row>
    <row r="225" spans="2:51" s="14" customFormat="1" ht="11.25">
      <c r="B225" s="203"/>
      <c r="C225" s="204"/>
      <c r="D225" s="193" t="s">
        <v>135</v>
      </c>
      <c r="E225" s="205" t="s">
        <v>19</v>
      </c>
      <c r="F225" s="206" t="s">
        <v>137</v>
      </c>
      <c r="G225" s="204"/>
      <c r="H225" s="207">
        <v>9</v>
      </c>
      <c r="I225" s="208"/>
      <c r="J225" s="204"/>
      <c r="K225" s="204"/>
      <c r="L225" s="209"/>
      <c r="M225" s="210"/>
      <c r="N225" s="211"/>
      <c r="O225" s="211"/>
      <c r="P225" s="211"/>
      <c r="Q225" s="211"/>
      <c r="R225" s="211"/>
      <c r="S225" s="211"/>
      <c r="T225" s="212"/>
      <c r="AT225" s="213" t="s">
        <v>135</v>
      </c>
      <c r="AU225" s="213" t="s">
        <v>80</v>
      </c>
      <c r="AV225" s="14" t="s">
        <v>81</v>
      </c>
      <c r="AW225" s="14" t="s">
        <v>33</v>
      </c>
      <c r="AX225" s="14" t="s">
        <v>76</v>
      </c>
      <c r="AY225" s="213" t="s">
        <v>124</v>
      </c>
    </row>
    <row r="226" spans="1:65" s="2" customFormat="1" ht="55.5" customHeight="1">
      <c r="A226" s="34"/>
      <c r="B226" s="35"/>
      <c r="C226" s="173" t="s">
        <v>327</v>
      </c>
      <c r="D226" s="173" t="s">
        <v>127</v>
      </c>
      <c r="E226" s="174" t="s">
        <v>328</v>
      </c>
      <c r="F226" s="175" t="s">
        <v>329</v>
      </c>
      <c r="G226" s="176" t="s">
        <v>177</v>
      </c>
      <c r="H226" s="177">
        <v>9</v>
      </c>
      <c r="I226" s="178"/>
      <c r="J226" s="179">
        <f>ROUND(I226*H226,2)</f>
        <v>0</v>
      </c>
      <c r="K226" s="175" t="s">
        <v>131</v>
      </c>
      <c r="L226" s="39"/>
      <c r="M226" s="180" t="s">
        <v>19</v>
      </c>
      <c r="N226" s="181" t="s">
        <v>42</v>
      </c>
      <c r="O226" s="64"/>
      <c r="P226" s="182">
        <f>O226*H226</f>
        <v>0</v>
      </c>
      <c r="Q226" s="182">
        <v>0</v>
      </c>
      <c r="R226" s="182">
        <f>Q226*H226</f>
        <v>0</v>
      </c>
      <c r="S226" s="182">
        <v>0</v>
      </c>
      <c r="T226" s="183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4" t="s">
        <v>81</v>
      </c>
      <c r="AT226" s="184" t="s">
        <v>127</v>
      </c>
      <c r="AU226" s="184" t="s">
        <v>80</v>
      </c>
      <c r="AY226" s="17" t="s">
        <v>124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17" t="s">
        <v>76</v>
      </c>
      <c r="BK226" s="185">
        <f>ROUND(I226*H226,2)</f>
        <v>0</v>
      </c>
      <c r="BL226" s="17" t="s">
        <v>81</v>
      </c>
      <c r="BM226" s="184" t="s">
        <v>330</v>
      </c>
    </row>
    <row r="227" spans="1:47" s="2" customFormat="1" ht="11.25">
      <c r="A227" s="34"/>
      <c r="B227" s="35"/>
      <c r="C227" s="36"/>
      <c r="D227" s="186" t="s">
        <v>133</v>
      </c>
      <c r="E227" s="36"/>
      <c r="F227" s="187" t="s">
        <v>331</v>
      </c>
      <c r="G227" s="36"/>
      <c r="H227" s="36"/>
      <c r="I227" s="188"/>
      <c r="J227" s="36"/>
      <c r="K227" s="36"/>
      <c r="L227" s="39"/>
      <c r="M227" s="189"/>
      <c r="N227" s="190"/>
      <c r="O227" s="64"/>
      <c r="P227" s="64"/>
      <c r="Q227" s="64"/>
      <c r="R227" s="64"/>
      <c r="S227" s="64"/>
      <c r="T227" s="65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133</v>
      </c>
      <c r="AU227" s="17" t="s">
        <v>80</v>
      </c>
    </row>
    <row r="228" spans="2:51" s="13" customFormat="1" ht="11.25">
      <c r="B228" s="191"/>
      <c r="C228" s="192"/>
      <c r="D228" s="193" t="s">
        <v>135</v>
      </c>
      <c r="E228" s="194" t="s">
        <v>19</v>
      </c>
      <c r="F228" s="195" t="s">
        <v>321</v>
      </c>
      <c r="G228" s="192"/>
      <c r="H228" s="196">
        <v>9</v>
      </c>
      <c r="I228" s="197"/>
      <c r="J228" s="192"/>
      <c r="K228" s="192"/>
      <c r="L228" s="198"/>
      <c r="M228" s="199"/>
      <c r="N228" s="200"/>
      <c r="O228" s="200"/>
      <c r="P228" s="200"/>
      <c r="Q228" s="200"/>
      <c r="R228" s="200"/>
      <c r="S228" s="200"/>
      <c r="T228" s="201"/>
      <c r="AT228" s="202" t="s">
        <v>135</v>
      </c>
      <c r="AU228" s="202" t="s">
        <v>80</v>
      </c>
      <c r="AV228" s="13" t="s">
        <v>80</v>
      </c>
      <c r="AW228" s="13" t="s">
        <v>33</v>
      </c>
      <c r="AX228" s="13" t="s">
        <v>71</v>
      </c>
      <c r="AY228" s="202" t="s">
        <v>124</v>
      </c>
    </row>
    <row r="229" spans="2:51" s="14" customFormat="1" ht="11.25">
      <c r="B229" s="203"/>
      <c r="C229" s="204"/>
      <c r="D229" s="193" t="s">
        <v>135</v>
      </c>
      <c r="E229" s="205" t="s">
        <v>19</v>
      </c>
      <c r="F229" s="206" t="s">
        <v>137</v>
      </c>
      <c r="G229" s="204"/>
      <c r="H229" s="207">
        <v>9</v>
      </c>
      <c r="I229" s="208"/>
      <c r="J229" s="204"/>
      <c r="K229" s="204"/>
      <c r="L229" s="209"/>
      <c r="M229" s="210"/>
      <c r="N229" s="211"/>
      <c r="O229" s="211"/>
      <c r="P229" s="211"/>
      <c r="Q229" s="211"/>
      <c r="R229" s="211"/>
      <c r="S229" s="211"/>
      <c r="T229" s="212"/>
      <c r="AT229" s="213" t="s">
        <v>135</v>
      </c>
      <c r="AU229" s="213" t="s">
        <v>80</v>
      </c>
      <c r="AV229" s="14" t="s">
        <v>81</v>
      </c>
      <c r="AW229" s="14" t="s">
        <v>33</v>
      </c>
      <c r="AX229" s="14" t="s">
        <v>76</v>
      </c>
      <c r="AY229" s="213" t="s">
        <v>124</v>
      </c>
    </row>
    <row r="230" spans="1:65" s="2" customFormat="1" ht="62.65" customHeight="1">
      <c r="A230" s="34"/>
      <c r="B230" s="35"/>
      <c r="C230" s="173" t="s">
        <v>332</v>
      </c>
      <c r="D230" s="173" t="s">
        <v>127</v>
      </c>
      <c r="E230" s="174" t="s">
        <v>333</v>
      </c>
      <c r="F230" s="175" t="s">
        <v>334</v>
      </c>
      <c r="G230" s="176" t="s">
        <v>130</v>
      </c>
      <c r="H230" s="177">
        <v>28</v>
      </c>
      <c r="I230" s="178"/>
      <c r="J230" s="179">
        <f>ROUND(I230*H230,2)</f>
        <v>0</v>
      </c>
      <c r="K230" s="175" t="s">
        <v>131</v>
      </c>
      <c r="L230" s="39"/>
      <c r="M230" s="180" t="s">
        <v>19</v>
      </c>
      <c r="N230" s="181" t="s">
        <v>42</v>
      </c>
      <c r="O230" s="64"/>
      <c r="P230" s="182">
        <f>O230*H230</f>
        <v>0</v>
      </c>
      <c r="Q230" s="182">
        <v>0</v>
      </c>
      <c r="R230" s="182">
        <f>Q230*H230</f>
        <v>0</v>
      </c>
      <c r="S230" s="182">
        <v>0</v>
      </c>
      <c r="T230" s="183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4" t="s">
        <v>81</v>
      </c>
      <c r="AT230" s="184" t="s">
        <v>127</v>
      </c>
      <c r="AU230" s="184" t="s">
        <v>80</v>
      </c>
      <c r="AY230" s="17" t="s">
        <v>124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17" t="s">
        <v>76</v>
      </c>
      <c r="BK230" s="185">
        <f>ROUND(I230*H230,2)</f>
        <v>0</v>
      </c>
      <c r="BL230" s="17" t="s">
        <v>81</v>
      </c>
      <c r="BM230" s="184" t="s">
        <v>335</v>
      </c>
    </row>
    <row r="231" spans="1:47" s="2" customFormat="1" ht="11.25">
      <c r="A231" s="34"/>
      <c r="B231" s="35"/>
      <c r="C231" s="36"/>
      <c r="D231" s="186" t="s">
        <v>133</v>
      </c>
      <c r="E231" s="36"/>
      <c r="F231" s="187" t="s">
        <v>336</v>
      </c>
      <c r="G231" s="36"/>
      <c r="H231" s="36"/>
      <c r="I231" s="188"/>
      <c r="J231" s="36"/>
      <c r="K231" s="36"/>
      <c r="L231" s="39"/>
      <c r="M231" s="189"/>
      <c r="N231" s="190"/>
      <c r="O231" s="64"/>
      <c r="P231" s="64"/>
      <c r="Q231" s="64"/>
      <c r="R231" s="64"/>
      <c r="S231" s="64"/>
      <c r="T231" s="65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133</v>
      </c>
      <c r="AU231" s="17" t="s">
        <v>80</v>
      </c>
    </row>
    <row r="232" spans="2:51" s="15" customFormat="1" ht="11.25">
      <c r="B232" s="224"/>
      <c r="C232" s="225"/>
      <c r="D232" s="193" t="s">
        <v>135</v>
      </c>
      <c r="E232" s="226" t="s">
        <v>19</v>
      </c>
      <c r="F232" s="227" t="s">
        <v>337</v>
      </c>
      <c r="G232" s="225"/>
      <c r="H232" s="226" t="s">
        <v>19</v>
      </c>
      <c r="I232" s="228"/>
      <c r="J232" s="225"/>
      <c r="K232" s="225"/>
      <c r="L232" s="229"/>
      <c r="M232" s="230"/>
      <c r="N232" s="231"/>
      <c r="O232" s="231"/>
      <c r="P232" s="231"/>
      <c r="Q232" s="231"/>
      <c r="R232" s="231"/>
      <c r="S232" s="231"/>
      <c r="T232" s="232"/>
      <c r="AT232" s="233" t="s">
        <v>135</v>
      </c>
      <c r="AU232" s="233" t="s">
        <v>80</v>
      </c>
      <c r="AV232" s="15" t="s">
        <v>76</v>
      </c>
      <c r="AW232" s="15" t="s">
        <v>33</v>
      </c>
      <c r="AX232" s="15" t="s">
        <v>71</v>
      </c>
      <c r="AY232" s="233" t="s">
        <v>124</v>
      </c>
    </row>
    <row r="233" spans="2:51" s="13" customFormat="1" ht="11.25">
      <c r="B233" s="191"/>
      <c r="C233" s="192"/>
      <c r="D233" s="193" t="s">
        <v>135</v>
      </c>
      <c r="E233" s="194" t="s">
        <v>19</v>
      </c>
      <c r="F233" s="195" t="s">
        <v>338</v>
      </c>
      <c r="G233" s="192"/>
      <c r="H233" s="196">
        <v>28</v>
      </c>
      <c r="I233" s="197"/>
      <c r="J233" s="192"/>
      <c r="K233" s="192"/>
      <c r="L233" s="198"/>
      <c r="M233" s="199"/>
      <c r="N233" s="200"/>
      <c r="O233" s="200"/>
      <c r="P233" s="200"/>
      <c r="Q233" s="200"/>
      <c r="R233" s="200"/>
      <c r="S233" s="200"/>
      <c r="T233" s="201"/>
      <c r="AT233" s="202" t="s">
        <v>135</v>
      </c>
      <c r="AU233" s="202" t="s">
        <v>80</v>
      </c>
      <c r="AV233" s="13" t="s">
        <v>80</v>
      </c>
      <c r="AW233" s="13" t="s">
        <v>33</v>
      </c>
      <c r="AX233" s="13" t="s">
        <v>71</v>
      </c>
      <c r="AY233" s="202" t="s">
        <v>124</v>
      </c>
    </row>
    <row r="234" spans="2:51" s="14" customFormat="1" ht="11.25">
      <c r="B234" s="203"/>
      <c r="C234" s="204"/>
      <c r="D234" s="193" t="s">
        <v>135</v>
      </c>
      <c r="E234" s="205" t="s">
        <v>19</v>
      </c>
      <c r="F234" s="206" t="s">
        <v>137</v>
      </c>
      <c r="G234" s="204"/>
      <c r="H234" s="207">
        <v>28</v>
      </c>
      <c r="I234" s="208"/>
      <c r="J234" s="204"/>
      <c r="K234" s="204"/>
      <c r="L234" s="209"/>
      <c r="M234" s="210"/>
      <c r="N234" s="211"/>
      <c r="O234" s="211"/>
      <c r="P234" s="211"/>
      <c r="Q234" s="211"/>
      <c r="R234" s="211"/>
      <c r="S234" s="211"/>
      <c r="T234" s="212"/>
      <c r="AT234" s="213" t="s">
        <v>135</v>
      </c>
      <c r="AU234" s="213" t="s">
        <v>80</v>
      </c>
      <c r="AV234" s="14" t="s">
        <v>81</v>
      </c>
      <c r="AW234" s="14" t="s">
        <v>33</v>
      </c>
      <c r="AX234" s="14" t="s">
        <v>76</v>
      </c>
      <c r="AY234" s="213" t="s">
        <v>124</v>
      </c>
    </row>
    <row r="235" spans="1:65" s="2" customFormat="1" ht="55.5" customHeight="1">
      <c r="A235" s="34"/>
      <c r="B235" s="35"/>
      <c r="C235" s="173" t="s">
        <v>339</v>
      </c>
      <c r="D235" s="173" t="s">
        <v>127</v>
      </c>
      <c r="E235" s="174" t="s">
        <v>340</v>
      </c>
      <c r="F235" s="175" t="s">
        <v>341</v>
      </c>
      <c r="G235" s="176" t="s">
        <v>130</v>
      </c>
      <c r="H235" s="177">
        <v>297.88</v>
      </c>
      <c r="I235" s="178"/>
      <c r="J235" s="179">
        <f>ROUND(I235*H235,2)</f>
        <v>0</v>
      </c>
      <c r="K235" s="175" t="s">
        <v>342</v>
      </c>
      <c r="L235" s="39"/>
      <c r="M235" s="180" t="s">
        <v>19</v>
      </c>
      <c r="N235" s="181" t="s">
        <v>42</v>
      </c>
      <c r="O235" s="64"/>
      <c r="P235" s="182">
        <f>O235*H235</f>
        <v>0</v>
      </c>
      <c r="Q235" s="182">
        <v>0</v>
      </c>
      <c r="R235" s="182">
        <f>Q235*H235</f>
        <v>0</v>
      </c>
      <c r="S235" s="182">
        <v>0</v>
      </c>
      <c r="T235" s="183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4" t="s">
        <v>81</v>
      </c>
      <c r="AT235" s="184" t="s">
        <v>127</v>
      </c>
      <c r="AU235" s="184" t="s">
        <v>80</v>
      </c>
      <c r="AY235" s="17" t="s">
        <v>124</v>
      </c>
      <c r="BE235" s="185">
        <f>IF(N235="základní",J235,0)</f>
        <v>0</v>
      </c>
      <c r="BF235" s="185">
        <f>IF(N235="snížená",J235,0)</f>
        <v>0</v>
      </c>
      <c r="BG235" s="185">
        <f>IF(N235="zákl. přenesená",J235,0)</f>
        <v>0</v>
      </c>
      <c r="BH235" s="185">
        <f>IF(N235="sníž. přenesená",J235,0)</f>
        <v>0</v>
      </c>
      <c r="BI235" s="185">
        <f>IF(N235="nulová",J235,0)</f>
        <v>0</v>
      </c>
      <c r="BJ235" s="17" t="s">
        <v>76</v>
      </c>
      <c r="BK235" s="185">
        <f>ROUND(I235*H235,2)</f>
        <v>0</v>
      </c>
      <c r="BL235" s="17" t="s">
        <v>81</v>
      </c>
      <c r="BM235" s="184" t="s">
        <v>343</v>
      </c>
    </row>
    <row r="236" spans="2:51" s="15" customFormat="1" ht="11.25">
      <c r="B236" s="224"/>
      <c r="C236" s="225"/>
      <c r="D236" s="193" t="s">
        <v>135</v>
      </c>
      <c r="E236" s="226" t="s">
        <v>19</v>
      </c>
      <c r="F236" s="227" t="s">
        <v>344</v>
      </c>
      <c r="G236" s="225"/>
      <c r="H236" s="226" t="s">
        <v>19</v>
      </c>
      <c r="I236" s="228"/>
      <c r="J236" s="225"/>
      <c r="K236" s="225"/>
      <c r="L236" s="229"/>
      <c r="M236" s="230"/>
      <c r="N236" s="231"/>
      <c r="O236" s="231"/>
      <c r="P236" s="231"/>
      <c r="Q236" s="231"/>
      <c r="R236" s="231"/>
      <c r="S236" s="231"/>
      <c r="T236" s="232"/>
      <c r="AT236" s="233" t="s">
        <v>135</v>
      </c>
      <c r="AU236" s="233" t="s">
        <v>80</v>
      </c>
      <c r="AV236" s="15" t="s">
        <v>76</v>
      </c>
      <c r="AW236" s="15" t="s">
        <v>33</v>
      </c>
      <c r="AX236" s="15" t="s">
        <v>71</v>
      </c>
      <c r="AY236" s="233" t="s">
        <v>124</v>
      </c>
    </row>
    <row r="237" spans="2:51" s="13" customFormat="1" ht="11.25">
      <c r="B237" s="191"/>
      <c r="C237" s="192"/>
      <c r="D237" s="193" t="s">
        <v>135</v>
      </c>
      <c r="E237" s="194" t="s">
        <v>19</v>
      </c>
      <c r="F237" s="195" t="s">
        <v>345</v>
      </c>
      <c r="G237" s="192"/>
      <c r="H237" s="196">
        <v>297.88</v>
      </c>
      <c r="I237" s="197"/>
      <c r="J237" s="192"/>
      <c r="K237" s="192"/>
      <c r="L237" s="198"/>
      <c r="M237" s="199"/>
      <c r="N237" s="200"/>
      <c r="O237" s="200"/>
      <c r="P237" s="200"/>
      <c r="Q237" s="200"/>
      <c r="R237" s="200"/>
      <c r="S237" s="200"/>
      <c r="T237" s="201"/>
      <c r="AT237" s="202" t="s">
        <v>135</v>
      </c>
      <c r="AU237" s="202" t="s">
        <v>80</v>
      </c>
      <c r="AV237" s="13" t="s">
        <v>80</v>
      </c>
      <c r="AW237" s="13" t="s">
        <v>33</v>
      </c>
      <c r="AX237" s="13" t="s">
        <v>71</v>
      </c>
      <c r="AY237" s="202" t="s">
        <v>124</v>
      </c>
    </row>
    <row r="238" spans="2:51" s="14" customFormat="1" ht="11.25">
      <c r="B238" s="203"/>
      <c r="C238" s="204"/>
      <c r="D238" s="193" t="s">
        <v>135</v>
      </c>
      <c r="E238" s="205" t="s">
        <v>19</v>
      </c>
      <c r="F238" s="206" t="s">
        <v>137</v>
      </c>
      <c r="G238" s="204"/>
      <c r="H238" s="207">
        <v>297.88</v>
      </c>
      <c r="I238" s="208"/>
      <c r="J238" s="204"/>
      <c r="K238" s="204"/>
      <c r="L238" s="209"/>
      <c r="M238" s="210"/>
      <c r="N238" s="211"/>
      <c r="O238" s="211"/>
      <c r="P238" s="211"/>
      <c r="Q238" s="211"/>
      <c r="R238" s="211"/>
      <c r="S238" s="211"/>
      <c r="T238" s="212"/>
      <c r="AT238" s="213" t="s">
        <v>135</v>
      </c>
      <c r="AU238" s="213" t="s">
        <v>80</v>
      </c>
      <c r="AV238" s="14" t="s">
        <v>81</v>
      </c>
      <c r="AW238" s="14" t="s">
        <v>33</v>
      </c>
      <c r="AX238" s="14" t="s">
        <v>76</v>
      </c>
      <c r="AY238" s="213" t="s">
        <v>124</v>
      </c>
    </row>
    <row r="239" spans="1:65" s="2" customFormat="1" ht="37.9" customHeight="1">
      <c r="A239" s="34"/>
      <c r="B239" s="35"/>
      <c r="C239" s="173" t="s">
        <v>346</v>
      </c>
      <c r="D239" s="173" t="s">
        <v>127</v>
      </c>
      <c r="E239" s="174" t="s">
        <v>347</v>
      </c>
      <c r="F239" s="175" t="s">
        <v>155</v>
      </c>
      <c r="G239" s="176" t="s">
        <v>130</v>
      </c>
      <c r="H239" s="177">
        <v>297.56</v>
      </c>
      <c r="I239" s="178"/>
      <c r="J239" s="179">
        <f>ROUND(I239*H239,2)</f>
        <v>0</v>
      </c>
      <c r="K239" s="175" t="s">
        <v>131</v>
      </c>
      <c r="L239" s="39"/>
      <c r="M239" s="180" t="s">
        <v>19</v>
      </c>
      <c r="N239" s="181" t="s">
        <v>42</v>
      </c>
      <c r="O239" s="64"/>
      <c r="P239" s="182">
        <f>O239*H239</f>
        <v>0</v>
      </c>
      <c r="Q239" s="182">
        <v>0</v>
      </c>
      <c r="R239" s="182">
        <f>Q239*H239</f>
        <v>0</v>
      </c>
      <c r="S239" s="182">
        <v>0</v>
      </c>
      <c r="T239" s="183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4" t="s">
        <v>81</v>
      </c>
      <c r="AT239" s="184" t="s">
        <v>127</v>
      </c>
      <c r="AU239" s="184" t="s">
        <v>80</v>
      </c>
      <c r="AY239" s="17" t="s">
        <v>124</v>
      </c>
      <c r="BE239" s="185">
        <f>IF(N239="základní",J239,0)</f>
        <v>0</v>
      </c>
      <c r="BF239" s="185">
        <f>IF(N239="snížená",J239,0)</f>
        <v>0</v>
      </c>
      <c r="BG239" s="185">
        <f>IF(N239="zákl. přenesená",J239,0)</f>
        <v>0</v>
      </c>
      <c r="BH239" s="185">
        <f>IF(N239="sníž. přenesená",J239,0)</f>
        <v>0</v>
      </c>
      <c r="BI239" s="185">
        <f>IF(N239="nulová",J239,0)</f>
        <v>0</v>
      </c>
      <c r="BJ239" s="17" t="s">
        <v>76</v>
      </c>
      <c r="BK239" s="185">
        <f>ROUND(I239*H239,2)</f>
        <v>0</v>
      </c>
      <c r="BL239" s="17" t="s">
        <v>81</v>
      </c>
      <c r="BM239" s="184" t="s">
        <v>348</v>
      </c>
    </row>
    <row r="240" spans="1:47" s="2" customFormat="1" ht="11.25">
      <c r="A240" s="34"/>
      <c r="B240" s="35"/>
      <c r="C240" s="36"/>
      <c r="D240" s="186" t="s">
        <v>133</v>
      </c>
      <c r="E240" s="36"/>
      <c r="F240" s="187" t="s">
        <v>349</v>
      </c>
      <c r="G240" s="36"/>
      <c r="H240" s="36"/>
      <c r="I240" s="188"/>
      <c r="J240" s="36"/>
      <c r="K240" s="36"/>
      <c r="L240" s="39"/>
      <c r="M240" s="189"/>
      <c r="N240" s="190"/>
      <c r="O240" s="64"/>
      <c r="P240" s="64"/>
      <c r="Q240" s="64"/>
      <c r="R240" s="64"/>
      <c r="S240" s="64"/>
      <c r="T240" s="65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133</v>
      </c>
      <c r="AU240" s="17" t="s">
        <v>80</v>
      </c>
    </row>
    <row r="241" spans="1:65" s="2" customFormat="1" ht="44.25" customHeight="1">
      <c r="A241" s="34"/>
      <c r="B241" s="35"/>
      <c r="C241" s="173" t="s">
        <v>350</v>
      </c>
      <c r="D241" s="173" t="s">
        <v>127</v>
      </c>
      <c r="E241" s="174" t="s">
        <v>158</v>
      </c>
      <c r="F241" s="175" t="s">
        <v>159</v>
      </c>
      <c r="G241" s="176" t="s">
        <v>150</v>
      </c>
      <c r="H241" s="177">
        <v>476.096</v>
      </c>
      <c r="I241" s="178"/>
      <c r="J241" s="179">
        <f>ROUND(I241*H241,2)</f>
        <v>0</v>
      </c>
      <c r="K241" s="175" t="s">
        <v>131</v>
      </c>
      <c r="L241" s="39"/>
      <c r="M241" s="180" t="s">
        <v>19</v>
      </c>
      <c r="N241" s="181" t="s">
        <v>42</v>
      </c>
      <c r="O241" s="64"/>
      <c r="P241" s="182">
        <f>O241*H241</f>
        <v>0</v>
      </c>
      <c r="Q241" s="182">
        <v>0</v>
      </c>
      <c r="R241" s="182">
        <f>Q241*H241</f>
        <v>0</v>
      </c>
      <c r="S241" s="182">
        <v>0</v>
      </c>
      <c r="T241" s="183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4" t="s">
        <v>81</v>
      </c>
      <c r="AT241" s="184" t="s">
        <v>127</v>
      </c>
      <c r="AU241" s="184" t="s">
        <v>80</v>
      </c>
      <c r="AY241" s="17" t="s">
        <v>124</v>
      </c>
      <c r="BE241" s="185">
        <f>IF(N241="základní",J241,0)</f>
        <v>0</v>
      </c>
      <c r="BF241" s="185">
        <f>IF(N241="snížená",J241,0)</f>
        <v>0</v>
      </c>
      <c r="BG241" s="185">
        <f>IF(N241="zákl. přenesená",J241,0)</f>
        <v>0</v>
      </c>
      <c r="BH241" s="185">
        <f>IF(N241="sníž. přenesená",J241,0)</f>
        <v>0</v>
      </c>
      <c r="BI241" s="185">
        <f>IF(N241="nulová",J241,0)</f>
        <v>0</v>
      </c>
      <c r="BJ241" s="17" t="s">
        <v>76</v>
      </c>
      <c r="BK241" s="185">
        <f>ROUND(I241*H241,2)</f>
        <v>0</v>
      </c>
      <c r="BL241" s="17" t="s">
        <v>81</v>
      </c>
      <c r="BM241" s="184" t="s">
        <v>351</v>
      </c>
    </row>
    <row r="242" spans="1:47" s="2" customFormat="1" ht="11.25">
      <c r="A242" s="34"/>
      <c r="B242" s="35"/>
      <c r="C242" s="36"/>
      <c r="D242" s="186" t="s">
        <v>133</v>
      </c>
      <c r="E242" s="36"/>
      <c r="F242" s="187" t="s">
        <v>161</v>
      </c>
      <c r="G242" s="36"/>
      <c r="H242" s="36"/>
      <c r="I242" s="188"/>
      <c r="J242" s="36"/>
      <c r="K242" s="36"/>
      <c r="L242" s="39"/>
      <c r="M242" s="189"/>
      <c r="N242" s="190"/>
      <c r="O242" s="64"/>
      <c r="P242" s="64"/>
      <c r="Q242" s="64"/>
      <c r="R242" s="64"/>
      <c r="S242" s="64"/>
      <c r="T242" s="65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133</v>
      </c>
      <c r="AU242" s="17" t="s">
        <v>80</v>
      </c>
    </row>
    <row r="243" spans="2:51" s="13" customFormat="1" ht="11.25">
      <c r="B243" s="191"/>
      <c r="C243" s="192"/>
      <c r="D243" s="193" t="s">
        <v>135</v>
      </c>
      <c r="E243" s="194" t="s">
        <v>19</v>
      </c>
      <c r="F243" s="195" t="s">
        <v>352</v>
      </c>
      <c r="G243" s="192"/>
      <c r="H243" s="196">
        <v>476.096</v>
      </c>
      <c r="I243" s="197"/>
      <c r="J243" s="192"/>
      <c r="K243" s="192"/>
      <c r="L243" s="198"/>
      <c r="M243" s="199"/>
      <c r="N243" s="200"/>
      <c r="O243" s="200"/>
      <c r="P243" s="200"/>
      <c r="Q243" s="200"/>
      <c r="R243" s="200"/>
      <c r="S243" s="200"/>
      <c r="T243" s="201"/>
      <c r="AT243" s="202" t="s">
        <v>135</v>
      </c>
      <c r="AU243" s="202" t="s">
        <v>80</v>
      </c>
      <c r="AV243" s="13" t="s">
        <v>80</v>
      </c>
      <c r="AW243" s="13" t="s">
        <v>33</v>
      </c>
      <c r="AX243" s="13" t="s">
        <v>71</v>
      </c>
      <c r="AY243" s="202" t="s">
        <v>124</v>
      </c>
    </row>
    <row r="244" spans="2:51" s="14" customFormat="1" ht="11.25">
      <c r="B244" s="203"/>
      <c r="C244" s="204"/>
      <c r="D244" s="193" t="s">
        <v>135</v>
      </c>
      <c r="E244" s="205" t="s">
        <v>19</v>
      </c>
      <c r="F244" s="206" t="s">
        <v>137</v>
      </c>
      <c r="G244" s="204"/>
      <c r="H244" s="207">
        <v>476.096</v>
      </c>
      <c r="I244" s="208"/>
      <c r="J244" s="204"/>
      <c r="K244" s="204"/>
      <c r="L244" s="209"/>
      <c r="M244" s="210"/>
      <c r="N244" s="211"/>
      <c r="O244" s="211"/>
      <c r="P244" s="211"/>
      <c r="Q244" s="211"/>
      <c r="R244" s="211"/>
      <c r="S244" s="211"/>
      <c r="T244" s="212"/>
      <c r="AT244" s="213" t="s">
        <v>135</v>
      </c>
      <c r="AU244" s="213" t="s">
        <v>80</v>
      </c>
      <c r="AV244" s="14" t="s">
        <v>81</v>
      </c>
      <c r="AW244" s="14" t="s">
        <v>33</v>
      </c>
      <c r="AX244" s="14" t="s">
        <v>76</v>
      </c>
      <c r="AY244" s="213" t="s">
        <v>124</v>
      </c>
    </row>
    <row r="245" spans="1:65" s="2" customFormat="1" ht="44.25" customHeight="1">
      <c r="A245" s="34"/>
      <c r="B245" s="35"/>
      <c r="C245" s="173" t="s">
        <v>353</v>
      </c>
      <c r="D245" s="173" t="s">
        <v>127</v>
      </c>
      <c r="E245" s="174" t="s">
        <v>354</v>
      </c>
      <c r="F245" s="175" t="s">
        <v>355</v>
      </c>
      <c r="G245" s="176" t="s">
        <v>130</v>
      </c>
      <c r="H245" s="177">
        <v>3.132</v>
      </c>
      <c r="I245" s="178"/>
      <c r="J245" s="179">
        <f>ROUND(I245*H245,2)</f>
        <v>0</v>
      </c>
      <c r="K245" s="175" t="s">
        <v>131</v>
      </c>
      <c r="L245" s="39"/>
      <c r="M245" s="180" t="s">
        <v>19</v>
      </c>
      <c r="N245" s="181" t="s">
        <v>42</v>
      </c>
      <c r="O245" s="64"/>
      <c r="P245" s="182">
        <f>O245*H245</f>
        <v>0</v>
      </c>
      <c r="Q245" s="182">
        <v>0</v>
      </c>
      <c r="R245" s="182">
        <f>Q245*H245</f>
        <v>0</v>
      </c>
      <c r="S245" s="182">
        <v>0</v>
      </c>
      <c r="T245" s="183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4" t="s">
        <v>81</v>
      </c>
      <c r="AT245" s="184" t="s">
        <v>127</v>
      </c>
      <c r="AU245" s="184" t="s">
        <v>80</v>
      </c>
      <c r="AY245" s="17" t="s">
        <v>124</v>
      </c>
      <c r="BE245" s="185">
        <f>IF(N245="základní",J245,0)</f>
        <v>0</v>
      </c>
      <c r="BF245" s="185">
        <f>IF(N245="snížená",J245,0)</f>
        <v>0</v>
      </c>
      <c r="BG245" s="185">
        <f>IF(N245="zákl. přenesená",J245,0)</f>
        <v>0</v>
      </c>
      <c r="BH245" s="185">
        <f>IF(N245="sníž. přenesená",J245,0)</f>
        <v>0</v>
      </c>
      <c r="BI245" s="185">
        <f>IF(N245="nulová",J245,0)</f>
        <v>0</v>
      </c>
      <c r="BJ245" s="17" t="s">
        <v>76</v>
      </c>
      <c r="BK245" s="185">
        <f>ROUND(I245*H245,2)</f>
        <v>0</v>
      </c>
      <c r="BL245" s="17" t="s">
        <v>81</v>
      </c>
      <c r="BM245" s="184" t="s">
        <v>356</v>
      </c>
    </row>
    <row r="246" spans="1:47" s="2" customFormat="1" ht="11.25">
      <c r="A246" s="34"/>
      <c r="B246" s="35"/>
      <c r="C246" s="36"/>
      <c r="D246" s="186" t="s">
        <v>133</v>
      </c>
      <c r="E246" s="36"/>
      <c r="F246" s="187" t="s">
        <v>357</v>
      </c>
      <c r="G246" s="36"/>
      <c r="H246" s="36"/>
      <c r="I246" s="188"/>
      <c r="J246" s="36"/>
      <c r="K246" s="36"/>
      <c r="L246" s="39"/>
      <c r="M246" s="189"/>
      <c r="N246" s="190"/>
      <c r="O246" s="64"/>
      <c r="P246" s="64"/>
      <c r="Q246" s="64"/>
      <c r="R246" s="64"/>
      <c r="S246" s="64"/>
      <c r="T246" s="65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133</v>
      </c>
      <c r="AU246" s="17" t="s">
        <v>80</v>
      </c>
    </row>
    <row r="247" spans="2:51" s="13" customFormat="1" ht="11.25">
      <c r="B247" s="191"/>
      <c r="C247" s="192"/>
      <c r="D247" s="193" t="s">
        <v>135</v>
      </c>
      <c r="E247" s="194" t="s">
        <v>19</v>
      </c>
      <c r="F247" s="195" t="s">
        <v>358</v>
      </c>
      <c r="G247" s="192"/>
      <c r="H247" s="196">
        <v>3.42</v>
      </c>
      <c r="I247" s="197"/>
      <c r="J247" s="192"/>
      <c r="K247" s="192"/>
      <c r="L247" s="198"/>
      <c r="M247" s="199"/>
      <c r="N247" s="200"/>
      <c r="O247" s="200"/>
      <c r="P247" s="200"/>
      <c r="Q247" s="200"/>
      <c r="R247" s="200"/>
      <c r="S247" s="200"/>
      <c r="T247" s="201"/>
      <c r="AT247" s="202" t="s">
        <v>135</v>
      </c>
      <c r="AU247" s="202" t="s">
        <v>80</v>
      </c>
      <c r="AV247" s="13" t="s">
        <v>80</v>
      </c>
      <c r="AW247" s="13" t="s">
        <v>33</v>
      </c>
      <c r="AX247" s="13" t="s">
        <v>71</v>
      </c>
      <c r="AY247" s="202" t="s">
        <v>124</v>
      </c>
    </row>
    <row r="248" spans="2:51" s="13" customFormat="1" ht="11.25">
      <c r="B248" s="191"/>
      <c r="C248" s="192"/>
      <c r="D248" s="193" t="s">
        <v>135</v>
      </c>
      <c r="E248" s="194" t="s">
        <v>19</v>
      </c>
      <c r="F248" s="195" t="s">
        <v>359</v>
      </c>
      <c r="G248" s="192"/>
      <c r="H248" s="196">
        <v>-0.288</v>
      </c>
      <c r="I248" s="197"/>
      <c r="J248" s="192"/>
      <c r="K248" s="192"/>
      <c r="L248" s="198"/>
      <c r="M248" s="199"/>
      <c r="N248" s="200"/>
      <c r="O248" s="200"/>
      <c r="P248" s="200"/>
      <c r="Q248" s="200"/>
      <c r="R248" s="200"/>
      <c r="S248" s="200"/>
      <c r="T248" s="201"/>
      <c r="AT248" s="202" t="s">
        <v>135</v>
      </c>
      <c r="AU248" s="202" t="s">
        <v>80</v>
      </c>
      <c r="AV248" s="13" t="s">
        <v>80</v>
      </c>
      <c r="AW248" s="13" t="s">
        <v>33</v>
      </c>
      <c r="AX248" s="13" t="s">
        <v>71</v>
      </c>
      <c r="AY248" s="202" t="s">
        <v>124</v>
      </c>
    </row>
    <row r="249" spans="2:51" s="14" customFormat="1" ht="11.25">
      <c r="B249" s="203"/>
      <c r="C249" s="204"/>
      <c r="D249" s="193" t="s">
        <v>135</v>
      </c>
      <c r="E249" s="205" t="s">
        <v>19</v>
      </c>
      <c r="F249" s="206" t="s">
        <v>137</v>
      </c>
      <c r="G249" s="204"/>
      <c r="H249" s="207">
        <v>3.132</v>
      </c>
      <c r="I249" s="208"/>
      <c r="J249" s="204"/>
      <c r="K249" s="204"/>
      <c r="L249" s="209"/>
      <c r="M249" s="210"/>
      <c r="N249" s="211"/>
      <c r="O249" s="211"/>
      <c r="P249" s="211"/>
      <c r="Q249" s="211"/>
      <c r="R249" s="211"/>
      <c r="S249" s="211"/>
      <c r="T249" s="212"/>
      <c r="AT249" s="213" t="s">
        <v>135</v>
      </c>
      <c r="AU249" s="213" t="s">
        <v>80</v>
      </c>
      <c r="AV249" s="14" t="s">
        <v>81</v>
      </c>
      <c r="AW249" s="14" t="s">
        <v>33</v>
      </c>
      <c r="AX249" s="14" t="s">
        <v>76</v>
      </c>
      <c r="AY249" s="213" t="s">
        <v>124</v>
      </c>
    </row>
    <row r="250" spans="1:65" s="2" customFormat="1" ht="16.5" customHeight="1">
      <c r="A250" s="34"/>
      <c r="B250" s="35"/>
      <c r="C250" s="214" t="s">
        <v>360</v>
      </c>
      <c r="D250" s="214" t="s">
        <v>147</v>
      </c>
      <c r="E250" s="215" t="s">
        <v>361</v>
      </c>
      <c r="F250" s="216" t="s">
        <v>362</v>
      </c>
      <c r="G250" s="217" t="s">
        <v>150</v>
      </c>
      <c r="H250" s="218">
        <v>6.264</v>
      </c>
      <c r="I250" s="219"/>
      <c r="J250" s="220">
        <f>ROUND(I250*H250,2)</f>
        <v>0</v>
      </c>
      <c r="K250" s="216" t="s">
        <v>131</v>
      </c>
      <c r="L250" s="221"/>
      <c r="M250" s="222" t="s">
        <v>19</v>
      </c>
      <c r="N250" s="223" t="s">
        <v>42</v>
      </c>
      <c r="O250" s="64"/>
      <c r="P250" s="182">
        <f>O250*H250</f>
        <v>0</v>
      </c>
      <c r="Q250" s="182">
        <v>1</v>
      </c>
      <c r="R250" s="182">
        <f>Q250*H250</f>
        <v>6.264</v>
      </c>
      <c r="S250" s="182">
        <v>0</v>
      </c>
      <c r="T250" s="183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4" t="s">
        <v>151</v>
      </c>
      <c r="AT250" s="184" t="s">
        <v>147</v>
      </c>
      <c r="AU250" s="184" t="s">
        <v>80</v>
      </c>
      <c r="AY250" s="17" t="s">
        <v>124</v>
      </c>
      <c r="BE250" s="185">
        <f>IF(N250="základní",J250,0)</f>
        <v>0</v>
      </c>
      <c r="BF250" s="185">
        <f>IF(N250="snížená",J250,0)</f>
        <v>0</v>
      </c>
      <c r="BG250" s="185">
        <f>IF(N250="zákl. přenesená",J250,0)</f>
        <v>0</v>
      </c>
      <c r="BH250" s="185">
        <f>IF(N250="sníž. přenesená",J250,0)</f>
        <v>0</v>
      </c>
      <c r="BI250" s="185">
        <f>IF(N250="nulová",J250,0)</f>
        <v>0</v>
      </c>
      <c r="BJ250" s="17" t="s">
        <v>76</v>
      </c>
      <c r="BK250" s="185">
        <f>ROUND(I250*H250,2)</f>
        <v>0</v>
      </c>
      <c r="BL250" s="17" t="s">
        <v>81</v>
      </c>
      <c r="BM250" s="184" t="s">
        <v>363</v>
      </c>
    </row>
    <row r="251" spans="2:51" s="13" customFormat="1" ht="11.25">
      <c r="B251" s="191"/>
      <c r="C251" s="192"/>
      <c r="D251" s="193" t="s">
        <v>135</v>
      </c>
      <c r="E251" s="194" t="s">
        <v>19</v>
      </c>
      <c r="F251" s="195" t="s">
        <v>364</v>
      </c>
      <c r="G251" s="192"/>
      <c r="H251" s="196">
        <v>6.264</v>
      </c>
      <c r="I251" s="197"/>
      <c r="J251" s="192"/>
      <c r="K251" s="192"/>
      <c r="L251" s="198"/>
      <c r="M251" s="199"/>
      <c r="N251" s="200"/>
      <c r="O251" s="200"/>
      <c r="P251" s="200"/>
      <c r="Q251" s="200"/>
      <c r="R251" s="200"/>
      <c r="S251" s="200"/>
      <c r="T251" s="201"/>
      <c r="AT251" s="202" t="s">
        <v>135</v>
      </c>
      <c r="AU251" s="202" t="s">
        <v>80</v>
      </c>
      <c r="AV251" s="13" t="s">
        <v>80</v>
      </c>
      <c r="AW251" s="13" t="s">
        <v>33</v>
      </c>
      <c r="AX251" s="13" t="s">
        <v>71</v>
      </c>
      <c r="AY251" s="202" t="s">
        <v>124</v>
      </c>
    </row>
    <row r="252" spans="2:51" s="14" customFormat="1" ht="11.25">
      <c r="B252" s="203"/>
      <c r="C252" s="204"/>
      <c r="D252" s="193" t="s">
        <v>135</v>
      </c>
      <c r="E252" s="205" t="s">
        <v>19</v>
      </c>
      <c r="F252" s="206" t="s">
        <v>137</v>
      </c>
      <c r="G252" s="204"/>
      <c r="H252" s="207">
        <v>6.264</v>
      </c>
      <c r="I252" s="208"/>
      <c r="J252" s="204"/>
      <c r="K252" s="204"/>
      <c r="L252" s="209"/>
      <c r="M252" s="210"/>
      <c r="N252" s="211"/>
      <c r="O252" s="211"/>
      <c r="P252" s="211"/>
      <c r="Q252" s="211"/>
      <c r="R252" s="211"/>
      <c r="S252" s="211"/>
      <c r="T252" s="212"/>
      <c r="AT252" s="213" t="s">
        <v>135</v>
      </c>
      <c r="AU252" s="213" t="s">
        <v>80</v>
      </c>
      <c r="AV252" s="14" t="s">
        <v>81</v>
      </c>
      <c r="AW252" s="14" t="s">
        <v>33</v>
      </c>
      <c r="AX252" s="14" t="s">
        <v>76</v>
      </c>
      <c r="AY252" s="213" t="s">
        <v>124</v>
      </c>
    </row>
    <row r="253" spans="1:65" s="2" customFormat="1" ht="37.9" customHeight="1">
      <c r="A253" s="34"/>
      <c r="B253" s="35"/>
      <c r="C253" s="173" t="s">
        <v>365</v>
      </c>
      <c r="D253" s="173" t="s">
        <v>127</v>
      </c>
      <c r="E253" s="174" t="s">
        <v>366</v>
      </c>
      <c r="F253" s="175" t="s">
        <v>367</v>
      </c>
      <c r="G253" s="176" t="s">
        <v>166</v>
      </c>
      <c r="H253" s="177">
        <v>290</v>
      </c>
      <c r="I253" s="178"/>
      <c r="J253" s="179">
        <f>ROUND(I253*H253,2)</f>
        <v>0</v>
      </c>
      <c r="K253" s="175" t="s">
        <v>131</v>
      </c>
      <c r="L253" s="39"/>
      <c r="M253" s="180" t="s">
        <v>19</v>
      </c>
      <c r="N253" s="181" t="s">
        <v>42</v>
      </c>
      <c r="O253" s="64"/>
      <c r="P253" s="182">
        <f>O253*H253</f>
        <v>0</v>
      </c>
      <c r="Q253" s="182">
        <v>0</v>
      </c>
      <c r="R253" s="182">
        <f>Q253*H253</f>
        <v>0</v>
      </c>
      <c r="S253" s="182">
        <v>0</v>
      </c>
      <c r="T253" s="183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4" t="s">
        <v>81</v>
      </c>
      <c r="AT253" s="184" t="s">
        <v>127</v>
      </c>
      <c r="AU253" s="184" t="s">
        <v>80</v>
      </c>
      <c r="AY253" s="17" t="s">
        <v>124</v>
      </c>
      <c r="BE253" s="185">
        <f>IF(N253="základní",J253,0)</f>
        <v>0</v>
      </c>
      <c r="BF253" s="185">
        <f>IF(N253="snížená",J253,0)</f>
        <v>0</v>
      </c>
      <c r="BG253" s="185">
        <f>IF(N253="zákl. přenesená",J253,0)</f>
        <v>0</v>
      </c>
      <c r="BH253" s="185">
        <f>IF(N253="sníž. přenesená",J253,0)</f>
        <v>0</v>
      </c>
      <c r="BI253" s="185">
        <f>IF(N253="nulová",J253,0)</f>
        <v>0</v>
      </c>
      <c r="BJ253" s="17" t="s">
        <v>76</v>
      </c>
      <c r="BK253" s="185">
        <f>ROUND(I253*H253,2)</f>
        <v>0</v>
      </c>
      <c r="BL253" s="17" t="s">
        <v>81</v>
      </c>
      <c r="BM253" s="184" t="s">
        <v>368</v>
      </c>
    </row>
    <row r="254" spans="1:47" s="2" customFormat="1" ht="11.25">
      <c r="A254" s="34"/>
      <c r="B254" s="35"/>
      <c r="C254" s="36"/>
      <c r="D254" s="186" t="s">
        <v>133</v>
      </c>
      <c r="E254" s="36"/>
      <c r="F254" s="187" t="s">
        <v>369</v>
      </c>
      <c r="G254" s="36"/>
      <c r="H254" s="36"/>
      <c r="I254" s="188"/>
      <c r="J254" s="36"/>
      <c r="K254" s="36"/>
      <c r="L254" s="39"/>
      <c r="M254" s="189"/>
      <c r="N254" s="190"/>
      <c r="O254" s="64"/>
      <c r="P254" s="64"/>
      <c r="Q254" s="64"/>
      <c r="R254" s="64"/>
      <c r="S254" s="64"/>
      <c r="T254" s="65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133</v>
      </c>
      <c r="AU254" s="17" t="s">
        <v>80</v>
      </c>
    </row>
    <row r="255" spans="2:51" s="15" customFormat="1" ht="11.25">
      <c r="B255" s="224"/>
      <c r="C255" s="225"/>
      <c r="D255" s="193" t="s">
        <v>135</v>
      </c>
      <c r="E255" s="226" t="s">
        <v>19</v>
      </c>
      <c r="F255" s="227" t="s">
        <v>370</v>
      </c>
      <c r="G255" s="225"/>
      <c r="H255" s="226" t="s">
        <v>19</v>
      </c>
      <c r="I255" s="228"/>
      <c r="J255" s="225"/>
      <c r="K255" s="225"/>
      <c r="L255" s="229"/>
      <c r="M255" s="230"/>
      <c r="N255" s="231"/>
      <c r="O255" s="231"/>
      <c r="P255" s="231"/>
      <c r="Q255" s="231"/>
      <c r="R255" s="231"/>
      <c r="S255" s="231"/>
      <c r="T255" s="232"/>
      <c r="AT255" s="233" t="s">
        <v>135</v>
      </c>
      <c r="AU255" s="233" t="s">
        <v>80</v>
      </c>
      <c r="AV255" s="15" t="s">
        <v>76</v>
      </c>
      <c r="AW255" s="15" t="s">
        <v>33</v>
      </c>
      <c r="AX255" s="15" t="s">
        <v>71</v>
      </c>
      <c r="AY255" s="233" t="s">
        <v>124</v>
      </c>
    </row>
    <row r="256" spans="2:51" s="13" customFormat="1" ht="11.25">
      <c r="B256" s="191"/>
      <c r="C256" s="192"/>
      <c r="D256" s="193" t="s">
        <v>135</v>
      </c>
      <c r="E256" s="194" t="s">
        <v>19</v>
      </c>
      <c r="F256" s="195" t="s">
        <v>371</v>
      </c>
      <c r="G256" s="192"/>
      <c r="H256" s="196">
        <v>290</v>
      </c>
      <c r="I256" s="197"/>
      <c r="J256" s="192"/>
      <c r="K256" s="192"/>
      <c r="L256" s="198"/>
      <c r="M256" s="199"/>
      <c r="N256" s="200"/>
      <c r="O256" s="200"/>
      <c r="P256" s="200"/>
      <c r="Q256" s="200"/>
      <c r="R256" s="200"/>
      <c r="S256" s="200"/>
      <c r="T256" s="201"/>
      <c r="AT256" s="202" t="s">
        <v>135</v>
      </c>
      <c r="AU256" s="202" t="s">
        <v>80</v>
      </c>
      <c r="AV256" s="13" t="s">
        <v>80</v>
      </c>
      <c r="AW256" s="13" t="s">
        <v>33</v>
      </c>
      <c r="AX256" s="13" t="s">
        <v>71</v>
      </c>
      <c r="AY256" s="202" t="s">
        <v>124</v>
      </c>
    </row>
    <row r="257" spans="2:51" s="14" customFormat="1" ht="11.25">
      <c r="B257" s="203"/>
      <c r="C257" s="204"/>
      <c r="D257" s="193" t="s">
        <v>135</v>
      </c>
      <c r="E257" s="205" t="s">
        <v>19</v>
      </c>
      <c r="F257" s="206" t="s">
        <v>137</v>
      </c>
      <c r="G257" s="204"/>
      <c r="H257" s="207">
        <v>290</v>
      </c>
      <c r="I257" s="208"/>
      <c r="J257" s="204"/>
      <c r="K257" s="204"/>
      <c r="L257" s="209"/>
      <c r="M257" s="210"/>
      <c r="N257" s="211"/>
      <c r="O257" s="211"/>
      <c r="P257" s="211"/>
      <c r="Q257" s="211"/>
      <c r="R257" s="211"/>
      <c r="S257" s="211"/>
      <c r="T257" s="212"/>
      <c r="AT257" s="213" t="s">
        <v>135</v>
      </c>
      <c r="AU257" s="213" t="s">
        <v>80</v>
      </c>
      <c r="AV257" s="14" t="s">
        <v>81</v>
      </c>
      <c r="AW257" s="14" t="s">
        <v>33</v>
      </c>
      <c r="AX257" s="14" t="s">
        <v>76</v>
      </c>
      <c r="AY257" s="213" t="s">
        <v>124</v>
      </c>
    </row>
    <row r="258" spans="1:65" s="2" customFormat="1" ht="37.9" customHeight="1">
      <c r="A258" s="34"/>
      <c r="B258" s="35"/>
      <c r="C258" s="173" t="s">
        <v>372</v>
      </c>
      <c r="D258" s="173" t="s">
        <v>127</v>
      </c>
      <c r="E258" s="174" t="s">
        <v>373</v>
      </c>
      <c r="F258" s="175" t="s">
        <v>374</v>
      </c>
      <c r="G258" s="176" t="s">
        <v>166</v>
      </c>
      <c r="H258" s="177">
        <v>290</v>
      </c>
      <c r="I258" s="178"/>
      <c r="J258" s="179">
        <f>ROUND(I258*H258,2)</f>
        <v>0</v>
      </c>
      <c r="K258" s="175" t="s">
        <v>131</v>
      </c>
      <c r="L258" s="39"/>
      <c r="M258" s="180" t="s">
        <v>19</v>
      </c>
      <c r="N258" s="181" t="s">
        <v>42</v>
      </c>
      <c r="O258" s="64"/>
      <c r="P258" s="182">
        <f>O258*H258</f>
        <v>0</v>
      </c>
      <c r="Q258" s="182">
        <v>0</v>
      </c>
      <c r="R258" s="182">
        <f>Q258*H258</f>
        <v>0</v>
      </c>
      <c r="S258" s="182">
        <v>0</v>
      </c>
      <c r="T258" s="183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4" t="s">
        <v>81</v>
      </c>
      <c r="AT258" s="184" t="s">
        <v>127</v>
      </c>
      <c r="AU258" s="184" t="s">
        <v>80</v>
      </c>
      <c r="AY258" s="17" t="s">
        <v>124</v>
      </c>
      <c r="BE258" s="185">
        <f>IF(N258="základní",J258,0)</f>
        <v>0</v>
      </c>
      <c r="BF258" s="185">
        <f>IF(N258="snížená",J258,0)</f>
        <v>0</v>
      </c>
      <c r="BG258" s="185">
        <f>IF(N258="zákl. přenesená",J258,0)</f>
        <v>0</v>
      </c>
      <c r="BH258" s="185">
        <f>IF(N258="sníž. přenesená",J258,0)</f>
        <v>0</v>
      </c>
      <c r="BI258" s="185">
        <f>IF(N258="nulová",J258,0)</f>
        <v>0</v>
      </c>
      <c r="BJ258" s="17" t="s">
        <v>76</v>
      </c>
      <c r="BK258" s="185">
        <f>ROUND(I258*H258,2)</f>
        <v>0</v>
      </c>
      <c r="BL258" s="17" t="s">
        <v>81</v>
      </c>
      <c r="BM258" s="184" t="s">
        <v>375</v>
      </c>
    </row>
    <row r="259" spans="1:47" s="2" customFormat="1" ht="11.25">
      <c r="A259" s="34"/>
      <c r="B259" s="35"/>
      <c r="C259" s="36"/>
      <c r="D259" s="186" t="s">
        <v>133</v>
      </c>
      <c r="E259" s="36"/>
      <c r="F259" s="187" t="s">
        <v>376</v>
      </c>
      <c r="G259" s="36"/>
      <c r="H259" s="36"/>
      <c r="I259" s="188"/>
      <c r="J259" s="36"/>
      <c r="K259" s="36"/>
      <c r="L259" s="39"/>
      <c r="M259" s="189"/>
      <c r="N259" s="190"/>
      <c r="O259" s="64"/>
      <c r="P259" s="64"/>
      <c r="Q259" s="64"/>
      <c r="R259" s="64"/>
      <c r="S259" s="64"/>
      <c r="T259" s="65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133</v>
      </c>
      <c r="AU259" s="17" t="s">
        <v>80</v>
      </c>
    </row>
    <row r="260" spans="1:65" s="2" customFormat="1" ht="16.5" customHeight="1">
      <c r="A260" s="34"/>
      <c r="B260" s="35"/>
      <c r="C260" s="214" t="s">
        <v>377</v>
      </c>
      <c r="D260" s="214" t="s">
        <v>147</v>
      </c>
      <c r="E260" s="215" t="s">
        <v>378</v>
      </c>
      <c r="F260" s="216" t="s">
        <v>379</v>
      </c>
      <c r="G260" s="217" t="s">
        <v>380</v>
      </c>
      <c r="H260" s="218">
        <v>11.6</v>
      </c>
      <c r="I260" s="219"/>
      <c r="J260" s="220">
        <f>ROUND(I260*H260,2)</f>
        <v>0</v>
      </c>
      <c r="K260" s="216" t="s">
        <v>131</v>
      </c>
      <c r="L260" s="221"/>
      <c r="M260" s="222" t="s">
        <v>19</v>
      </c>
      <c r="N260" s="223" t="s">
        <v>42</v>
      </c>
      <c r="O260" s="64"/>
      <c r="P260" s="182">
        <f>O260*H260</f>
        <v>0</v>
      </c>
      <c r="Q260" s="182">
        <v>0.001</v>
      </c>
      <c r="R260" s="182">
        <f>Q260*H260</f>
        <v>0.0116</v>
      </c>
      <c r="S260" s="182">
        <v>0</v>
      </c>
      <c r="T260" s="183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4" t="s">
        <v>151</v>
      </c>
      <c r="AT260" s="184" t="s">
        <v>147</v>
      </c>
      <c r="AU260" s="184" t="s">
        <v>80</v>
      </c>
      <c r="AY260" s="17" t="s">
        <v>124</v>
      </c>
      <c r="BE260" s="185">
        <f>IF(N260="základní",J260,0)</f>
        <v>0</v>
      </c>
      <c r="BF260" s="185">
        <f>IF(N260="snížená",J260,0)</f>
        <v>0</v>
      </c>
      <c r="BG260" s="185">
        <f>IF(N260="zákl. přenesená",J260,0)</f>
        <v>0</v>
      </c>
      <c r="BH260" s="185">
        <f>IF(N260="sníž. přenesená",J260,0)</f>
        <v>0</v>
      </c>
      <c r="BI260" s="185">
        <f>IF(N260="nulová",J260,0)</f>
        <v>0</v>
      </c>
      <c r="BJ260" s="17" t="s">
        <v>76</v>
      </c>
      <c r="BK260" s="185">
        <f>ROUND(I260*H260,2)</f>
        <v>0</v>
      </c>
      <c r="BL260" s="17" t="s">
        <v>81</v>
      </c>
      <c r="BM260" s="184" t="s">
        <v>381</v>
      </c>
    </row>
    <row r="261" spans="2:51" s="13" customFormat="1" ht="11.25">
      <c r="B261" s="191"/>
      <c r="C261" s="192"/>
      <c r="D261" s="193" t="s">
        <v>135</v>
      </c>
      <c r="E261" s="194" t="s">
        <v>19</v>
      </c>
      <c r="F261" s="195" t="s">
        <v>382</v>
      </c>
      <c r="G261" s="192"/>
      <c r="H261" s="196">
        <v>11.6</v>
      </c>
      <c r="I261" s="197"/>
      <c r="J261" s="192"/>
      <c r="K261" s="192"/>
      <c r="L261" s="198"/>
      <c r="M261" s="199"/>
      <c r="N261" s="200"/>
      <c r="O261" s="200"/>
      <c r="P261" s="200"/>
      <c r="Q261" s="200"/>
      <c r="R261" s="200"/>
      <c r="S261" s="200"/>
      <c r="T261" s="201"/>
      <c r="AT261" s="202" t="s">
        <v>135</v>
      </c>
      <c r="AU261" s="202" t="s">
        <v>80</v>
      </c>
      <c r="AV261" s="13" t="s">
        <v>80</v>
      </c>
      <c r="AW261" s="13" t="s">
        <v>33</v>
      </c>
      <c r="AX261" s="13" t="s">
        <v>71</v>
      </c>
      <c r="AY261" s="202" t="s">
        <v>124</v>
      </c>
    </row>
    <row r="262" spans="2:51" s="14" customFormat="1" ht="11.25">
      <c r="B262" s="203"/>
      <c r="C262" s="204"/>
      <c r="D262" s="193" t="s">
        <v>135</v>
      </c>
      <c r="E262" s="205" t="s">
        <v>19</v>
      </c>
      <c r="F262" s="206" t="s">
        <v>137</v>
      </c>
      <c r="G262" s="204"/>
      <c r="H262" s="207">
        <v>11.6</v>
      </c>
      <c r="I262" s="208"/>
      <c r="J262" s="204"/>
      <c r="K262" s="204"/>
      <c r="L262" s="209"/>
      <c r="M262" s="210"/>
      <c r="N262" s="211"/>
      <c r="O262" s="211"/>
      <c r="P262" s="211"/>
      <c r="Q262" s="211"/>
      <c r="R262" s="211"/>
      <c r="S262" s="211"/>
      <c r="T262" s="212"/>
      <c r="AT262" s="213" t="s">
        <v>135</v>
      </c>
      <c r="AU262" s="213" t="s">
        <v>80</v>
      </c>
      <c r="AV262" s="14" t="s">
        <v>81</v>
      </c>
      <c r="AW262" s="14" t="s">
        <v>33</v>
      </c>
      <c r="AX262" s="14" t="s">
        <v>76</v>
      </c>
      <c r="AY262" s="213" t="s">
        <v>124</v>
      </c>
    </row>
    <row r="263" spans="1:65" s="2" customFormat="1" ht="33" customHeight="1">
      <c r="A263" s="34"/>
      <c r="B263" s="35"/>
      <c r="C263" s="173" t="s">
        <v>383</v>
      </c>
      <c r="D263" s="173" t="s">
        <v>127</v>
      </c>
      <c r="E263" s="174" t="s">
        <v>384</v>
      </c>
      <c r="F263" s="175" t="s">
        <v>385</v>
      </c>
      <c r="G263" s="176" t="s">
        <v>166</v>
      </c>
      <c r="H263" s="177">
        <v>817.4</v>
      </c>
      <c r="I263" s="178"/>
      <c r="J263" s="179">
        <f>ROUND(I263*H263,2)</f>
        <v>0</v>
      </c>
      <c r="K263" s="175" t="s">
        <v>131</v>
      </c>
      <c r="L263" s="39"/>
      <c r="M263" s="180" t="s">
        <v>19</v>
      </c>
      <c r="N263" s="181" t="s">
        <v>42</v>
      </c>
      <c r="O263" s="64"/>
      <c r="P263" s="182">
        <f>O263*H263</f>
        <v>0</v>
      </c>
      <c r="Q263" s="182">
        <v>0</v>
      </c>
      <c r="R263" s="182">
        <f>Q263*H263</f>
        <v>0</v>
      </c>
      <c r="S263" s="182">
        <v>0</v>
      </c>
      <c r="T263" s="183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4" t="s">
        <v>81</v>
      </c>
      <c r="AT263" s="184" t="s">
        <v>127</v>
      </c>
      <c r="AU263" s="184" t="s">
        <v>80</v>
      </c>
      <c r="AY263" s="17" t="s">
        <v>124</v>
      </c>
      <c r="BE263" s="185">
        <f>IF(N263="základní",J263,0)</f>
        <v>0</v>
      </c>
      <c r="BF263" s="185">
        <f>IF(N263="snížená",J263,0)</f>
        <v>0</v>
      </c>
      <c r="BG263" s="185">
        <f>IF(N263="zákl. přenesená",J263,0)</f>
        <v>0</v>
      </c>
      <c r="BH263" s="185">
        <f>IF(N263="sníž. přenesená",J263,0)</f>
        <v>0</v>
      </c>
      <c r="BI263" s="185">
        <f>IF(N263="nulová",J263,0)</f>
        <v>0</v>
      </c>
      <c r="BJ263" s="17" t="s">
        <v>76</v>
      </c>
      <c r="BK263" s="185">
        <f>ROUND(I263*H263,2)</f>
        <v>0</v>
      </c>
      <c r="BL263" s="17" t="s">
        <v>81</v>
      </c>
      <c r="BM263" s="184" t="s">
        <v>386</v>
      </c>
    </row>
    <row r="264" spans="1:47" s="2" customFormat="1" ht="11.25">
      <c r="A264" s="34"/>
      <c r="B264" s="35"/>
      <c r="C264" s="36"/>
      <c r="D264" s="186" t="s">
        <v>133</v>
      </c>
      <c r="E264" s="36"/>
      <c r="F264" s="187" t="s">
        <v>387</v>
      </c>
      <c r="G264" s="36"/>
      <c r="H264" s="36"/>
      <c r="I264" s="188"/>
      <c r="J264" s="36"/>
      <c r="K264" s="36"/>
      <c r="L264" s="39"/>
      <c r="M264" s="189"/>
      <c r="N264" s="190"/>
      <c r="O264" s="64"/>
      <c r="P264" s="64"/>
      <c r="Q264" s="64"/>
      <c r="R264" s="64"/>
      <c r="S264" s="64"/>
      <c r="T264" s="65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133</v>
      </c>
      <c r="AU264" s="17" t="s">
        <v>80</v>
      </c>
    </row>
    <row r="265" spans="2:51" s="13" customFormat="1" ht="11.25">
      <c r="B265" s="191"/>
      <c r="C265" s="192"/>
      <c r="D265" s="193" t="s">
        <v>135</v>
      </c>
      <c r="E265" s="194" t="s">
        <v>19</v>
      </c>
      <c r="F265" s="195" t="s">
        <v>388</v>
      </c>
      <c r="G265" s="192"/>
      <c r="H265" s="196">
        <v>817.4</v>
      </c>
      <c r="I265" s="197"/>
      <c r="J265" s="192"/>
      <c r="K265" s="192"/>
      <c r="L265" s="198"/>
      <c r="M265" s="199"/>
      <c r="N265" s="200"/>
      <c r="O265" s="200"/>
      <c r="P265" s="200"/>
      <c r="Q265" s="200"/>
      <c r="R265" s="200"/>
      <c r="S265" s="200"/>
      <c r="T265" s="201"/>
      <c r="AT265" s="202" t="s">
        <v>135</v>
      </c>
      <c r="AU265" s="202" t="s">
        <v>80</v>
      </c>
      <c r="AV265" s="13" t="s">
        <v>80</v>
      </c>
      <c r="AW265" s="13" t="s">
        <v>33</v>
      </c>
      <c r="AX265" s="13" t="s">
        <v>71</v>
      </c>
      <c r="AY265" s="202" t="s">
        <v>124</v>
      </c>
    </row>
    <row r="266" spans="2:51" s="14" customFormat="1" ht="11.25">
      <c r="B266" s="203"/>
      <c r="C266" s="204"/>
      <c r="D266" s="193" t="s">
        <v>135</v>
      </c>
      <c r="E266" s="205" t="s">
        <v>19</v>
      </c>
      <c r="F266" s="206" t="s">
        <v>137</v>
      </c>
      <c r="G266" s="204"/>
      <c r="H266" s="207">
        <v>817.4</v>
      </c>
      <c r="I266" s="208"/>
      <c r="J266" s="204"/>
      <c r="K266" s="204"/>
      <c r="L266" s="209"/>
      <c r="M266" s="210"/>
      <c r="N266" s="211"/>
      <c r="O266" s="211"/>
      <c r="P266" s="211"/>
      <c r="Q266" s="211"/>
      <c r="R266" s="211"/>
      <c r="S266" s="211"/>
      <c r="T266" s="212"/>
      <c r="AT266" s="213" t="s">
        <v>135</v>
      </c>
      <c r="AU266" s="213" t="s">
        <v>80</v>
      </c>
      <c r="AV266" s="14" t="s">
        <v>81</v>
      </c>
      <c r="AW266" s="14" t="s">
        <v>33</v>
      </c>
      <c r="AX266" s="14" t="s">
        <v>76</v>
      </c>
      <c r="AY266" s="213" t="s">
        <v>124</v>
      </c>
    </row>
    <row r="267" spans="1:65" s="2" customFormat="1" ht="44.25" customHeight="1">
      <c r="A267" s="34"/>
      <c r="B267" s="35"/>
      <c r="C267" s="173" t="s">
        <v>389</v>
      </c>
      <c r="D267" s="173" t="s">
        <v>127</v>
      </c>
      <c r="E267" s="174" t="s">
        <v>390</v>
      </c>
      <c r="F267" s="175" t="s">
        <v>391</v>
      </c>
      <c r="G267" s="176" t="s">
        <v>177</v>
      </c>
      <c r="H267" s="177">
        <v>20</v>
      </c>
      <c r="I267" s="178"/>
      <c r="J267" s="179">
        <f>ROUND(I267*H267,2)</f>
        <v>0</v>
      </c>
      <c r="K267" s="175" t="s">
        <v>131</v>
      </c>
      <c r="L267" s="39"/>
      <c r="M267" s="180" t="s">
        <v>19</v>
      </c>
      <c r="N267" s="181" t="s">
        <v>42</v>
      </c>
      <c r="O267" s="64"/>
      <c r="P267" s="182">
        <f>O267*H267</f>
        <v>0</v>
      </c>
      <c r="Q267" s="182">
        <v>0.02135</v>
      </c>
      <c r="R267" s="182">
        <f>Q267*H267</f>
        <v>0.42700000000000005</v>
      </c>
      <c r="S267" s="182">
        <v>0</v>
      </c>
      <c r="T267" s="183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84" t="s">
        <v>81</v>
      </c>
      <c r="AT267" s="184" t="s">
        <v>127</v>
      </c>
      <c r="AU267" s="184" t="s">
        <v>80</v>
      </c>
      <c r="AY267" s="17" t="s">
        <v>124</v>
      </c>
      <c r="BE267" s="185">
        <f>IF(N267="základní",J267,0)</f>
        <v>0</v>
      </c>
      <c r="BF267" s="185">
        <f>IF(N267="snížená",J267,0)</f>
        <v>0</v>
      </c>
      <c r="BG267" s="185">
        <f>IF(N267="zákl. přenesená",J267,0)</f>
        <v>0</v>
      </c>
      <c r="BH267" s="185">
        <f>IF(N267="sníž. přenesená",J267,0)</f>
        <v>0</v>
      </c>
      <c r="BI267" s="185">
        <f>IF(N267="nulová",J267,0)</f>
        <v>0</v>
      </c>
      <c r="BJ267" s="17" t="s">
        <v>76</v>
      </c>
      <c r="BK267" s="185">
        <f>ROUND(I267*H267,2)</f>
        <v>0</v>
      </c>
      <c r="BL267" s="17" t="s">
        <v>81</v>
      </c>
      <c r="BM267" s="184" t="s">
        <v>392</v>
      </c>
    </row>
    <row r="268" spans="1:47" s="2" customFormat="1" ht="11.25">
      <c r="A268" s="34"/>
      <c r="B268" s="35"/>
      <c r="C268" s="36"/>
      <c r="D268" s="186" t="s">
        <v>133</v>
      </c>
      <c r="E268" s="36"/>
      <c r="F268" s="187" t="s">
        <v>393</v>
      </c>
      <c r="G268" s="36"/>
      <c r="H268" s="36"/>
      <c r="I268" s="188"/>
      <c r="J268" s="36"/>
      <c r="K268" s="36"/>
      <c r="L268" s="39"/>
      <c r="M268" s="189"/>
      <c r="N268" s="190"/>
      <c r="O268" s="64"/>
      <c r="P268" s="64"/>
      <c r="Q268" s="64"/>
      <c r="R268" s="64"/>
      <c r="S268" s="64"/>
      <c r="T268" s="65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7" t="s">
        <v>133</v>
      </c>
      <c r="AU268" s="17" t="s">
        <v>80</v>
      </c>
    </row>
    <row r="269" spans="2:51" s="15" customFormat="1" ht="11.25">
      <c r="B269" s="224"/>
      <c r="C269" s="225"/>
      <c r="D269" s="193" t="s">
        <v>135</v>
      </c>
      <c r="E269" s="226" t="s">
        <v>19</v>
      </c>
      <c r="F269" s="227" t="s">
        <v>370</v>
      </c>
      <c r="G269" s="225"/>
      <c r="H269" s="226" t="s">
        <v>19</v>
      </c>
      <c r="I269" s="228"/>
      <c r="J269" s="225"/>
      <c r="K269" s="225"/>
      <c r="L269" s="229"/>
      <c r="M269" s="230"/>
      <c r="N269" s="231"/>
      <c r="O269" s="231"/>
      <c r="P269" s="231"/>
      <c r="Q269" s="231"/>
      <c r="R269" s="231"/>
      <c r="S269" s="231"/>
      <c r="T269" s="232"/>
      <c r="AT269" s="233" t="s">
        <v>135</v>
      </c>
      <c r="AU269" s="233" t="s">
        <v>80</v>
      </c>
      <c r="AV269" s="15" t="s">
        <v>76</v>
      </c>
      <c r="AW269" s="15" t="s">
        <v>33</v>
      </c>
      <c r="AX269" s="15" t="s">
        <v>71</v>
      </c>
      <c r="AY269" s="233" t="s">
        <v>124</v>
      </c>
    </row>
    <row r="270" spans="2:51" s="13" customFormat="1" ht="11.25">
      <c r="B270" s="191"/>
      <c r="C270" s="192"/>
      <c r="D270" s="193" t="s">
        <v>135</v>
      </c>
      <c r="E270" s="194" t="s">
        <v>19</v>
      </c>
      <c r="F270" s="195" t="s">
        <v>394</v>
      </c>
      <c r="G270" s="192"/>
      <c r="H270" s="196">
        <v>20</v>
      </c>
      <c r="I270" s="197"/>
      <c r="J270" s="192"/>
      <c r="K270" s="192"/>
      <c r="L270" s="198"/>
      <c r="M270" s="199"/>
      <c r="N270" s="200"/>
      <c r="O270" s="200"/>
      <c r="P270" s="200"/>
      <c r="Q270" s="200"/>
      <c r="R270" s="200"/>
      <c r="S270" s="200"/>
      <c r="T270" s="201"/>
      <c r="AT270" s="202" t="s">
        <v>135</v>
      </c>
      <c r="AU270" s="202" t="s">
        <v>80</v>
      </c>
      <c r="AV270" s="13" t="s">
        <v>80</v>
      </c>
      <c r="AW270" s="13" t="s">
        <v>33</v>
      </c>
      <c r="AX270" s="13" t="s">
        <v>71</v>
      </c>
      <c r="AY270" s="202" t="s">
        <v>124</v>
      </c>
    </row>
    <row r="271" spans="2:51" s="14" customFormat="1" ht="11.25">
      <c r="B271" s="203"/>
      <c r="C271" s="204"/>
      <c r="D271" s="193" t="s">
        <v>135</v>
      </c>
      <c r="E271" s="205" t="s">
        <v>19</v>
      </c>
      <c r="F271" s="206" t="s">
        <v>137</v>
      </c>
      <c r="G271" s="204"/>
      <c r="H271" s="207">
        <v>20</v>
      </c>
      <c r="I271" s="208"/>
      <c r="J271" s="204"/>
      <c r="K271" s="204"/>
      <c r="L271" s="209"/>
      <c r="M271" s="210"/>
      <c r="N271" s="211"/>
      <c r="O271" s="211"/>
      <c r="P271" s="211"/>
      <c r="Q271" s="211"/>
      <c r="R271" s="211"/>
      <c r="S271" s="211"/>
      <c r="T271" s="212"/>
      <c r="AT271" s="213" t="s">
        <v>135</v>
      </c>
      <c r="AU271" s="213" t="s">
        <v>80</v>
      </c>
      <c r="AV271" s="14" t="s">
        <v>81</v>
      </c>
      <c r="AW271" s="14" t="s">
        <v>33</v>
      </c>
      <c r="AX271" s="14" t="s">
        <v>76</v>
      </c>
      <c r="AY271" s="213" t="s">
        <v>124</v>
      </c>
    </row>
    <row r="272" spans="1:65" s="2" customFormat="1" ht="24.2" customHeight="1">
      <c r="A272" s="34"/>
      <c r="B272" s="35"/>
      <c r="C272" s="173" t="s">
        <v>395</v>
      </c>
      <c r="D272" s="173" t="s">
        <v>127</v>
      </c>
      <c r="E272" s="174" t="s">
        <v>396</v>
      </c>
      <c r="F272" s="175" t="s">
        <v>397</v>
      </c>
      <c r="G272" s="176" t="s">
        <v>166</v>
      </c>
      <c r="H272" s="177">
        <v>580</v>
      </c>
      <c r="I272" s="178"/>
      <c r="J272" s="179">
        <f>ROUND(I272*H272,2)</f>
        <v>0</v>
      </c>
      <c r="K272" s="175" t="s">
        <v>131</v>
      </c>
      <c r="L272" s="39"/>
      <c r="M272" s="180" t="s">
        <v>19</v>
      </c>
      <c r="N272" s="181" t="s">
        <v>42</v>
      </c>
      <c r="O272" s="64"/>
      <c r="P272" s="182">
        <f>O272*H272</f>
        <v>0</v>
      </c>
      <c r="Q272" s="182">
        <v>0</v>
      </c>
      <c r="R272" s="182">
        <f>Q272*H272</f>
        <v>0</v>
      </c>
      <c r="S272" s="182">
        <v>0</v>
      </c>
      <c r="T272" s="183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84" t="s">
        <v>81</v>
      </c>
      <c r="AT272" s="184" t="s">
        <v>127</v>
      </c>
      <c r="AU272" s="184" t="s">
        <v>80</v>
      </c>
      <c r="AY272" s="17" t="s">
        <v>124</v>
      </c>
      <c r="BE272" s="185">
        <f>IF(N272="základní",J272,0)</f>
        <v>0</v>
      </c>
      <c r="BF272" s="185">
        <f>IF(N272="snížená",J272,0)</f>
        <v>0</v>
      </c>
      <c r="BG272" s="185">
        <f>IF(N272="zákl. přenesená",J272,0)</f>
        <v>0</v>
      </c>
      <c r="BH272" s="185">
        <f>IF(N272="sníž. přenesená",J272,0)</f>
        <v>0</v>
      </c>
      <c r="BI272" s="185">
        <f>IF(N272="nulová",J272,0)</f>
        <v>0</v>
      </c>
      <c r="BJ272" s="17" t="s">
        <v>76</v>
      </c>
      <c r="BK272" s="185">
        <f>ROUND(I272*H272,2)</f>
        <v>0</v>
      </c>
      <c r="BL272" s="17" t="s">
        <v>81</v>
      </c>
      <c r="BM272" s="184" t="s">
        <v>398</v>
      </c>
    </row>
    <row r="273" spans="1:47" s="2" customFormat="1" ht="11.25">
      <c r="A273" s="34"/>
      <c r="B273" s="35"/>
      <c r="C273" s="36"/>
      <c r="D273" s="186" t="s">
        <v>133</v>
      </c>
      <c r="E273" s="36"/>
      <c r="F273" s="187" t="s">
        <v>399</v>
      </c>
      <c r="G273" s="36"/>
      <c r="H273" s="36"/>
      <c r="I273" s="188"/>
      <c r="J273" s="36"/>
      <c r="K273" s="36"/>
      <c r="L273" s="39"/>
      <c r="M273" s="189"/>
      <c r="N273" s="190"/>
      <c r="O273" s="64"/>
      <c r="P273" s="64"/>
      <c r="Q273" s="64"/>
      <c r="R273" s="64"/>
      <c r="S273" s="64"/>
      <c r="T273" s="65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133</v>
      </c>
      <c r="AU273" s="17" t="s">
        <v>80</v>
      </c>
    </row>
    <row r="274" spans="2:51" s="13" customFormat="1" ht="11.25">
      <c r="B274" s="191"/>
      <c r="C274" s="192"/>
      <c r="D274" s="193" t="s">
        <v>135</v>
      </c>
      <c r="E274" s="194" t="s">
        <v>19</v>
      </c>
      <c r="F274" s="195" t="s">
        <v>400</v>
      </c>
      <c r="G274" s="192"/>
      <c r="H274" s="196">
        <v>580</v>
      </c>
      <c r="I274" s="197"/>
      <c r="J274" s="192"/>
      <c r="K274" s="192"/>
      <c r="L274" s="198"/>
      <c r="M274" s="199"/>
      <c r="N274" s="200"/>
      <c r="O274" s="200"/>
      <c r="P274" s="200"/>
      <c r="Q274" s="200"/>
      <c r="R274" s="200"/>
      <c r="S274" s="200"/>
      <c r="T274" s="201"/>
      <c r="AT274" s="202" t="s">
        <v>135</v>
      </c>
      <c r="AU274" s="202" t="s">
        <v>80</v>
      </c>
      <c r="AV274" s="13" t="s">
        <v>80</v>
      </c>
      <c r="AW274" s="13" t="s">
        <v>33</v>
      </c>
      <c r="AX274" s="13" t="s">
        <v>71</v>
      </c>
      <c r="AY274" s="202" t="s">
        <v>124</v>
      </c>
    </row>
    <row r="275" spans="2:51" s="14" customFormat="1" ht="11.25">
      <c r="B275" s="203"/>
      <c r="C275" s="204"/>
      <c r="D275" s="193" t="s">
        <v>135</v>
      </c>
      <c r="E275" s="205" t="s">
        <v>19</v>
      </c>
      <c r="F275" s="206" t="s">
        <v>137</v>
      </c>
      <c r="G275" s="204"/>
      <c r="H275" s="207">
        <v>580</v>
      </c>
      <c r="I275" s="208"/>
      <c r="J275" s="204"/>
      <c r="K275" s="204"/>
      <c r="L275" s="209"/>
      <c r="M275" s="210"/>
      <c r="N275" s="211"/>
      <c r="O275" s="211"/>
      <c r="P275" s="211"/>
      <c r="Q275" s="211"/>
      <c r="R275" s="211"/>
      <c r="S275" s="211"/>
      <c r="T275" s="212"/>
      <c r="AT275" s="213" t="s">
        <v>135</v>
      </c>
      <c r="AU275" s="213" t="s">
        <v>80</v>
      </c>
      <c r="AV275" s="14" t="s">
        <v>81</v>
      </c>
      <c r="AW275" s="14" t="s">
        <v>33</v>
      </c>
      <c r="AX275" s="14" t="s">
        <v>76</v>
      </c>
      <c r="AY275" s="213" t="s">
        <v>124</v>
      </c>
    </row>
    <row r="276" spans="2:63" s="12" customFormat="1" ht="22.9" customHeight="1">
      <c r="B276" s="157"/>
      <c r="C276" s="158"/>
      <c r="D276" s="159" t="s">
        <v>70</v>
      </c>
      <c r="E276" s="171" t="s">
        <v>80</v>
      </c>
      <c r="F276" s="171" t="s">
        <v>401</v>
      </c>
      <c r="G276" s="158"/>
      <c r="H276" s="158"/>
      <c r="I276" s="161"/>
      <c r="J276" s="172">
        <f>BK276</f>
        <v>0</v>
      </c>
      <c r="K276" s="158"/>
      <c r="L276" s="163"/>
      <c r="M276" s="164"/>
      <c r="N276" s="165"/>
      <c r="O276" s="165"/>
      <c r="P276" s="166">
        <f>SUM(P277:P286)</f>
        <v>0</v>
      </c>
      <c r="Q276" s="165"/>
      <c r="R276" s="166">
        <f>SUM(R277:R286)</f>
        <v>19.997640000000004</v>
      </c>
      <c r="S276" s="165"/>
      <c r="T276" s="167">
        <f>SUM(T277:T286)</f>
        <v>0</v>
      </c>
      <c r="AR276" s="168" t="s">
        <v>76</v>
      </c>
      <c r="AT276" s="169" t="s">
        <v>70</v>
      </c>
      <c r="AU276" s="169" t="s">
        <v>76</v>
      </c>
      <c r="AY276" s="168" t="s">
        <v>124</v>
      </c>
      <c r="BK276" s="170">
        <f>SUM(BK277:BK286)</f>
        <v>0</v>
      </c>
    </row>
    <row r="277" spans="1:65" s="2" customFormat="1" ht="37.9" customHeight="1">
      <c r="A277" s="34"/>
      <c r="B277" s="35"/>
      <c r="C277" s="173" t="s">
        <v>402</v>
      </c>
      <c r="D277" s="173" t="s">
        <v>127</v>
      </c>
      <c r="E277" s="174" t="s">
        <v>403</v>
      </c>
      <c r="F277" s="175" t="s">
        <v>404</v>
      </c>
      <c r="G277" s="176" t="s">
        <v>130</v>
      </c>
      <c r="H277" s="177">
        <v>8.32</v>
      </c>
      <c r="I277" s="178"/>
      <c r="J277" s="179">
        <f>ROUND(I277*H277,2)</f>
        <v>0</v>
      </c>
      <c r="K277" s="175" t="s">
        <v>131</v>
      </c>
      <c r="L277" s="39"/>
      <c r="M277" s="180" t="s">
        <v>19</v>
      </c>
      <c r="N277" s="181" t="s">
        <v>42</v>
      </c>
      <c r="O277" s="64"/>
      <c r="P277" s="182">
        <f>O277*H277</f>
        <v>0</v>
      </c>
      <c r="Q277" s="182">
        <v>1.9205</v>
      </c>
      <c r="R277" s="182">
        <f>Q277*H277</f>
        <v>15.978560000000002</v>
      </c>
      <c r="S277" s="182">
        <v>0</v>
      </c>
      <c r="T277" s="183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84" t="s">
        <v>81</v>
      </c>
      <c r="AT277" s="184" t="s">
        <v>127</v>
      </c>
      <c r="AU277" s="184" t="s">
        <v>80</v>
      </c>
      <c r="AY277" s="17" t="s">
        <v>124</v>
      </c>
      <c r="BE277" s="185">
        <f>IF(N277="základní",J277,0)</f>
        <v>0</v>
      </c>
      <c r="BF277" s="185">
        <f>IF(N277="snížená",J277,0)</f>
        <v>0</v>
      </c>
      <c r="BG277" s="185">
        <f>IF(N277="zákl. přenesená",J277,0)</f>
        <v>0</v>
      </c>
      <c r="BH277" s="185">
        <f>IF(N277="sníž. přenesená",J277,0)</f>
        <v>0</v>
      </c>
      <c r="BI277" s="185">
        <f>IF(N277="nulová",J277,0)</f>
        <v>0</v>
      </c>
      <c r="BJ277" s="17" t="s">
        <v>76</v>
      </c>
      <c r="BK277" s="185">
        <f>ROUND(I277*H277,2)</f>
        <v>0</v>
      </c>
      <c r="BL277" s="17" t="s">
        <v>81</v>
      </c>
      <c r="BM277" s="184" t="s">
        <v>405</v>
      </c>
    </row>
    <row r="278" spans="1:47" s="2" customFormat="1" ht="11.25">
      <c r="A278" s="34"/>
      <c r="B278" s="35"/>
      <c r="C278" s="36"/>
      <c r="D278" s="186" t="s">
        <v>133</v>
      </c>
      <c r="E278" s="36"/>
      <c r="F278" s="187" t="s">
        <v>406</v>
      </c>
      <c r="G278" s="36"/>
      <c r="H278" s="36"/>
      <c r="I278" s="188"/>
      <c r="J278" s="36"/>
      <c r="K278" s="36"/>
      <c r="L278" s="39"/>
      <c r="M278" s="189"/>
      <c r="N278" s="190"/>
      <c r="O278" s="64"/>
      <c r="P278" s="64"/>
      <c r="Q278" s="64"/>
      <c r="R278" s="64"/>
      <c r="S278" s="64"/>
      <c r="T278" s="65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133</v>
      </c>
      <c r="AU278" s="17" t="s">
        <v>80</v>
      </c>
    </row>
    <row r="279" spans="2:51" s="13" customFormat="1" ht="11.25">
      <c r="B279" s="191"/>
      <c r="C279" s="192"/>
      <c r="D279" s="193" t="s">
        <v>135</v>
      </c>
      <c r="E279" s="194" t="s">
        <v>19</v>
      </c>
      <c r="F279" s="195" t="s">
        <v>407</v>
      </c>
      <c r="G279" s="192"/>
      <c r="H279" s="196">
        <v>8.32</v>
      </c>
      <c r="I279" s="197"/>
      <c r="J279" s="192"/>
      <c r="K279" s="192"/>
      <c r="L279" s="198"/>
      <c r="M279" s="199"/>
      <c r="N279" s="200"/>
      <c r="O279" s="200"/>
      <c r="P279" s="200"/>
      <c r="Q279" s="200"/>
      <c r="R279" s="200"/>
      <c r="S279" s="200"/>
      <c r="T279" s="201"/>
      <c r="AT279" s="202" t="s">
        <v>135</v>
      </c>
      <c r="AU279" s="202" t="s">
        <v>80</v>
      </c>
      <c r="AV279" s="13" t="s">
        <v>80</v>
      </c>
      <c r="AW279" s="13" t="s">
        <v>33</v>
      </c>
      <c r="AX279" s="13" t="s">
        <v>71</v>
      </c>
      <c r="AY279" s="202" t="s">
        <v>124</v>
      </c>
    </row>
    <row r="280" spans="2:51" s="14" customFormat="1" ht="11.25">
      <c r="B280" s="203"/>
      <c r="C280" s="204"/>
      <c r="D280" s="193" t="s">
        <v>135</v>
      </c>
      <c r="E280" s="205" t="s">
        <v>19</v>
      </c>
      <c r="F280" s="206" t="s">
        <v>137</v>
      </c>
      <c r="G280" s="204"/>
      <c r="H280" s="207">
        <v>8.32</v>
      </c>
      <c r="I280" s="208"/>
      <c r="J280" s="204"/>
      <c r="K280" s="204"/>
      <c r="L280" s="209"/>
      <c r="M280" s="210"/>
      <c r="N280" s="211"/>
      <c r="O280" s="211"/>
      <c r="P280" s="211"/>
      <c r="Q280" s="211"/>
      <c r="R280" s="211"/>
      <c r="S280" s="211"/>
      <c r="T280" s="212"/>
      <c r="AT280" s="213" t="s">
        <v>135</v>
      </c>
      <c r="AU280" s="213" t="s">
        <v>80</v>
      </c>
      <c r="AV280" s="14" t="s">
        <v>81</v>
      </c>
      <c r="AW280" s="14" t="s">
        <v>33</v>
      </c>
      <c r="AX280" s="14" t="s">
        <v>76</v>
      </c>
      <c r="AY280" s="213" t="s">
        <v>124</v>
      </c>
    </row>
    <row r="281" spans="1:65" s="2" customFormat="1" ht="21.75" customHeight="1">
      <c r="A281" s="34"/>
      <c r="B281" s="35"/>
      <c r="C281" s="173" t="s">
        <v>408</v>
      </c>
      <c r="D281" s="173" t="s">
        <v>127</v>
      </c>
      <c r="E281" s="174" t="s">
        <v>409</v>
      </c>
      <c r="F281" s="175" t="s">
        <v>410</v>
      </c>
      <c r="G281" s="176" t="s">
        <v>130</v>
      </c>
      <c r="H281" s="177">
        <v>2.08</v>
      </c>
      <c r="I281" s="178"/>
      <c r="J281" s="179">
        <f>ROUND(I281*H281,2)</f>
        <v>0</v>
      </c>
      <c r="K281" s="175" t="s">
        <v>131</v>
      </c>
      <c r="L281" s="39"/>
      <c r="M281" s="180" t="s">
        <v>19</v>
      </c>
      <c r="N281" s="181" t="s">
        <v>42</v>
      </c>
      <c r="O281" s="64"/>
      <c r="P281" s="182">
        <f>O281*H281</f>
        <v>0</v>
      </c>
      <c r="Q281" s="182">
        <v>1.92</v>
      </c>
      <c r="R281" s="182">
        <f>Q281*H281</f>
        <v>3.9936</v>
      </c>
      <c r="S281" s="182">
        <v>0</v>
      </c>
      <c r="T281" s="183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4" t="s">
        <v>81</v>
      </c>
      <c r="AT281" s="184" t="s">
        <v>127</v>
      </c>
      <c r="AU281" s="184" t="s">
        <v>80</v>
      </c>
      <c r="AY281" s="17" t="s">
        <v>124</v>
      </c>
      <c r="BE281" s="185">
        <f>IF(N281="základní",J281,0)</f>
        <v>0</v>
      </c>
      <c r="BF281" s="185">
        <f>IF(N281="snížená",J281,0)</f>
        <v>0</v>
      </c>
      <c r="BG281" s="185">
        <f>IF(N281="zákl. přenesená",J281,0)</f>
        <v>0</v>
      </c>
      <c r="BH281" s="185">
        <f>IF(N281="sníž. přenesená",J281,0)</f>
        <v>0</v>
      </c>
      <c r="BI281" s="185">
        <f>IF(N281="nulová",J281,0)</f>
        <v>0</v>
      </c>
      <c r="BJ281" s="17" t="s">
        <v>76</v>
      </c>
      <c r="BK281" s="185">
        <f>ROUND(I281*H281,2)</f>
        <v>0</v>
      </c>
      <c r="BL281" s="17" t="s">
        <v>81</v>
      </c>
      <c r="BM281" s="184" t="s">
        <v>411</v>
      </c>
    </row>
    <row r="282" spans="1:47" s="2" customFormat="1" ht="11.25">
      <c r="A282" s="34"/>
      <c r="B282" s="35"/>
      <c r="C282" s="36"/>
      <c r="D282" s="186" t="s">
        <v>133</v>
      </c>
      <c r="E282" s="36"/>
      <c r="F282" s="187" t="s">
        <v>412</v>
      </c>
      <c r="G282" s="36"/>
      <c r="H282" s="36"/>
      <c r="I282" s="188"/>
      <c r="J282" s="36"/>
      <c r="K282" s="36"/>
      <c r="L282" s="39"/>
      <c r="M282" s="189"/>
      <c r="N282" s="190"/>
      <c r="O282" s="64"/>
      <c r="P282" s="64"/>
      <c r="Q282" s="64"/>
      <c r="R282" s="64"/>
      <c r="S282" s="64"/>
      <c r="T282" s="65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133</v>
      </c>
      <c r="AU282" s="17" t="s">
        <v>80</v>
      </c>
    </row>
    <row r="283" spans="2:51" s="13" customFormat="1" ht="11.25">
      <c r="B283" s="191"/>
      <c r="C283" s="192"/>
      <c r="D283" s="193" t="s">
        <v>135</v>
      </c>
      <c r="E283" s="194" t="s">
        <v>19</v>
      </c>
      <c r="F283" s="195" t="s">
        <v>413</v>
      </c>
      <c r="G283" s="192"/>
      <c r="H283" s="196">
        <v>2.08</v>
      </c>
      <c r="I283" s="197"/>
      <c r="J283" s="192"/>
      <c r="K283" s="192"/>
      <c r="L283" s="198"/>
      <c r="M283" s="199"/>
      <c r="N283" s="200"/>
      <c r="O283" s="200"/>
      <c r="P283" s="200"/>
      <c r="Q283" s="200"/>
      <c r="R283" s="200"/>
      <c r="S283" s="200"/>
      <c r="T283" s="201"/>
      <c r="AT283" s="202" t="s">
        <v>135</v>
      </c>
      <c r="AU283" s="202" t="s">
        <v>80</v>
      </c>
      <c r="AV283" s="13" t="s">
        <v>80</v>
      </c>
      <c r="AW283" s="13" t="s">
        <v>33</v>
      </c>
      <c r="AX283" s="13" t="s">
        <v>71</v>
      </c>
      <c r="AY283" s="202" t="s">
        <v>124</v>
      </c>
    </row>
    <row r="284" spans="2:51" s="14" customFormat="1" ht="11.25">
      <c r="B284" s="203"/>
      <c r="C284" s="204"/>
      <c r="D284" s="193" t="s">
        <v>135</v>
      </c>
      <c r="E284" s="205" t="s">
        <v>19</v>
      </c>
      <c r="F284" s="206" t="s">
        <v>137</v>
      </c>
      <c r="G284" s="204"/>
      <c r="H284" s="207">
        <v>2.08</v>
      </c>
      <c r="I284" s="208"/>
      <c r="J284" s="204"/>
      <c r="K284" s="204"/>
      <c r="L284" s="209"/>
      <c r="M284" s="210"/>
      <c r="N284" s="211"/>
      <c r="O284" s="211"/>
      <c r="P284" s="211"/>
      <c r="Q284" s="211"/>
      <c r="R284" s="211"/>
      <c r="S284" s="211"/>
      <c r="T284" s="212"/>
      <c r="AT284" s="213" t="s">
        <v>135</v>
      </c>
      <c r="AU284" s="213" t="s">
        <v>80</v>
      </c>
      <c r="AV284" s="14" t="s">
        <v>81</v>
      </c>
      <c r="AW284" s="14" t="s">
        <v>33</v>
      </c>
      <c r="AX284" s="14" t="s">
        <v>76</v>
      </c>
      <c r="AY284" s="213" t="s">
        <v>124</v>
      </c>
    </row>
    <row r="285" spans="1:65" s="2" customFormat="1" ht="24.2" customHeight="1">
      <c r="A285" s="34"/>
      <c r="B285" s="35"/>
      <c r="C285" s="173" t="s">
        <v>414</v>
      </c>
      <c r="D285" s="173" t="s">
        <v>127</v>
      </c>
      <c r="E285" s="174" t="s">
        <v>415</v>
      </c>
      <c r="F285" s="175" t="s">
        <v>416</v>
      </c>
      <c r="G285" s="176" t="s">
        <v>224</v>
      </c>
      <c r="H285" s="177">
        <v>52</v>
      </c>
      <c r="I285" s="178"/>
      <c r="J285" s="179">
        <f>ROUND(I285*H285,2)</f>
        <v>0</v>
      </c>
      <c r="K285" s="175" t="s">
        <v>131</v>
      </c>
      <c r="L285" s="39"/>
      <c r="M285" s="180" t="s">
        <v>19</v>
      </c>
      <c r="N285" s="181" t="s">
        <v>42</v>
      </c>
      <c r="O285" s="64"/>
      <c r="P285" s="182">
        <f>O285*H285</f>
        <v>0</v>
      </c>
      <c r="Q285" s="182">
        <v>0.00049</v>
      </c>
      <c r="R285" s="182">
        <f>Q285*H285</f>
        <v>0.02548</v>
      </c>
      <c r="S285" s="182">
        <v>0</v>
      </c>
      <c r="T285" s="183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4" t="s">
        <v>81</v>
      </c>
      <c r="AT285" s="184" t="s">
        <v>127</v>
      </c>
      <c r="AU285" s="184" t="s">
        <v>80</v>
      </c>
      <c r="AY285" s="17" t="s">
        <v>124</v>
      </c>
      <c r="BE285" s="185">
        <f>IF(N285="základní",J285,0)</f>
        <v>0</v>
      </c>
      <c r="BF285" s="185">
        <f>IF(N285="snížená",J285,0)</f>
        <v>0</v>
      </c>
      <c r="BG285" s="185">
        <f>IF(N285="zákl. přenesená",J285,0)</f>
        <v>0</v>
      </c>
      <c r="BH285" s="185">
        <f>IF(N285="sníž. přenesená",J285,0)</f>
        <v>0</v>
      </c>
      <c r="BI285" s="185">
        <f>IF(N285="nulová",J285,0)</f>
        <v>0</v>
      </c>
      <c r="BJ285" s="17" t="s">
        <v>76</v>
      </c>
      <c r="BK285" s="185">
        <f>ROUND(I285*H285,2)</f>
        <v>0</v>
      </c>
      <c r="BL285" s="17" t="s">
        <v>81</v>
      </c>
      <c r="BM285" s="184" t="s">
        <v>417</v>
      </c>
    </row>
    <row r="286" spans="1:47" s="2" customFormat="1" ht="11.25">
      <c r="A286" s="34"/>
      <c r="B286" s="35"/>
      <c r="C286" s="36"/>
      <c r="D286" s="186" t="s">
        <v>133</v>
      </c>
      <c r="E286" s="36"/>
      <c r="F286" s="187" t="s">
        <v>418</v>
      </c>
      <c r="G286" s="36"/>
      <c r="H286" s="36"/>
      <c r="I286" s="188"/>
      <c r="J286" s="36"/>
      <c r="K286" s="36"/>
      <c r="L286" s="39"/>
      <c r="M286" s="189"/>
      <c r="N286" s="190"/>
      <c r="O286" s="64"/>
      <c r="P286" s="64"/>
      <c r="Q286" s="64"/>
      <c r="R286" s="64"/>
      <c r="S286" s="64"/>
      <c r="T286" s="65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133</v>
      </c>
      <c r="AU286" s="17" t="s">
        <v>80</v>
      </c>
    </row>
    <row r="287" spans="2:63" s="12" customFormat="1" ht="22.9" customHeight="1">
      <c r="B287" s="157"/>
      <c r="C287" s="158"/>
      <c r="D287" s="159" t="s">
        <v>70</v>
      </c>
      <c r="E287" s="171" t="s">
        <v>81</v>
      </c>
      <c r="F287" s="171" t="s">
        <v>419</v>
      </c>
      <c r="G287" s="158"/>
      <c r="H287" s="158"/>
      <c r="I287" s="161"/>
      <c r="J287" s="172">
        <f>BK287</f>
        <v>0</v>
      </c>
      <c r="K287" s="158"/>
      <c r="L287" s="163"/>
      <c r="M287" s="164"/>
      <c r="N287" s="165"/>
      <c r="O287" s="165"/>
      <c r="P287" s="166">
        <f>SUM(P288:P298)</f>
        <v>0</v>
      </c>
      <c r="Q287" s="165"/>
      <c r="R287" s="166">
        <f>SUM(R288:R298)</f>
        <v>74.38006176</v>
      </c>
      <c r="S287" s="165"/>
      <c r="T287" s="167">
        <f>SUM(T288:T298)</f>
        <v>0</v>
      </c>
      <c r="AR287" s="168" t="s">
        <v>76</v>
      </c>
      <c r="AT287" s="169" t="s">
        <v>70</v>
      </c>
      <c r="AU287" s="169" t="s">
        <v>76</v>
      </c>
      <c r="AY287" s="168" t="s">
        <v>124</v>
      </c>
      <c r="BK287" s="170">
        <f>SUM(BK288:BK298)</f>
        <v>0</v>
      </c>
    </row>
    <row r="288" spans="1:65" s="2" customFormat="1" ht="33" customHeight="1">
      <c r="A288" s="34"/>
      <c r="B288" s="35"/>
      <c r="C288" s="173" t="s">
        <v>420</v>
      </c>
      <c r="D288" s="173" t="s">
        <v>127</v>
      </c>
      <c r="E288" s="174" t="s">
        <v>421</v>
      </c>
      <c r="F288" s="175" t="s">
        <v>422</v>
      </c>
      <c r="G288" s="176" t="s">
        <v>130</v>
      </c>
      <c r="H288" s="177">
        <v>0.288</v>
      </c>
      <c r="I288" s="178"/>
      <c r="J288" s="179">
        <f>ROUND(I288*H288,2)</f>
        <v>0</v>
      </c>
      <c r="K288" s="175" t="s">
        <v>131</v>
      </c>
      <c r="L288" s="39"/>
      <c r="M288" s="180" t="s">
        <v>19</v>
      </c>
      <c r="N288" s="181" t="s">
        <v>42</v>
      </c>
      <c r="O288" s="64"/>
      <c r="P288" s="182">
        <f>O288*H288</f>
        <v>0</v>
      </c>
      <c r="Q288" s="182">
        <v>1.89077</v>
      </c>
      <c r="R288" s="182">
        <f>Q288*H288</f>
        <v>0.54454176</v>
      </c>
      <c r="S288" s="182">
        <v>0</v>
      </c>
      <c r="T288" s="183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84" t="s">
        <v>81</v>
      </c>
      <c r="AT288" s="184" t="s">
        <v>127</v>
      </c>
      <c r="AU288" s="184" t="s">
        <v>80</v>
      </c>
      <c r="AY288" s="17" t="s">
        <v>124</v>
      </c>
      <c r="BE288" s="185">
        <f>IF(N288="základní",J288,0)</f>
        <v>0</v>
      </c>
      <c r="BF288" s="185">
        <f>IF(N288="snížená",J288,0)</f>
        <v>0</v>
      </c>
      <c r="BG288" s="185">
        <f>IF(N288="zákl. přenesená",J288,0)</f>
        <v>0</v>
      </c>
      <c r="BH288" s="185">
        <f>IF(N288="sníž. přenesená",J288,0)</f>
        <v>0</v>
      </c>
      <c r="BI288" s="185">
        <f>IF(N288="nulová",J288,0)</f>
        <v>0</v>
      </c>
      <c r="BJ288" s="17" t="s">
        <v>76</v>
      </c>
      <c r="BK288" s="185">
        <f>ROUND(I288*H288,2)</f>
        <v>0</v>
      </c>
      <c r="BL288" s="17" t="s">
        <v>81</v>
      </c>
      <c r="BM288" s="184" t="s">
        <v>423</v>
      </c>
    </row>
    <row r="289" spans="1:47" s="2" customFormat="1" ht="11.25">
      <c r="A289" s="34"/>
      <c r="B289" s="35"/>
      <c r="C289" s="36"/>
      <c r="D289" s="186" t="s">
        <v>133</v>
      </c>
      <c r="E289" s="36"/>
      <c r="F289" s="187" t="s">
        <v>424</v>
      </c>
      <c r="G289" s="36"/>
      <c r="H289" s="36"/>
      <c r="I289" s="188"/>
      <c r="J289" s="36"/>
      <c r="K289" s="36"/>
      <c r="L289" s="39"/>
      <c r="M289" s="189"/>
      <c r="N289" s="190"/>
      <c r="O289" s="64"/>
      <c r="P289" s="64"/>
      <c r="Q289" s="64"/>
      <c r="R289" s="64"/>
      <c r="S289" s="64"/>
      <c r="T289" s="65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133</v>
      </c>
      <c r="AU289" s="17" t="s">
        <v>80</v>
      </c>
    </row>
    <row r="290" spans="2:51" s="15" customFormat="1" ht="11.25">
      <c r="B290" s="224"/>
      <c r="C290" s="225"/>
      <c r="D290" s="193" t="s">
        <v>135</v>
      </c>
      <c r="E290" s="226" t="s">
        <v>19</v>
      </c>
      <c r="F290" s="227" t="s">
        <v>425</v>
      </c>
      <c r="G290" s="225"/>
      <c r="H290" s="226" t="s">
        <v>19</v>
      </c>
      <c r="I290" s="228"/>
      <c r="J290" s="225"/>
      <c r="K290" s="225"/>
      <c r="L290" s="229"/>
      <c r="M290" s="230"/>
      <c r="N290" s="231"/>
      <c r="O290" s="231"/>
      <c r="P290" s="231"/>
      <c r="Q290" s="231"/>
      <c r="R290" s="231"/>
      <c r="S290" s="231"/>
      <c r="T290" s="232"/>
      <c r="AT290" s="233" t="s">
        <v>135</v>
      </c>
      <c r="AU290" s="233" t="s">
        <v>80</v>
      </c>
      <c r="AV290" s="15" t="s">
        <v>76</v>
      </c>
      <c r="AW290" s="15" t="s">
        <v>33</v>
      </c>
      <c r="AX290" s="15" t="s">
        <v>71</v>
      </c>
      <c r="AY290" s="233" t="s">
        <v>124</v>
      </c>
    </row>
    <row r="291" spans="2:51" s="13" customFormat="1" ht="11.25">
      <c r="B291" s="191"/>
      <c r="C291" s="192"/>
      <c r="D291" s="193" t="s">
        <v>135</v>
      </c>
      <c r="E291" s="194" t="s">
        <v>19</v>
      </c>
      <c r="F291" s="195" t="s">
        <v>426</v>
      </c>
      <c r="G291" s="192"/>
      <c r="H291" s="196">
        <v>0.288</v>
      </c>
      <c r="I291" s="197"/>
      <c r="J291" s="192"/>
      <c r="K291" s="192"/>
      <c r="L291" s="198"/>
      <c r="M291" s="199"/>
      <c r="N291" s="200"/>
      <c r="O291" s="200"/>
      <c r="P291" s="200"/>
      <c r="Q291" s="200"/>
      <c r="R291" s="200"/>
      <c r="S291" s="200"/>
      <c r="T291" s="201"/>
      <c r="AT291" s="202" t="s">
        <v>135</v>
      </c>
      <c r="AU291" s="202" t="s">
        <v>80</v>
      </c>
      <c r="AV291" s="13" t="s">
        <v>80</v>
      </c>
      <c r="AW291" s="13" t="s">
        <v>33</v>
      </c>
      <c r="AX291" s="13" t="s">
        <v>71</v>
      </c>
      <c r="AY291" s="202" t="s">
        <v>124</v>
      </c>
    </row>
    <row r="292" spans="2:51" s="14" customFormat="1" ht="11.25">
      <c r="B292" s="203"/>
      <c r="C292" s="204"/>
      <c r="D292" s="193" t="s">
        <v>135</v>
      </c>
      <c r="E292" s="205" t="s">
        <v>19</v>
      </c>
      <c r="F292" s="206" t="s">
        <v>137</v>
      </c>
      <c r="G292" s="204"/>
      <c r="H292" s="207">
        <v>0.288</v>
      </c>
      <c r="I292" s="208"/>
      <c r="J292" s="204"/>
      <c r="K292" s="204"/>
      <c r="L292" s="209"/>
      <c r="M292" s="210"/>
      <c r="N292" s="211"/>
      <c r="O292" s="211"/>
      <c r="P292" s="211"/>
      <c r="Q292" s="211"/>
      <c r="R292" s="211"/>
      <c r="S292" s="211"/>
      <c r="T292" s="212"/>
      <c r="AT292" s="213" t="s">
        <v>135</v>
      </c>
      <c r="AU292" s="213" t="s">
        <v>80</v>
      </c>
      <c r="AV292" s="14" t="s">
        <v>81</v>
      </c>
      <c r="AW292" s="14" t="s">
        <v>33</v>
      </c>
      <c r="AX292" s="14" t="s">
        <v>76</v>
      </c>
      <c r="AY292" s="213" t="s">
        <v>124</v>
      </c>
    </row>
    <row r="293" spans="1:65" s="2" customFormat="1" ht="44.25" customHeight="1">
      <c r="A293" s="34"/>
      <c r="B293" s="35"/>
      <c r="C293" s="173" t="s">
        <v>427</v>
      </c>
      <c r="D293" s="173" t="s">
        <v>127</v>
      </c>
      <c r="E293" s="174" t="s">
        <v>428</v>
      </c>
      <c r="F293" s="175" t="s">
        <v>429</v>
      </c>
      <c r="G293" s="176" t="s">
        <v>166</v>
      </c>
      <c r="H293" s="177">
        <v>456</v>
      </c>
      <c r="I293" s="178"/>
      <c r="J293" s="179">
        <f>ROUND(I293*H293,2)</f>
        <v>0</v>
      </c>
      <c r="K293" s="175" t="s">
        <v>131</v>
      </c>
      <c r="L293" s="39"/>
      <c r="M293" s="180" t="s">
        <v>19</v>
      </c>
      <c r="N293" s="181" t="s">
        <v>42</v>
      </c>
      <c r="O293" s="64"/>
      <c r="P293" s="182">
        <f>O293*H293</f>
        <v>0</v>
      </c>
      <c r="Q293" s="182">
        <v>0.16192</v>
      </c>
      <c r="R293" s="182">
        <f>Q293*H293</f>
        <v>73.83552</v>
      </c>
      <c r="S293" s="182">
        <v>0</v>
      </c>
      <c r="T293" s="183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84" t="s">
        <v>81</v>
      </c>
      <c r="AT293" s="184" t="s">
        <v>127</v>
      </c>
      <c r="AU293" s="184" t="s">
        <v>80</v>
      </c>
      <c r="AY293" s="17" t="s">
        <v>124</v>
      </c>
      <c r="BE293" s="185">
        <f>IF(N293="základní",J293,0)</f>
        <v>0</v>
      </c>
      <c r="BF293" s="185">
        <f>IF(N293="snížená",J293,0)</f>
        <v>0</v>
      </c>
      <c r="BG293" s="185">
        <f>IF(N293="zákl. přenesená",J293,0)</f>
        <v>0</v>
      </c>
      <c r="BH293" s="185">
        <f>IF(N293="sníž. přenesená",J293,0)</f>
        <v>0</v>
      </c>
      <c r="BI293" s="185">
        <f>IF(N293="nulová",J293,0)</f>
        <v>0</v>
      </c>
      <c r="BJ293" s="17" t="s">
        <v>76</v>
      </c>
      <c r="BK293" s="185">
        <f>ROUND(I293*H293,2)</f>
        <v>0</v>
      </c>
      <c r="BL293" s="17" t="s">
        <v>81</v>
      </c>
      <c r="BM293" s="184" t="s">
        <v>430</v>
      </c>
    </row>
    <row r="294" spans="1:47" s="2" customFormat="1" ht="11.25">
      <c r="A294" s="34"/>
      <c r="B294" s="35"/>
      <c r="C294" s="36"/>
      <c r="D294" s="186" t="s">
        <v>133</v>
      </c>
      <c r="E294" s="36"/>
      <c r="F294" s="187" t="s">
        <v>431</v>
      </c>
      <c r="G294" s="36"/>
      <c r="H294" s="36"/>
      <c r="I294" s="188"/>
      <c r="J294" s="36"/>
      <c r="K294" s="36"/>
      <c r="L294" s="39"/>
      <c r="M294" s="189"/>
      <c r="N294" s="190"/>
      <c r="O294" s="64"/>
      <c r="P294" s="64"/>
      <c r="Q294" s="64"/>
      <c r="R294" s="64"/>
      <c r="S294" s="64"/>
      <c r="T294" s="65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133</v>
      </c>
      <c r="AU294" s="17" t="s">
        <v>80</v>
      </c>
    </row>
    <row r="295" spans="2:51" s="15" customFormat="1" ht="11.25">
      <c r="B295" s="224"/>
      <c r="C295" s="225"/>
      <c r="D295" s="193" t="s">
        <v>135</v>
      </c>
      <c r="E295" s="226" t="s">
        <v>19</v>
      </c>
      <c r="F295" s="227" t="s">
        <v>432</v>
      </c>
      <c r="G295" s="225"/>
      <c r="H295" s="226" t="s">
        <v>19</v>
      </c>
      <c r="I295" s="228"/>
      <c r="J295" s="225"/>
      <c r="K295" s="225"/>
      <c r="L295" s="229"/>
      <c r="M295" s="230"/>
      <c r="N295" s="231"/>
      <c r="O295" s="231"/>
      <c r="P295" s="231"/>
      <c r="Q295" s="231"/>
      <c r="R295" s="231"/>
      <c r="S295" s="231"/>
      <c r="T295" s="232"/>
      <c r="AT295" s="233" t="s">
        <v>135</v>
      </c>
      <c r="AU295" s="233" t="s">
        <v>80</v>
      </c>
      <c r="AV295" s="15" t="s">
        <v>76</v>
      </c>
      <c r="AW295" s="15" t="s">
        <v>33</v>
      </c>
      <c r="AX295" s="15" t="s">
        <v>71</v>
      </c>
      <c r="AY295" s="233" t="s">
        <v>124</v>
      </c>
    </row>
    <row r="296" spans="2:51" s="13" customFormat="1" ht="11.25">
      <c r="B296" s="191"/>
      <c r="C296" s="192"/>
      <c r="D296" s="193" t="s">
        <v>135</v>
      </c>
      <c r="E296" s="194" t="s">
        <v>19</v>
      </c>
      <c r="F296" s="195" t="s">
        <v>433</v>
      </c>
      <c r="G296" s="192"/>
      <c r="H296" s="196">
        <v>311</v>
      </c>
      <c r="I296" s="197"/>
      <c r="J296" s="192"/>
      <c r="K296" s="192"/>
      <c r="L296" s="198"/>
      <c r="M296" s="199"/>
      <c r="N296" s="200"/>
      <c r="O296" s="200"/>
      <c r="P296" s="200"/>
      <c r="Q296" s="200"/>
      <c r="R296" s="200"/>
      <c r="S296" s="200"/>
      <c r="T296" s="201"/>
      <c r="AT296" s="202" t="s">
        <v>135</v>
      </c>
      <c r="AU296" s="202" t="s">
        <v>80</v>
      </c>
      <c r="AV296" s="13" t="s">
        <v>80</v>
      </c>
      <c r="AW296" s="13" t="s">
        <v>33</v>
      </c>
      <c r="AX296" s="13" t="s">
        <v>71</v>
      </c>
      <c r="AY296" s="202" t="s">
        <v>124</v>
      </c>
    </row>
    <row r="297" spans="2:51" s="13" customFormat="1" ht="11.25">
      <c r="B297" s="191"/>
      <c r="C297" s="192"/>
      <c r="D297" s="193" t="s">
        <v>135</v>
      </c>
      <c r="E297" s="194" t="s">
        <v>19</v>
      </c>
      <c r="F297" s="195" t="s">
        <v>191</v>
      </c>
      <c r="G297" s="192"/>
      <c r="H297" s="196">
        <v>145</v>
      </c>
      <c r="I297" s="197"/>
      <c r="J297" s="192"/>
      <c r="K297" s="192"/>
      <c r="L297" s="198"/>
      <c r="M297" s="199"/>
      <c r="N297" s="200"/>
      <c r="O297" s="200"/>
      <c r="P297" s="200"/>
      <c r="Q297" s="200"/>
      <c r="R297" s="200"/>
      <c r="S297" s="200"/>
      <c r="T297" s="201"/>
      <c r="AT297" s="202" t="s">
        <v>135</v>
      </c>
      <c r="AU297" s="202" t="s">
        <v>80</v>
      </c>
      <c r="AV297" s="13" t="s">
        <v>80</v>
      </c>
      <c r="AW297" s="13" t="s">
        <v>33</v>
      </c>
      <c r="AX297" s="13" t="s">
        <v>71</v>
      </c>
      <c r="AY297" s="202" t="s">
        <v>124</v>
      </c>
    </row>
    <row r="298" spans="2:51" s="14" customFormat="1" ht="11.25">
      <c r="B298" s="203"/>
      <c r="C298" s="204"/>
      <c r="D298" s="193" t="s">
        <v>135</v>
      </c>
      <c r="E298" s="205" t="s">
        <v>19</v>
      </c>
      <c r="F298" s="206" t="s">
        <v>137</v>
      </c>
      <c r="G298" s="204"/>
      <c r="H298" s="207">
        <v>456</v>
      </c>
      <c r="I298" s="208"/>
      <c r="J298" s="204"/>
      <c r="K298" s="204"/>
      <c r="L298" s="209"/>
      <c r="M298" s="210"/>
      <c r="N298" s="211"/>
      <c r="O298" s="211"/>
      <c r="P298" s="211"/>
      <c r="Q298" s="211"/>
      <c r="R298" s="211"/>
      <c r="S298" s="211"/>
      <c r="T298" s="212"/>
      <c r="AT298" s="213" t="s">
        <v>135</v>
      </c>
      <c r="AU298" s="213" t="s">
        <v>80</v>
      </c>
      <c r="AV298" s="14" t="s">
        <v>81</v>
      </c>
      <c r="AW298" s="14" t="s">
        <v>33</v>
      </c>
      <c r="AX298" s="14" t="s">
        <v>76</v>
      </c>
      <c r="AY298" s="213" t="s">
        <v>124</v>
      </c>
    </row>
    <row r="299" spans="2:63" s="12" customFormat="1" ht="22.9" customHeight="1">
      <c r="B299" s="157"/>
      <c r="C299" s="158"/>
      <c r="D299" s="159" t="s">
        <v>70</v>
      </c>
      <c r="E299" s="171" t="s">
        <v>434</v>
      </c>
      <c r="F299" s="171" t="s">
        <v>435</v>
      </c>
      <c r="G299" s="158"/>
      <c r="H299" s="158"/>
      <c r="I299" s="161"/>
      <c r="J299" s="172">
        <f>BK299</f>
        <v>0</v>
      </c>
      <c r="K299" s="158"/>
      <c r="L299" s="163"/>
      <c r="M299" s="164"/>
      <c r="N299" s="165"/>
      <c r="O299" s="165"/>
      <c r="P299" s="166">
        <f>SUM(P300:P301)</f>
        <v>0</v>
      </c>
      <c r="Q299" s="165"/>
      <c r="R299" s="166">
        <f>SUM(R300:R301)</f>
        <v>0</v>
      </c>
      <c r="S299" s="165"/>
      <c r="T299" s="167">
        <f>SUM(T300:T301)</f>
        <v>0</v>
      </c>
      <c r="AR299" s="168" t="s">
        <v>76</v>
      </c>
      <c r="AT299" s="169" t="s">
        <v>70</v>
      </c>
      <c r="AU299" s="169" t="s">
        <v>76</v>
      </c>
      <c r="AY299" s="168" t="s">
        <v>124</v>
      </c>
      <c r="BK299" s="170">
        <f>SUM(BK300:BK301)</f>
        <v>0</v>
      </c>
    </row>
    <row r="300" spans="1:65" s="2" customFormat="1" ht="16.5" customHeight="1">
      <c r="A300" s="34"/>
      <c r="B300" s="35"/>
      <c r="C300" s="173" t="s">
        <v>436</v>
      </c>
      <c r="D300" s="173" t="s">
        <v>127</v>
      </c>
      <c r="E300" s="174" t="s">
        <v>437</v>
      </c>
      <c r="F300" s="175" t="s">
        <v>438</v>
      </c>
      <c r="G300" s="176" t="s">
        <v>224</v>
      </c>
      <c r="H300" s="177">
        <v>6</v>
      </c>
      <c r="I300" s="178"/>
      <c r="J300" s="179">
        <f>ROUND(I300*H300,2)</f>
        <v>0</v>
      </c>
      <c r="K300" s="175" t="s">
        <v>19</v>
      </c>
      <c r="L300" s="39"/>
      <c r="M300" s="180" t="s">
        <v>19</v>
      </c>
      <c r="N300" s="181" t="s">
        <v>42</v>
      </c>
      <c r="O300" s="64"/>
      <c r="P300" s="182">
        <f>O300*H300</f>
        <v>0</v>
      </c>
      <c r="Q300" s="182">
        <v>0</v>
      </c>
      <c r="R300" s="182">
        <f>Q300*H300</f>
        <v>0</v>
      </c>
      <c r="S300" s="182">
        <v>0</v>
      </c>
      <c r="T300" s="183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84" t="s">
        <v>81</v>
      </c>
      <c r="AT300" s="184" t="s">
        <v>127</v>
      </c>
      <c r="AU300" s="184" t="s">
        <v>80</v>
      </c>
      <c r="AY300" s="17" t="s">
        <v>124</v>
      </c>
      <c r="BE300" s="185">
        <f>IF(N300="základní",J300,0)</f>
        <v>0</v>
      </c>
      <c r="BF300" s="185">
        <f>IF(N300="snížená",J300,0)</f>
        <v>0</v>
      </c>
      <c r="BG300" s="185">
        <f>IF(N300="zákl. přenesená",J300,0)</f>
        <v>0</v>
      </c>
      <c r="BH300" s="185">
        <f>IF(N300="sníž. přenesená",J300,0)</f>
        <v>0</v>
      </c>
      <c r="BI300" s="185">
        <f>IF(N300="nulová",J300,0)</f>
        <v>0</v>
      </c>
      <c r="BJ300" s="17" t="s">
        <v>76</v>
      </c>
      <c r="BK300" s="185">
        <f>ROUND(I300*H300,2)</f>
        <v>0</v>
      </c>
      <c r="BL300" s="17" t="s">
        <v>81</v>
      </c>
      <c r="BM300" s="184" t="s">
        <v>439</v>
      </c>
    </row>
    <row r="301" spans="1:65" s="2" customFormat="1" ht="24.2" customHeight="1">
      <c r="A301" s="34"/>
      <c r="B301" s="35"/>
      <c r="C301" s="173" t="s">
        <v>440</v>
      </c>
      <c r="D301" s="173" t="s">
        <v>127</v>
      </c>
      <c r="E301" s="174" t="s">
        <v>441</v>
      </c>
      <c r="F301" s="175" t="s">
        <v>442</v>
      </c>
      <c r="G301" s="176" t="s">
        <v>224</v>
      </c>
      <c r="H301" s="177">
        <v>7</v>
      </c>
      <c r="I301" s="178"/>
      <c r="J301" s="179">
        <f>ROUND(I301*H301,2)</f>
        <v>0</v>
      </c>
      <c r="K301" s="175" t="s">
        <v>19</v>
      </c>
      <c r="L301" s="39"/>
      <c r="M301" s="180" t="s">
        <v>19</v>
      </c>
      <c r="N301" s="181" t="s">
        <v>42</v>
      </c>
      <c r="O301" s="64"/>
      <c r="P301" s="182">
        <f>O301*H301</f>
        <v>0</v>
      </c>
      <c r="Q301" s="182">
        <v>0</v>
      </c>
      <c r="R301" s="182">
        <f>Q301*H301</f>
        <v>0</v>
      </c>
      <c r="S301" s="182">
        <v>0</v>
      </c>
      <c r="T301" s="183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84" t="s">
        <v>81</v>
      </c>
      <c r="AT301" s="184" t="s">
        <v>127</v>
      </c>
      <c r="AU301" s="184" t="s">
        <v>80</v>
      </c>
      <c r="AY301" s="17" t="s">
        <v>124</v>
      </c>
      <c r="BE301" s="185">
        <f>IF(N301="základní",J301,0)</f>
        <v>0</v>
      </c>
      <c r="BF301" s="185">
        <f>IF(N301="snížená",J301,0)</f>
        <v>0</v>
      </c>
      <c r="BG301" s="185">
        <f>IF(N301="zákl. přenesená",J301,0)</f>
        <v>0</v>
      </c>
      <c r="BH301" s="185">
        <f>IF(N301="sníž. přenesená",J301,0)</f>
        <v>0</v>
      </c>
      <c r="BI301" s="185">
        <f>IF(N301="nulová",J301,0)</f>
        <v>0</v>
      </c>
      <c r="BJ301" s="17" t="s">
        <v>76</v>
      </c>
      <c r="BK301" s="185">
        <f>ROUND(I301*H301,2)</f>
        <v>0</v>
      </c>
      <c r="BL301" s="17" t="s">
        <v>81</v>
      </c>
      <c r="BM301" s="184" t="s">
        <v>443</v>
      </c>
    </row>
    <row r="302" spans="2:63" s="12" customFormat="1" ht="22.9" customHeight="1">
      <c r="B302" s="157"/>
      <c r="C302" s="158"/>
      <c r="D302" s="159" t="s">
        <v>70</v>
      </c>
      <c r="E302" s="171" t="s">
        <v>84</v>
      </c>
      <c r="F302" s="171" t="s">
        <v>444</v>
      </c>
      <c r="G302" s="158"/>
      <c r="H302" s="158"/>
      <c r="I302" s="161"/>
      <c r="J302" s="172">
        <f>BK302</f>
        <v>0</v>
      </c>
      <c r="K302" s="158"/>
      <c r="L302" s="163"/>
      <c r="M302" s="164"/>
      <c r="N302" s="165"/>
      <c r="O302" s="165"/>
      <c r="P302" s="166">
        <f>SUM(P303:P378)</f>
        <v>0</v>
      </c>
      <c r="Q302" s="165"/>
      <c r="R302" s="166">
        <f>SUM(R303:R378)</f>
        <v>726.05772</v>
      </c>
      <c r="S302" s="165"/>
      <c r="T302" s="167">
        <f>SUM(T303:T378)</f>
        <v>0</v>
      </c>
      <c r="AR302" s="168" t="s">
        <v>76</v>
      </c>
      <c r="AT302" s="169" t="s">
        <v>70</v>
      </c>
      <c r="AU302" s="169" t="s">
        <v>76</v>
      </c>
      <c r="AY302" s="168" t="s">
        <v>124</v>
      </c>
      <c r="BK302" s="170">
        <f>SUM(BK303:BK378)</f>
        <v>0</v>
      </c>
    </row>
    <row r="303" spans="1:65" s="2" customFormat="1" ht="33" customHeight="1">
      <c r="A303" s="34"/>
      <c r="B303" s="35"/>
      <c r="C303" s="173" t="s">
        <v>445</v>
      </c>
      <c r="D303" s="173" t="s">
        <v>127</v>
      </c>
      <c r="E303" s="174" t="s">
        <v>446</v>
      </c>
      <c r="F303" s="175" t="s">
        <v>447</v>
      </c>
      <c r="G303" s="176" t="s">
        <v>166</v>
      </c>
      <c r="H303" s="177">
        <v>150</v>
      </c>
      <c r="I303" s="178"/>
      <c r="J303" s="179">
        <f>ROUND(I303*H303,2)</f>
        <v>0</v>
      </c>
      <c r="K303" s="175" t="s">
        <v>131</v>
      </c>
      <c r="L303" s="39"/>
      <c r="M303" s="180" t="s">
        <v>19</v>
      </c>
      <c r="N303" s="181" t="s">
        <v>42</v>
      </c>
      <c r="O303" s="64"/>
      <c r="P303" s="182">
        <f>O303*H303</f>
        <v>0</v>
      </c>
      <c r="Q303" s="182">
        <v>0.345</v>
      </c>
      <c r="R303" s="182">
        <f>Q303*H303</f>
        <v>51.74999999999999</v>
      </c>
      <c r="S303" s="182">
        <v>0</v>
      </c>
      <c r="T303" s="183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84" t="s">
        <v>81</v>
      </c>
      <c r="AT303" s="184" t="s">
        <v>127</v>
      </c>
      <c r="AU303" s="184" t="s">
        <v>80</v>
      </c>
      <c r="AY303" s="17" t="s">
        <v>124</v>
      </c>
      <c r="BE303" s="185">
        <f>IF(N303="základní",J303,0)</f>
        <v>0</v>
      </c>
      <c r="BF303" s="185">
        <f>IF(N303="snížená",J303,0)</f>
        <v>0</v>
      </c>
      <c r="BG303" s="185">
        <f>IF(N303="zákl. přenesená",J303,0)</f>
        <v>0</v>
      </c>
      <c r="BH303" s="185">
        <f>IF(N303="sníž. přenesená",J303,0)</f>
        <v>0</v>
      </c>
      <c r="BI303" s="185">
        <f>IF(N303="nulová",J303,0)</f>
        <v>0</v>
      </c>
      <c r="BJ303" s="17" t="s">
        <v>76</v>
      </c>
      <c r="BK303" s="185">
        <f>ROUND(I303*H303,2)</f>
        <v>0</v>
      </c>
      <c r="BL303" s="17" t="s">
        <v>81</v>
      </c>
      <c r="BM303" s="184" t="s">
        <v>448</v>
      </c>
    </row>
    <row r="304" spans="1:47" s="2" customFormat="1" ht="11.25">
      <c r="A304" s="34"/>
      <c r="B304" s="35"/>
      <c r="C304" s="36"/>
      <c r="D304" s="186" t="s">
        <v>133</v>
      </c>
      <c r="E304" s="36"/>
      <c r="F304" s="187" t="s">
        <v>449</v>
      </c>
      <c r="G304" s="36"/>
      <c r="H304" s="36"/>
      <c r="I304" s="188"/>
      <c r="J304" s="36"/>
      <c r="K304" s="36"/>
      <c r="L304" s="39"/>
      <c r="M304" s="189"/>
      <c r="N304" s="190"/>
      <c r="O304" s="64"/>
      <c r="P304" s="64"/>
      <c r="Q304" s="64"/>
      <c r="R304" s="64"/>
      <c r="S304" s="64"/>
      <c r="T304" s="65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7" t="s">
        <v>133</v>
      </c>
      <c r="AU304" s="17" t="s">
        <v>80</v>
      </c>
    </row>
    <row r="305" spans="2:51" s="15" customFormat="1" ht="11.25">
      <c r="B305" s="224"/>
      <c r="C305" s="225"/>
      <c r="D305" s="193" t="s">
        <v>135</v>
      </c>
      <c r="E305" s="226" t="s">
        <v>19</v>
      </c>
      <c r="F305" s="227" t="s">
        <v>450</v>
      </c>
      <c r="G305" s="225"/>
      <c r="H305" s="226" t="s">
        <v>19</v>
      </c>
      <c r="I305" s="228"/>
      <c r="J305" s="225"/>
      <c r="K305" s="225"/>
      <c r="L305" s="229"/>
      <c r="M305" s="230"/>
      <c r="N305" s="231"/>
      <c r="O305" s="231"/>
      <c r="P305" s="231"/>
      <c r="Q305" s="231"/>
      <c r="R305" s="231"/>
      <c r="S305" s="231"/>
      <c r="T305" s="232"/>
      <c r="AT305" s="233" t="s">
        <v>135</v>
      </c>
      <c r="AU305" s="233" t="s">
        <v>80</v>
      </c>
      <c r="AV305" s="15" t="s">
        <v>76</v>
      </c>
      <c r="AW305" s="15" t="s">
        <v>33</v>
      </c>
      <c r="AX305" s="15" t="s">
        <v>71</v>
      </c>
      <c r="AY305" s="233" t="s">
        <v>124</v>
      </c>
    </row>
    <row r="306" spans="2:51" s="15" customFormat="1" ht="11.25">
      <c r="B306" s="224"/>
      <c r="C306" s="225"/>
      <c r="D306" s="193" t="s">
        <v>135</v>
      </c>
      <c r="E306" s="226" t="s">
        <v>19</v>
      </c>
      <c r="F306" s="227" t="s">
        <v>451</v>
      </c>
      <c r="G306" s="225"/>
      <c r="H306" s="226" t="s">
        <v>19</v>
      </c>
      <c r="I306" s="228"/>
      <c r="J306" s="225"/>
      <c r="K306" s="225"/>
      <c r="L306" s="229"/>
      <c r="M306" s="230"/>
      <c r="N306" s="231"/>
      <c r="O306" s="231"/>
      <c r="P306" s="231"/>
      <c r="Q306" s="231"/>
      <c r="R306" s="231"/>
      <c r="S306" s="231"/>
      <c r="T306" s="232"/>
      <c r="AT306" s="233" t="s">
        <v>135</v>
      </c>
      <c r="AU306" s="233" t="s">
        <v>80</v>
      </c>
      <c r="AV306" s="15" t="s">
        <v>76</v>
      </c>
      <c r="AW306" s="15" t="s">
        <v>33</v>
      </c>
      <c r="AX306" s="15" t="s">
        <v>71</v>
      </c>
      <c r="AY306" s="233" t="s">
        <v>124</v>
      </c>
    </row>
    <row r="307" spans="2:51" s="13" customFormat="1" ht="11.25">
      <c r="B307" s="191"/>
      <c r="C307" s="192"/>
      <c r="D307" s="193" t="s">
        <v>135</v>
      </c>
      <c r="E307" s="194" t="s">
        <v>19</v>
      </c>
      <c r="F307" s="195" t="s">
        <v>452</v>
      </c>
      <c r="G307" s="192"/>
      <c r="H307" s="196">
        <v>150</v>
      </c>
      <c r="I307" s="197"/>
      <c r="J307" s="192"/>
      <c r="K307" s="192"/>
      <c r="L307" s="198"/>
      <c r="M307" s="199"/>
      <c r="N307" s="200"/>
      <c r="O307" s="200"/>
      <c r="P307" s="200"/>
      <c r="Q307" s="200"/>
      <c r="R307" s="200"/>
      <c r="S307" s="200"/>
      <c r="T307" s="201"/>
      <c r="AT307" s="202" t="s">
        <v>135</v>
      </c>
      <c r="AU307" s="202" t="s">
        <v>80</v>
      </c>
      <c r="AV307" s="13" t="s">
        <v>80</v>
      </c>
      <c r="AW307" s="13" t="s">
        <v>33</v>
      </c>
      <c r="AX307" s="13" t="s">
        <v>71</v>
      </c>
      <c r="AY307" s="202" t="s">
        <v>124</v>
      </c>
    </row>
    <row r="308" spans="2:51" s="14" customFormat="1" ht="11.25">
      <c r="B308" s="203"/>
      <c r="C308" s="204"/>
      <c r="D308" s="193" t="s">
        <v>135</v>
      </c>
      <c r="E308" s="205" t="s">
        <v>19</v>
      </c>
      <c r="F308" s="206" t="s">
        <v>137</v>
      </c>
      <c r="G308" s="204"/>
      <c r="H308" s="207">
        <v>150</v>
      </c>
      <c r="I308" s="208"/>
      <c r="J308" s="204"/>
      <c r="K308" s="204"/>
      <c r="L308" s="209"/>
      <c r="M308" s="210"/>
      <c r="N308" s="211"/>
      <c r="O308" s="211"/>
      <c r="P308" s="211"/>
      <c r="Q308" s="211"/>
      <c r="R308" s="211"/>
      <c r="S308" s="211"/>
      <c r="T308" s="212"/>
      <c r="AT308" s="213" t="s">
        <v>135</v>
      </c>
      <c r="AU308" s="213" t="s">
        <v>80</v>
      </c>
      <c r="AV308" s="14" t="s">
        <v>81</v>
      </c>
      <c r="AW308" s="14" t="s">
        <v>33</v>
      </c>
      <c r="AX308" s="14" t="s">
        <v>76</v>
      </c>
      <c r="AY308" s="213" t="s">
        <v>124</v>
      </c>
    </row>
    <row r="309" spans="1:65" s="2" customFormat="1" ht="33" customHeight="1">
      <c r="A309" s="34"/>
      <c r="B309" s="35"/>
      <c r="C309" s="173" t="s">
        <v>453</v>
      </c>
      <c r="D309" s="173" t="s">
        <v>127</v>
      </c>
      <c r="E309" s="174" t="s">
        <v>454</v>
      </c>
      <c r="F309" s="175" t="s">
        <v>455</v>
      </c>
      <c r="G309" s="176" t="s">
        <v>166</v>
      </c>
      <c r="H309" s="177">
        <v>686.8</v>
      </c>
      <c r="I309" s="178"/>
      <c r="J309" s="179">
        <f>ROUND(I309*H309,2)</f>
        <v>0</v>
      </c>
      <c r="K309" s="175" t="s">
        <v>131</v>
      </c>
      <c r="L309" s="39"/>
      <c r="M309" s="180" t="s">
        <v>19</v>
      </c>
      <c r="N309" s="181" t="s">
        <v>42</v>
      </c>
      <c r="O309" s="64"/>
      <c r="P309" s="182">
        <f>O309*H309</f>
        <v>0</v>
      </c>
      <c r="Q309" s="182">
        <v>0.46</v>
      </c>
      <c r="R309" s="182">
        <f>Q309*H309</f>
        <v>315.928</v>
      </c>
      <c r="S309" s="182">
        <v>0</v>
      </c>
      <c r="T309" s="183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84" t="s">
        <v>81</v>
      </c>
      <c r="AT309" s="184" t="s">
        <v>127</v>
      </c>
      <c r="AU309" s="184" t="s">
        <v>80</v>
      </c>
      <c r="AY309" s="17" t="s">
        <v>124</v>
      </c>
      <c r="BE309" s="185">
        <f>IF(N309="základní",J309,0)</f>
        <v>0</v>
      </c>
      <c r="BF309" s="185">
        <f>IF(N309="snížená",J309,0)</f>
        <v>0</v>
      </c>
      <c r="BG309" s="185">
        <f>IF(N309="zákl. přenesená",J309,0)</f>
        <v>0</v>
      </c>
      <c r="BH309" s="185">
        <f>IF(N309="sníž. přenesená",J309,0)</f>
        <v>0</v>
      </c>
      <c r="BI309" s="185">
        <f>IF(N309="nulová",J309,0)</f>
        <v>0</v>
      </c>
      <c r="BJ309" s="17" t="s">
        <v>76</v>
      </c>
      <c r="BK309" s="185">
        <f>ROUND(I309*H309,2)</f>
        <v>0</v>
      </c>
      <c r="BL309" s="17" t="s">
        <v>81</v>
      </c>
      <c r="BM309" s="184" t="s">
        <v>456</v>
      </c>
    </row>
    <row r="310" spans="1:47" s="2" customFormat="1" ht="11.25">
      <c r="A310" s="34"/>
      <c r="B310" s="35"/>
      <c r="C310" s="36"/>
      <c r="D310" s="186" t="s">
        <v>133</v>
      </c>
      <c r="E310" s="36"/>
      <c r="F310" s="187" t="s">
        <v>457</v>
      </c>
      <c r="G310" s="36"/>
      <c r="H310" s="36"/>
      <c r="I310" s="188"/>
      <c r="J310" s="36"/>
      <c r="K310" s="36"/>
      <c r="L310" s="39"/>
      <c r="M310" s="189"/>
      <c r="N310" s="190"/>
      <c r="O310" s="64"/>
      <c r="P310" s="64"/>
      <c r="Q310" s="64"/>
      <c r="R310" s="64"/>
      <c r="S310" s="64"/>
      <c r="T310" s="65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7" t="s">
        <v>133</v>
      </c>
      <c r="AU310" s="17" t="s">
        <v>80</v>
      </c>
    </row>
    <row r="311" spans="2:51" s="15" customFormat="1" ht="11.25">
      <c r="B311" s="224"/>
      <c r="C311" s="225"/>
      <c r="D311" s="193" t="s">
        <v>135</v>
      </c>
      <c r="E311" s="226" t="s">
        <v>19</v>
      </c>
      <c r="F311" s="227" t="s">
        <v>450</v>
      </c>
      <c r="G311" s="225"/>
      <c r="H311" s="226" t="s">
        <v>19</v>
      </c>
      <c r="I311" s="228"/>
      <c r="J311" s="225"/>
      <c r="K311" s="225"/>
      <c r="L311" s="229"/>
      <c r="M311" s="230"/>
      <c r="N311" s="231"/>
      <c r="O311" s="231"/>
      <c r="P311" s="231"/>
      <c r="Q311" s="231"/>
      <c r="R311" s="231"/>
      <c r="S311" s="231"/>
      <c r="T311" s="232"/>
      <c r="AT311" s="233" t="s">
        <v>135</v>
      </c>
      <c r="AU311" s="233" t="s">
        <v>80</v>
      </c>
      <c r="AV311" s="15" t="s">
        <v>76</v>
      </c>
      <c r="AW311" s="15" t="s">
        <v>33</v>
      </c>
      <c r="AX311" s="15" t="s">
        <v>71</v>
      </c>
      <c r="AY311" s="233" t="s">
        <v>124</v>
      </c>
    </row>
    <row r="312" spans="2:51" s="15" customFormat="1" ht="11.25">
      <c r="B312" s="224"/>
      <c r="C312" s="225"/>
      <c r="D312" s="193" t="s">
        <v>135</v>
      </c>
      <c r="E312" s="226" t="s">
        <v>19</v>
      </c>
      <c r="F312" s="227" t="s">
        <v>458</v>
      </c>
      <c r="G312" s="225"/>
      <c r="H312" s="226" t="s">
        <v>19</v>
      </c>
      <c r="I312" s="228"/>
      <c r="J312" s="225"/>
      <c r="K312" s="225"/>
      <c r="L312" s="229"/>
      <c r="M312" s="230"/>
      <c r="N312" s="231"/>
      <c r="O312" s="231"/>
      <c r="P312" s="231"/>
      <c r="Q312" s="231"/>
      <c r="R312" s="231"/>
      <c r="S312" s="231"/>
      <c r="T312" s="232"/>
      <c r="AT312" s="233" t="s">
        <v>135</v>
      </c>
      <c r="AU312" s="233" t="s">
        <v>80</v>
      </c>
      <c r="AV312" s="15" t="s">
        <v>76</v>
      </c>
      <c r="AW312" s="15" t="s">
        <v>33</v>
      </c>
      <c r="AX312" s="15" t="s">
        <v>71</v>
      </c>
      <c r="AY312" s="233" t="s">
        <v>124</v>
      </c>
    </row>
    <row r="313" spans="2:51" s="13" customFormat="1" ht="11.25">
      <c r="B313" s="191"/>
      <c r="C313" s="192"/>
      <c r="D313" s="193" t="s">
        <v>135</v>
      </c>
      <c r="E313" s="194" t="s">
        <v>19</v>
      </c>
      <c r="F313" s="195" t="s">
        <v>459</v>
      </c>
      <c r="G313" s="192"/>
      <c r="H313" s="196">
        <v>346.8</v>
      </c>
      <c r="I313" s="197"/>
      <c r="J313" s="192"/>
      <c r="K313" s="192"/>
      <c r="L313" s="198"/>
      <c r="M313" s="199"/>
      <c r="N313" s="200"/>
      <c r="O313" s="200"/>
      <c r="P313" s="200"/>
      <c r="Q313" s="200"/>
      <c r="R313" s="200"/>
      <c r="S313" s="200"/>
      <c r="T313" s="201"/>
      <c r="AT313" s="202" t="s">
        <v>135</v>
      </c>
      <c r="AU313" s="202" t="s">
        <v>80</v>
      </c>
      <c r="AV313" s="13" t="s">
        <v>80</v>
      </c>
      <c r="AW313" s="13" t="s">
        <v>33</v>
      </c>
      <c r="AX313" s="13" t="s">
        <v>71</v>
      </c>
      <c r="AY313" s="202" t="s">
        <v>124</v>
      </c>
    </row>
    <row r="314" spans="2:51" s="13" customFormat="1" ht="11.25">
      <c r="B314" s="191"/>
      <c r="C314" s="192"/>
      <c r="D314" s="193" t="s">
        <v>135</v>
      </c>
      <c r="E314" s="194" t="s">
        <v>19</v>
      </c>
      <c r="F314" s="195" t="s">
        <v>460</v>
      </c>
      <c r="G314" s="192"/>
      <c r="H314" s="196">
        <v>340</v>
      </c>
      <c r="I314" s="197"/>
      <c r="J314" s="192"/>
      <c r="K314" s="192"/>
      <c r="L314" s="198"/>
      <c r="M314" s="199"/>
      <c r="N314" s="200"/>
      <c r="O314" s="200"/>
      <c r="P314" s="200"/>
      <c r="Q314" s="200"/>
      <c r="R314" s="200"/>
      <c r="S314" s="200"/>
      <c r="T314" s="201"/>
      <c r="AT314" s="202" t="s">
        <v>135</v>
      </c>
      <c r="AU314" s="202" t="s">
        <v>80</v>
      </c>
      <c r="AV314" s="13" t="s">
        <v>80</v>
      </c>
      <c r="AW314" s="13" t="s">
        <v>33</v>
      </c>
      <c r="AX314" s="13" t="s">
        <v>71</v>
      </c>
      <c r="AY314" s="202" t="s">
        <v>124</v>
      </c>
    </row>
    <row r="315" spans="2:51" s="14" customFormat="1" ht="11.25">
      <c r="B315" s="203"/>
      <c r="C315" s="204"/>
      <c r="D315" s="193" t="s">
        <v>135</v>
      </c>
      <c r="E315" s="205" t="s">
        <v>19</v>
      </c>
      <c r="F315" s="206" t="s">
        <v>137</v>
      </c>
      <c r="G315" s="204"/>
      <c r="H315" s="207">
        <v>686.8</v>
      </c>
      <c r="I315" s="208"/>
      <c r="J315" s="204"/>
      <c r="K315" s="204"/>
      <c r="L315" s="209"/>
      <c r="M315" s="210"/>
      <c r="N315" s="211"/>
      <c r="O315" s="211"/>
      <c r="P315" s="211"/>
      <c r="Q315" s="211"/>
      <c r="R315" s="211"/>
      <c r="S315" s="211"/>
      <c r="T315" s="212"/>
      <c r="AT315" s="213" t="s">
        <v>135</v>
      </c>
      <c r="AU315" s="213" t="s">
        <v>80</v>
      </c>
      <c r="AV315" s="14" t="s">
        <v>81</v>
      </c>
      <c r="AW315" s="14" t="s">
        <v>33</v>
      </c>
      <c r="AX315" s="14" t="s">
        <v>76</v>
      </c>
      <c r="AY315" s="213" t="s">
        <v>124</v>
      </c>
    </row>
    <row r="316" spans="1:65" s="2" customFormat="1" ht="33" customHeight="1">
      <c r="A316" s="34"/>
      <c r="B316" s="35"/>
      <c r="C316" s="173" t="s">
        <v>461</v>
      </c>
      <c r="D316" s="173" t="s">
        <v>127</v>
      </c>
      <c r="E316" s="174" t="s">
        <v>462</v>
      </c>
      <c r="F316" s="175" t="s">
        <v>463</v>
      </c>
      <c r="G316" s="176" t="s">
        <v>166</v>
      </c>
      <c r="H316" s="177">
        <v>311.6</v>
      </c>
      <c r="I316" s="178"/>
      <c r="J316" s="179">
        <f>ROUND(I316*H316,2)</f>
        <v>0</v>
      </c>
      <c r="K316" s="175" t="s">
        <v>131</v>
      </c>
      <c r="L316" s="39"/>
      <c r="M316" s="180" t="s">
        <v>19</v>
      </c>
      <c r="N316" s="181" t="s">
        <v>42</v>
      </c>
      <c r="O316" s="64"/>
      <c r="P316" s="182">
        <f>O316*H316</f>
        <v>0</v>
      </c>
      <c r="Q316" s="182">
        <v>0.69</v>
      </c>
      <c r="R316" s="182">
        <f>Q316*H316</f>
        <v>215.004</v>
      </c>
      <c r="S316" s="182">
        <v>0</v>
      </c>
      <c r="T316" s="183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84" t="s">
        <v>81</v>
      </c>
      <c r="AT316" s="184" t="s">
        <v>127</v>
      </c>
      <c r="AU316" s="184" t="s">
        <v>80</v>
      </c>
      <c r="AY316" s="17" t="s">
        <v>124</v>
      </c>
      <c r="BE316" s="185">
        <f>IF(N316="základní",J316,0)</f>
        <v>0</v>
      </c>
      <c r="BF316" s="185">
        <f>IF(N316="snížená",J316,0)</f>
        <v>0</v>
      </c>
      <c r="BG316" s="185">
        <f>IF(N316="zákl. přenesená",J316,0)</f>
        <v>0</v>
      </c>
      <c r="BH316" s="185">
        <f>IF(N316="sníž. přenesená",J316,0)</f>
        <v>0</v>
      </c>
      <c r="BI316" s="185">
        <f>IF(N316="nulová",J316,0)</f>
        <v>0</v>
      </c>
      <c r="BJ316" s="17" t="s">
        <v>76</v>
      </c>
      <c r="BK316" s="185">
        <f>ROUND(I316*H316,2)</f>
        <v>0</v>
      </c>
      <c r="BL316" s="17" t="s">
        <v>81</v>
      </c>
      <c r="BM316" s="184" t="s">
        <v>464</v>
      </c>
    </row>
    <row r="317" spans="1:47" s="2" customFormat="1" ht="11.25">
      <c r="A317" s="34"/>
      <c r="B317" s="35"/>
      <c r="C317" s="36"/>
      <c r="D317" s="186" t="s">
        <v>133</v>
      </c>
      <c r="E317" s="36"/>
      <c r="F317" s="187" t="s">
        <v>465</v>
      </c>
      <c r="G317" s="36"/>
      <c r="H317" s="36"/>
      <c r="I317" s="188"/>
      <c r="J317" s="36"/>
      <c r="K317" s="36"/>
      <c r="L317" s="39"/>
      <c r="M317" s="189"/>
      <c r="N317" s="190"/>
      <c r="O317" s="64"/>
      <c r="P317" s="64"/>
      <c r="Q317" s="64"/>
      <c r="R317" s="64"/>
      <c r="S317" s="64"/>
      <c r="T317" s="65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7" t="s">
        <v>133</v>
      </c>
      <c r="AU317" s="17" t="s">
        <v>80</v>
      </c>
    </row>
    <row r="318" spans="2:51" s="15" customFormat="1" ht="11.25">
      <c r="B318" s="224"/>
      <c r="C318" s="225"/>
      <c r="D318" s="193" t="s">
        <v>135</v>
      </c>
      <c r="E318" s="226" t="s">
        <v>19</v>
      </c>
      <c r="F318" s="227" t="s">
        <v>450</v>
      </c>
      <c r="G318" s="225"/>
      <c r="H318" s="226" t="s">
        <v>19</v>
      </c>
      <c r="I318" s="228"/>
      <c r="J318" s="225"/>
      <c r="K318" s="225"/>
      <c r="L318" s="229"/>
      <c r="M318" s="230"/>
      <c r="N318" s="231"/>
      <c r="O318" s="231"/>
      <c r="P318" s="231"/>
      <c r="Q318" s="231"/>
      <c r="R318" s="231"/>
      <c r="S318" s="231"/>
      <c r="T318" s="232"/>
      <c r="AT318" s="233" t="s">
        <v>135</v>
      </c>
      <c r="AU318" s="233" t="s">
        <v>80</v>
      </c>
      <c r="AV318" s="15" t="s">
        <v>76</v>
      </c>
      <c r="AW318" s="15" t="s">
        <v>33</v>
      </c>
      <c r="AX318" s="15" t="s">
        <v>71</v>
      </c>
      <c r="AY318" s="233" t="s">
        <v>124</v>
      </c>
    </row>
    <row r="319" spans="2:51" s="15" customFormat="1" ht="11.25">
      <c r="B319" s="224"/>
      <c r="C319" s="225"/>
      <c r="D319" s="193" t="s">
        <v>135</v>
      </c>
      <c r="E319" s="226" t="s">
        <v>19</v>
      </c>
      <c r="F319" s="227" t="s">
        <v>466</v>
      </c>
      <c r="G319" s="225"/>
      <c r="H319" s="226" t="s">
        <v>19</v>
      </c>
      <c r="I319" s="228"/>
      <c r="J319" s="225"/>
      <c r="K319" s="225"/>
      <c r="L319" s="229"/>
      <c r="M319" s="230"/>
      <c r="N319" s="231"/>
      <c r="O319" s="231"/>
      <c r="P319" s="231"/>
      <c r="Q319" s="231"/>
      <c r="R319" s="231"/>
      <c r="S319" s="231"/>
      <c r="T319" s="232"/>
      <c r="AT319" s="233" t="s">
        <v>135</v>
      </c>
      <c r="AU319" s="233" t="s">
        <v>80</v>
      </c>
      <c r="AV319" s="15" t="s">
        <v>76</v>
      </c>
      <c r="AW319" s="15" t="s">
        <v>33</v>
      </c>
      <c r="AX319" s="15" t="s">
        <v>71</v>
      </c>
      <c r="AY319" s="233" t="s">
        <v>124</v>
      </c>
    </row>
    <row r="320" spans="2:51" s="13" customFormat="1" ht="11.25">
      <c r="B320" s="191"/>
      <c r="C320" s="192"/>
      <c r="D320" s="193" t="s">
        <v>135</v>
      </c>
      <c r="E320" s="194" t="s">
        <v>19</v>
      </c>
      <c r="F320" s="195" t="s">
        <v>467</v>
      </c>
      <c r="G320" s="192"/>
      <c r="H320" s="196">
        <v>285.6</v>
      </c>
      <c r="I320" s="197"/>
      <c r="J320" s="192"/>
      <c r="K320" s="192"/>
      <c r="L320" s="198"/>
      <c r="M320" s="199"/>
      <c r="N320" s="200"/>
      <c r="O320" s="200"/>
      <c r="P320" s="200"/>
      <c r="Q320" s="200"/>
      <c r="R320" s="200"/>
      <c r="S320" s="200"/>
      <c r="T320" s="201"/>
      <c r="AT320" s="202" t="s">
        <v>135</v>
      </c>
      <c r="AU320" s="202" t="s">
        <v>80</v>
      </c>
      <c r="AV320" s="13" t="s">
        <v>80</v>
      </c>
      <c r="AW320" s="13" t="s">
        <v>33</v>
      </c>
      <c r="AX320" s="13" t="s">
        <v>71</v>
      </c>
      <c r="AY320" s="202" t="s">
        <v>124</v>
      </c>
    </row>
    <row r="321" spans="2:51" s="15" customFormat="1" ht="11.25">
      <c r="B321" s="224"/>
      <c r="C321" s="225"/>
      <c r="D321" s="193" t="s">
        <v>135</v>
      </c>
      <c r="E321" s="226" t="s">
        <v>19</v>
      </c>
      <c r="F321" s="227" t="s">
        <v>468</v>
      </c>
      <c r="G321" s="225"/>
      <c r="H321" s="226" t="s">
        <v>19</v>
      </c>
      <c r="I321" s="228"/>
      <c r="J321" s="225"/>
      <c r="K321" s="225"/>
      <c r="L321" s="229"/>
      <c r="M321" s="230"/>
      <c r="N321" s="231"/>
      <c r="O321" s="231"/>
      <c r="P321" s="231"/>
      <c r="Q321" s="231"/>
      <c r="R321" s="231"/>
      <c r="S321" s="231"/>
      <c r="T321" s="232"/>
      <c r="AT321" s="233" t="s">
        <v>135</v>
      </c>
      <c r="AU321" s="233" t="s">
        <v>80</v>
      </c>
      <c r="AV321" s="15" t="s">
        <v>76</v>
      </c>
      <c r="AW321" s="15" t="s">
        <v>33</v>
      </c>
      <c r="AX321" s="15" t="s">
        <v>71</v>
      </c>
      <c r="AY321" s="233" t="s">
        <v>124</v>
      </c>
    </row>
    <row r="322" spans="2:51" s="13" customFormat="1" ht="11.25">
      <c r="B322" s="191"/>
      <c r="C322" s="192"/>
      <c r="D322" s="193" t="s">
        <v>135</v>
      </c>
      <c r="E322" s="194" t="s">
        <v>19</v>
      </c>
      <c r="F322" s="195" t="s">
        <v>291</v>
      </c>
      <c r="G322" s="192"/>
      <c r="H322" s="196">
        <v>26</v>
      </c>
      <c r="I322" s="197"/>
      <c r="J322" s="192"/>
      <c r="K322" s="192"/>
      <c r="L322" s="198"/>
      <c r="M322" s="199"/>
      <c r="N322" s="200"/>
      <c r="O322" s="200"/>
      <c r="P322" s="200"/>
      <c r="Q322" s="200"/>
      <c r="R322" s="200"/>
      <c r="S322" s="200"/>
      <c r="T322" s="201"/>
      <c r="AT322" s="202" t="s">
        <v>135</v>
      </c>
      <c r="AU322" s="202" t="s">
        <v>80</v>
      </c>
      <c r="AV322" s="13" t="s">
        <v>80</v>
      </c>
      <c r="AW322" s="13" t="s">
        <v>33</v>
      </c>
      <c r="AX322" s="13" t="s">
        <v>71</v>
      </c>
      <c r="AY322" s="202" t="s">
        <v>124</v>
      </c>
    </row>
    <row r="323" spans="2:51" s="14" customFormat="1" ht="11.25">
      <c r="B323" s="203"/>
      <c r="C323" s="204"/>
      <c r="D323" s="193" t="s">
        <v>135</v>
      </c>
      <c r="E323" s="205" t="s">
        <v>19</v>
      </c>
      <c r="F323" s="206" t="s">
        <v>137</v>
      </c>
      <c r="G323" s="204"/>
      <c r="H323" s="207">
        <v>311.6</v>
      </c>
      <c r="I323" s="208"/>
      <c r="J323" s="204"/>
      <c r="K323" s="204"/>
      <c r="L323" s="209"/>
      <c r="M323" s="210"/>
      <c r="N323" s="211"/>
      <c r="O323" s="211"/>
      <c r="P323" s="211"/>
      <c r="Q323" s="211"/>
      <c r="R323" s="211"/>
      <c r="S323" s="211"/>
      <c r="T323" s="212"/>
      <c r="AT323" s="213" t="s">
        <v>135</v>
      </c>
      <c r="AU323" s="213" t="s">
        <v>80</v>
      </c>
      <c r="AV323" s="14" t="s">
        <v>81</v>
      </c>
      <c r="AW323" s="14" t="s">
        <v>33</v>
      </c>
      <c r="AX323" s="14" t="s">
        <v>76</v>
      </c>
      <c r="AY323" s="213" t="s">
        <v>124</v>
      </c>
    </row>
    <row r="324" spans="1:65" s="2" customFormat="1" ht="24.2" customHeight="1">
      <c r="A324" s="34"/>
      <c r="B324" s="35"/>
      <c r="C324" s="173" t="s">
        <v>469</v>
      </c>
      <c r="D324" s="173" t="s">
        <v>127</v>
      </c>
      <c r="E324" s="174" t="s">
        <v>470</v>
      </c>
      <c r="F324" s="175" t="s">
        <v>471</v>
      </c>
      <c r="G324" s="176" t="s">
        <v>130</v>
      </c>
      <c r="H324" s="177">
        <v>12</v>
      </c>
      <c r="I324" s="178"/>
      <c r="J324" s="179">
        <f>ROUND(I324*H324,2)</f>
        <v>0</v>
      </c>
      <c r="K324" s="175" t="s">
        <v>131</v>
      </c>
      <c r="L324" s="39"/>
      <c r="M324" s="180" t="s">
        <v>19</v>
      </c>
      <c r="N324" s="181" t="s">
        <v>42</v>
      </c>
      <c r="O324" s="64"/>
      <c r="P324" s="182">
        <f>O324*H324</f>
        <v>0</v>
      </c>
      <c r="Q324" s="182">
        <v>0</v>
      </c>
      <c r="R324" s="182">
        <f>Q324*H324</f>
        <v>0</v>
      </c>
      <c r="S324" s="182">
        <v>0</v>
      </c>
      <c r="T324" s="183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84" t="s">
        <v>81</v>
      </c>
      <c r="AT324" s="184" t="s">
        <v>127</v>
      </c>
      <c r="AU324" s="184" t="s">
        <v>80</v>
      </c>
      <c r="AY324" s="17" t="s">
        <v>124</v>
      </c>
      <c r="BE324" s="185">
        <f>IF(N324="základní",J324,0)</f>
        <v>0</v>
      </c>
      <c r="BF324" s="185">
        <f>IF(N324="snížená",J324,0)</f>
        <v>0</v>
      </c>
      <c r="BG324" s="185">
        <f>IF(N324="zákl. přenesená",J324,0)</f>
        <v>0</v>
      </c>
      <c r="BH324" s="185">
        <f>IF(N324="sníž. přenesená",J324,0)</f>
        <v>0</v>
      </c>
      <c r="BI324" s="185">
        <f>IF(N324="nulová",J324,0)</f>
        <v>0</v>
      </c>
      <c r="BJ324" s="17" t="s">
        <v>76</v>
      </c>
      <c r="BK324" s="185">
        <f>ROUND(I324*H324,2)</f>
        <v>0</v>
      </c>
      <c r="BL324" s="17" t="s">
        <v>81</v>
      </c>
      <c r="BM324" s="184" t="s">
        <v>472</v>
      </c>
    </row>
    <row r="325" spans="1:47" s="2" customFormat="1" ht="11.25">
      <c r="A325" s="34"/>
      <c r="B325" s="35"/>
      <c r="C325" s="36"/>
      <c r="D325" s="186" t="s">
        <v>133</v>
      </c>
      <c r="E325" s="36"/>
      <c r="F325" s="187" t="s">
        <v>473</v>
      </c>
      <c r="G325" s="36"/>
      <c r="H325" s="36"/>
      <c r="I325" s="188"/>
      <c r="J325" s="36"/>
      <c r="K325" s="36"/>
      <c r="L325" s="39"/>
      <c r="M325" s="189"/>
      <c r="N325" s="190"/>
      <c r="O325" s="64"/>
      <c r="P325" s="64"/>
      <c r="Q325" s="64"/>
      <c r="R325" s="64"/>
      <c r="S325" s="64"/>
      <c r="T325" s="65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7" t="s">
        <v>133</v>
      </c>
      <c r="AU325" s="17" t="s">
        <v>80</v>
      </c>
    </row>
    <row r="326" spans="1:65" s="2" customFormat="1" ht="24.2" customHeight="1">
      <c r="A326" s="34"/>
      <c r="B326" s="35"/>
      <c r="C326" s="173" t="s">
        <v>474</v>
      </c>
      <c r="D326" s="173" t="s">
        <v>127</v>
      </c>
      <c r="E326" s="174" t="s">
        <v>475</v>
      </c>
      <c r="F326" s="175" t="s">
        <v>476</v>
      </c>
      <c r="G326" s="176" t="s">
        <v>166</v>
      </c>
      <c r="H326" s="177">
        <v>340</v>
      </c>
      <c r="I326" s="178"/>
      <c r="J326" s="179">
        <f>ROUND(I326*H326,2)</f>
        <v>0</v>
      </c>
      <c r="K326" s="175" t="s">
        <v>131</v>
      </c>
      <c r="L326" s="39"/>
      <c r="M326" s="180" t="s">
        <v>19</v>
      </c>
      <c r="N326" s="181" t="s">
        <v>42</v>
      </c>
      <c r="O326" s="64"/>
      <c r="P326" s="182">
        <f>O326*H326</f>
        <v>0</v>
      </c>
      <c r="Q326" s="182">
        <v>0.00034</v>
      </c>
      <c r="R326" s="182">
        <f>Q326*H326</f>
        <v>0.11560000000000001</v>
      </c>
      <c r="S326" s="182">
        <v>0</v>
      </c>
      <c r="T326" s="183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84" t="s">
        <v>81</v>
      </c>
      <c r="AT326" s="184" t="s">
        <v>127</v>
      </c>
      <c r="AU326" s="184" t="s">
        <v>80</v>
      </c>
      <c r="AY326" s="17" t="s">
        <v>124</v>
      </c>
      <c r="BE326" s="185">
        <f>IF(N326="základní",J326,0)</f>
        <v>0</v>
      </c>
      <c r="BF326" s="185">
        <f>IF(N326="snížená",J326,0)</f>
        <v>0</v>
      </c>
      <c r="BG326" s="185">
        <f>IF(N326="zákl. přenesená",J326,0)</f>
        <v>0</v>
      </c>
      <c r="BH326" s="185">
        <f>IF(N326="sníž. přenesená",J326,0)</f>
        <v>0</v>
      </c>
      <c r="BI326" s="185">
        <f>IF(N326="nulová",J326,0)</f>
        <v>0</v>
      </c>
      <c r="BJ326" s="17" t="s">
        <v>76</v>
      </c>
      <c r="BK326" s="185">
        <f>ROUND(I326*H326,2)</f>
        <v>0</v>
      </c>
      <c r="BL326" s="17" t="s">
        <v>81</v>
      </c>
      <c r="BM326" s="184" t="s">
        <v>477</v>
      </c>
    </row>
    <row r="327" spans="1:47" s="2" customFormat="1" ht="11.25">
      <c r="A327" s="34"/>
      <c r="B327" s="35"/>
      <c r="C327" s="36"/>
      <c r="D327" s="186" t="s">
        <v>133</v>
      </c>
      <c r="E327" s="36"/>
      <c r="F327" s="187" t="s">
        <v>478</v>
      </c>
      <c r="G327" s="36"/>
      <c r="H327" s="36"/>
      <c r="I327" s="188"/>
      <c r="J327" s="36"/>
      <c r="K327" s="36"/>
      <c r="L327" s="39"/>
      <c r="M327" s="189"/>
      <c r="N327" s="190"/>
      <c r="O327" s="64"/>
      <c r="P327" s="64"/>
      <c r="Q327" s="64"/>
      <c r="R327" s="64"/>
      <c r="S327" s="64"/>
      <c r="T327" s="65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133</v>
      </c>
      <c r="AU327" s="17" t="s">
        <v>80</v>
      </c>
    </row>
    <row r="328" spans="2:51" s="15" customFormat="1" ht="11.25">
      <c r="B328" s="224"/>
      <c r="C328" s="225"/>
      <c r="D328" s="193" t="s">
        <v>135</v>
      </c>
      <c r="E328" s="226" t="s">
        <v>19</v>
      </c>
      <c r="F328" s="227" t="s">
        <v>479</v>
      </c>
      <c r="G328" s="225"/>
      <c r="H328" s="226" t="s">
        <v>19</v>
      </c>
      <c r="I328" s="228"/>
      <c r="J328" s="225"/>
      <c r="K328" s="225"/>
      <c r="L328" s="229"/>
      <c r="M328" s="230"/>
      <c r="N328" s="231"/>
      <c r="O328" s="231"/>
      <c r="P328" s="231"/>
      <c r="Q328" s="231"/>
      <c r="R328" s="231"/>
      <c r="S328" s="231"/>
      <c r="T328" s="232"/>
      <c r="AT328" s="233" t="s">
        <v>135</v>
      </c>
      <c r="AU328" s="233" t="s">
        <v>80</v>
      </c>
      <c r="AV328" s="15" t="s">
        <v>76</v>
      </c>
      <c r="AW328" s="15" t="s">
        <v>33</v>
      </c>
      <c r="AX328" s="15" t="s">
        <v>71</v>
      </c>
      <c r="AY328" s="233" t="s">
        <v>124</v>
      </c>
    </row>
    <row r="329" spans="2:51" s="13" customFormat="1" ht="11.25">
      <c r="B329" s="191"/>
      <c r="C329" s="192"/>
      <c r="D329" s="193" t="s">
        <v>135</v>
      </c>
      <c r="E329" s="194" t="s">
        <v>19</v>
      </c>
      <c r="F329" s="195" t="s">
        <v>460</v>
      </c>
      <c r="G329" s="192"/>
      <c r="H329" s="196">
        <v>340</v>
      </c>
      <c r="I329" s="197"/>
      <c r="J329" s="192"/>
      <c r="K329" s="192"/>
      <c r="L329" s="198"/>
      <c r="M329" s="199"/>
      <c r="N329" s="200"/>
      <c r="O329" s="200"/>
      <c r="P329" s="200"/>
      <c r="Q329" s="200"/>
      <c r="R329" s="200"/>
      <c r="S329" s="200"/>
      <c r="T329" s="201"/>
      <c r="AT329" s="202" t="s">
        <v>135</v>
      </c>
      <c r="AU329" s="202" t="s">
        <v>80</v>
      </c>
      <c r="AV329" s="13" t="s">
        <v>80</v>
      </c>
      <c r="AW329" s="13" t="s">
        <v>33</v>
      </c>
      <c r="AX329" s="13" t="s">
        <v>71</v>
      </c>
      <c r="AY329" s="202" t="s">
        <v>124</v>
      </c>
    </row>
    <row r="330" spans="2:51" s="14" customFormat="1" ht="11.25">
      <c r="B330" s="203"/>
      <c r="C330" s="204"/>
      <c r="D330" s="193" t="s">
        <v>135</v>
      </c>
      <c r="E330" s="205" t="s">
        <v>19</v>
      </c>
      <c r="F330" s="206" t="s">
        <v>137</v>
      </c>
      <c r="G330" s="204"/>
      <c r="H330" s="207">
        <v>340</v>
      </c>
      <c r="I330" s="208"/>
      <c r="J330" s="204"/>
      <c r="K330" s="204"/>
      <c r="L330" s="209"/>
      <c r="M330" s="210"/>
      <c r="N330" s="211"/>
      <c r="O330" s="211"/>
      <c r="P330" s="211"/>
      <c r="Q330" s="211"/>
      <c r="R330" s="211"/>
      <c r="S330" s="211"/>
      <c r="T330" s="212"/>
      <c r="AT330" s="213" t="s">
        <v>135</v>
      </c>
      <c r="AU330" s="213" t="s">
        <v>80</v>
      </c>
      <c r="AV330" s="14" t="s">
        <v>81</v>
      </c>
      <c r="AW330" s="14" t="s">
        <v>33</v>
      </c>
      <c r="AX330" s="14" t="s">
        <v>76</v>
      </c>
      <c r="AY330" s="213" t="s">
        <v>124</v>
      </c>
    </row>
    <row r="331" spans="1:65" s="2" customFormat="1" ht="24.2" customHeight="1">
      <c r="A331" s="34"/>
      <c r="B331" s="35"/>
      <c r="C331" s="173" t="s">
        <v>480</v>
      </c>
      <c r="D331" s="173" t="s">
        <v>127</v>
      </c>
      <c r="E331" s="174" t="s">
        <v>481</v>
      </c>
      <c r="F331" s="175" t="s">
        <v>482</v>
      </c>
      <c r="G331" s="176" t="s">
        <v>166</v>
      </c>
      <c r="H331" s="177">
        <v>340</v>
      </c>
      <c r="I331" s="178"/>
      <c r="J331" s="179">
        <f>ROUND(I331*H331,2)</f>
        <v>0</v>
      </c>
      <c r="K331" s="175" t="s">
        <v>131</v>
      </c>
      <c r="L331" s="39"/>
      <c r="M331" s="180" t="s">
        <v>19</v>
      </c>
      <c r="N331" s="181" t="s">
        <v>42</v>
      </c>
      <c r="O331" s="64"/>
      <c r="P331" s="182">
        <f>O331*H331</f>
        <v>0</v>
      </c>
      <c r="Q331" s="182">
        <v>0.00041</v>
      </c>
      <c r="R331" s="182">
        <f>Q331*H331</f>
        <v>0.1394</v>
      </c>
      <c r="S331" s="182">
        <v>0</v>
      </c>
      <c r="T331" s="183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84" t="s">
        <v>81</v>
      </c>
      <c r="AT331" s="184" t="s">
        <v>127</v>
      </c>
      <c r="AU331" s="184" t="s">
        <v>80</v>
      </c>
      <c r="AY331" s="17" t="s">
        <v>124</v>
      </c>
      <c r="BE331" s="185">
        <f>IF(N331="základní",J331,0)</f>
        <v>0</v>
      </c>
      <c r="BF331" s="185">
        <f>IF(N331="snížená",J331,0)</f>
        <v>0</v>
      </c>
      <c r="BG331" s="185">
        <f>IF(N331="zákl. přenesená",J331,0)</f>
        <v>0</v>
      </c>
      <c r="BH331" s="185">
        <f>IF(N331="sníž. přenesená",J331,0)</f>
        <v>0</v>
      </c>
      <c r="BI331" s="185">
        <f>IF(N331="nulová",J331,0)</f>
        <v>0</v>
      </c>
      <c r="BJ331" s="17" t="s">
        <v>76</v>
      </c>
      <c r="BK331" s="185">
        <f>ROUND(I331*H331,2)</f>
        <v>0</v>
      </c>
      <c r="BL331" s="17" t="s">
        <v>81</v>
      </c>
      <c r="BM331" s="184" t="s">
        <v>483</v>
      </c>
    </row>
    <row r="332" spans="1:47" s="2" customFormat="1" ht="11.25">
      <c r="A332" s="34"/>
      <c r="B332" s="35"/>
      <c r="C332" s="36"/>
      <c r="D332" s="186" t="s">
        <v>133</v>
      </c>
      <c r="E332" s="36"/>
      <c r="F332" s="187" t="s">
        <v>484</v>
      </c>
      <c r="G332" s="36"/>
      <c r="H332" s="36"/>
      <c r="I332" s="188"/>
      <c r="J332" s="36"/>
      <c r="K332" s="36"/>
      <c r="L332" s="39"/>
      <c r="M332" s="189"/>
      <c r="N332" s="190"/>
      <c r="O332" s="64"/>
      <c r="P332" s="64"/>
      <c r="Q332" s="64"/>
      <c r="R332" s="64"/>
      <c r="S332" s="64"/>
      <c r="T332" s="65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7" t="s">
        <v>133</v>
      </c>
      <c r="AU332" s="17" t="s">
        <v>80</v>
      </c>
    </row>
    <row r="333" spans="2:51" s="15" customFormat="1" ht="11.25">
      <c r="B333" s="224"/>
      <c r="C333" s="225"/>
      <c r="D333" s="193" t="s">
        <v>135</v>
      </c>
      <c r="E333" s="226" t="s">
        <v>19</v>
      </c>
      <c r="F333" s="227" t="s">
        <v>479</v>
      </c>
      <c r="G333" s="225"/>
      <c r="H333" s="226" t="s">
        <v>19</v>
      </c>
      <c r="I333" s="228"/>
      <c r="J333" s="225"/>
      <c r="K333" s="225"/>
      <c r="L333" s="229"/>
      <c r="M333" s="230"/>
      <c r="N333" s="231"/>
      <c r="O333" s="231"/>
      <c r="P333" s="231"/>
      <c r="Q333" s="231"/>
      <c r="R333" s="231"/>
      <c r="S333" s="231"/>
      <c r="T333" s="232"/>
      <c r="AT333" s="233" t="s">
        <v>135</v>
      </c>
      <c r="AU333" s="233" t="s">
        <v>80</v>
      </c>
      <c r="AV333" s="15" t="s">
        <v>76</v>
      </c>
      <c r="AW333" s="15" t="s">
        <v>33</v>
      </c>
      <c r="AX333" s="15" t="s">
        <v>71</v>
      </c>
      <c r="AY333" s="233" t="s">
        <v>124</v>
      </c>
    </row>
    <row r="334" spans="2:51" s="13" customFormat="1" ht="11.25">
      <c r="B334" s="191"/>
      <c r="C334" s="192"/>
      <c r="D334" s="193" t="s">
        <v>135</v>
      </c>
      <c r="E334" s="194" t="s">
        <v>19</v>
      </c>
      <c r="F334" s="195" t="s">
        <v>460</v>
      </c>
      <c r="G334" s="192"/>
      <c r="H334" s="196">
        <v>340</v>
      </c>
      <c r="I334" s="197"/>
      <c r="J334" s="192"/>
      <c r="K334" s="192"/>
      <c r="L334" s="198"/>
      <c r="M334" s="199"/>
      <c r="N334" s="200"/>
      <c r="O334" s="200"/>
      <c r="P334" s="200"/>
      <c r="Q334" s="200"/>
      <c r="R334" s="200"/>
      <c r="S334" s="200"/>
      <c r="T334" s="201"/>
      <c r="AT334" s="202" t="s">
        <v>135</v>
      </c>
      <c r="AU334" s="202" t="s">
        <v>80</v>
      </c>
      <c r="AV334" s="13" t="s">
        <v>80</v>
      </c>
      <c r="AW334" s="13" t="s">
        <v>33</v>
      </c>
      <c r="AX334" s="13" t="s">
        <v>71</v>
      </c>
      <c r="AY334" s="202" t="s">
        <v>124</v>
      </c>
    </row>
    <row r="335" spans="2:51" s="14" customFormat="1" ht="11.25">
      <c r="B335" s="203"/>
      <c r="C335" s="204"/>
      <c r="D335" s="193" t="s">
        <v>135</v>
      </c>
      <c r="E335" s="205" t="s">
        <v>19</v>
      </c>
      <c r="F335" s="206" t="s">
        <v>137</v>
      </c>
      <c r="G335" s="204"/>
      <c r="H335" s="207">
        <v>340</v>
      </c>
      <c r="I335" s="208"/>
      <c r="J335" s="204"/>
      <c r="K335" s="204"/>
      <c r="L335" s="209"/>
      <c r="M335" s="210"/>
      <c r="N335" s="211"/>
      <c r="O335" s="211"/>
      <c r="P335" s="211"/>
      <c r="Q335" s="211"/>
      <c r="R335" s="211"/>
      <c r="S335" s="211"/>
      <c r="T335" s="212"/>
      <c r="AT335" s="213" t="s">
        <v>135</v>
      </c>
      <c r="AU335" s="213" t="s">
        <v>80</v>
      </c>
      <c r="AV335" s="14" t="s">
        <v>81</v>
      </c>
      <c r="AW335" s="14" t="s">
        <v>33</v>
      </c>
      <c r="AX335" s="14" t="s">
        <v>76</v>
      </c>
      <c r="AY335" s="213" t="s">
        <v>124</v>
      </c>
    </row>
    <row r="336" spans="1:65" s="2" customFormat="1" ht="44.25" customHeight="1">
      <c r="A336" s="34"/>
      <c r="B336" s="35"/>
      <c r="C336" s="173" t="s">
        <v>485</v>
      </c>
      <c r="D336" s="173" t="s">
        <v>127</v>
      </c>
      <c r="E336" s="174" t="s">
        <v>486</v>
      </c>
      <c r="F336" s="175" t="s">
        <v>487</v>
      </c>
      <c r="G336" s="176" t="s">
        <v>166</v>
      </c>
      <c r="H336" s="177">
        <v>340</v>
      </c>
      <c r="I336" s="178"/>
      <c r="J336" s="179">
        <f>ROUND(I336*H336,2)</f>
        <v>0</v>
      </c>
      <c r="K336" s="175" t="s">
        <v>131</v>
      </c>
      <c r="L336" s="39"/>
      <c r="M336" s="180" t="s">
        <v>19</v>
      </c>
      <c r="N336" s="181" t="s">
        <v>42</v>
      </c>
      <c r="O336" s="64"/>
      <c r="P336" s="182">
        <f>O336*H336</f>
        <v>0</v>
      </c>
      <c r="Q336" s="182">
        <v>0.10373</v>
      </c>
      <c r="R336" s="182">
        <f>Q336*H336</f>
        <v>35.2682</v>
      </c>
      <c r="S336" s="182">
        <v>0</v>
      </c>
      <c r="T336" s="183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84" t="s">
        <v>81</v>
      </c>
      <c r="AT336" s="184" t="s">
        <v>127</v>
      </c>
      <c r="AU336" s="184" t="s">
        <v>80</v>
      </c>
      <c r="AY336" s="17" t="s">
        <v>124</v>
      </c>
      <c r="BE336" s="185">
        <f>IF(N336="základní",J336,0)</f>
        <v>0</v>
      </c>
      <c r="BF336" s="185">
        <f>IF(N336="snížená",J336,0)</f>
        <v>0</v>
      </c>
      <c r="BG336" s="185">
        <f>IF(N336="zákl. přenesená",J336,0)</f>
        <v>0</v>
      </c>
      <c r="BH336" s="185">
        <f>IF(N336="sníž. přenesená",J336,0)</f>
        <v>0</v>
      </c>
      <c r="BI336" s="185">
        <f>IF(N336="nulová",J336,0)</f>
        <v>0</v>
      </c>
      <c r="BJ336" s="17" t="s">
        <v>76</v>
      </c>
      <c r="BK336" s="185">
        <f>ROUND(I336*H336,2)</f>
        <v>0</v>
      </c>
      <c r="BL336" s="17" t="s">
        <v>81</v>
      </c>
      <c r="BM336" s="184" t="s">
        <v>488</v>
      </c>
    </row>
    <row r="337" spans="1:47" s="2" customFormat="1" ht="11.25">
      <c r="A337" s="34"/>
      <c r="B337" s="35"/>
      <c r="C337" s="36"/>
      <c r="D337" s="186" t="s">
        <v>133</v>
      </c>
      <c r="E337" s="36"/>
      <c r="F337" s="187" t="s">
        <v>489</v>
      </c>
      <c r="G337" s="36"/>
      <c r="H337" s="36"/>
      <c r="I337" s="188"/>
      <c r="J337" s="36"/>
      <c r="K337" s="36"/>
      <c r="L337" s="39"/>
      <c r="M337" s="189"/>
      <c r="N337" s="190"/>
      <c r="O337" s="64"/>
      <c r="P337" s="64"/>
      <c r="Q337" s="64"/>
      <c r="R337" s="64"/>
      <c r="S337" s="64"/>
      <c r="T337" s="65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7" t="s">
        <v>133</v>
      </c>
      <c r="AU337" s="17" t="s">
        <v>80</v>
      </c>
    </row>
    <row r="338" spans="2:51" s="15" customFormat="1" ht="11.25">
      <c r="B338" s="224"/>
      <c r="C338" s="225"/>
      <c r="D338" s="193" t="s">
        <v>135</v>
      </c>
      <c r="E338" s="226" t="s">
        <v>19</v>
      </c>
      <c r="F338" s="227" t="s">
        <v>450</v>
      </c>
      <c r="G338" s="225"/>
      <c r="H338" s="226" t="s">
        <v>19</v>
      </c>
      <c r="I338" s="228"/>
      <c r="J338" s="225"/>
      <c r="K338" s="225"/>
      <c r="L338" s="229"/>
      <c r="M338" s="230"/>
      <c r="N338" s="231"/>
      <c r="O338" s="231"/>
      <c r="P338" s="231"/>
      <c r="Q338" s="231"/>
      <c r="R338" s="231"/>
      <c r="S338" s="231"/>
      <c r="T338" s="232"/>
      <c r="AT338" s="233" t="s">
        <v>135</v>
      </c>
      <c r="AU338" s="233" t="s">
        <v>80</v>
      </c>
      <c r="AV338" s="15" t="s">
        <v>76</v>
      </c>
      <c r="AW338" s="15" t="s">
        <v>33</v>
      </c>
      <c r="AX338" s="15" t="s">
        <v>71</v>
      </c>
      <c r="AY338" s="233" t="s">
        <v>124</v>
      </c>
    </row>
    <row r="339" spans="2:51" s="15" customFormat="1" ht="11.25">
      <c r="B339" s="224"/>
      <c r="C339" s="225"/>
      <c r="D339" s="193" t="s">
        <v>135</v>
      </c>
      <c r="E339" s="226" t="s">
        <v>19</v>
      </c>
      <c r="F339" s="227" t="s">
        <v>479</v>
      </c>
      <c r="G339" s="225"/>
      <c r="H339" s="226" t="s">
        <v>19</v>
      </c>
      <c r="I339" s="228"/>
      <c r="J339" s="225"/>
      <c r="K339" s="225"/>
      <c r="L339" s="229"/>
      <c r="M339" s="230"/>
      <c r="N339" s="231"/>
      <c r="O339" s="231"/>
      <c r="P339" s="231"/>
      <c r="Q339" s="231"/>
      <c r="R339" s="231"/>
      <c r="S339" s="231"/>
      <c r="T339" s="232"/>
      <c r="AT339" s="233" t="s">
        <v>135</v>
      </c>
      <c r="AU339" s="233" t="s">
        <v>80</v>
      </c>
      <c r="AV339" s="15" t="s">
        <v>76</v>
      </c>
      <c r="AW339" s="15" t="s">
        <v>33</v>
      </c>
      <c r="AX339" s="15" t="s">
        <v>71</v>
      </c>
      <c r="AY339" s="233" t="s">
        <v>124</v>
      </c>
    </row>
    <row r="340" spans="2:51" s="13" customFormat="1" ht="11.25">
      <c r="B340" s="191"/>
      <c r="C340" s="192"/>
      <c r="D340" s="193" t="s">
        <v>135</v>
      </c>
      <c r="E340" s="194" t="s">
        <v>19</v>
      </c>
      <c r="F340" s="195" t="s">
        <v>460</v>
      </c>
      <c r="G340" s="192"/>
      <c r="H340" s="196">
        <v>340</v>
      </c>
      <c r="I340" s="197"/>
      <c r="J340" s="192"/>
      <c r="K340" s="192"/>
      <c r="L340" s="198"/>
      <c r="M340" s="199"/>
      <c r="N340" s="200"/>
      <c r="O340" s="200"/>
      <c r="P340" s="200"/>
      <c r="Q340" s="200"/>
      <c r="R340" s="200"/>
      <c r="S340" s="200"/>
      <c r="T340" s="201"/>
      <c r="AT340" s="202" t="s">
        <v>135</v>
      </c>
      <c r="AU340" s="202" t="s">
        <v>80</v>
      </c>
      <c r="AV340" s="13" t="s">
        <v>80</v>
      </c>
      <c r="AW340" s="13" t="s">
        <v>33</v>
      </c>
      <c r="AX340" s="13" t="s">
        <v>71</v>
      </c>
      <c r="AY340" s="202" t="s">
        <v>124</v>
      </c>
    </row>
    <row r="341" spans="2:51" s="14" customFormat="1" ht="11.25">
      <c r="B341" s="203"/>
      <c r="C341" s="204"/>
      <c r="D341" s="193" t="s">
        <v>135</v>
      </c>
      <c r="E341" s="205" t="s">
        <v>19</v>
      </c>
      <c r="F341" s="206" t="s">
        <v>137</v>
      </c>
      <c r="G341" s="204"/>
      <c r="H341" s="207">
        <v>340</v>
      </c>
      <c r="I341" s="208"/>
      <c r="J341" s="204"/>
      <c r="K341" s="204"/>
      <c r="L341" s="209"/>
      <c r="M341" s="210"/>
      <c r="N341" s="211"/>
      <c r="O341" s="211"/>
      <c r="P341" s="211"/>
      <c r="Q341" s="211"/>
      <c r="R341" s="211"/>
      <c r="S341" s="211"/>
      <c r="T341" s="212"/>
      <c r="AT341" s="213" t="s">
        <v>135</v>
      </c>
      <c r="AU341" s="213" t="s">
        <v>80</v>
      </c>
      <c r="AV341" s="14" t="s">
        <v>81</v>
      </c>
      <c r="AW341" s="14" t="s">
        <v>33</v>
      </c>
      <c r="AX341" s="14" t="s">
        <v>76</v>
      </c>
      <c r="AY341" s="213" t="s">
        <v>124</v>
      </c>
    </row>
    <row r="342" spans="1:65" s="2" customFormat="1" ht="44.25" customHeight="1">
      <c r="A342" s="34"/>
      <c r="B342" s="35"/>
      <c r="C342" s="173" t="s">
        <v>490</v>
      </c>
      <c r="D342" s="173" t="s">
        <v>127</v>
      </c>
      <c r="E342" s="174" t="s">
        <v>491</v>
      </c>
      <c r="F342" s="175" t="s">
        <v>492</v>
      </c>
      <c r="G342" s="176" t="s">
        <v>166</v>
      </c>
      <c r="H342" s="177">
        <v>340</v>
      </c>
      <c r="I342" s="178"/>
      <c r="J342" s="179">
        <f>ROUND(I342*H342,2)</f>
        <v>0</v>
      </c>
      <c r="K342" s="175" t="s">
        <v>131</v>
      </c>
      <c r="L342" s="39"/>
      <c r="M342" s="180" t="s">
        <v>19</v>
      </c>
      <c r="N342" s="181" t="s">
        <v>42</v>
      </c>
      <c r="O342" s="64"/>
      <c r="P342" s="182">
        <f>O342*H342</f>
        <v>0</v>
      </c>
      <c r="Q342" s="182">
        <v>0.12966</v>
      </c>
      <c r="R342" s="182">
        <f>Q342*H342</f>
        <v>44.0844</v>
      </c>
      <c r="S342" s="182">
        <v>0</v>
      </c>
      <c r="T342" s="183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84" t="s">
        <v>81</v>
      </c>
      <c r="AT342" s="184" t="s">
        <v>127</v>
      </c>
      <c r="AU342" s="184" t="s">
        <v>80</v>
      </c>
      <c r="AY342" s="17" t="s">
        <v>124</v>
      </c>
      <c r="BE342" s="185">
        <f>IF(N342="základní",J342,0)</f>
        <v>0</v>
      </c>
      <c r="BF342" s="185">
        <f>IF(N342="snížená",J342,0)</f>
        <v>0</v>
      </c>
      <c r="BG342" s="185">
        <f>IF(N342="zákl. přenesená",J342,0)</f>
        <v>0</v>
      </c>
      <c r="BH342" s="185">
        <f>IF(N342="sníž. přenesená",J342,0)</f>
        <v>0</v>
      </c>
      <c r="BI342" s="185">
        <f>IF(N342="nulová",J342,0)</f>
        <v>0</v>
      </c>
      <c r="BJ342" s="17" t="s">
        <v>76</v>
      </c>
      <c r="BK342" s="185">
        <f>ROUND(I342*H342,2)</f>
        <v>0</v>
      </c>
      <c r="BL342" s="17" t="s">
        <v>81</v>
      </c>
      <c r="BM342" s="184" t="s">
        <v>493</v>
      </c>
    </row>
    <row r="343" spans="1:47" s="2" customFormat="1" ht="11.25">
      <c r="A343" s="34"/>
      <c r="B343" s="35"/>
      <c r="C343" s="36"/>
      <c r="D343" s="186" t="s">
        <v>133</v>
      </c>
      <c r="E343" s="36"/>
      <c r="F343" s="187" t="s">
        <v>494</v>
      </c>
      <c r="G343" s="36"/>
      <c r="H343" s="36"/>
      <c r="I343" s="188"/>
      <c r="J343" s="36"/>
      <c r="K343" s="36"/>
      <c r="L343" s="39"/>
      <c r="M343" s="189"/>
      <c r="N343" s="190"/>
      <c r="O343" s="64"/>
      <c r="P343" s="64"/>
      <c r="Q343" s="64"/>
      <c r="R343" s="64"/>
      <c r="S343" s="64"/>
      <c r="T343" s="65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T343" s="17" t="s">
        <v>133</v>
      </c>
      <c r="AU343" s="17" t="s">
        <v>80</v>
      </c>
    </row>
    <row r="344" spans="2:51" s="15" customFormat="1" ht="11.25">
      <c r="B344" s="224"/>
      <c r="C344" s="225"/>
      <c r="D344" s="193" t="s">
        <v>135</v>
      </c>
      <c r="E344" s="226" t="s">
        <v>19</v>
      </c>
      <c r="F344" s="227" t="s">
        <v>450</v>
      </c>
      <c r="G344" s="225"/>
      <c r="H344" s="226" t="s">
        <v>19</v>
      </c>
      <c r="I344" s="228"/>
      <c r="J344" s="225"/>
      <c r="K344" s="225"/>
      <c r="L344" s="229"/>
      <c r="M344" s="230"/>
      <c r="N344" s="231"/>
      <c r="O344" s="231"/>
      <c r="P344" s="231"/>
      <c r="Q344" s="231"/>
      <c r="R344" s="231"/>
      <c r="S344" s="231"/>
      <c r="T344" s="232"/>
      <c r="AT344" s="233" t="s">
        <v>135</v>
      </c>
      <c r="AU344" s="233" t="s">
        <v>80</v>
      </c>
      <c r="AV344" s="15" t="s">
        <v>76</v>
      </c>
      <c r="AW344" s="15" t="s">
        <v>33</v>
      </c>
      <c r="AX344" s="15" t="s">
        <v>71</v>
      </c>
      <c r="AY344" s="233" t="s">
        <v>124</v>
      </c>
    </row>
    <row r="345" spans="2:51" s="15" customFormat="1" ht="11.25">
      <c r="B345" s="224"/>
      <c r="C345" s="225"/>
      <c r="D345" s="193" t="s">
        <v>135</v>
      </c>
      <c r="E345" s="226" t="s">
        <v>19</v>
      </c>
      <c r="F345" s="227" t="s">
        <v>479</v>
      </c>
      <c r="G345" s="225"/>
      <c r="H345" s="226" t="s">
        <v>19</v>
      </c>
      <c r="I345" s="228"/>
      <c r="J345" s="225"/>
      <c r="K345" s="225"/>
      <c r="L345" s="229"/>
      <c r="M345" s="230"/>
      <c r="N345" s="231"/>
      <c r="O345" s="231"/>
      <c r="P345" s="231"/>
      <c r="Q345" s="231"/>
      <c r="R345" s="231"/>
      <c r="S345" s="231"/>
      <c r="T345" s="232"/>
      <c r="AT345" s="233" t="s">
        <v>135</v>
      </c>
      <c r="AU345" s="233" t="s">
        <v>80</v>
      </c>
      <c r="AV345" s="15" t="s">
        <v>76</v>
      </c>
      <c r="AW345" s="15" t="s">
        <v>33</v>
      </c>
      <c r="AX345" s="15" t="s">
        <v>71</v>
      </c>
      <c r="AY345" s="233" t="s">
        <v>124</v>
      </c>
    </row>
    <row r="346" spans="2:51" s="13" customFormat="1" ht="11.25">
      <c r="B346" s="191"/>
      <c r="C346" s="192"/>
      <c r="D346" s="193" t="s">
        <v>135</v>
      </c>
      <c r="E346" s="194" t="s">
        <v>19</v>
      </c>
      <c r="F346" s="195" t="s">
        <v>460</v>
      </c>
      <c r="G346" s="192"/>
      <c r="H346" s="196">
        <v>340</v>
      </c>
      <c r="I346" s="197"/>
      <c r="J346" s="192"/>
      <c r="K346" s="192"/>
      <c r="L346" s="198"/>
      <c r="M346" s="199"/>
      <c r="N346" s="200"/>
      <c r="O346" s="200"/>
      <c r="P346" s="200"/>
      <c r="Q346" s="200"/>
      <c r="R346" s="200"/>
      <c r="S346" s="200"/>
      <c r="T346" s="201"/>
      <c r="AT346" s="202" t="s">
        <v>135</v>
      </c>
      <c r="AU346" s="202" t="s">
        <v>80</v>
      </c>
      <c r="AV346" s="13" t="s">
        <v>80</v>
      </c>
      <c r="AW346" s="13" t="s">
        <v>33</v>
      </c>
      <c r="AX346" s="13" t="s">
        <v>71</v>
      </c>
      <c r="AY346" s="202" t="s">
        <v>124</v>
      </c>
    </row>
    <row r="347" spans="2:51" s="14" customFormat="1" ht="11.25">
      <c r="B347" s="203"/>
      <c r="C347" s="204"/>
      <c r="D347" s="193" t="s">
        <v>135</v>
      </c>
      <c r="E347" s="205" t="s">
        <v>19</v>
      </c>
      <c r="F347" s="206" t="s">
        <v>137</v>
      </c>
      <c r="G347" s="204"/>
      <c r="H347" s="207">
        <v>340</v>
      </c>
      <c r="I347" s="208"/>
      <c r="J347" s="204"/>
      <c r="K347" s="204"/>
      <c r="L347" s="209"/>
      <c r="M347" s="210"/>
      <c r="N347" s="211"/>
      <c r="O347" s="211"/>
      <c r="P347" s="211"/>
      <c r="Q347" s="211"/>
      <c r="R347" s="211"/>
      <c r="S347" s="211"/>
      <c r="T347" s="212"/>
      <c r="AT347" s="213" t="s">
        <v>135</v>
      </c>
      <c r="AU347" s="213" t="s">
        <v>80</v>
      </c>
      <c r="AV347" s="14" t="s">
        <v>81</v>
      </c>
      <c r="AW347" s="14" t="s">
        <v>33</v>
      </c>
      <c r="AX347" s="14" t="s">
        <v>76</v>
      </c>
      <c r="AY347" s="213" t="s">
        <v>124</v>
      </c>
    </row>
    <row r="348" spans="1:65" s="2" customFormat="1" ht="66.75" customHeight="1">
      <c r="A348" s="34"/>
      <c r="B348" s="35"/>
      <c r="C348" s="173" t="s">
        <v>495</v>
      </c>
      <c r="D348" s="173" t="s">
        <v>127</v>
      </c>
      <c r="E348" s="174" t="s">
        <v>496</v>
      </c>
      <c r="F348" s="175" t="s">
        <v>497</v>
      </c>
      <c r="G348" s="176" t="s">
        <v>166</v>
      </c>
      <c r="H348" s="177">
        <v>280</v>
      </c>
      <c r="I348" s="178"/>
      <c r="J348" s="179">
        <f>ROUND(I348*H348,2)</f>
        <v>0</v>
      </c>
      <c r="K348" s="175" t="s">
        <v>131</v>
      </c>
      <c r="L348" s="39"/>
      <c r="M348" s="180" t="s">
        <v>19</v>
      </c>
      <c r="N348" s="181" t="s">
        <v>42</v>
      </c>
      <c r="O348" s="64"/>
      <c r="P348" s="182">
        <f>O348*H348</f>
        <v>0</v>
      </c>
      <c r="Q348" s="182">
        <v>0.098</v>
      </c>
      <c r="R348" s="182">
        <f>Q348*H348</f>
        <v>27.44</v>
      </c>
      <c r="S348" s="182">
        <v>0</v>
      </c>
      <c r="T348" s="183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84" t="s">
        <v>81</v>
      </c>
      <c r="AT348" s="184" t="s">
        <v>127</v>
      </c>
      <c r="AU348" s="184" t="s">
        <v>80</v>
      </c>
      <c r="AY348" s="17" t="s">
        <v>124</v>
      </c>
      <c r="BE348" s="185">
        <f>IF(N348="základní",J348,0)</f>
        <v>0</v>
      </c>
      <c r="BF348" s="185">
        <f>IF(N348="snížená",J348,0)</f>
        <v>0</v>
      </c>
      <c r="BG348" s="185">
        <f>IF(N348="zákl. přenesená",J348,0)</f>
        <v>0</v>
      </c>
      <c r="BH348" s="185">
        <f>IF(N348="sníž. přenesená",J348,0)</f>
        <v>0</v>
      </c>
      <c r="BI348" s="185">
        <f>IF(N348="nulová",J348,0)</f>
        <v>0</v>
      </c>
      <c r="BJ348" s="17" t="s">
        <v>76</v>
      </c>
      <c r="BK348" s="185">
        <f>ROUND(I348*H348,2)</f>
        <v>0</v>
      </c>
      <c r="BL348" s="17" t="s">
        <v>81</v>
      </c>
      <c r="BM348" s="184" t="s">
        <v>498</v>
      </c>
    </row>
    <row r="349" spans="1:47" s="2" customFormat="1" ht="11.25">
      <c r="A349" s="34"/>
      <c r="B349" s="35"/>
      <c r="C349" s="36"/>
      <c r="D349" s="186" t="s">
        <v>133</v>
      </c>
      <c r="E349" s="36"/>
      <c r="F349" s="187" t="s">
        <v>499</v>
      </c>
      <c r="G349" s="36"/>
      <c r="H349" s="36"/>
      <c r="I349" s="188"/>
      <c r="J349" s="36"/>
      <c r="K349" s="36"/>
      <c r="L349" s="39"/>
      <c r="M349" s="189"/>
      <c r="N349" s="190"/>
      <c r="O349" s="64"/>
      <c r="P349" s="64"/>
      <c r="Q349" s="64"/>
      <c r="R349" s="64"/>
      <c r="S349" s="64"/>
      <c r="T349" s="65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T349" s="17" t="s">
        <v>133</v>
      </c>
      <c r="AU349" s="17" t="s">
        <v>80</v>
      </c>
    </row>
    <row r="350" spans="2:51" s="15" customFormat="1" ht="11.25">
      <c r="B350" s="224"/>
      <c r="C350" s="225"/>
      <c r="D350" s="193" t="s">
        <v>135</v>
      </c>
      <c r="E350" s="226" t="s">
        <v>19</v>
      </c>
      <c r="F350" s="227" t="s">
        <v>500</v>
      </c>
      <c r="G350" s="225"/>
      <c r="H350" s="226" t="s">
        <v>19</v>
      </c>
      <c r="I350" s="228"/>
      <c r="J350" s="225"/>
      <c r="K350" s="225"/>
      <c r="L350" s="229"/>
      <c r="M350" s="230"/>
      <c r="N350" s="231"/>
      <c r="O350" s="231"/>
      <c r="P350" s="231"/>
      <c r="Q350" s="231"/>
      <c r="R350" s="231"/>
      <c r="S350" s="231"/>
      <c r="T350" s="232"/>
      <c r="AT350" s="233" t="s">
        <v>135</v>
      </c>
      <c r="AU350" s="233" t="s">
        <v>80</v>
      </c>
      <c r="AV350" s="15" t="s">
        <v>76</v>
      </c>
      <c r="AW350" s="15" t="s">
        <v>33</v>
      </c>
      <c r="AX350" s="15" t="s">
        <v>71</v>
      </c>
      <c r="AY350" s="233" t="s">
        <v>124</v>
      </c>
    </row>
    <row r="351" spans="2:51" s="13" customFormat="1" ht="11.25">
      <c r="B351" s="191"/>
      <c r="C351" s="192"/>
      <c r="D351" s="193" t="s">
        <v>135</v>
      </c>
      <c r="E351" s="194" t="s">
        <v>19</v>
      </c>
      <c r="F351" s="195" t="s">
        <v>501</v>
      </c>
      <c r="G351" s="192"/>
      <c r="H351" s="196">
        <v>280</v>
      </c>
      <c r="I351" s="197"/>
      <c r="J351" s="192"/>
      <c r="K351" s="192"/>
      <c r="L351" s="198"/>
      <c r="M351" s="199"/>
      <c r="N351" s="200"/>
      <c r="O351" s="200"/>
      <c r="P351" s="200"/>
      <c r="Q351" s="200"/>
      <c r="R351" s="200"/>
      <c r="S351" s="200"/>
      <c r="T351" s="201"/>
      <c r="AT351" s="202" t="s">
        <v>135</v>
      </c>
      <c r="AU351" s="202" t="s">
        <v>80</v>
      </c>
      <c r="AV351" s="13" t="s">
        <v>80</v>
      </c>
      <c r="AW351" s="13" t="s">
        <v>33</v>
      </c>
      <c r="AX351" s="13" t="s">
        <v>71</v>
      </c>
      <c r="AY351" s="202" t="s">
        <v>124</v>
      </c>
    </row>
    <row r="352" spans="2:51" s="14" customFormat="1" ht="11.25">
      <c r="B352" s="203"/>
      <c r="C352" s="204"/>
      <c r="D352" s="193" t="s">
        <v>135</v>
      </c>
      <c r="E352" s="205" t="s">
        <v>19</v>
      </c>
      <c r="F352" s="206" t="s">
        <v>137</v>
      </c>
      <c r="G352" s="204"/>
      <c r="H352" s="207">
        <v>280</v>
      </c>
      <c r="I352" s="208"/>
      <c r="J352" s="204"/>
      <c r="K352" s="204"/>
      <c r="L352" s="209"/>
      <c r="M352" s="210"/>
      <c r="N352" s="211"/>
      <c r="O352" s="211"/>
      <c r="P352" s="211"/>
      <c r="Q352" s="211"/>
      <c r="R352" s="211"/>
      <c r="S352" s="211"/>
      <c r="T352" s="212"/>
      <c r="AT352" s="213" t="s">
        <v>135</v>
      </c>
      <c r="AU352" s="213" t="s">
        <v>80</v>
      </c>
      <c r="AV352" s="14" t="s">
        <v>81</v>
      </c>
      <c r="AW352" s="14" t="s">
        <v>33</v>
      </c>
      <c r="AX352" s="14" t="s">
        <v>76</v>
      </c>
      <c r="AY352" s="213" t="s">
        <v>124</v>
      </c>
    </row>
    <row r="353" spans="1:65" s="2" customFormat="1" ht="16.5" customHeight="1">
      <c r="A353" s="34"/>
      <c r="B353" s="35"/>
      <c r="C353" s="214" t="s">
        <v>502</v>
      </c>
      <c r="D353" s="214" t="s">
        <v>147</v>
      </c>
      <c r="E353" s="215" t="s">
        <v>503</v>
      </c>
      <c r="F353" s="216" t="s">
        <v>504</v>
      </c>
      <c r="G353" s="217" t="s">
        <v>166</v>
      </c>
      <c r="H353" s="218">
        <v>285.6</v>
      </c>
      <c r="I353" s="219"/>
      <c r="J353" s="220">
        <f>ROUND(I353*H353,2)</f>
        <v>0</v>
      </c>
      <c r="K353" s="216" t="s">
        <v>19</v>
      </c>
      <c r="L353" s="221"/>
      <c r="M353" s="222" t="s">
        <v>19</v>
      </c>
      <c r="N353" s="223" t="s">
        <v>42</v>
      </c>
      <c r="O353" s="64"/>
      <c r="P353" s="182">
        <f>O353*H353</f>
        <v>0</v>
      </c>
      <c r="Q353" s="182">
        <v>0</v>
      </c>
      <c r="R353" s="182">
        <f>Q353*H353</f>
        <v>0</v>
      </c>
      <c r="S353" s="182">
        <v>0</v>
      </c>
      <c r="T353" s="183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84" t="s">
        <v>151</v>
      </c>
      <c r="AT353" s="184" t="s">
        <v>147</v>
      </c>
      <c r="AU353" s="184" t="s">
        <v>80</v>
      </c>
      <c r="AY353" s="17" t="s">
        <v>124</v>
      </c>
      <c r="BE353" s="185">
        <f>IF(N353="základní",J353,0)</f>
        <v>0</v>
      </c>
      <c r="BF353" s="185">
        <f>IF(N353="snížená",J353,0)</f>
        <v>0</v>
      </c>
      <c r="BG353" s="185">
        <f>IF(N353="zákl. přenesená",J353,0)</f>
        <v>0</v>
      </c>
      <c r="BH353" s="185">
        <f>IF(N353="sníž. přenesená",J353,0)</f>
        <v>0</v>
      </c>
      <c r="BI353" s="185">
        <f>IF(N353="nulová",J353,0)</f>
        <v>0</v>
      </c>
      <c r="BJ353" s="17" t="s">
        <v>76</v>
      </c>
      <c r="BK353" s="185">
        <f>ROUND(I353*H353,2)</f>
        <v>0</v>
      </c>
      <c r="BL353" s="17" t="s">
        <v>81</v>
      </c>
      <c r="BM353" s="184" t="s">
        <v>505</v>
      </c>
    </row>
    <row r="354" spans="2:51" s="13" customFormat="1" ht="11.25">
      <c r="B354" s="191"/>
      <c r="C354" s="192"/>
      <c r="D354" s="193" t="s">
        <v>135</v>
      </c>
      <c r="E354" s="194" t="s">
        <v>19</v>
      </c>
      <c r="F354" s="195" t="s">
        <v>467</v>
      </c>
      <c r="G354" s="192"/>
      <c r="H354" s="196">
        <v>285.6</v>
      </c>
      <c r="I354" s="197"/>
      <c r="J354" s="192"/>
      <c r="K354" s="192"/>
      <c r="L354" s="198"/>
      <c r="M354" s="199"/>
      <c r="N354" s="200"/>
      <c r="O354" s="200"/>
      <c r="P354" s="200"/>
      <c r="Q354" s="200"/>
      <c r="R354" s="200"/>
      <c r="S354" s="200"/>
      <c r="T354" s="201"/>
      <c r="AT354" s="202" t="s">
        <v>135</v>
      </c>
      <c r="AU354" s="202" t="s">
        <v>80</v>
      </c>
      <c r="AV354" s="13" t="s">
        <v>80</v>
      </c>
      <c r="AW354" s="13" t="s">
        <v>33</v>
      </c>
      <c r="AX354" s="13" t="s">
        <v>71</v>
      </c>
      <c r="AY354" s="202" t="s">
        <v>124</v>
      </c>
    </row>
    <row r="355" spans="2:51" s="14" customFormat="1" ht="11.25">
      <c r="B355" s="203"/>
      <c r="C355" s="204"/>
      <c r="D355" s="193" t="s">
        <v>135</v>
      </c>
      <c r="E355" s="205" t="s">
        <v>19</v>
      </c>
      <c r="F355" s="206" t="s">
        <v>137</v>
      </c>
      <c r="G355" s="204"/>
      <c r="H355" s="207">
        <v>285.6</v>
      </c>
      <c r="I355" s="208"/>
      <c r="J355" s="204"/>
      <c r="K355" s="204"/>
      <c r="L355" s="209"/>
      <c r="M355" s="210"/>
      <c r="N355" s="211"/>
      <c r="O355" s="211"/>
      <c r="P355" s="211"/>
      <c r="Q355" s="211"/>
      <c r="R355" s="211"/>
      <c r="S355" s="211"/>
      <c r="T355" s="212"/>
      <c r="AT355" s="213" t="s">
        <v>135</v>
      </c>
      <c r="AU355" s="213" t="s">
        <v>80</v>
      </c>
      <c r="AV355" s="14" t="s">
        <v>81</v>
      </c>
      <c r="AW355" s="14" t="s">
        <v>33</v>
      </c>
      <c r="AX355" s="14" t="s">
        <v>76</v>
      </c>
      <c r="AY355" s="213" t="s">
        <v>124</v>
      </c>
    </row>
    <row r="356" spans="1:65" s="2" customFormat="1" ht="78" customHeight="1">
      <c r="A356" s="34"/>
      <c r="B356" s="35"/>
      <c r="C356" s="173" t="s">
        <v>506</v>
      </c>
      <c r="D356" s="173" t="s">
        <v>127</v>
      </c>
      <c r="E356" s="174" t="s">
        <v>507</v>
      </c>
      <c r="F356" s="175" t="s">
        <v>508</v>
      </c>
      <c r="G356" s="176" t="s">
        <v>166</v>
      </c>
      <c r="H356" s="177">
        <v>150</v>
      </c>
      <c r="I356" s="178"/>
      <c r="J356" s="179">
        <f>ROUND(I356*H356,2)</f>
        <v>0</v>
      </c>
      <c r="K356" s="175" t="s">
        <v>131</v>
      </c>
      <c r="L356" s="39"/>
      <c r="M356" s="180" t="s">
        <v>19</v>
      </c>
      <c r="N356" s="181" t="s">
        <v>42</v>
      </c>
      <c r="O356" s="64"/>
      <c r="P356" s="182">
        <f>O356*H356</f>
        <v>0</v>
      </c>
      <c r="Q356" s="182">
        <v>0.08922</v>
      </c>
      <c r="R356" s="182">
        <f>Q356*H356</f>
        <v>13.383</v>
      </c>
      <c r="S356" s="182">
        <v>0</v>
      </c>
      <c r="T356" s="183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84" t="s">
        <v>81</v>
      </c>
      <c r="AT356" s="184" t="s">
        <v>127</v>
      </c>
      <c r="AU356" s="184" t="s">
        <v>80</v>
      </c>
      <c r="AY356" s="17" t="s">
        <v>124</v>
      </c>
      <c r="BE356" s="185">
        <f>IF(N356="základní",J356,0)</f>
        <v>0</v>
      </c>
      <c r="BF356" s="185">
        <f>IF(N356="snížená",J356,0)</f>
        <v>0</v>
      </c>
      <c r="BG356" s="185">
        <f>IF(N356="zákl. přenesená",J356,0)</f>
        <v>0</v>
      </c>
      <c r="BH356" s="185">
        <f>IF(N356="sníž. přenesená",J356,0)</f>
        <v>0</v>
      </c>
      <c r="BI356" s="185">
        <f>IF(N356="nulová",J356,0)</f>
        <v>0</v>
      </c>
      <c r="BJ356" s="17" t="s">
        <v>76</v>
      </c>
      <c r="BK356" s="185">
        <f>ROUND(I356*H356,2)</f>
        <v>0</v>
      </c>
      <c r="BL356" s="17" t="s">
        <v>81</v>
      </c>
      <c r="BM356" s="184" t="s">
        <v>509</v>
      </c>
    </row>
    <row r="357" spans="1:47" s="2" customFormat="1" ht="11.25">
      <c r="A357" s="34"/>
      <c r="B357" s="35"/>
      <c r="C357" s="36"/>
      <c r="D357" s="186" t="s">
        <v>133</v>
      </c>
      <c r="E357" s="36"/>
      <c r="F357" s="187" t="s">
        <v>510</v>
      </c>
      <c r="G357" s="36"/>
      <c r="H357" s="36"/>
      <c r="I357" s="188"/>
      <c r="J357" s="36"/>
      <c r="K357" s="36"/>
      <c r="L357" s="39"/>
      <c r="M357" s="189"/>
      <c r="N357" s="190"/>
      <c r="O357" s="64"/>
      <c r="P357" s="64"/>
      <c r="Q357" s="64"/>
      <c r="R357" s="64"/>
      <c r="S357" s="64"/>
      <c r="T357" s="65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T357" s="17" t="s">
        <v>133</v>
      </c>
      <c r="AU357" s="17" t="s">
        <v>80</v>
      </c>
    </row>
    <row r="358" spans="2:51" s="15" customFormat="1" ht="11.25">
      <c r="B358" s="224"/>
      <c r="C358" s="225"/>
      <c r="D358" s="193" t="s">
        <v>135</v>
      </c>
      <c r="E358" s="226" t="s">
        <v>19</v>
      </c>
      <c r="F358" s="227" t="s">
        <v>511</v>
      </c>
      <c r="G358" s="225"/>
      <c r="H358" s="226" t="s">
        <v>19</v>
      </c>
      <c r="I358" s="228"/>
      <c r="J358" s="225"/>
      <c r="K358" s="225"/>
      <c r="L358" s="229"/>
      <c r="M358" s="230"/>
      <c r="N358" s="231"/>
      <c r="O358" s="231"/>
      <c r="P358" s="231"/>
      <c r="Q358" s="231"/>
      <c r="R358" s="231"/>
      <c r="S358" s="231"/>
      <c r="T358" s="232"/>
      <c r="AT358" s="233" t="s">
        <v>135</v>
      </c>
      <c r="AU358" s="233" t="s">
        <v>80</v>
      </c>
      <c r="AV358" s="15" t="s">
        <v>76</v>
      </c>
      <c r="AW358" s="15" t="s">
        <v>33</v>
      </c>
      <c r="AX358" s="15" t="s">
        <v>71</v>
      </c>
      <c r="AY358" s="233" t="s">
        <v>124</v>
      </c>
    </row>
    <row r="359" spans="2:51" s="15" customFormat="1" ht="11.25">
      <c r="B359" s="224"/>
      <c r="C359" s="225"/>
      <c r="D359" s="193" t="s">
        <v>135</v>
      </c>
      <c r="E359" s="226" t="s">
        <v>19</v>
      </c>
      <c r="F359" s="227" t="s">
        <v>512</v>
      </c>
      <c r="G359" s="225"/>
      <c r="H359" s="226" t="s">
        <v>19</v>
      </c>
      <c r="I359" s="228"/>
      <c r="J359" s="225"/>
      <c r="K359" s="225"/>
      <c r="L359" s="229"/>
      <c r="M359" s="230"/>
      <c r="N359" s="231"/>
      <c r="O359" s="231"/>
      <c r="P359" s="231"/>
      <c r="Q359" s="231"/>
      <c r="R359" s="231"/>
      <c r="S359" s="231"/>
      <c r="T359" s="232"/>
      <c r="AT359" s="233" t="s">
        <v>135</v>
      </c>
      <c r="AU359" s="233" t="s">
        <v>80</v>
      </c>
      <c r="AV359" s="15" t="s">
        <v>76</v>
      </c>
      <c r="AW359" s="15" t="s">
        <v>33</v>
      </c>
      <c r="AX359" s="15" t="s">
        <v>71</v>
      </c>
      <c r="AY359" s="233" t="s">
        <v>124</v>
      </c>
    </row>
    <row r="360" spans="2:51" s="13" customFormat="1" ht="11.25">
      <c r="B360" s="191"/>
      <c r="C360" s="192"/>
      <c r="D360" s="193" t="s">
        <v>135</v>
      </c>
      <c r="E360" s="194" t="s">
        <v>19</v>
      </c>
      <c r="F360" s="195" t="s">
        <v>513</v>
      </c>
      <c r="G360" s="192"/>
      <c r="H360" s="196">
        <v>141</v>
      </c>
      <c r="I360" s="197"/>
      <c r="J360" s="192"/>
      <c r="K360" s="192"/>
      <c r="L360" s="198"/>
      <c r="M360" s="199"/>
      <c r="N360" s="200"/>
      <c r="O360" s="200"/>
      <c r="P360" s="200"/>
      <c r="Q360" s="200"/>
      <c r="R360" s="200"/>
      <c r="S360" s="200"/>
      <c r="T360" s="201"/>
      <c r="AT360" s="202" t="s">
        <v>135</v>
      </c>
      <c r="AU360" s="202" t="s">
        <v>80</v>
      </c>
      <c r="AV360" s="13" t="s">
        <v>80</v>
      </c>
      <c r="AW360" s="13" t="s">
        <v>33</v>
      </c>
      <c r="AX360" s="13" t="s">
        <v>71</v>
      </c>
      <c r="AY360" s="202" t="s">
        <v>124</v>
      </c>
    </row>
    <row r="361" spans="2:51" s="15" customFormat="1" ht="11.25">
      <c r="B361" s="224"/>
      <c r="C361" s="225"/>
      <c r="D361" s="193" t="s">
        <v>135</v>
      </c>
      <c r="E361" s="226" t="s">
        <v>19</v>
      </c>
      <c r="F361" s="227" t="s">
        <v>514</v>
      </c>
      <c r="G361" s="225"/>
      <c r="H361" s="226" t="s">
        <v>19</v>
      </c>
      <c r="I361" s="228"/>
      <c r="J361" s="225"/>
      <c r="K361" s="225"/>
      <c r="L361" s="229"/>
      <c r="M361" s="230"/>
      <c r="N361" s="231"/>
      <c r="O361" s="231"/>
      <c r="P361" s="231"/>
      <c r="Q361" s="231"/>
      <c r="R361" s="231"/>
      <c r="S361" s="231"/>
      <c r="T361" s="232"/>
      <c r="AT361" s="233" t="s">
        <v>135</v>
      </c>
      <c r="AU361" s="233" t="s">
        <v>80</v>
      </c>
      <c r="AV361" s="15" t="s">
        <v>76</v>
      </c>
      <c r="AW361" s="15" t="s">
        <v>33</v>
      </c>
      <c r="AX361" s="15" t="s">
        <v>71</v>
      </c>
      <c r="AY361" s="233" t="s">
        <v>124</v>
      </c>
    </row>
    <row r="362" spans="2:51" s="13" customFormat="1" ht="11.25">
      <c r="B362" s="191"/>
      <c r="C362" s="192"/>
      <c r="D362" s="193" t="s">
        <v>135</v>
      </c>
      <c r="E362" s="194" t="s">
        <v>19</v>
      </c>
      <c r="F362" s="195" t="s">
        <v>515</v>
      </c>
      <c r="G362" s="192"/>
      <c r="H362" s="196">
        <v>9</v>
      </c>
      <c r="I362" s="197"/>
      <c r="J362" s="192"/>
      <c r="K362" s="192"/>
      <c r="L362" s="198"/>
      <c r="M362" s="199"/>
      <c r="N362" s="200"/>
      <c r="O362" s="200"/>
      <c r="P362" s="200"/>
      <c r="Q362" s="200"/>
      <c r="R362" s="200"/>
      <c r="S362" s="200"/>
      <c r="T362" s="201"/>
      <c r="AT362" s="202" t="s">
        <v>135</v>
      </c>
      <c r="AU362" s="202" t="s">
        <v>80</v>
      </c>
      <c r="AV362" s="13" t="s">
        <v>80</v>
      </c>
      <c r="AW362" s="13" t="s">
        <v>33</v>
      </c>
      <c r="AX362" s="13" t="s">
        <v>71</v>
      </c>
      <c r="AY362" s="202" t="s">
        <v>124</v>
      </c>
    </row>
    <row r="363" spans="2:51" s="14" customFormat="1" ht="11.25">
      <c r="B363" s="203"/>
      <c r="C363" s="204"/>
      <c r="D363" s="193" t="s">
        <v>135</v>
      </c>
      <c r="E363" s="205" t="s">
        <v>19</v>
      </c>
      <c r="F363" s="206" t="s">
        <v>137</v>
      </c>
      <c r="G363" s="204"/>
      <c r="H363" s="207">
        <v>150</v>
      </c>
      <c r="I363" s="208"/>
      <c r="J363" s="204"/>
      <c r="K363" s="204"/>
      <c r="L363" s="209"/>
      <c r="M363" s="210"/>
      <c r="N363" s="211"/>
      <c r="O363" s="211"/>
      <c r="P363" s="211"/>
      <c r="Q363" s="211"/>
      <c r="R363" s="211"/>
      <c r="S363" s="211"/>
      <c r="T363" s="212"/>
      <c r="AT363" s="213" t="s">
        <v>135</v>
      </c>
      <c r="AU363" s="213" t="s">
        <v>80</v>
      </c>
      <c r="AV363" s="14" t="s">
        <v>81</v>
      </c>
      <c r="AW363" s="14" t="s">
        <v>33</v>
      </c>
      <c r="AX363" s="14" t="s">
        <v>76</v>
      </c>
      <c r="AY363" s="213" t="s">
        <v>124</v>
      </c>
    </row>
    <row r="364" spans="1:65" s="2" customFormat="1" ht="24.2" customHeight="1">
      <c r="A364" s="34"/>
      <c r="B364" s="35"/>
      <c r="C364" s="214" t="s">
        <v>516</v>
      </c>
      <c r="D364" s="214" t="s">
        <v>147</v>
      </c>
      <c r="E364" s="215" t="s">
        <v>517</v>
      </c>
      <c r="F364" s="216" t="s">
        <v>518</v>
      </c>
      <c r="G364" s="217" t="s">
        <v>166</v>
      </c>
      <c r="H364" s="218">
        <v>9.18</v>
      </c>
      <c r="I364" s="219"/>
      <c r="J364" s="220">
        <f>ROUND(I364*H364,2)</f>
        <v>0</v>
      </c>
      <c r="K364" s="216" t="s">
        <v>131</v>
      </c>
      <c r="L364" s="221"/>
      <c r="M364" s="222" t="s">
        <v>19</v>
      </c>
      <c r="N364" s="223" t="s">
        <v>42</v>
      </c>
      <c r="O364" s="64"/>
      <c r="P364" s="182">
        <f>O364*H364</f>
        <v>0</v>
      </c>
      <c r="Q364" s="182">
        <v>0.131</v>
      </c>
      <c r="R364" s="182">
        <f>Q364*H364</f>
        <v>1.20258</v>
      </c>
      <c r="S364" s="182">
        <v>0</v>
      </c>
      <c r="T364" s="183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84" t="s">
        <v>151</v>
      </c>
      <c r="AT364" s="184" t="s">
        <v>147</v>
      </c>
      <c r="AU364" s="184" t="s">
        <v>80</v>
      </c>
      <c r="AY364" s="17" t="s">
        <v>124</v>
      </c>
      <c r="BE364" s="185">
        <f>IF(N364="základní",J364,0)</f>
        <v>0</v>
      </c>
      <c r="BF364" s="185">
        <f>IF(N364="snížená",J364,0)</f>
        <v>0</v>
      </c>
      <c r="BG364" s="185">
        <f>IF(N364="zákl. přenesená",J364,0)</f>
        <v>0</v>
      </c>
      <c r="BH364" s="185">
        <f>IF(N364="sníž. přenesená",J364,0)</f>
        <v>0</v>
      </c>
      <c r="BI364" s="185">
        <f>IF(N364="nulová",J364,0)</f>
        <v>0</v>
      </c>
      <c r="BJ364" s="17" t="s">
        <v>76</v>
      </c>
      <c r="BK364" s="185">
        <f>ROUND(I364*H364,2)</f>
        <v>0</v>
      </c>
      <c r="BL364" s="17" t="s">
        <v>81</v>
      </c>
      <c r="BM364" s="184" t="s">
        <v>519</v>
      </c>
    </row>
    <row r="365" spans="2:51" s="13" customFormat="1" ht="11.25">
      <c r="B365" s="191"/>
      <c r="C365" s="192"/>
      <c r="D365" s="193" t="s">
        <v>135</v>
      </c>
      <c r="E365" s="194" t="s">
        <v>19</v>
      </c>
      <c r="F365" s="195" t="s">
        <v>520</v>
      </c>
      <c r="G365" s="192"/>
      <c r="H365" s="196">
        <v>9.18</v>
      </c>
      <c r="I365" s="197"/>
      <c r="J365" s="192"/>
      <c r="K365" s="192"/>
      <c r="L365" s="198"/>
      <c r="M365" s="199"/>
      <c r="N365" s="200"/>
      <c r="O365" s="200"/>
      <c r="P365" s="200"/>
      <c r="Q365" s="200"/>
      <c r="R365" s="200"/>
      <c r="S365" s="200"/>
      <c r="T365" s="201"/>
      <c r="AT365" s="202" t="s">
        <v>135</v>
      </c>
      <c r="AU365" s="202" t="s">
        <v>80</v>
      </c>
      <c r="AV365" s="13" t="s">
        <v>80</v>
      </c>
      <c r="AW365" s="13" t="s">
        <v>33</v>
      </c>
      <c r="AX365" s="13" t="s">
        <v>71</v>
      </c>
      <c r="AY365" s="202" t="s">
        <v>124</v>
      </c>
    </row>
    <row r="366" spans="2:51" s="14" customFormat="1" ht="11.25">
      <c r="B366" s="203"/>
      <c r="C366" s="204"/>
      <c r="D366" s="193" t="s">
        <v>135</v>
      </c>
      <c r="E366" s="205" t="s">
        <v>19</v>
      </c>
      <c r="F366" s="206" t="s">
        <v>137</v>
      </c>
      <c r="G366" s="204"/>
      <c r="H366" s="207">
        <v>9.18</v>
      </c>
      <c r="I366" s="208"/>
      <c r="J366" s="204"/>
      <c r="K366" s="204"/>
      <c r="L366" s="209"/>
      <c r="M366" s="210"/>
      <c r="N366" s="211"/>
      <c r="O366" s="211"/>
      <c r="P366" s="211"/>
      <c r="Q366" s="211"/>
      <c r="R366" s="211"/>
      <c r="S366" s="211"/>
      <c r="T366" s="212"/>
      <c r="AT366" s="213" t="s">
        <v>135</v>
      </c>
      <c r="AU366" s="213" t="s">
        <v>80</v>
      </c>
      <c r="AV366" s="14" t="s">
        <v>81</v>
      </c>
      <c r="AW366" s="14" t="s">
        <v>33</v>
      </c>
      <c r="AX366" s="14" t="s">
        <v>76</v>
      </c>
      <c r="AY366" s="213" t="s">
        <v>124</v>
      </c>
    </row>
    <row r="367" spans="1:65" s="2" customFormat="1" ht="24.2" customHeight="1">
      <c r="A367" s="34"/>
      <c r="B367" s="35"/>
      <c r="C367" s="214" t="s">
        <v>521</v>
      </c>
      <c r="D367" s="214" t="s">
        <v>147</v>
      </c>
      <c r="E367" s="215" t="s">
        <v>522</v>
      </c>
      <c r="F367" s="216" t="s">
        <v>523</v>
      </c>
      <c r="G367" s="217" t="s">
        <v>166</v>
      </c>
      <c r="H367" s="218">
        <v>143.82</v>
      </c>
      <c r="I367" s="219"/>
      <c r="J367" s="220">
        <f>ROUND(I367*H367,2)</f>
        <v>0</v>
      </c>
      <c r="K367" s="216" t="s">
        <v>131</v>
      </c>
      <c r="L367" s="221"/>
      <c r="M367" s="222" t="s">
        <v>19</v>
      </c>
      <c r="N367" s="223" t="s">
        <v>42</v>
      </c>
      <c r="O367" s="64"/>
      <c r="P367" s="182">
        <f>O367*H367</f>
        <v>0</v>
      </c>
      <c r="Q367" s="182">
        <v>0.131</v>
      </c>
      <c r="R367" s="182">
        <f>Q367*H367</f>
        <v>18.840419999999998</v>
      </c>
      <c r="S367" s="182">
        <v>0</v>
      </c>
      <c r="T367" s="183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84" t="s">
        <v>151</v>
      </c>
      <c r="AT367" s="184" t="s">
        <v>147</v>
      </c>
      <c r="AU367" s="184" t="s">
        <v>80</v>
      </c>
      <c r="AY367" s="17" t="s">
        <v>124</v>
      </c>
      <c r="BE367" s="185">
        <f>IF(N367="základní",J367,0)</f>
        <v>0</v>
      </c>
      <c r="BF367" s="185">
        <f>IF(N367="snížená",J367,0)</f>
        <v>0</v>
      </c>
      <c r="BG367" s="185">
        <f>IF(N367="zákl. přenesená",J367,0)</f>
        <v>0</v>
      </c>
      <c r="BH367" s="185">
        <f>IF(N367="sníž. přenesená",J367,0)</f>
        <v>0</v>
      </c>
      <c r="BI367" s="185">
        <f>IF(N367="nulová",J367,0)</f>
        <v>0</v>
      </c>
      <c r="BJ367" s="17" t="s">
        <v>76</v>
      </c>
      <c r="BK367" s="185">
        <f>ROUND(I367*H367,2)</f>
        <v>0</v>
      </c>
      <c r="BL367" s="17" t="s">
        <v>81</v>
      </c>
      <c r="BM367" s="184" t="s">
        <v>524</v>
      </c>
    </row>
    <row r="368" spans="2:51" s="13" customFormat="1" ht="11.25">
      <c r="B368" s="191"/>
      <c r="C368" s="192"/>
      <c r="D368" s="193" t="s">
        <v>135</v>
      </c>
      <c r="E368" s="194" t="s">
        <v>19</v>
      </c>
      <c r="F368" s="195" t="s">
        <v>525</v>
      </c>
      <c r="G368" s="192"/>
      <c r="H368" s="196">
        <v>143.82</v>
      </c>
      <c r="I368" s="197"/>
      <c r="J368" s="192"/>
      <c r="K368" s="192"/>
      <c r="L368" s="198"/>
      <c r="M368" s="199"/>
      <c r="N368" s="200"/>
      <c r="O368" s="200"/>
      <c r="P368" s="200"/>
      <c r="Q368" s="200"/>
      <c r="R368" s="200"/>
      <c r="S368" s="200"/>
      <c r="T368" s="201"/>
      <c r="AT368" s="202" t="s">
        <v>135</v>
      </c>
      <c r="AU368" s="202" t="s">
        <v>80</v>
      </c>
      <c r="AV368" s="13" t="s">
        <v>80</v>
      </c>
      <c r="AW368" s="13" t="s">
        <v>33</v>
      </c>
      <c r="AX368" s="13" t="s">
        <v>71</v>
      </c>
      <c r="AY368" s="202" t="s">
        <v>124</v>
      </c>
    </row>
    <row r="369" spans="2:51" s="14" customFormat="1" ht="11.25">
      <c r="B369" s="203"/>
      <c r="C369" s="204"/>
      <c r="D369" s="193" t="s">
        <v>135</v>
      </c>
      <c r="E369" s="205" t="s">
        <v>19</v>
      </c>
      <c r="F369" s="206" t="s">
        <v>137</v>
      </c>
      <c r="G369" s="204"/>
      <c r="H369" s="207">
        <v>143.82</v>
      </c>
      <c r="I369" s="208"/>
      <c r="J369" s="204"/>
      <c r="K369" s="204"/>
      <c r="L369" s="209"/>
      <c r="M369" s="210"/>
      <c r="N369" s="211"/>
      <c r="O369" s="211"/>
      <c r="P369" s="211"/>
      <c r="Q369" s="211"/>
      <c r="R369" s="211"/>
      <c r="S369" s="211"/>
      <c r="T369" s="212"/>
      <c r="AT369" s="213" t="s">
        <v>135</v>
      </c>
      <c r="AU369" s="213" t="s">
        <v>80</v>
      </c>
      <c r="AV369" s="14" t="s">
        <v>81</v>
      </c>
      <c r="AW369" s="14" t="s">
        <v>33</v>
      </c>
      <c r="AX369" s="14" t="s">
        <v>76</v>
      </c>
      <c r="AY369" s="213" t="s">
        <v>124</v>
      </c>
    </row>
    <row r="370" spans="1:65" s="2" customFormat="1" ht="78" customHeight="1">
      <c r="A370" s="34"/>
      <c r="B370" s="35"/>
      <c r="C370" s="173" t="s">
        <v>526</v>
      </c>
      <c r="D370" s="173" t="s">
        <v>127</v>
      </c>
      <c r="E370" s="174" t="s">
        <v>527</v>
      </c>
      <c r="F370" s="175" t="s">
        <v>528</v>
      </c>
      <c r="G370" s="176" t="s">
        <v>166</v>
      </c>
      <c r="H370" s="177">
        <v>26</v>
      </c>
      <c r="I370" s="178"/>
      <c r="J370" s="179">
        <f>ROUND(I370*H370,2)</f>
        <v>0</v>
      </c>
      <c r="K370" s="175" t="s">
        <v>131</v>
      </c>
      <c r="L370" s="39"/>
      <c r="M370" s="180" t="s">
        <v>19</v>
      </c>
      <c r="N370" s="181" t="s">
        <v>42</v>
      </c>
      <c r="O370" s="64"/>
      <c r="P370" s="182">
        <f>O370*H370</f>
        <v>0</v>
      </c>
      <c r="Q370" s="182">
        <v>0.11162</v>
      </c>
      <c r="R370" s="182">
        <f>Q370*H370</f>
        <v>2.90212</v>
      </c>
      <c r="S370" s="182">
        <v>0</v>
      </c>
      <c r="T370" s="183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84" t="s">
        <v>81</v>
      </c>
      <c r="AT370" s="184" t="s">
        <v>127</v>
      </c>
      <c r="AU370" s="184" t="s">
        <v>80</v>
      </c>
      <c r="AY370" s="17" t="s">
        <v>124</v>
      </c>
      <c r="BE370" s="185">
        <f>IF(N370="základní",J370,0)</f>
        <v>0</v>
      </c>
      <c r="BF370" s="185">
        <f>IF(N370="snížená",J370,0)</f>
        <v>0</v>
      </c>
      <c r="BG370" s="185">
        <f>IF(N370="zákl. přenesená",J370,0)</f>
        <v>0</v>
      </c>
      <c r="BH370" s="185">
        <f>IF(N370="sníž. přenesená",J370,0)</f>
        <v>0</v>
      </c>
      <c r="BI370" s="185">
        <f>IF(N370="nulová",J370,0)</f>
        <v>0</v>
      </c>
      <c r="BJ370" s="17" t="s">
        <v>76</v>
      </c>
      <c r="BK370" s="185">
        <f>ROUND(I370*H370,2)</f>
        <v>0</v>
      </c>
      <c r="BL370" s="17" t="s">
        <v>81</v>
      </c>
      <c r="BM370" s="184" t="s">
        <v>529</v>
      </c>
    </row>
    <row r="371" spans="1:47" s="2" customFormat="1" ht="11.25">
      <c r="A371" s="34"/>
      <c r="B371" s="35"/>
      <c r="C371" s="36"/>
      <c r="D371" s="186" t="s">
        <v>133</v>
      </c>
      <c r="E371" s="36"/>
      <c r="F371" s="187" t="s">
        <v>530</v>
      </c>
      <c r="G371" s="36"/>
      <c r="H371" s="36"/>
      <c r="I371" s="188"/>
      <c r="J371" s="36"/>
      <c r="K371" s="36"/>
      <c r="L371" s="39"/>
      <c r="M371" s="189"/>
      <c r="N371" s="190"/>
      <c r="O371" s="64"/>
      <c r="P371" s="64"/>
      <c r="Q371" s="64"/>
      <c r="R371" s="64"/>
      <c r="S371" s="64"/>
      <c r="T371" s="65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7" t="s">
        <v>133</v>
      </c>
      <c r="AU371" s="17" t="s">
        <v>80</v>
      </c>
    </row>
    <row r="372" spans="2:51" s="15" customFormat="1" ht="11.25">
      <c r="B372" s="224"/>
      <c r="C372" s="225"/>
      <c r="D372" s="193" t="s">
        <v>135</v>
      </c>
      <c r="E372" s="226" t="s">
        <v>19</v>
      </c>
      <c r="F372" s="227" t="s">
        <v>450</v>
      </c>
      <c r="G372" s="225"/>
      <c r="H372" s="226" t="s">
        <v>19</v>
      </c>
      <c r="I372" s="228"/>
      <c r="J372" s="225"/>
      <c r="K372" s="225"/>
      <c r="L372" s="229"/>
      <c r="M372" s="230"/>
      <c r="N372" s="231"/>
      <c r="O372" s="231"/>
      <c r="P372" s="231"/>
      <c r="Q372" s="231"/>
      <c r="R372" s="231"/>
      <c r="S372" s="231"/>
      <c r="T372" s="232"/>
      <c r="AT372" s="233" t="s">
        <v>135</v>
      </c>
      <c r="AU372" s="233" t="s">
        <v>80</v>
      </c>
      <c r="AV372" s="15" t="s">
        <v>76</v>
      </c>
      <c r="AW372" s="15" t="s">
        <v>33</v>
      </c>
      <c r="AX372" s="15" t="s">
        <v>71</v>
      </c>
      <c r="AY372" s="233" t="s">
        <v>124</v>
      </c>
    </row>
    <row r="373" spans="2:51" s="15" customFormat="1" ht="11.25">
      <c r="B373" s="224"/>
      <c r="C373" s="225"/>
      <c r="D373" s="193" t="s">
        <v>135</v>
      </c>
      <c r="E373" s="226" t="s">
        <v>19</v>
      </c>
      <c r="F373" s="227" t="s">
        <v>531</v>
      </c>
      <c r="G373" s="225"/>
      <c r="H373" s="226" t="s">
        <v>19</v>
      </c>
      <c r="I373" s="228"/>
      <c r="J373" s="225"/>
      <c r="K373" s="225"/>
      <c r="L373" s="229"/>
      <c r="M373" s="230"/>
      <c r="N373" s="231"/>
      <c r="O373" s="231"/>
      <c r="P373" s="231"/>
      <c r="Q373" s="231"/>
      <c r="R373" s="231"/>
      <c r="S373" s="231"/>
      <c r="T373" s="232"/>
      <c r="AT373" s="233" t="s">
        <v>135</v>
      </c>
      <c r="AU373" s="233" t="s">
        <v>80</v>
      </c>
      <c r="AV373" s="15" t="s">
        <v>76</v>
      </c>
      <c r="AW373" s="15" t="s">
        <v>33</v>
      </c>
      <c r="AX373" s="15" t="s">
        <v>71</v>
      </c>
      <c r="AY373" s="233" t="s">
        <v>124</v>
      </c>
    </row>
    <row r="374" spans="2:51" s="13" customFormat="1" ht="11.25">
      <c r="B374" s="191"/>
      <c r="C374" s="192"/>
      <c r="D374" s="193" t="s">
        <v>135</v>
      </c>
      <c r="E374" s="194" t="s">
        <v>19</v>
      </c>
      <c r="F374" s="195" t="s">
        <v>532</v>
      </c>
      <c r="G374" s="192"/>
      <c r="H374" s="196">
        <v>26</v>
      </c>
      <c r="I374" s="197"/>
      <c r="J374" s="192"/>
      <c r="K374" s="192"/>
      <c r="L374" s="198"/>
      <c r="M374" s="199"/>
      <c r="N374" s="200"/>
      <c r="O374" s="200"/>
      <c r="P374" s="200"/>
      <c r="Q374" s="200"/>
      <c r="R374" s="200"/>
      <c r="S374" s="200"/>
      <c r="T374" s="201"/>
      <c r="AT374" s="202" t="s">
        <v>135</v>
      </c>
      <c r="AU374" s="202" t="s">
        <v>80</v>
      </c>
      <c r="AV374" s="13" t="s">
        <v>80</v>
      </c>
      <c r="AW374" s="13" t="s">
        <v>33</v>
      </c>
      <c r="AX374" s="13" t="s">
        <v>71</v>
      </c>
      <c r="AY374" s="202" t="s">
        <v>124</v>
      </c>
    </row>
    <row r="375" spans="2:51" s="14" customFormat="1" ht="11.25">
      <c r="B375" s="203"/>
      <c r="C375" s="204"/>
      <c r="D375" s="193" t="s">
        <v>135</v>
      </c>
      <c r="E375" s="205" t="s">
        <v>19</v>
      </c>
      <c r="F375" s="206" t="s">
        <v>137</v>
      </c>
      <c r="G375" s="204"/>
      <c r="H375" s="207">
        <v>26</v>
      </c>
      <c r="I375" s="208"/>
      <c r="J375" s="204"/>
      <c r="K375" s="204"/>
      <c r="L375" s="209"/>
      <c r="M375" s="210"/>
      <c r="N375" s="211"/>
      <c r="O375" s="211"/>
      <c r="P375" s="211"/>
      <c r="Q375" s="211"/>
      <c r="R375" s="211"/>
      <c r="S375" s="211"/>
      <c r="T375" s="212"/>
      <c r="AT375" s="213" t="s">
        <v>135</v>
      </c>
      <c r="AU375" s="213" t="s">
        <v>80</v>
      </c>
      <c r="AV375" s="14" t="s">
        <v>81</v>
      </c>
      <c r="AW375" s="14" t="s">
        <v>33</v>
      </c>
      <c r="AX375" s="14" t="s">
        <v>76</v>
      </c>
      <c r="AY375" s="213" t="s">
        <v>124</v>
      </c>
    </row>
    <row r="376" spans="1:65" s="2" customFormat="1" ht="24.2" customHeight="1">
      <c r="A376" s="34"/>
      <c r="B376" s="35"/>
      <c r="C376" s="214" t="s">
        <v>533</v>
      </c>
      <c r="D376" s="214" t="s">
        <v>147</v>
      </c>
      <c r="E376" s="215" t="s">
        <v>534</v>
      </c>
      <c r="F376" s="216" t="s">
        <v>535</v>
      </c>
      <c r="G376" s="217" t="s">
        <v>166</v>
      </c>
      <c r="H376" s="218">
        <v>26.52</v>
      </c>
      <c r="I376" s="219"/>
      <c r="J376" s="220">
        <f>ROUND(I376*H376,2)</f>
        <v>0</v>
      </c>
      <c r="K376" s="216" t="s">
        <v>19</v>
      </c>
      <c r="L376" s="221"/>
      <c r="M376" s="222" t="s">
        <v>19</v>
      </c>
      <c r="N376" s="223" t="s">
        <v>42</v>
      </c>
      <c r="O376" s="64"/>
      <c r="P376" s="182">
        <f>O376*H376</f>
        <v>0</v>
      </c>
      <c r="Q376" s="182">
        <v>0</v>
      </c>
      <c r="R376" s="182">
        <f>Q376*H376</f>
        <v>0</v>
      </c>
      <c r="S376" s="182">
        <v>0</v>
      </c>
      <c r="T376" s="183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84" t="s">
        <v>151</v>
      </c>
      <c r="AT376" s="184" t="s">
        <v>147</v>
      </c>
      <c r="AU376" s="184" t="s">
        <v>80</v>
      </c>
      <c r="AY376" s="17" t="s">
        <v>124</v>
      </c>
      <c r="BE376" s="185">
        <f>IF(N376="základní",J376,0)</f>
        <v>0</v>
      </c>
      <c r="BF376" s="185">
        <f>IF(N376="snížená",J376,0)</f>
        <v>0</v>
      </c>
      <c r="BG376" s="185">
        <f>IF(N376="zákl. přenesená",J376,0)</f>
        <v>0</v>
      </c>
      <c r="BH376" s="185">
        <f>IF(N376="sníž. přenesená",J376,0)</f>
        <v>0</v>
      </c>
      <c r="BI376" s="185">
        <f>IF(N376="nulová",J376,0)</f>
        <v>0</v>
      </c>
      <c r="BJ376" s="17" t="s">
        <v>76</v>
      </c>
      <c r="BK376" s="185">
        <f>ROUND(I376*H376,2)</f>
        <v>0</v>
      </c>
      <c r="BL376" s="17" t="s">
        <v>81</v>
      </c>
      <c r="BM376" s="184" t="s">
        <v>536</v>
      </c>
    </row>
    <row r="377" spans="2:51" s="13" customFormat="1" ht="11.25">
      <c r="B377" s="191"/>
      <c r="C377" s="192"/>
      <c r="D377" s="193" t="s">
        <v>135</v>
      </c>
      <c r="E377" s="194" t="s">
        <v>19</v>
      </c>
      <c r="F377" s="195" t="s">
        <v>537</v>
      </c>
      <c r="G377" s="192"/>
      <c r="H377" s="196">
        <v>26.52</v>
      </c>
      <c r="I377" s="197"/>
      <c r="J377" s="192"/>
      <c r="K377" s="192"/>
      <c r="L377" s="198"/>
      <c r="M377" s="199"/>
      <c r="N377" s="200"/>
      <c r="O377" s="200"/>
      <c r="P377" s="200"/>
      <c r="Q377" s="200"/>
      <c r="R377" s="200"/>
      <c r="S377" s="200"/>
      <c r="T377" s="201"/>
      <c r="AT377" s="202" t="s">
        <v>135</v>
      </c>
      <c r="AU377" s="202" t="s">
        <v>80</v>
      </c>
      <c r="AV377" s="13" t="s">
        <v>80</v>
      </c>
      <c r="AW377" s="13" t="s">
        <v>33</v>
      </c>
      <c r="AX377" s="13" t="s">
        <v>71</v>
      </c>
      <c r="AY377" s="202" t="s">
        <v>124</v>
      </c>
    </row>
    <row r="378" spans="2:51" s="14" customFormat="1" ht="11.25">
      <c r="B378" s="203"/>
      <c r="C378" s="204"/>
      <c r="D378" s="193" t="s">
        <v>135</v>
      </c>
      <c r="E378" s="205" t="s">
        <v>19</v>
      </c>
      <c r="F378" s="206" t="s">
        <v>137</v>
      </c>
      <c r="G378" s="204"/>
      <c r="H378" s="207">
        <v>26.52</v>
      </c>
      <c r="I378" s="208"/>
      <c r="J378" s="204"/>
      <c r="K378" s="204"/>
      <c r="L378" s="209"/>
      <c r="M378" s="210"/>
      <c r="N378" s="211"/>
      <c r="O378" s="211"/>
      <c r="P378" s="211"/>
      <c r="Q378" s="211"/>
      <c r="R378" s="211"/>
      <c r="S378" s="211"/>
      <c r="T378" s="212"/>
      <c r="AT378" s="213" t="s">
        <v>135</v>
      </c>
      <c r="AU378" s="213" t="s">
        <v>80</v>
      </c>
      <c r="AV378" s="14" t="s">
        <v>81</v>
      </c>
      <c r="AW378" s="14" t="s">
        <v>33</v>
      </c>
      <c r="AX378" s="14" t="s">
        <v>76</v>
      </c>
      <c r="AY378" s="213" t="s">
        <v>124</v>
      </c>
    </row>
    <row r="379" spans="2:63" s="12" customFormat="1" ht="22.9" customHeight="1">
      <c r="B379" s="157"/>
      <c r="C379" s="158"/>
      <c r="D379" s="159" t="s">
        <v>70</v>
      </c>
      <c r="E379" s="171" t="s">
        <v>151</v>
      </c>
      <c r="F379" s="171" t="s">
        <v>538</v>
      </c>
      <c r="G379" s="158"/>
      <c r="H379" s="158"/>
      <c r="I379" s="161"/>
      <c r="J379" s="172">
        <f>BK379</f>
        <v>0</v>
      </c>
      <c r="K379" s="158"/>
      <c r="L379" s="163"/>
      <c r="M379" s="164"/>
      <c r="N379" s="165"/>
      <c r="O379" s="165"/>
      <c r="P379" s="166">
        <f>SUM(P380:P390)</f>
        <v>0</v>
      </c>
      <c r="Q379" s="165"/>
      <c r="R379" s="166">
        <f>SUM(R380:R390)</f>
        <v>2.8514399999999998</v>
      </c>
      <c r="S379" s="165"/>
      <c r="T379" s="167">
        <f>SUM(T380:T390)</f>
        <v>0</v>
      </c>
      <c r="AR379" s="168" t="s">
        <v>76</v>
      </c>
      <c r="AT379" s="169" t="s">
        <v>70</v>
      </c>
      <c r="AU379" s="169" t="s">
        <v>76</v>
      </c>
      <c r="AY379" s="168" t="s">
        <v>124</v>
      </c>
      <c r="BK379" s="170">
        <f>SUM(BK380:BK390)</f>
        <v>0</v>
      </c>
    </row>
    <row r="380" spans="1:65" s="2" customFormat="1" ht="24.2" customHeight="1">
      <c r="A380" s="34"/>
      <c r="B380" s="35"/>
      <c r="C380" s="173" t="s">
        <v>539</v>
      </c>
      <c r="D380" s="173" t="s">
        <v>127</v>
      </c>
      <c r="E380" s="174" t="s">
        <v>540</v>
      </c>
      <c r="F380" s="175" t="s">
        <v>541</v>
      </c>
      <c r="G380" s="176" t="s">
        <v>177</v>
      </c>
      <c r="H380" s="177">
        <v>2</v>
      </c>
      <c r="I380" s="178"/>
      <c r="J380" s="179">
        <f>ROUND(I380*H380,2)</f>
        <v>0</v>
      </c>
      <c r="K380" s="175" t="s">
        <v>131</v>
      </c>
      <c r="L380" s="39"/>
      <c r="M380" s="180" t="s">
        <v>19</v>
      </c>
      <c r="N380" s="181" t="s">
        <v>42</v>
      </c>
      <c r="O380" s="64"/>
      <c r="P380" s="182">
        <f>O380*H380</f>
        <v>0</v>
      </c>
      <c r="Q380" s="182">
        <v>0.12526</v>
      </c>
      <c r="R380" s="182">
        <f>Q380*H380</f>
        <v>0.25052</v>
      </c>
      <c r="S380" s="182">
        <v>0</v>
      </c>
      <c r="T380" s="183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84" t="s">
        <v>81</v>
      </c>
      <c r="AT380" s="184" t="s">
        <v>127</v>
      </c>
      <c r="AU380" s="184" t="s">
        <v>80</v>
      </c>
      <c r="AY380" s="17" t="s">
        <v>124</v>
      </c>
      <c r="BE380" s="185">
        <f>IF(N380="základní",J380,0)</f>
        <v>0</v>
      </c>
      <c r="BF380" s="185">
        <f>IF(N380="snížená",J380,0)</f>
        <v>0</v>
      </c>
      <c r="BG380" s="185">
        <f>IF(N380="zákl. přenesená",J380,0)</f>
        <v>0</v>
      </c>
      <c r="BH380" s="185">
        <f>IF(N380="sníž. přenesená",J380,0)</f>
        <v>0</v>
      </c>
      <c r="BI380" s="185">
        <f>IF(N380="nulová",J380,0)</f>
        <v>0</v>
      </c>
      <c r="BJ380" s="17" t="s">
        <v>76</v>
      </c>
      <c r="BK380" s="185">
        <f>ROUND(I380*H380,2)</f>
        <v>0</v>
      </c>
      <c r="BL380" s="17" t="s">
        <v>81</v>
      </c>
      <c r="BM380" s="184" t="s">
        <v>542</v>
      </c>
    </row>
    <row r="381" spans="1:47" s="2" customFormat="1" ht="11.25">
      <c r="A381" s="34"/>
      <c r="B381" s="35"/>
      <c r="C381" s="36"/>
      <c r="D381" s="186" t="s">
        <v>133</v>
      </c>
      <c r="E381" s="36"/>
      <c r="F381" s="187" t="s">
        <v>543</v>
      </c>
      <c r="G381" s="36"/>
      <c r="H381" s="36"/>
      <c r="I381" s="188"/>
      <c r="J381" s="36"/>
      <c r="K381" s="36"/>
      <c r="L381" s="39"/>
      <c r="M381" s="189"/>
      <c r="N381" s="190"/>
      <c r="O381" s="64"/>
      <c r="P381" s="64"/>
      <c r="Q381" s="64"/>
      <c r="R381" s="64"/>
      <c r="S381" s="64"/>
      <c r="T381" s="65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T381" s="17" t="s">
        <v>133</v>
      </c>
      <c r="AU381" s="17" t="s">
        <v>80</v>
      </c>
    </row>
    <row r="382" spans="1:65" s="2" customFormat="1" ht="24.2" customHeight="1">
      <c r="A382" s="34"/>
      <c r="B382" s="35"/>
      <c r="C382" s="173" t="s">
        <v>544</v>
      </c>
      <c r="D382" s="173" t="s">
        <v>127</v>
      </c>
      <c r="E382" s="174" t="s">
        <v>545</v>
      </c>
      <c r="F382" s="175" t="s">
        <v>546</v>
      </c>
      <c r="G382" s="176" t="s">
        <v>177</v>
      </c>
      <c r="H382" s="177">
        <v>2</v>
      </c>
      <c r="I382" s="178"/>
      <c r="J382" s="179">
        <f>ROUND(I382*H382,2)</f>
        <v>0</v>
      </c>
      <c r="K382" s="175" t="s">
        <v>131</v>
      </c>
      <c r="L382" s="39"/>
      <c r="M382" s="180" t="s">
        <v>19</v>
      </c>
      <c r="N382" s="181" t="s">
        <v>42</v>
      </c>
      <c r="O382" s="64"/>
      <c r="P382" s="182">
        <f>O382*H382</f>
        <v>0</v>
      </c>
      <c r="Q382" s="182">
        <v>0.03076</v>
      </c>
      <c r="R382" s="182">
        <f>Q382*H382</f>
        <v>0.06152</v>
      </c>
      <c r="S382" s="182">
        <v>0</v>
      </c>
      <c r="T382" s="183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84" t="s">
        <v>81</v>
      </c>
      <c r="AT382" s="184" t="s">
        <v>127</v>
      </c>
      <c r="AU382" s="184" t="s">
        <v>80</v>
      </c>
      <c r="AY382" s="17" t="s">
        <v>124</v>
      </c>
      <c r="BE382" s="185">
        <f>IF(N382="základní",J382,0)</f>
        <v>0</v>
      </c>
      <c r="BF382" s="185">
        <f>IF(N382="snížená",J382,0)</f>
        <v>0</v>
      </c>
      <c r="BG382" s="185">
        <f>IF(N382="zákl. přenesená",J382,0)</f>
        <v>0</v>
      </c>
      <c r="BH382" s="185">
        <f>IF(N382="sníž. přenesená",J382,0)</f>
        <v>0</v>
      </c>
      <c r="BI382" s="185">
        <f>IF(N382="nulová",J382,0)</f>
        <v>0</v>
      </c>
      <c r="BJ382" s="17" t="s">
        <v>76</v>
      </c>
      <c r="BK382" s="185">
        <f>ROUND(I382*H382,2)</f>
        <v>0</v>
      </c>
      <c r="BL382" s="17" t="s">
        <v>81</v>
      </c>
      <c r="BM382" s="184" t="s">
        <v>547</v>
      </c>
    </row>
    <row r="383" spans="1:47" s="2" customFormat="1" ht="11.25">
      <c r="A383" s="34"/>
      <c r="B383" s="35"/>
      <c r="C383" s="36"/>
      <c r="D383" s="186" t="s">
        <v>133</v>
      </c>
      <c r="E383" s="36"/>
      <c r="F383" s="187" t="s">
        <v>548</v>
      </c>
      <c r="G383" s="36"/>
      <c r="H383" s="36"/>
      <c r="I383" s="188"/>
      <c r="J383" s="36"/>
      <c r="K383" s="36"/>
      <c r="L383" s="39"/>
      <c r="M383" s="189"/>
      <c r="N383" s="190"/>
      <c r="O383" s="64"/>
      <c r="P383" s="64"/>
      <c r="Q383" s="64"/>
      <c r="R383" s="64"/>
      <c r="S383" s="64"/>
      <c r="T383" s="65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T383" s="17" t="s">
        <v>133</v>
      </c>
      <c r="AU383" s="17" t="s">
        <v>80</v>
      </c>
    </row>
    <row r="384" spans="1:65" s="2" customFormat="1" ht="24.2" customHeight="1">
      <c r="A384" s="34"/>
      <c r="B384" s="35"/>
      <c r="C384" s="173" t="s">
        <v>549</v>
      </c>
      <c r="D384" s="173" t="s">
        <v>127</v>
      </c>
      <c r="E384" s="174" t="s">
        <v>550</v>
      </c>
      <c r="F384" s="175" t="s">
        <v>551</v>
      </c>
      <c r="G384" s="176" t="s">
        <v>177</v>
      </c>
      <c r="H384" s="177">
        <v>2</v>
      </c>
      <c r="I384" s="178"/>
      <c r="J384" s="179">
        <f>ROUND(I384*H384,2)</f>
        <v>0</v>
      </c>
      <c r="K384" s="175" t="s">
        <v>131</v>
      </c>
      <c r="L384" s="39"/>
      <c r="M384" s="180" t="s">
        <v>19</v>
      </c>
      <c r="N384" s="181" t="s">
        <v>42</v>
      </c>
      <c r="O384" s="64"/>
      <c r="P384" s="182">
        <f>O384*H384</f>
        <v>0</v>
      </c>
      <c r="Q384" s="182">
        <v>0.03076</v>
      </c>
      <c r="R384" s="182">
        <f>Q384*H384</f>
        <v>0.06152</v>
      </c>
      <c r="S384" s="182">
        <v>0</v>
      </c>
      <c r="T384" s="183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84" t="s">
        <v>81</v>
      </c>
      <c r="AT384" s="184" t="s">
        <v>127</v>
      </c>
      <c r="AU384" s="184" t="s">
        <v>80</v>
      </c>
      <c r="AY384" s="17" t="s">
        <v>124</v>
      </c>
      <c r="BE384" s="185">
        <f>IF(N384="základní",J384,0)</f>
        <v>0</v>
      </c>
      <c r="BF384" s="185">
        <f>IF(N384="snížená",J384,0)</f>
        <v>0</v>
      </c>
      <c r="BG384" s="185">
        <f>IF(N384="zákl. přenesená",J384,0)</f>
        <v>0</v>
      </c>
      <c r="BH384" s="185">
        <f>IF(N384="sníž. přenesená",J384,0)</f>
        <v>0</v>
      </c>
      <c r="BI384" s="185">
        <f>IF(N384="nulová",J384,0)</f>
        <v>0</v>
      </c>
      <c r="BJ384" s="17" t="s">
        <v>76</v>
      </c>
      <c r="BK384" s="185">
        <f>ROUND(I384*H384,2)</f>
        <v>0</v>
      </c>
      <c r="BL384" s="17" t="s">
        <v>81</v>
      </c>
      <c r="BM384" s="184" t="s">
        <v>552</v>
      </c>
    </row>
    <row r="385" spans="1:47" s="2" customFormat="1" ht="11.25">
      <c r="A385" s="34"/>
      <c r="B385" s="35"/>
      <c r="C385" s="36"/>
      <c r="D385" s="186" t="s">
        <v>133</v>
      </c>
      <c r="E385" s="36"/>
      <c r="F385" s="187" t="s">
        <v>553</v>
      </c>
      <c r="G385" s="36"/>
      <c r="H385" s="36"/>
      <c r="I385" s="188"/>
      <c r="J385" s="36"/>
      <c r="K385" s="36"/>
      <c r="L385" s="39"/>
      <c r="M385" s="189"/>
      <c r="N385" s="190"/>
      <c r="O385" s="64"/>
      <c r="P385" s="64"/>
      <c r="Q385" s="64"/>
      <c r="R385" s="64"/>
      <c r="S385" s="64"/>
      <c r="T385" s="65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T385" s="17" t="s">
        <v>133</v>
      </c>
      <c r="AU385" s="17" t="s">
        <v>80</v>
      </c>
    </row>
    <row r="386" spans="1:65" s="2" customFormat="1" ht="24.2" customHeight="1">
      <c r="A386" s="34"/>
      <c r="B386" s="35"/>
      <c r="C386" s="173" t="s">
        <v>554</v>
      </c>
      <c r="D386" s="173" t="s">
        <v>127</v>
      </c>
      <c r="E386" s="174" t="s">
        <v>555</v>
      </c>
      <c r="F386" s="175" t="s">
        <v>556</v>
      </c>
      <c r="G386" s="176" t="s">
        <v>177</v>
      </c>
      <c r="H386" s="177">
        <v>2</v>
      </c>
      <c r="I386" s="178"/>
      <c r="J386" s="179">
        <f>ROUND(I386*H386,2)</f>
        <v>0</v>
      </c>
      <c r="K386" s="175" t="s">
        <v>131</v>
      </c>
      <c r="L386" s="39"/>
      <c r="M386" s="180" t="s">
        <v>19</v>
      </c>
      <c r="N386" s="181" t="s">
        <v>42</v>
      </c>
      <c r="O386" s="64"/>
      <c r="P386" s="182">
        <f>O386*H386</f>
        <v>0</v>
      </c>
      <c r="Q386" s="182">
        <v>0.21734</v>
      </c>
      <c r="R386" s="182">
        <f>Q386*H386</f>
        <v>0.43468</v>
      </c>
      <c r="S386" s="182">
        <v>0</v>
      </c>
      <c r="T386" s="183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184" t="s">
        <v>81</v>
      </c>
      <c r="AT386" s="184" t="s">
        <v>127</v>
      </c>
      <c r="AU386" s="184" t="s">
        <v>80</v>
      </c>
      <c r="AY386" s="17" t="s">
        <v>124</v>
      </c>
      <c r="BE386" s="185">
        <f>IF(N386="základní",J386,0)</f>
        <v>0</v>
      </c>
      <c r="BF386" s="185">
        <f>IF(N386="snížená",J386,0)</f>
        <v>0</v>
      </c>
      <c r="BG386" s="185">
        <f>IF(N386="zákl. přenesená",J386,0)</f>
        <v>0</v>
      </c>
      <c r="BH386" s="185">
        <f>IF(N386="sníž. přenesená",J386,0)</f>
        <v>0</v>
      </c>
      <c r="BI386" s="185">
        <f>IF(N386="nulová",J386,0)</f>
        <v>0</v>
      </c>
      <c r="BJ386" s="17" t="s">
        <v>76</v>
      </c>
      <c r="BK386" s="185">
        <f>ROUND(I386*H386,2)</f>
        <v>0</v>
      </c>
      <c r="BL386" s="17" t="s">
        <v>81</v>
      </c>
      <c r="BM386" s="184" t="s">
        <v>557</v>
      </c>
    </row>
    <row r="387" spans="1:47" s="2" customFormat="1" ht="11.25">
      <c r="A387" s="34"/>
      <c r="B387" s="35"/>
      <c r="C387" s="36"/>
      <c r="D387" s="186" t="s">
        <v>133</v>
      </c>
      <c r="E387" s="36"/>
      <c r="F387" s="187" t="s">
        <v>558</v>
      </c>
      <c r="G387" s="36"/>
      <c r="H387" s="36"/>
      <c r="I387" s="188"/>
      <c r="J387" s="36"/>
      <c r="K387" s="36"/>
      <c r="L387" s="39"/>
      <c r="M387" s="189"/>
      <c r="N387" s="190"/>
      <c r="O387" s="64"/>
      <c r="P387" s="64"/>
      <c r="Q387" s="64"/>
      <c r="R387" s="64"/>
      <c r="S387" s="64"/>
      <c r="T387" s="65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T387" s="17" t="s">
        <v>133</v>
      </c>
      <c r="AU387" s="17" t="s">
        <v>80</v>
      </c>
    </row>
    <row r="388" spans="1:65" s="2" customFormat="1" ht="24.2" customHeight="1">
      <c r="A388" s="34"/>
      <c r="B388" s="35"/>
      <c r="C388" s="173" t="s">
        <v>559</v>
      </c>
      <c r="D388" s="173" t="s">
        <v>127</v>
      </c>
      <c r="E388" s="174" t="s">
        <v>560</v>
      </c>
      <c r="F388" s="175" t="s">
        <v>561</v>
      </c>
      <c r="G388" s="176" t="s">
        <v>177</v>
      </c>
      <c r="H388" s="177">
        <v>4</v>
      </c>
      <c r="I388" s="178"/>
      <c r="J388" s="179">
        <f>ROUND(I388*H388,2)</f>
        <v>0</v>
      </c>
      <c r="K388" s="175" t="s">
        <v>131</v>
      </c>
      <c r="L388" s="39"/>
      <c r="M388" s="180" t="s">
        <v>19</v>
      </c>
      <c r="N388" s="181" t="s">
        <v>42</v>
      </c>
      <c r="O388" s="64"/>
      <c r="P388" s="182">
        <f>O388*H388</f>
        <v>0</v>
      </c>
      <c r="Q388" s="182">
        <v>0.4208</v>
      </c>
      <c r="R388" s="182">
        <f>Q388*H388</f>
        <v>1.6832</v>
      </c>
      <c r="S388" s="182">
        <v>0</v>
      </c>
      <c r="T388" s="183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184" t="s">
        <v>81</v>
      </c>
      <c r="AT388" s="184" t="s">
        <v>127</v>
      </c>
      <c r="AU388" s="184" t="s">
        <v>80</v>
      </c>
      <c r="AY388" s="17" t="s">
        <v>124</v>
      </c>
      <c r="BE388" s="185">
        <f>IF(N388="základní",J388,0)</f>
        <v>0</v>
      </c>
      <c r="BF388" s="185">
        <f>IF(N388="snížená",J388,0)</f>
        <v>0</v>
      </c>
      <c r="BG388" s="185">
        <f>IF(N388="zákl. přenesená",J388,0)</f>
        <v>0</v>
      </c>
      <c r="BH388" s="185">
        <f>IF(N388="sníž. přenesená",J388,0)</f>
        <v>0</v>
      </c>
      <c r="BI388" s="185">
        <f>IF(N388="nulová",J388,0)</f>
        <v>0</v>
      </c>
      <c r="BJ388" s="17" t="s">
        <v>76</v>
      </c>
      <c r="BK388" s="185">
        <f>ROUND(I388*H388,2)</f>
        <v>0</v>
      </c>
      <c r="BL388" s="17" t="s">
        <v>81</v>
      </c>
      <c r="BM388" s="184" t="s">
        <v>562</v>
      </c>
    </row>
    <row r="389" spans="1:47" s="2" customFormat="1" ht="11.25">
      <c r="A389" s="34"/>
      <c r="B389" s="35"/>
      <c r="C389" s="36"/>
      <c r="D389" s="186" t="s">
        <v>133</v>
      </c>
      <c r="E389" s="36"/>
      <c r="F389" s="187" t="s">
        <v>563</v>
      </c>
      <c r="G389" s="36"/>
      <c r="H389" s="36"/>
      <c r="I389" s="188"/>
      <c r="J389" s="36"/>
      <c r="K389" s="36"/>
      <c r="L389" s="39"/>
      <c r="M389" s="189"/>
      <c r="N389" s="190"/>
      <c r="O389" s="64"/>
      <c r="P389" s="64"/>
      <c r="Q389" s="64"/>
      <c r="R389" s="64"/>
      <c r="S389" s="64"/>
      <c r="T389" s="65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T389" s="17" t="s">
        <v>133</v>
      </c>
      <c r="AU389" s="17" t="s">
        <v>80</v>
      </c>
    </row>
    <row r="390" spans="1:65" s="2" customFormat="1" ht="24.2" customHeight="1">
      <c r="A390" s="34"/>
      <c r="B390" s="35"/>
      <c r="C390" s="214" t="s">
        <v>564</v>
      </c>
      <c r="D390" s="214" t="s">
        <v>147</v>
      </c>
      <c r="E390" s="215" t="s">
        <v>565</v>
      </c>
      <c r="F390" s="216" t="s">
        <v>566</v>
      </c>
      <c r="G390" s="217" t="s">
        <v>567</v>
      </c>
      <c r="H390" s="218">
        <v>2</v>
      </c>
      <c r="I390" s="219"/>
      <c r="J390" s="220">
        <f>ROUND(I390*H390,2)</f>
        <v>0</v>
      </c>
      <c r="K390" s="216" t="s">
        <v>19</v>
      </c>
      <c r="L390" s="221"/>
      <c r="M390" s="222" t="s">
        <v>19</v>
      </c>
      <c r="N390" s="223" t="s">
        <v>42</v>
      </c>
      <c r="O390" s="64"/>
      <c r="P390" s="182">
        <f>O390*H390</f>
        <v>0</v>
      </c>
      <c r="Q390" s="182">
        <v>0.18</v>
      </c>
      <c r="R390" s="182">
        <f>Q390*H390</f>
        <v>0.36</v>
      </c>
      <c r="S390" s="182">
        <v>0</v>
      </c>
      <c r="T390" s="183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84" t="s">
        <v>151</v>
      </c>
      <c r="AT390" s="184" t="s">
        <v>147</v>
      </c>
      <c r="AU390" s="184" t="s">
        <v>80</v>
      </c>
      <c r="AY390" s="17" t="s">
        <v>124</v>
      </c>
      <c r="BE390" s="185">
        <f>IF(N390="základní",J390,0)</f>
        <v>0</v>
      </c>
      <c r="BF390" s="185">
        <f>IF(N390="snížená",J390,0)</f>
        <v>0</v>
      </c>
      <c r="BG390" s="185">
        <f>IF(N390="zákl. přenesená",J390,0)</f>
        <v>0</v>
      </c>
      <c r="BH390" s="185">
        <f>IF(N390="sníž. přenesená",J390,0)</f>
        <v>0</v>
      </c>
      <c r="BI390" s="185">
        <f>IF(N390="nulová",J390,0)</f>
        <v>0</v>
      </c>
      <c r="BJ390" s="17" t="s">
        <v>76</v>
      </c>
      <c r="BK390" s="185">
        <f>ROUND(I390*H390,2)</f>
        <v>0</v>
      </c>
      <c r="BL390" s="17" t="s">
        <v>81</v>
      </c>
      <c r="BM390" s="184" t="s">
        <v>568</v>
      </c>
    </row>
    <row r="391" spans="2:63" s="12" customFormat="1" ht="22.9" customHeight="1">
      <c r="B391" s="157"/>
      <c r="C391" s="158"/>
      <c r="D391" s="159" t="s">
        <v>70</v>
      </c>
      <c r="E391" s="171" t="s">
        <v>174</v>
      </c>
      <c r="F391" s="171" t="s">
        <v>569</v>
      </c>
      <c r="G391" s="158"/>
      <c r="H391" s="158"/>
      <c r="I391" s="161"/>
      <c r="J391" s="172">
        <f>BK391</f>
        <v>0</v>
      </c>
      <c r="K391" s="158"/>
      <c r="L391" s="163"/>
      <c r="M391" s="164"/>
      <c r="N391" s="165"/>
      <c r="O391" s="165"/>
      <c r="P391" s="166">
        <f>SUM(P392:P553)</f>
        <v>0</v>
      </c>
      <c r="Q391" s="165"/>
      <c r="R391" s="166">
        <f>SUM(R392:R553)</f>
        <v>74.3122822</v>
      </c>
      <c r="S391" s="165"/>
      <c r="T391" s="167">
        <f>SUM(T392:T553)</f>
        <v>0.332</v>
      </c>
      <c r="AR391" s="168" t="s">
        <v>76</v>
      </c>
      <c r="AT391" s="169" t="s">
        <v>70</v>
      </c>
      <c r="AU391" s="169" t="s">
        <v>76</v>
      </c>
      <c r="AY391" s="168" t="s">
        <v>124</v>
      </c>
      <c r="BK391" s="170">
        <f>SUM(BK392:BK553)</f>
        <v>0</v>
      </c>
    </row>
    <row r="392" spans="1:65" s="2" customFormat="1" ht="24.2" customHeight="1">
      <c r="A392" s="34"/>
      <c r="B392" s="35"/>
      <c r="C392" s="173" t="s">
        <v>570</v>
      </c>
      <c r="D392" s="173" t="s">
        <v>127</v>
      </c>
      <c r="E392" s="174" t="s">
        <v>571</v>
      </c>
      <c r="F392" s="175" t="s">
        <v>572</v>
      </c>
      <c r="G392" s="176" t="s">
        <v>177</v>
      </c>
      <c r="H392" s="177">
        <v>12</v>
      </c>
      <c r="I392" s="178"/>
      <c r="J392" s="179">
        <f>ROUND(I392*H392,2)</f>
        <v>0</v>
      </c>
      <c r="K392" s="175" t="s">
        <v>131</v>
      </c>
      <c r="L392" s="39"/>
      <c r="M392" s="180" t="s">
        <v>19</v>
      </c>
      <c r="N392" s="181" t="s">
        <v>42</v>
      </c>
      <c r="O392" s="64"/>
      <c r="P392" s="182">
        <f>O392*H392</f>
        <v>0</v>
      </c>
      <c r="Q392" s="182">
        <v>0.0007</v>
      </c>
      <c r="R392" s="182">
        <f>Q392*H392</f>
        <v>0.0084</v>
      </c>
      <c r="S392" s="182">
        <v>0</v>
      </c>
      <c r="T392" s="183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84" t="s">
        <v>81</v>
      </c>
      <c r="AT392" s="184" t="s">
        <v>127</v>
      </c>
      <c r="AU392" s="184" t="s">
        <v>80</v>
      </c>
      <c r="AY392" s="17" t="s">
        <v>124</v>
      </c>
      <c r="BE392" s="185">
        <f>IF(N392="základní",J392,0)</f>
        <v>0</v>
      </c>
      <c r="BF392" s="185">
        <f>IF(N392="snížená",J392,0)</f>
        <v>0</v>
      </c>
      <c r="BG392" s="185">
        <f>IF(N392="zákl. přenesená",J392,0)</f>
        <v>0</v>
      </c>
      <c r="BH392" s="185">
        <f>IF(N392="sníž. přenesená",J392,0)</f>
        <v>0</v>
      </c>
      <c r="BI392" s="185">
        <f>IF(N392="nulová",J392,0)</f>
        <v>0</v>
      </c>
      <c r="BJ392" s="17" t="s">
        <v>76</v>
      </c>
      <c r="BK392" s="185">
        <f>ROUND(I392*H392,2)</f>
        <v>0</v>
      </c>
      <c r="BL392" s="17" t="s">
        <v>81</v>
      </c>
      <c r="BM392" s="184" t="s">
        <v>573</v>
      </c>
    </row>
    <row r="393" spans="1:47" s="2" customFormat="1" ht="11.25">
      <c r="A393" s="34"/>
      <c r="B393" s="35"/>
      <c r="C393" s="36"/>
      <c r="D393" s="186" t="s">
        <v>133</v>
      </c>
      <c r="E393" s="36"/>
      <c r="F393" s="187" t="s">
        <v>574</v>
      </c>
      <c r="G393" s="36"/>
      <c r="H393" s="36"/>
      <c r="I393" s="188"/>
      <c r="J393" s="36"/>
      <c r="K393" s="36"/>
      <c r="L393" s="39"/>
      <c r="M393" s="189"/>
      <c r="N393" s="190"/>
      <c r="O393" s="64"/>
      <c r="P393" s="64"/>
      <c r="Q393" s="64"/>
      <c r="R393" s="64"/>
      <c r="S393" s="64"/>
      <c r="T393" s="65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T393" s="17" t="s">
        <v>133</v>
      </c>
      <c r="AU393" s="17" t="s">
        <v>80</v>
      </c>
    </row>
    <row r="394" spans="2:51" s="15" customFormat="1" ht="11.25">
      <c r="B394" s="224"/>
      <c r="C394" s="225"/>
      <c r="D394" s="193" t="s">
        <v>135</v>
      </c>
      <c r="E394" s="226" t="s">
        <v>19</v>
      </c>
      <c r="F394" s="227" t="s">
        <v>227</v>
      </c>
      <c r="G394" s="225"/>
      <c r="H394" s="226" t="s">
        <v>19</v>
      </c>
      <c r="I394" s="228"/>
      <c r="J394" s="225"/>
      <c r="K394" s="225"/>
      <c r="L394" s="229"/>
      <c r="M394" s="230"/>
      <c r="N394" s="231"/>
      <c r="O394" s="231"/>
      <c r="P394" s="231"/>
      <c r="Q394" s="231"/>
      <c r="R394" s="231"/>
      <c r="S394" s="231"/>
      <c r="T394" s="232"/>
      <c r="AT394" s="233" t="s">
        <v>135</v>
      </c>
      <c r="AU394" s="233" t="s">
        <v>80</v>
      </c>
      <c r="AV394" s="15" t="s">
        <v>76</v>
      </c>
      <c r="AW394" s="15" t="s">
        <v>33</v>
      </c>
      <c r="AX394" s="15" t="s">
        <v>71</v>
      </c>
      <c r="AY394" s="233" t="s">
        <v>124</v>
      </c>
    </row>
    <row r="395" spans="2:51" s="15" customFormat="1" ht="11.25">
      <c r="B395" s="224"/>
      <c r="C395" s="225"/>
      <c r="D395" s="193" t="s">
        <v>135</v>
      </c>
      <c r="E395" s="226" t="s">
        <v>19</v>
      </c>
      <c r="F395" s="227" t="s">
        <v>575</v>
      </c>
      <c r="G395" s="225"/>
      <c r="H395" s="226" t="s">
        <v>19</v>
      </c>
      <c r="I395" s="228"/>
      <c r="J395" s="225"/>
      <c r="K395" s="225"/>
      <c r="L395" s="229"/>
      <c r="M395" s="230"/>
      <c r="N395" s="231"/>
      <c r="O395" s="231"/>
      <c r="P395" s="231"/>
      <c r="Q395" s="231"/>
      <c r="R395" s="231"/>
      <c r="S395" s="231"/>
      <c r="T395" s="232"/>
      <c r="AT395" s="233" t="s">
        <v>135</v>
      </c>
      <c r="AU395" s="233" t="s">
        <v>80</v>
      </c>
      <c r="AV395" s="15" t="s">
        <v>76</v>
      </c>
      <c r="AW395" s="15" t="s">
        <v>33</v>
      </c>
      <c r="AX395" s="15" t="s">
        <v>71</v>
      </c>
      <c r="AY395" s="233" t="s">
        <v>124</v>
      </c>
    </row>
    <row r="396" spans="2:51" s="13" customFormat="1" ht="11.25">
      <c r="B396" s="191"/>
      <c r="C396" s="192"/>
      <c r="D396" s="193" t="s">
        <v>135</v>
      </c>
      <c r="E396" s="194" t="s">
        <v>19</v>
      </c>
      <c r="F396" s="195" t="s">
        <v>76</v>
      </c>
      <c r="G396" s="192"/>
      <c r="H396" s="196">
        <v>1</v>
      </c>
      <c r="I396" s="197"/>
      <c r="J396" s="192"/>
      <c r="K396" s="192"/>
      <c r="L396" s="198"/>
      <c r="M396" s="199"/>
      <c r="N396" s="200"/>
      <c r="O396" s="200"/>
      <c r="P396" s="200"/>
      <c r="Q396" s="200"/>
      <c r="R396" s="200"/>
      <c r="S396" s="200"/>
      <c r="T396" s="201"/>
      <c r="AT396" s="202" t="s">
        <v>135</v>
      </c>
      <c r="AU396" s="202" t="s">
        <v>80</v>
      </c>
      <c r="AV396" s="13" t="s">
        <v>80</v>
      </c>
      <c r="AW396" s="13" t="s">
        <v>33</v>
      </c>
      <c r="AX396" s="13" t="s">
        <v>71</v>
      </c>
      <c r="AY396" s="202" t="s">
        <v>124</v>
      </c>
    </row>
    <row r="397" spans="2:51" s="15" customFormat="1" ht="11.25">
      <c r="B397" s="224"/>
      <c r="C397" s="225"/>
      <c r="D397" s="193" t="s">
        <v>135</v>
      </c>
      <c r="E397" s="226" t="s">
        <v>19</v>
      </c>
      <c r="F397" s="227" t="s">
        <v>576</v>
      </c>
      <c r="G397" s="225"/>
      <c r="H397" s="226" t="s">
        <v>19</v>
      </c>
      <c r="I397" s="228"/>
      <c r="J397" s="225"/>
      <c r="K397" s="225"/>
      <c r="L397" s="229"/>
      <c r="M397" s="230"/>
      <c r="N397" s="231"/>
      <c r="O397" s="231"/>
      <c r="P397" s="231"/>
      <c r="Q397" s="231"/>
      <c r="R397" s="231"/>
      <c r="S397" s="231"/>
      <c r="T397" s="232"/>
      <c r="AT397" s="233" t="s">
        <v>135</v>
      </c>
      <c r="AU397" s="233" t="s">
        <v>80</v>
      </c>
      <c r="AV397" s="15" t="s">
        <v>76</v>
      </c>
      <c r="AW397" s="15" t="s">
        <v>33</v>
      </c>
      <c r="AX397" s="15" t="s">
        <v>71</v>
      </c>
      <c r="AY397" s="233" t="s">
        <v>124</v>
      </c>
    </row>
    <row r="398" spans="2:51" s="13" customFormat="1" ht="11.25">
      <c r="B398" s="191"/>
      <c r="C398" s="192"/>
      <c r="D398" s="193" t="s">
        <v>135</v>
      </c>
      <c r="E398" s="194" t="s">
        <v>19</v>
      </c>
      <c r="F398" s="195" t="s">
        <v>76</v>
      </c>
      <c r="G398" s="192"/>
      <c r="H398" s="196">
        <v>1</v>
      </c>
      <c r="I398" s="197"/>
      <c r="J398" s="192"/>
      <c r="K398" s="192"/>
      <c r="L398" s="198"/>
      <c r="M398" s="199"/>
      <c r="N398" s="200"/>
      <c r="O398" s="200"/>
      <c r="P398" s="200"/>
      <c r="Q398" s="200"/>
      <c r="R398" s="200"/>
      <c r="S398" s="200"/>
      <c r="T398" s="201"/>
      <c r="AT398" s="202" t="s">
        <v>135</v>
      </c>
      <c r="AU398" s="202" t="s">
        <v>80</v>
      </c>
      <c r="AV398" s="13" t="s">
        <v>80</v>
      </c>
      <c r="AW398" s="13" t="s">
        <v>33</v>
      </c>
      <c r="AX398" s="13" t="s">
        <v>71</v>
      </c>
      <c r="AY398" s="202" t="s">
        <v>124</v>
      </c>
    </row>
    <row r="399" spans="2:51" s="15" customFormat="1" ht="11.25">
      <c r="B399" s="224"/>
      <c r="C399" s="225"/>
      <c r="D399" s="193" t="s">
        <v>135</v>
      </c>
      <c r="E399" s="226" t="s">
        <v>19</v>
      </c>
      <c r="F399" s="227" t="s">
        <v>577</v>
      </c>
      <c r="G399" s="225"/>
      <c r="H399" s="226" t="s">
        <v>19</v>
      </c>
      <c r="I399" s="228"/>
      <c r="J399" s="225"/>
      <c r="K399" s="225"/>
      <c r="L399" s="229"/>
      <c r="M399" s="230"/>
      <c r="N399" s="231"/>
      <c r="O399" s="231"/>
      <c r="P399" s="231"/>
      <c r="Q399" s="231"/>
      <c r="R399" s="231"/>
      <c r="S399" s="231"/>
      <c r="T399" s="232"/>
      <c r="AT399" s="233" t="s">
        <v>135</v>
      </c>
      <c r="AU399" s="233" t="s">
        <v>80</v>
      </c>
      <c r="AV399" s="15" t="s">
        <v>76</v>
      </c>
      <c r="AW399" s="15" t="s">
        <v>33</v>
      </c>
      <c r="AX399" s="15" t="s">
        <v>71</v>
      </c>
      <c r="AY399" s="233" t="s">
        <v>124</v>
      </c>
    </row>
    <row r="400" spans="2:51" s="13" customFormat="1" ht="11.25">
      <c r="B400" s="191"/>
      <c r="C400" s="192"/>
      <c r="D400" s="193" t="s">
        <v>135</v>
      </c>
      <c r="E400" s="194" t="s">
        <v>19</v>
      </c>
      <c r="F400" s="195" t="s">
        <v>76</v>
      </c>
      <c r="G400" s="192"/>
      <c r="H400" s="196">
        <v>1</v>
      </c>
      <c r="I400" s="197"/>
      <c r="J400" s="192"/>
      <c r="K400" s="192"/>
      <c r="L400" s="198"/>
      <c r="M400" s="199"/>
      <c r="N400" s="200"/>
      <c r="O400" s="200"/>
      <c r="P400" s="200"/>
      <c r="Q400" s="200"/>
      <c r="R400" s="200"/>
      <c r="S400" s="200"/>
      <c r="T400" s="201"/>
      <c r="AT400" s="202" t="s">
        <v>135</v>
      </c>
      <c r="AU400" s="202" t="s">
        <v>80</v>
      </c>
      <c r="AV400" s="13" t="s">
        <v>80</v>
      </c>
      <c r="AW400" s="13" t="s">
        <v>33</v>
      </c>
      <c r="AX400" s="13" t="s">
        <v>71</v>
      </c>
      <c r="AY400" s="202" t="s">
        <v>124</v>
      </c>
    </row>
    <row r="401" spans="2:51" s="15" customFormat="1" ht="11.25">
      <c r="B401" s="224"/>
      <c r="C401" s="225"/>
      <c r="D401" s="193" t="s">
        <v>135</v>
      </c>
      <c r="E401" s="226" t="s">
        <v>19</v>
      </c>
      <c r="F401" s="227" t="s">
        <v>578</v>
      </c>
      <c r="G401" s="225"/>
      <c r="H401" s="226" t="s">
        <v>19</v>
      </c>
      <c r="I401" s="228"/>
      <c r="J401" s="225"/>
      <c r="K401" s="225"/>
      <c r="L401" s="229"/>
      <c r="M401" s="230"/>
      <c r="N401" s="231"/>
      <c r="O401" s="231"/>
      <c r="P401" s="231"/>
      <c r="Q401" s="231"/>
      <c r="R401" s="231"/>
      <c r="S401" s="231"/>
      <c r="T401" s="232"/>
      <c r="AT401" s="233" t="s">
        <v>135</v>
      </c>
      <c r="AU401" s="233" t="s">
        <v>80</v>
      </c>
      <c r="AV401" s="15" t="s">
        <v>76</v>
      </c>
      <c r="AW401" s="15" t="s">
        <v>33</v>
      </c>
      <c r="AX401" s="15" t="s">
        <v>71</v>
      </c>
      <c r="AY401" s="233" t="s">
        <v>124</v>
      </c>
    </row>
    <row r="402" spans="2:51" s="13" customFormat="1" ht="11.25">
      <c r="B402" s="191"/>
      <c r="C402" s="192"/>
      <c r="D402" s="193" t="s">
        <v>135</v>
      </c>
      <c r="E402" s="194" t="s">
        <v>19</v>
      </c>
      <c r="F402" s="195" t="s">
        <v>76</v>
      </c>
      <c r="G402" s="192"/>
      <c r="H402" s="196">
        <v>1</v>
      </c>
      <c r="I402" s="197"/>
      <c r="J402" s="192"/>
      <c r="K402" s="192"/>
      <c r="L402" s="198"/>
      <c r="M402" s="199"/>
      <c r="N402" s="200"/>
      <c r="O402" s="200"/>
      <c r="P402" s="200"/>
      <c r="Q402" s="200"/>
      <c r="R402" s="200"/>
      <c r="S402" s="200"/>
      <c r="T402" s="201"/>
      <c r="AT402" s="202" t="s">
        <v>135</v>
      </c>
      <c r="AU402" s="202" t="s">
        <v>80</v>
      </c>
      <c r="AV402" s="13" t="s">
        <v>80</v>
      </c>
      <c r="AW402" s="13" t="s">
        <v>33</v>
      </c>
      <c r="AX402" s="13" t="s">
        <v>71</v>
      </c>
      <c r="AY402" s="202" t="s">
        <v>124</v>
      </c>
    </row>
    <row r="403" spans="2:51" s="15" customFormat="1" ht="11.25">
      <c r="B403" s="224"/>
      <c r="C403" s="225"/>
      <c r="D403" s="193" t="s">
        <v>135</v>
      </c>
      <c r="E403" s="226" t="s">
        <v>19</v>
      </c>
      <c r="F403" s="227" t="s">
        <v>579</v>
      </c>
      <c r="G403" s="225"/>
      <c r="H403" s="226" t="s">
        <v>19</v>
      </c>
      <c r="I403" s="228"/>
      <c r="J403" s="225"/>
      <c r="K403" s="225"/>
      <c r="L403" s="229"/>
      <c r="M403" s="230"/>
      <c r="N403" s="231"/>
      <c r="O403" s="231"/>
      <c r="P403" s="231"/>
      <c r="Q403" s="231"/>
      <c r="R403" s="231"/>
      <c r="S403" s="231"/>
      <c r="T403" s="232"/>
      <c r="AT403" s="233" t="s">
        <v>135</v>
      </c>
      <c r="AU403" s="233" t="s">
        <v>80</v>
      </c>
      <c r="AV403" s="15" t="s">
        <v>76</v>
      </c>
      <c r="AW403" s="15" t="s">
        <v>33</v>
      </c>
      <c r="AX403" s="15" t="s">
        <v>71</v>
      </c>
      <c r="AY403" s="233" t="s">
        <v>124</v>
      </c>
    </row>
    <row r="404" spans="2:51" s="13" customFormat="1" ht="11.25">
      <c r="B404" s="191"/>
      <c r="C404" s="192"/>
      <c r="D404" s="193" t="s">
        <v>135</v>
      </c>
      <c r="E404" s="194" t="s">
        <v>19</v>
      </c>
      <c r="F404" s="195" t="s">
        <v>76</v>
      </c>
      <c r="G404" s="192"/>
      <c r="H404" s="196">
        <v>1</v>
      </c>
      <c r="I404" s="197"/>
      <c r="J404" s="192"/>
      <c r="K404" s="192"/>
      <c r="L404" s="198"/>
      <c r="M404" s="199"/>
      <c r="N404" s="200"/>
      <c r="O404" s="200"/>
      <c r="P404" s="200"/>
      <c r="Q404" s="200"/>
      <c r="R404" s="200"/>
      <c r="S404" s="200"/>
      <c r="T404" s="201"/>
      <c r="AT404" s="202" t="s">
        <v>135</v>
      </c>
      <c r="AU404" s="202" t="s">
        <v>80</v>
      </c>
      <c r="AV404" s="13" t="s">
        <v>80</v>
      </c>
      <c r="AW404" s="13" t="s">
        <v>33</v>
      </c>
      <c r="AX404" s="13" t="s">
        <v>71</v>
      </c>
      <c r="AY404" s="202" t="s">
        <v>124</v>
      </c>
    </row>
    <row r="405" spans="2:51" s="15" customFormat="1" ht="11.25">
      <c r="B405" s="224"/>
      <c r="C405" s="225"/>
      <c r="D405" s="193" t="s">
        <v>135</v>
      </c>
      <c r="E405" s="226" t="s">
        <v>19</v>
      </c>
      <c r="F405" s="227" t="s">
        <v>580</v>
      </c>
      <c r="G405" s="225"/>
      <c r="H405" s="226" t="s">
        <v>19</v>
      </c>
      <c r="I405" s="228"/>
      <c r="J405" s="225"/>
      <c r="K405" s="225"/>
      <c r="L405" s="229"/>
      <c r="M405" s="230"/>
      <c r="N405" s="231"/>
      <c r="O405" s="231"/>
      <c r="P405" s="231"/>
      <c r="Q405" s="231"/>
      <c r="R405" s="231"/>
      <c r="S405" s="231"/>
      <c r="T405" s="232"/>
      <c r="AT405" s="233" t="s">
        <v>135</v>
      </c>
      <c r="AU405" s="233" t="s">
        <v>80</v>
      </c>
      <c r="AV405" s="15" t="s">
        <v>76</v>
      </c>
      <c r="AW405" s="15" t="s">
        <v>33</v>
      </c>
      <c r="AX405" s="15" t="s">
        <v>71</v>
      </c>
      <c r="AY405" s="233" t="s">
        <v>124</v>
      </c>
    </row>
    <row r="406" spans="2:51" s="13" customFormat="1" ht="11.25">
      <c r="B406" s="191"/>
      <c r="C406" s="192"/>
      <c r="D406" s="193" t="s">
        <v>135</v>
      </c>
      <c r="E406" s="194" t="s">
        <v>19</v>
      </c>
      <c r="F406" s="195" t="s">
        <v>76</v>
      </c>
      <c r="G406" s="192"/>
      <c r="H406" s="196">
        <v>1</v>
      </c>
      <c r="I406" s="197"/>
      <c r="J406" s="192"/>
      <c r="K406" s="192"/>
      <c r="L406" s="198"/>
      <c r="M406" s="199"/>
      <c r="N406" s="200"/>
      <c r="O406" s="200"/>
      <c r="P406" s="200"/>
      <c r="Q406" s="200"/>
      <c r="R406" s="200"/>
      <c r="S406" s="200"/>
      <c r="T406" s="201"/>
      <c r="AT406" s="202" t="s">
        <v>135</v>
      </c>
      <c r="AU406" s="202" t="s">
        <v>80</v>
      </c>
      <c r="AV406" s="13" t="s">
        <v>80</v>
      </c>
      <c r="AW406" s="13" t="s">
        <v>33</v>
      </c>
      <c r="AX406" s="13" t="s">
        <v>71</v>
      </c>
      <c r="AY406" s="202" t="s">
        <v>124</v>
      </c>
    </row>
    <row r="407" spans="2:51" s="15" customFormat="1" ht="11.25">
      <c r="B407" s="224"/>
      <c r="C407" s="225"/>
      <c r="D407" s="193" t="s">
        <v>135</v>
      </c>
      <c r="E407" s="226" t="s">
        <v>19</v>
      </c>
      <c r="F407" s="227" t="s">
        <v>581</v>
      </c>
      <c r="G407" s="225"/>
      <c r="H407" s="226" t="s">
        <v>19</v>
      </c>
      <c r="I407" s="228"/>
      <c r="J407" s="225"/>
      <c r="K407" s="225"/>
      <c r="L407" s="229"/>
      <c r="M407" s="230"/>
      <c r="N407" s="231"/>
      <c r="O407" s="231"/>
      <c r="P407" s="231"/>
      <c r="Q407" s="231"/>
      <c r="R407" s="231"/>
      <c r="S407" s="231"/>
      <c r="T407" s="232"/>
      <c r="AT407" s="233" t="s">
        <v>135</v>
      </c>
      <c r="AU407" s="233" t="s">
        <v>80</v>
      </c>
      <c r="AV407" s="15" t="s">
        <v>76</v>
      </c>
      <c r="AW407" s="15" t="s">
        <v>33</v>
      </c>
      <c r="AX407" s="15" t="s">
        <v>71</v>
      </c>
      <c r="AY407" s="233" t="s">
        <v>124</v>
      </c>
    </row>
    <row r="408" spans="2:51" s="13" customFormat="1" ht="11.25">
      <c r="B408" s="191"/>
      <c r="C408" s="192"/>
      <c r="D408" s="193" t="s">
        <v>135</v>
      </c>
      <c r="E408" s="194" t="s">
        <v>19</v>
      </c>
      <c r="F408" s="195" t="s">
        <v>76</v>
      </c>
      <c r="G408" s="192"/>
      <c r="H408" s="196">
        <v>1</v>
      </c>
      <c r="I408" s="197"/>
      <c r="J408" s="192"/>
      <c r="K408" s="192"/>
      <c r="L408" s="198"/>
      <c r="M408" s="199"/>
      <c r="N408" s="200"/>
      <c r="O408" s="200"/>
      <c r="P408" s="200"/>
      <c r="Q408" s="200"/>
      <c r="R408" s="200"/>
      <c r="S408" s="200"/>
      <c r="T408" s="201"/>
      <c r="AT408" s="202" t="s">
        <v>135</v>
      </c>
      <c r="AU408" s="202" t="s">
        <v>80</v>
      </c>
      <c r="AV408" s="13" t="s">
        <v>80</v>
      </c>
      <c r="AW408" s="13" t="s">
        <v>33</v>
      </c>
      <c r="AX408" s="13" t="s">
        <v>71</v>
      </c>
      <c r="AY408" s="202" t="s">
        <v>124</v>
      </c>
    </row>
    <row r="409" spans="2:51" s="15" customFormat="1" ht="11.25">
      <c r="B409" s="224"/>
      <c r="C409" s="225"/>
      <c r="D409" s="193" t="s">
        <v>135</v>
      </c>
      <c r="E409" s="226" t="s">
        <v>19</v>
      </c>
      <c r="F409" s="227" t="s">
        <v>582</v>
      </c>
      <c r="G409" s="225"/>
      <c r="H409" s="226" t="s">
        <v>19</v>
      </c>
      <c r="I409" s="228"/>
      <c r="J409" s="225"/>
      <c r="K409" s="225"/>
      <c r="L409" s="229"/>
      <c r="M409" s="230"/>
      <c r="N409" s="231"/>
      <c r="O409" s="231"/>
      <c r="P409" s="231"/>
      <c r="Q409" s="231"/>
      <c r="R409" s="231"/>
      <c r="S409" s="231"/>
      <c r="T409" s="232"/>
      <c r="AT409" s="233" t="s">
        <v>135</v>
      </c>
      <c r="AU409" s="233" t="s">
        <v>80</v>
      </c>
      <c r="AV409" s="15" t="s">
        <v>76</v>
      </c>
      <c r="AW409" s="15" t="s">
        <v>33</v>
      </c>
      <c r="AX409" s="15" t="s">
        <v>71</v>
      </c>
      <c r="AY409" s="233" t="s">
        <v>124</v>
      </c>
    </row>
    <row r="410" spans="2:51" s="13" customFormat="1" ht="11.25">
      <c r="B410" s="191"/>
      <c r="C410" s="192"/>
      <c r="D410" s="193" t="s">
        <v>135</v>
      </c>
      <c r="E410" s="194" t="s">
        <v>19</v>
      </c>
      <c r="F410" s="195" t="s">
        <v>76</v>
      </c>
      <c r="G410" s="192"/>
      <c r="H410" s="196">
        <v>1</v>
      </c>
      <c r="I410" s="197"/>
      <c r="J410" s="192"/>
      <c r="K410" s="192"/>
      <c r="L410" s="198"/>
      <c r="M410" s="199"/>
      <c r="N410" s="200"/>
      <c r="O410" s="200"/>
      <c r="P410" s="200"/>
      <c r="Q410" s="200"/>
      <c r="R410" s="200"/>
      <c r="S410" s="200"/>
      <c r="T410" s="201"/>
      <c r="AT410" s="202" t="s">
        <v>135</v>
      </c>
      <c r="AU410" s="202" t="s">
        <v>80</v>
      </c>
      <c r="AV410" s="13" t="s">
        <v>80</v>
      </c>
      <c r="AW410" s="13" t="s">
        <v>33</v>
      </c>
      <c r="AX410" s="13" t="s">
        <v>71</v>
      </c>
      <c r="AY410" s="202" t="s">
        <v>124</v>
      </c>
    </row>
    <row r="411" spans="2:51" s="15" customFormat="1" ht="11.25">
      <c r="B411" s="224"/>
      <c r="C411" s="225"/>
      <c r="D411" s="193" t="s">
        <v>135</v>
      </c>
      <c r="E411" s="226" t="s">
        <v>19</v>
      </c>
      <c r="F411" s="227" t="s">
        <v>583</v>
      </c>
      <c r="G411" s="225"/>
      <c r="H411" s="226" t="s">
        <v>19</v>
      </c>
      <c r="I411" s="228"/>
      <c r="J411" s="225"/>
      <c r="K411" s="225"/>
      <c r="L411" s="229"/>
      <c r="M411" s="230"/>
      <c r="N411" s="231"/>
      <c r="O411" s="231"/>
      <c r="P411" s="231"/>
      <c r="Q411" s="231"/>
      <c r="R411" s="231"/>
      <c r="S411" s="231"/>
      <c r="T411" s="232"/>
      <c r="AT411" s="233" t="s">
        <v>135</v>
      </c>
      <c r="AU411" s="233" t="s">
        <v>80</v>
      </c>
      <c r="AV411" s="15" t="s">
        <v>76</v>
      </c>
      <c r="AW411" s="15" t="s">
        <v>33</v>
      </c>
      <c r="AX411" s="15" t="s">
        <v>71</v>
      </c>
      <c r="AY411" s="233" t="s">
        <v>124</v>
      </c>
    </row>
    <row r="412" spans="2:51" s="13" customFormat="1" ht="11.25">
      <c r="B412" s="191"/>
      <c r="C412" s="192"/>
      <c r="D412" s="193" t="s">
        <v>135</v>
      </c>
      <c r="E412" s="194" t="s">
        <v>19</v>
      </c>
      <c r="F412" s="195" t="s">
        <v>76</v>
      </c>
      <c r="G412" s="192"/>
      <c r="H412" s="196">
        <v>1</v>
      </c>
      <c r="I412" s="197"/>
      <c r="J412" s="192"/>
      <c r="K412" s="192"/>
      <c r="L412" s="198"/>
      <c r="M412" s="199"/>
      <c r="N412" s="200"/>
      <c r="O412" s="200"/>
      <c r="P412" s="200"/>
      <c r="Q412" s="200"/>
      <c r="R412" s="200"/>
      <c r="S412" s="200"/>
      <c r="T412" s="201"/>
      <c r="AT412" s="202" t="s">
        <v>135</v>
      </c>
      <c r="AU412" s="202" t="s">
        <v>80</v>
      </c>
      <c r="AV412" s="13" t="s">
        <v>80</v>
      </c>
      <c r="AW412" s="13" t="s">
        <v>33</v>
      </c>
      <c r="AX412" s="13" t="s">
        <v>71</v>
      </c>
      <c r="AY412" s="202" t="s">
        <v>124</v>
      </c>
    </row>
    <row r="413" spans="2:51" s="15" customFormat="1" ht="11.25">
      <c r="B413" s="224"/>
      <c r="C413" s="225"/>
      <c r="D413" s="193" t="s">
        <v>135</v>
      </c>
      <c r="E413" s="226" t="s">
        <v>19</v>
      </c>
      <c r="F413" s="227" t="s">
        <v>584</v>
      </c>
      <c r="G413" s="225"/>
      <c r="H413" s="226" t="s">
        <v>19</v>
      </c>
      <c r="I413" s="228"/>
      <c r="J413" s="225"/>
      <c r="K413" s="225"/>
      <c r="L413" s="229"/>
      <c r="M413" s="230"/>
      <c r="N413" s="231"/>
      <c r="O413" s="231"/>
      <c r="P413" s="231"/>
      <c r="Q413" s="231"/>
      <c r="R413" s="231"/>
      <c r="S413" s="231"/>
      <c r="T413" s="232"/>
      <c r="AT413" s="233" t="s">
        <v>135</v>
      </c>
      <c r="AU413" s="233" t="s">
        <v>80</v>
      </c>
      <c r="AV413" s="15" t="s">
        <v>76</v>
      </c>
      <c r="AW413" s="15" t="s">
        <v>33</v>
      </c>
      <c r="AX413" s="15" t="s">
        <v>71</v>
      </c>
      <c r="AY413" s="233" t="s">
        <v>124</v>
      </c>
    </row>
    <row r="414" spans="2:51" s="13" customFormat="1" ht="11.25">
      <c r="B414" s="191"/>
      <c r="C414" s="192"/>
      <c r="D414" s="193" t="s">
        <v>135</v>
      </c>
      <c r="E414" s="194" t="s">
        <v>19</v>
      </c>
      <c r="F414" s="195" t="s">
        <v>142</v>
      </c>
      <c r="G414" s="192"/>
      <c r="H414" s="196">
        <v>3</v>
      </c>
      <c r="I414" s="197"/>
      <c r="J414" s="192"/>
      <c r="K414" s="192"/>
      <c r="L414" s="198"/>
      <c r="M414" s="199"/>
      <c r="N414" s="200"/>
      <c r="O414" s="200"/>
      <c r="P414" s="200"/>
      <c r="Q414" s="200"/>
      <c r="R414" s="200"/>
      <c r="S414" s="200"/>
      <c r="T414" s="201"/>
      <c r="AT414" s="202" t="s">
        <v>135</v>
      </c>
      <c r="AU414" s="202" t="s">
        <v>80</v>
      </c>
      <c r="AV414" s="13" t="s">
        <v>80</v>
      </c>
      <c r="AW414" s="13" t="s">
        <v>33</v>
      </c>
      <c r="AX414" s="13" t="s">
        <v>71</v>
      </c>
      <c r="AY414" s="202" t="s">
        <v>124</v>
      </c>
    </row>
    <row r="415" spans="2:51" s="14" customFormat="1" ht="11.25">
      <c r="B415" s="203"/>
      <c r="C415" s="204"/>
      <c r="D415" s="193" t="s">
        <v>135</v>
      </c>
      <c r="E415" s="205" t="s">
        <v>19</v>
      </c>
      <c r="F415" s="206" t="s">
        <v>137</v>
      </c>
      <c r="G415" s="204"/>
      <c r="H415" s="207">
        <v>12</v>
      </c>
      <c r="I415" s="208"/>
      <c r="J415" s="204"/>
      <c r="K415" s="204"/>
      <c r="L415" s="209"/>
      <c r="M415" s="210"/>
      <c r="N415" s="211"/>
      <c r="O415" s="211"/>
      <c r="P415" s="211"/>
      <c r="Q415" s="211"/>
      <c r="R415" s="211"/>
      <c r="S415" s="211"/>
      <c r="T415" s="212"/>
      <c r="AT415" s="213" t="s">
        <v>135</v>
      </c>
      <c r="AU415" s="213" t="s">
        <v>80</v>
      </c>
      <c r="AV415" s="14" t="s">
        <v>81</v>
      </c>
      <c r="AW415" s="14" t="s">
        <v>33</v>
      </c>
      <c r="AX415" s="14" t="s">
        <v>76</v>
      </c>
      <c r="AY415" s="213" t="s">
        <v>124</v>
      </c>
    </row>
    <row r="416" spans="1:65" s="2" customFormat="1" ht="21.75" customHeight="1">
      <c r="A416" s="34"/>
      <c r="B416" s="35"/>
      <c r="C416" s="214" t="s">
        <v>585</v>
      </c>
      <c r="D416" s="214" t="s">
        <v>147</v>
      </c>
      <c r="E416" s="215" t="s">
        <v>586</v>
      </c>
      <c r="F416" s="216" t="s">
        <v>587</v>
      </c>
      <c r="G416" s="217" t="s">
        <v>177</v>
      </c>
      <c r="H416" s="218">
        <v>1</v>
      </c>
      <c r="I416" s="219"/>
      <c r="J416" s="220">
        <f>ROUND(I416*H416,2)</f>
        <v>0</v>
      </c>
      <c r="K416" s="216" t="s">
        <v>131</v>
      </c>
      <c r="L416" s="221"/>
      <c r="M416" s="222" t="s">
        <v>19</v>
      </c>
      <c r="N416" s="223" t="s">
        <v>42</v>
      </c>
      <c r="O416" s="64"/>
      <c r="P416" s="182">
        <f>O416*H416</f>
        <v>0</v>
      </c>
      <c r="Q416" s="182">
        <v>0.005</v>
      </c>
      <c r="R416" s="182">
        <f>Q416*H416</f>
        <v>0.005</v>
      </c>
      <c r="S416" s="182">
        <v>0</v>
      </c>
      <c r="T416" s="183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84" t="s">
        <v>151</v>
      </c>
      <c r="AT416" s="184" t="s">
        <v>147</v>
      </c>
      <c r="AU416" s="184" t="s">
        <v>80</v>
      </c>
      <c r="AY416" s="17" t="s">
        <v>124</v>
      </c>
      <c r="BE416" s="185">
        <f>IF(N416="základní",J416,0)</f>
        <v>0</v>
      </c>
      <c r="BF416" s="185">
        <f>IF(N416="snížená",J416,0)</f>
        <v>0</v>
      </c>
      <c r="BG416" s="185">
        <f>IF(N416="zákl. přenesená",J416,0)</f>
        <v>0</v>
      </c>
      <c r="BH416" s="185">
        <f>IF(N416="sníž. přenesená",J416,0)</f>
        <v>0</v>
      </c>
      <c r="BI416" s="185">
        <f>IF(N416="nulová",J416,0)</f>
        <v>0</v>
      </c>
      <c r="BJ416" s="17" t="s">
        <v>76</v>
      </c>
      <c r="BK416" s="185">
        <f>ROUND(I416*H416,2)</f>
        <v>0</v>
      </c>
      <c r="BL416" s="17" t="s">
        <v>81</v>
      </c>
      <c r="BM416" s="184" t="s">
        <v>588</v>
      </c>
    </row>
    <row r="417" spans="1:65" s="2" customFormat="1" ht="21.75" customHeight="1">
      <c r="A417" s="34"/>
      <c r="B417" s="35"/>
      <c r="C417" s="214" t="s">
        <v>589</v>
      </c>
      <c r="D417" s="214" t="s">
        <v>147</v>
      </c>
      <c r="E417" s="215" t="s">
        <v>590</v>
      </c>
      <c r="F417" s="216" t="s">
        <v>591</v>
      </c>
      <c r="G417" s="217" t="s">
        <v>177</v>
      </c>
      <c r="H417" s="218">
        <v>1</v>
      </c>
      <c r="I417" s="219"/>
      <c r="J417" s="220">
        <f>ROUND(I417*H417,2)</f>
        <v>0</v>
      </c>
      <c r="K417" s="216" t="s">
        <v>131</v>
      </c>
      <c r="L417" s="221"/>
      <c r="M417" s="222" t="s">
        <v>19</v>
      </c>
      <c r="N417" s="223" t="s">
        <v>42</v>
      </c>
      <c r="O417" s="64"/>
      <c r="P417" s="182">
        <f>O417*H417</f>
        <v>0</v>
      </c>
      <c r="Q417" s="182">
        <v>0.005</v>
      </c>
      <c r="R417" s="182">
        <f>Q417*H417</f>
        <v>0.005</v>
      </c>
      <c r="S417" s="182">
        <v>0</v>
      </c>
      <c r="T417" s="183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84" t="s">
        <v>151</v>
      </c>
      <c r="AT417" s="184" t="s">
        <v>147</v>
      </c>
      <c r="AU417" s="184" t="s">
        <v>80</v>
      </c>
      <c r="AY417" s="17" t="s">
        <v>124</v>
      </c>
      <c r="BE417" s="185">
        <f>IF(N417="základní",J417,0)</f>
        <v>0</v>
      </c>
      <c r="BF417" s="185">
        <f>IF(N417="snížená",J417,0)</f>
        <v>0</v>
      </c>
      <c r="BG417" s="185">
        <f>IF(N417="zákl. přenesená",J417,0)</f>
        <v>0</v>
      </c>
      <c r="BH417" s="185">
        <f>IF(N417="sníž. přenesená",J417,0)</f>
        <v>0</v>
      </c>
      <c r="BI417" s="185">
        <f>IF(N417="nulová",J417,0)</f>
        <v>0</v>
      </c>
      <c r="BJ417" s="17" t="s">
        <v>76</v>
      </c>
      <c r="BK417" s="185">
        <f>ROUND(I417*H417,2)</f>
        <v>0</v>
      </c>
      <c r="BL417" s="17" t="s">
        <v>81</v>
      </c>
      <c r="BM417" s="184" t="s">
        <v>592</v>
      </c>
    </row>
    <row r="418" spans="1:65" s="2" customFormat="1" ht="16.5" customHeight="1">
      <c r="A418" s="34"/>
      <c r="B418" s="35"/>
      <c r="C418" s="214" t="s">
        <v>593</v>
      </c>
      <c r="D418" s="214" t="s">
        <v>147</v>
      </c>
      <c r="E418" s="215" t="s">
        <v>594</v>
      </c>
      <c r="F418" s="216" t="s">
        <v>595</v>
      </c>
      <c r="G418" s="217" t="s">
        <v>177</v>
      </c>
      <c r="H418" s="218">
        <v>1</v>
      </c>
      <c r="I418" s="219"/>
      <c r="J418" s="220">
        <f>ROUND(I418*H418,2)</f>
        <v>0</v>
      </c>
      <c r="K418" s="216" t="s">
        <v>19</v>
      </c>
      <c r="L418" s="221"/>
      <c r="M418" s="222" t="s">
        <v>19</v>
      </c>
      <c r="N418" s="223" t="s">
        <v>42</v>
      </c>
      <c r="O418" s="64"/>
      <c r="P418" s="182">
        <f>O418*H418</f>
        <v>0</v>
      </c>
      <c r="Q418" s="182">
        <v>0.0025</v>
      </c>
      <c r="R418" s="182">
        <f>Q418*H418</f>
        <v>0.0025</v>
      </c>
      <c r="S418" s="182">
        <v>0</v>
      </c>
      <c r="T418" s="183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184" t="s">
        <v>151</v>
      </c>
      <c r="AT418" s="184" t="s">
        <v>147</v>
      </c>
      <c r="AU418" s="184" t="s">
        <v>80</v>
      </c>
      <c r="AY418" s="17" t="s">
        <v>124</v>
      </c>
      <c r="BE418" s="185">
        <f>IF(N418="základní",J418,0)</f>
        <v>0</v>
      </c>
      <c r="BF418" s="185">
        <f>IF(N418="snížená",J418,0)</f>
        <v>0</v>
      </c>
      <c r="BG418" s="185">
        <f>IF(N418="zákl. přenesená",J418,0)</f>
        <v>0</v>
      </c>
      <c r="BH418" s="185">
        <f>IF(N418="sníž. přenesená",J418,0)</f>
        <v>0</v>
      </c>
      <c r="BI418" s="185">
        <f>IF(N418="nulová",J418,0)</f>
        <v>0</v>
      </c>
      <c r="BJ418" s="17" t="s">
        <v>76</v>
      </c>
      <c r="BK418" s="185">
        <f>ROUND(I418*H418,2)</f>
        <v>0</v>
      </c>
      <c r="BL418" s="17" t="s">
        <v>81</v>
      </c>
      <c r="BM418" s="184" t="s">
        <v>596</v>
      </c>
    </row>
    <row r="419" spans="1:65" s="2" customFormat="1" ht="16.5" customHeight="1">
      <c r="A419" s="34"/>
      <c r="B419" s="35"/>
      <c r="C419" s="214" t="s">
        <v>597</v>
      </c>
      <c r="D419" s="214" t="s">
        <v>147</v>
      </c>
      <c r="E419" s="215" t="s">
        <v>598</v>
      </c>
      <c r="F419" s="216" t="s">
        <v>599</v>
      </c>
      <c r="G419" s="217" t="s">
        <v>177</v>
      </c>
      <c r="H419" s="218">
        <v>1</v>
      </c>
      <c r="I419" s="219"/>
      <c r="J419" s="220">
        <f>ROUND(I419*H419,2)</f>
        <v>0</v>
      </c>
      <c r="K419" s="216" t="s">
        <v>131</v>
      </c>
      <c r="L419" s="221"/>
      <c r="M419" s="222" t="s">
        <v>19</v>
      </c>
      <c r="N419" s="223" t="s">
        <v>42</v>
      </c>
      <c r="O419" s="64"/>
      <c r="P419" s="182">
        <f>O419*H419</f>
        <v>0</v>
      </c>
      <c r="Q419" s="182">
        <v>0.0025</v>
      </c>
      <c r="R419" s="182">
        <f>Q419*H419</f>
        <v>0.0025</v>
      </c>
      <c r="S419" s="182">
        <v>0</v>
      </c>
      <c r="T419" s="183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84" t="s">
        <v>151</v>
      </c>
      <c r="AT419" s="184" t="s">
        <v>147</v>
      </c>
      <c r="AU419" s="184" t="s">
        <v>80</v>
      </c>
      <c r="AY419" s="17" t="s">
        <v>124</v>
      </c>
      <c r="BE419" s="185">
        <f>IF(N419="základní",J419,0)</f>
        <v>0</v>
      </c>
      <c r="BF419" s="185">
        <f>IF(N419="snížená",J419,0)</f>
        <v>0</v>
      </c>
      <c r="BG419" s="185">
        <f>IF(N419="zákl. přenesená",J419,0)</f>
        <v>0</v>
      </c>
      <c r="BH419" s="185">
        <f>IF(N419="sníž. přenesená",J419,0)</f>
        <v>0</v>
      </c>
      <c r="BI419" s="185">
        <f>IF(N419="nulová",J419,0)</f>
        <v>0</v>
      </c>
      <c r="BJ419" s="17" t="s">
        <v>76</v>
      </c>
      <c r="BK419" s="185">
        <f>ROUND(I419*H419,2)</f>
        <v>0</v>
      </c>
      <c r="BL419" s="17" t="s">
        <v>81</v>
      </c>
      <c r="BM419" s="184" t="s">
        <v>600</v>
      </c>
    </row>
    <row r="420" spans="1:65" s="2" customFormat="1" ht="16.5" customHeight="1">
      <c r="A420" s="34"/>
      <c r="B420" s="35"/>
      <c r="C420" s="214" t="s">
        <v>601</v>
      </c>
      <c r="D420" s="214" t="s">
        <v>147</v>
      </c>
      <c r="E420" s="215" t="s">
        <v>602</v>
      </c>
      <c r="F420" s="216" t="s">
        <v>603</v>
      </c>
      <c r="G420" s="217" t="s">
        <v>177</v>
      </c>
      <c r="H420" s="218">
        <v>1</v>
      </c>
      <c r="I420" s="219"/>
      <c r="J420" s="220">
        <f>ROUND(I420*H420,2)</f>
        <v>0</v>
      </c>
      <c r="K420" s="216" t="s">
        <v>19</v>
      </c>
      <c r="L420" s="221"/>
      <c r="M420" s="222" t="s">
        <v>19</v>
      </c>
      <c r="N420" s="223" t="s">
        <v>42</v>
      </c>
      <c r="O420" s="64"/>
      <c r="P420" s="182">
        <f>O420*H420</f>
        <v>0</v>
      </c>
      <c r="Q420" s="182">
        <v>0.0035</v>
      </c>
      <c r="R420" s="182">
        <f>Q420*H420</f>
        <v>0.0035</v>
      </c>
      <c r="S420" s="182">
        <v>0</v>
      </c>
      <c r="T420" s="183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184" t="s">
        <v>151</v>
      </c>
      <c r="AT420" s="184" t="s">
        <v>147</v>
      </c>
      <c r="AU420" s="184" t="s">
        <v>80</v>
      </c>
      <c r="AY420" s="17" t="s">
        <v>124</v>
      </c>
      <c r="BE420" s="185">
        <f>IF(N420="základní",J420,0)</f>
        <v>0</v>
      </c>
      <c r="BF420" s="185">
        <f>IF(N420="snížená",J420,0)</f>
        <v>0</v>
      </c>
      <c r="BG420" s="185">
        <f>IF(N420="zákl. přenesená",J420,0)</f>
        <v>0</v>
      </c>
      <c r="BH420" s="185">
        <f>IF(N420="sníž. přenesená",J420,0)</f>
        <v>0</v>
      </c>
      <c r="BI420" s="185">
        <f>IF(N420="nulová",J420,0)</f>
        <v>0</v>
      </c>
      <c r="BJ420" s="17" t="s">
        <v>76</v>
      </c>
      <c r="BK420" s="185">
        <f>ROUND(I420*H420,2)</f>
        <v>0</v>
      </c>
      <c r="BL420" s="17" t="s">
        <v>81</v>
      </c>
      <c r="BM420" s="184" t="s">
        <v>604</v>
      </c>
    </row>
    <row r="421" spans="2:51" s="15" customFormat="1" ht="11.25">
      <c r="B421" s="224"/>
      <c r="C421" s="225"/>
      <c r="D421" s="193" t="s">
        <v>135</v>
      </c>
      <c r="E421" s="226" t="s">
        <v>19</v>
      </c>
      <c r="F421" s="227" t="s">
        <v>605</v>
      </c>
      <c r="G421" s="225"/>
      <c r="H421" s="226" t="s">
        <v>19</v>
      </c>
      <c r="I421" s="228"/>
      <c r="J421" s="225"/>
      <c r="K421" s="225"/>
      <c r="L421" s="229"/>
      <c r="M421" s="230"/>
      <c r="N421" s="231"/>
      <c r="O421" s="231"/>
      <c r="P421" s="231"/>
      <c r="Q421" s="231"/>
      <c r="R421" s="231"/>
      <c r="S421" s="231"/>
      <c r="T421" s="232"/>
      <c r="AT421" s="233" t="s">
        <v>135</v>
      </c>
      <c r="AU421" s="233" t="s">
        <v>80</v>
      </c>
      <c r="AV421" s="15" t="s">
        <v>76</v>
      </c>
      <c r="AW421" s="15" t="s">
        <v>33</v>
      </c>
      <c r="AX421" s="15" t="s">
        <v>71</v>
      </c>
      <c r="AY421" s="233" t="s">
        <v>124</v>
      </c>
    </row>
    <row r="422" spans="2:51" s="13" customFormat="1" ht="11.25">
      <c r="B422" s="191"/>
      <c r="C422" s="192"/>
      <c r="D422" s="193" t="s">
        <v>135</v>
      </c>
      <c r="E422" s="194" t="s">
        <v>19</v>
      </c>
      <c r="F422" s="195" t="s">
        <v>76</v>
      </c>
      <c r="G422" s="192"/>
      <c r="H422" s="196">
        <v>1</v>
      </c>
      <c r="I422" s="197"/>
      <c r="J422" s="192"/>
      <c r="K422" s="192"/>
      <c r="L422" s="198"/>
      <c r="M422" s="199"/>
      <c r="N422" s="200"/>
      <c r="O422" s="200"/>
      <c r="P422" s="200"/>
      <c r="Q422" s="200"/>
      <c r="R422" s="200"/>
      <c r="S422" s="200"/>
      <c r="T422" s="201"/>
      <c r="AT422" s="202" t="s">
        <v>135</v>
      </c>
      <c r="AU422" s="202" t="s">
        <v>80</v>
      </c>
      <c r="AV422" s="13" t="s">
        <v>80</v>
      </c>
      <c r="AW422" s="13" t="s">
        <v>33</v>
      </c>
      <c r="AX422" s="13" t="s">
        <v>71</v>
      </c>
      <c r="AY422" s="202" t="s">
        <v>124</v>
      </c>
    </row>
    <row r="423" spans="2:51" s="14" customFormat="1" ht="11.25">
      <c r="B423" s="203"/>
      <c r="C423" s="204"/>
      <c r="D423" s="193" t="s">
        <v>135</v>
      </c>
      <c r="E423" s="205" t="s">
        <v>19</v>
      </c>
      <c r="F423" s="206" t="s">
        <v>137</v>
      </c>
      <c r="G423" s="204"/>
      <c r="H423" s="207">
        <v>1</v>
      </c>
      <c r="I423" s="208"/>
      <c r="J423" s="204"/>
      <c r="K423" s="204"/>
      <c r="L423" s="209"/>
      <c r="M423" s="210"/>
      <c r="N423" s="211"/>
      <c r="O423" s="211"/>
      <c r="P423" s="211"/>
      <c r="Q423" s="211"/>
      <c r="R423" s="211"/>
      <c r="S423" s="211"/>
      <c r="T423" s="212"/>
      <c r="AT423" s="213" t="s">
        <v>135</v>
      </c>
      <c r="AU423" s="213" t="s">
        <v>80</v>
      </c>
      <c r="AV423" s="14" t="s">
        <v>81</v>
      </c>
      <c r="AW423" s="14" t="s">
        <v>33</v>
      </c>
      <c r="AX423" s="14" t="s">
        <v>76</v>
      </c>
      <c r="AY423" s="213" t="s">
        <v>124</v>
      </c>
    </row>
    <row r="424" spans="1:65" s="2" customFormat="1" ht="16.5" customHeight="1">
      <c r="A424" s="34"/>
      <c r="B424" s="35"/>
      <c r="C424" s="214" t="s">
        <v>606</v>
      </c>
      <c r="D424" s="214" t="s">
        <v>147</v>
      </c>
      <c r="E424" s="215" t="s">
        <v>607</v>
      </c>
      <c r="F424" s="216" t="s">
        <v>608</v>
      </c>
      <c r="G424" s="217" t="s">
        <v>177</v>
      </c>
      <c r="H424" s="218">
        <v>1</v>
      </c>
      <c r="I424" s="219"/>
      <c r="J424" s="220">
        <f>ROUND(I424*H424,2)</f>
        <v>0</v>
      </c>
      <c r="K424" s="216" t="s">
        <v>19</v>
      </c>
      <c r="L424" s="221"/>
      <c r="M424" s="222" t="s">
        <v>19</v>
      </c>
      <c r="N424" s="223" t="s">
        <v>42</v>
      </c>
      <c r="O424" s="64"/>
      <c r="P424" s="182">
        <f>O424*H424</f>
        <v>0</v>
      </c>
      <c r="Q424" s="182">
        <v>0.0035</v>
      </c>
      <c r="R424" s="182">
        <f>Q424*H424</f>
        <v>0.0035</v>
      </c>
      <c r="S424" s="182">
        <v>0</v>
      </c>
      <c r="T424" s="183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184" t="s">
        <v>151</v>
      </c>
      <c r="AT424" s="184" t="s">
        <v>147</v>
      </c>
      <c r="AU424" s="184" t="s">
        <v>80</v>
      </c>
      <c r="AY424" s="17" t="s">
        <v>124</v>
      </c>
      <c r="BE424" s="185">
        <f>IF(N424="základní",J424,0)</f>
        <v>0</v>
      </c>
      <c r="BF424" s="185">
        <f>IF(N424="snížená",J424,0)</f>
        <v>0</v>
      </c>
      <c r="BG424" s="185">
        <f>IF(N424="zákl. přenesená",J424,0)</f>
        <v>0</v>
      </c>
      <c r="BH424" s="185">
        <f>IF(N424="sníž. přenesená",J424,0)</f>
        <v>0</v>
      </c>
      <c r="BI424" s="185">
        <f>IF(N424="nulová",J424,0)</f>
        <v>0</v>
      </c>
      <c r="BJ424" s="17" t="s">
        <v>76</v>
      </c>
      <c r="BK424" s="185">
        <f>ROUND(I424*H424,2)</f>
        <v>0</v>
      </c>
      <c r="BL424" s="17" t="s">
        <v>81</v>
      </c>
      <c r="BM424" s="184" t="s">
        <v>609</v>
      </c>
    </row>
    <row r="425" spans="1:65" s="2" customFormat="1" ht="16.5" customHeight="1">
      <c r="A425" s="34"/>
      <c r="B425" s="35"/>
      <c r="C425" s="214" t="s">
        <v>610</v>
      </c>
      <c r="D425" s="214" t="s">
        <v>147</v>
      </c>
      <c r="E425" s="215" t="s">
        <v>611</v>
      </c>
      <c r="F425" s="216" t="s">
        <v>612</v>
      </c>
      <c r="G425" s="217" t="s">
        <v>177</v>
      </c>
      <c r="H425" s="218">
        <v>1</v>
      </c>
      <c r="I425" s="219"/>
      <c r="J425" s="220">
        <f>ROUND(I425*H425,2)</f>
        <v>0</v>
      </c>
      <c r="K425" s="216" t="s">
        <v>19</v>
      </c>
      <c r="L425" s="221"/>
      <c r="M425" s="222" t="s">
        <v>19</v>
      </c>
      <c r="N425" s="223" t="s">
        <v>42</v>
      </c>
      <c r="O425" s="64"/>
      <c r="P425" s="182">
        <f>O425*H425</f>
        <v>0</v>
      </c>
      <c r="Q425" s="182">
        <v>0.0035</v>
      </c>
      <c r="R425" s="182">
        <f>Q425*H425</f>
        <v>0.0035</v>
      </c>
      <c r="S425" s="182">
        <v>0</v>
      </c>
      <c r="T425" s="183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84" t="s">
        <v>151</v>
      </c>
      <c r="AT425" s="184" t="s">
        <v>147</v>
      </c>
      <c r="AU425" s="184" t="s">
        <v>80</v>
      </c>
      <c r="AY425" s="17" t="s">
        <v>124</v>
      </c>
      <c r="BE425" s="185">
        <f>IF(N425="základní",J425,0)</f>
        <v>0</v>
      </c>
      <c r="BF425" s="185">
        <f>IF(N425="snížená",J425,0)</f>
        <v>0</v>
      </c>
      <c r="BG425" s="185">
        <f>IF(N425="zákl. přenesená",J425,0)</f>
        <v>0</v>
      </c>
      <c r="BH425" s="185">
        <f>IF(N425="sníž. přenesená",J425,0)</f>
        <v>0</v>
      </c>
      <c r="BI425" s="185">
        <f>IF(N425="nulová",J425,0)</f>
        <v>0</v>
      </c>
      <c r="BJ425" s="17" t="s">
        <v>76</v>
      </c>
      <c r="BK425" s="185">
        <f>ROUND(I425*H425,2)</f>
        <v>0</v>
      </c>
      <c r="BL425" s="17" t="s">
        <v>81</v>
      </c>
      <c r="BM425" s="184" t="s">
        <v>613</v>
      </c>
    </row>
    <row r="426" spans="2:51" s="15" customFormat="1" ht="11.25">
      <c r="B426" s="224"/>
      <c r="C426" s="225"/>
      <c r="D426" s="193" t="s">
        <v>135</v>
      </c>
      <c r="E426" s="226" t="s">
        <v>19</v>
      </c>
      <c r="F426" s="227" t="s">
        <v>614</v>
      </c>
      <c r="G426" s="225"/>
      <c r="H426" s="226" t="s">
        <v>19</v>
      </c>
      <c r="I426" s="228"/>
      <c r="J426" s="225"/>
      <c r="K426" s="225"/>
      <c r="L426" s="229"/>
      <c r="M426" s="230"/>
      <c r="N426" s="231"/>
      <c r="O426" s="231"/>
      <c r="P426" s="231"/>
      <c r="Q426" s="231"/>
      <c r="R426" s="231"/>
      <c r="S426" s="231"/>
      <c r="T426" s="232"/>
      <c r="AT426" s="233" t="s">
        <v>135</v>
      </c>
      <c r="AU426" s="233" t="s">
        <v>80</v>
      </c>
      <c r="AV426" s="15" t="s">
        <v>76</v>
      </c>
      <c r="AW426" s="15" t="s">
        <v>33</v>
      </c>
      <c r="AX426" s="15" t="s">
        <v>71</v>
      </c>
      <c r="AY426" s="233" t="s">
        <v>124</v>
      </c>
    </row>
    <row r="427" spans="2:51" s="13" customFormat="1" ht="11.25">
      <c r="B427" s="191"/>
      <c r="C427" s="192"/>
      <c r="D427" s="193" t="s">
        <v>135</v>
      </c>
      <c r="E427" s="194" t="s">
        <v>19</v>
      </c>
      <c r="F427" s="195" t="s">
        <v>76</v>
      </c>
      <c r="G427" s="192"/>
      <c r="H427" s="196">
        <v>1</v>
      </c>
      <c r="I427" s="197"/>
      <c r="J427" s="192"/>
      <c r="K427" s="192"/>
      <c r="L427" s="198"/>
      <c r="M427" s="199"/>
      <c r="N427" s="200"/>
      <c r="O427" s="200"/>
      <c r="P427" s="200"/>
      <c r="Q427" s="200"/>
      <c r="R427" s="200"/>
      <c r="S427" s="200"/>
      <c r="T427" s="201"/>
      <c r="AT427" s="202" t="s">
        <v>135</v>
      </c>
      <c r="AU427" s="202" t="s">
        <v>80</v>
      </c>
      <c r="AV427" s="13" t="s">
        <v>80</v>
      </c>
      <c r="AW427" s="13" t="s">
        <v>33</v>
      </c>
      <c r="AX427" s="13" t="s">
        <v>71</v>
      </c>
      <c r="AY427" s="202" t="s">
        <v>124</v>
      </c>
    </row>
    <row r="428" spans="2:51" s="14" customFormat="1" ht="11.25">
      <c r="B428" s="203"/>
      <c r="C428" s="204"/>
      <c r="D428" s="193" t="s">
        <v>135</v>
      </c>
      <c r="E428" s="205" t="s">
        <v>19</v>
      </c>
      <c r="F428" s="206" t="s">
        <v>615</v>
      </c>
      <c r="G428" s="204"/>
      <c r="H428" s="207">
        <v>1</v>
      </c>
      <c r="I428" s="208"/>
      <c r="J428" s="204"/>
      <c r="K428" s="204"/>
      <c r="L428" s="209"/>
      <c r="M428" s="210"/>
      <c r="N428" s="211"/>
      <c r="O428" s="211"/>
      <c r="P428" s="211"/>
      <c r="Q428" s="211"/>
      <c r="R428" s="211"/>
      <c r="S428" s="211"/>
      <c r="T428" s="212"/>
      <c r="AT428" s="213" t="s">
        <v>135</v>
      </c>
      <c r="AU428" s="213" t="s">
        <v>80</v>
      </c>
      <c r="AV428" s="14" t="s">
        <v>81</v>
      </c>
      <c r="AW428" s="14" t="s">
        <v>33</v>
      </c>
      <c r="AX428" s="14" t="s">
        <v>76</v>
      </c>
      <c r="AY428" s="213" t="s">
        <v>124</v>
      </c>
    </row>
    <row r="429" spans="1:65" s="2" customFormat="1" ht="24.2" customHeight="1">
      <c r="A429" s="34"/>
      <c r="B429" s="35"/>
      <c r="C429" s="214" t="s">
        <v>616</v>
      </c>
      <c r="D429" s="214" t="s">
        <v>147</v>
      </c>
      <c r="E429" s="215" t="s">
        <v>617</v>
      </c>
      <c r="F429" s="216" t="s">
        <v>618</v>
      </c>
      <c r="G429" s="217" t="s">
        <v>177</v>
      </c>
      <c r="H429" s="218">
        <v>2</v>
      </c>
      <c r="I429" s="219"/>
      <c r="J429" s="220">
        <f>ROUND(I429*H429,2)</f>
        <v>0</v>
      </c>
      <c r="K429" s="216" t="s">
        <v>131</v>
      </c>
      <c r="L429" s="221"/>
      <c r="M429" s="222" t="s">
        <v>19</v>
      </c>
      <c r="N429" s="223" t="s">
        <v>42</v>
      </c>
      <c r="O429" s="64"/>
      <c r="P429" s="182">
        <f>O429*H429</f>
        <v>0</v>
      </c>
      <c r="Q429" s="182">
        <v>0.0025</v>
      </c>
      <c r="R429" s="182">
        <f>Q429*H429</f>
        <v>0.005</v>
      </c>
      <c r="S429" s="182">
        <v>0</v>
      </c>
      <c r="T429" s="183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184" t="s">
        <v>151</v>
      </c>
      <c r="AT429" s="184" t="s">
        <v>147</v>
      </c>
      <c r="AU429" s="184" t="s">
        <v>80</v>
      </c>
      <c r="AY429" s="17" t="s">
        <v>124</v>
      </c>
      <c r="BE429" s="185">
        <f>IF(N429="základní",J429,0)</f>
        <v>0</v>
      </c>
      <c r="BF429" s="185">
        <f>IF(N429="snížená",J429,0)</f>
        <v>0</v>
      </c>
      <c r="BG429" s="185">
        <f>IF(N429="zákl. přenesená",J429,0)</f>
        <v>0</v>
      </c>
      <c r="BH429" s="185">
        <f>IF(N429="sníž. přenesená",J429,0)</f>
        <v>0</v>
      </c>
      <c r="BI429" s="185">
        <f>IF(N429="nulová",J429,0)</f>
        <v>0</v>
      </c>
      <c r="BJ429" s="17" t="s">
        <v>76</v>
      </c>
      <c r="BK429" s="185">
        <f>ROUND(I429*H429,2)</f>
        <v>0</v>
      </c>
      <c r="BL429" s="17" t="s">
        <v>81</v>
      </c>
      <c r="BM429" s="184" t="s">
        <v>619</v>
      </c>
    </row>
    <row r="430" spans="1:65" s="2" customFormat="1" ht="24.2" customHeight="1">
      <c r="A430" s="34"/>
      <c r="B430" s="35"/>
      <c r="C430" s="173" t="s">
        <v>620</v>
      </c>
      <c r="D430" s="173" t="s">
        <v>127</v>
      </c>
      <c r="E430" s="174" t="s">
        <v>621</v>
      </c>
      <c r="F430" s="175" t="s">
        <v>622</v>
      </c>
      <c r="G430" s="176" t="s">
        <v>177</v>
      </c>
      <c r="H430" s="177">
        <v>10</v>
      </c>
      <c r="I430" s="178"/>
      <c r="J430" s="179">
        <f>ROUND(I430*H430,2)</f>
        <v>0</v>
      </c>
      <c r="K430" s="175" t="s">
        <v>131</v>
      </c>
      <c r="L430" s="39"/>
      <c r="M430" s="180" t="s">
        <v>19</v>
      </c>
      <c r="N430" s="181" t="s">
        <v>42</v>
      </c>
      <c r="O430" s="64"/>
      <c r="P430" s="182">
        <f>O430*H430</f>
        <v>0</v>
      </c>
      <c r="Q430" s="182">
        <v>0.11241</v>
      </c>
      <c r="R430" s="182">
        <f>Q430*H430</f>
        <v>1.1240999999999999</v>
      </c>
      <c r="S430" s="182">
        <v>0</v>
      </c>
      <c r="T430" s="183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184" t="s">
        <v>81</v>
      </c>
      <c r="AT430" s="184" t="s">
        <v>127</v>
      </c>
      <c r="AU430" s="184" t="s">
        <v>80</v>
      </c>
      <c r="AY430" s="17" t="s">
        <v>124</v>
      </c>
      <c r="BE430" s="185">
        <f>IF(N430="základní",J430,0)</f>
        <v>0</v>
      </c>
      <c r="BF430" s="185">
        <f>IF(N430="snížená",J430,0)</f>
        <v>0</v>
      </c>
      <c r="BG430" s="185">
        <f>IF(N430="zákl. přenesená",J430,0)</f>
        <v>0</v>
      </c>
      <c r="BH430" s="185">
        <f>IF(N430="sníž. přenesená",J430,0)</f>
        <v>0</v>
      </c>
      <c r="BI430" s="185">
        <f>IF(N430="nulová",J430,0)</f>
        <v>0</v>
      </c>
      <c r="BJ430" s="17" t="s">
        <v>76</v>
      </c>
      <c r="BK430" s="185">
        <f>ROUND(I430*H430,2)</f>
        <v>0</v>
      </c>
      <c r="BL430" s="17" t="s">
        <v>81</v>
      </c>
      <c r="BM430" s="184" t="s">
        <v>623</v>
      </c>
    </row>
    <row r="431" spans="1:47" s="2" customFormat="1" ht="11.25">
      <c r="A431" s="34"/>
      <c r="B431" s="35"/>
      <c r="C431" s="36"/>
      <c r="D431" s="186" t="s">
        <v>133</v>
      </c>
      <c r="E431" s="36"/>
      <c r="F431" s="187" t="s">
        <v>624</v>
      </c>
      <c r="G431" s="36"/>
      <c r="H431" s="36"/>
      <c r="I431" s="188"/>
      <c r="J431" s="36"/>
      <c r="K431" s="36"/>
      <c r="L431" s="39"/>
      <c r="M431" s="189"/>
      <c r="N431" s="190"/>
      <c r="O431" s="64"/>
      <c r="P431" s="64"/>
      <c r="Q431" s="64"/>
      <c r="R431" s="64"/>
      <c r="S431" s="64"/>
      <c r="T431" s="65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T431" s="17" t="s">
        <v>133</v>
      </c>
      <c r="AU431" s="17" t="s">
        <v>80</v>
      </c>
    </row>
    <row r="432" spans="2:51" s="15" customFormat="1" ht="11.25">
      <c r="B432" s="224"/>
      <c r="C432" s="225"/>
      <c r="D432" s="193" t="s">
        <v>135</v>
      </c>
      <c r="E432" s="226" t="s">
        <v>19</v>
      </c>
      <c r="F432" s="227" t="s">
        <v>625</v>
      </c>
      <c r="G432" s="225"/>
      <c r="H432" s="226" t="s">
        <v>19</v>
      </c>
      <c r="I432" s="228"/>
      <c r="J432" s="225"/>
      <c r="K432" s="225"/>
      <c r="L432" s="229"/>
      <c r="M432" s="230"/>
      <c r="N432" s="231"/>
      <c r="O432" s="231"/>
      <c r="P432" s="231"/>
      <c r="Q432" s="231"/>
      <c r="R432" s="231"/>
      <c r="S432" s="231"/>
      <c r="T432" s="232"/>
      <c r="AT432" s="233" t="s">
        <v>135</v>
      </c>
      <c r="AU432" s="233" t="s">
        <v>80</v>
      </c>
      <c r="AV432" s="15" t="s">
        <v>76</v>
      </c>
      <c r="AW432" s="15" t="s">
        <v>33</v>
      </c>
      <c r="AX432" s="15" t="s">
        <v>71</v>
      </c>
      <c r="AY432" s="233" t="s">
        <v>124</v>
      </c>
    </row>
    <row r="433" spans="2:51" s="13" customFormat="1" ht="11.25">
      <c r="B433" s="191"/>
      <c r="C433" s="192"/>
      <c r="D433" s="193" t="s">
        <v>135</v>
      </c>
      <c r="E433" s="194" t="s">
        <v>19</v>
      </c>
      <c r="F433" s="195" t="s">
        <v>163</v>
      </c>
      <c r="G433" s="192"/>
      <c r="H433" s="196">
        <v>7</v>
      </c>
      <c r="I433" s="197"/>
      <c r="J433" s="192"/>
      <c r="K433" s="192"/>
      <c r="L433" s="198"/>
      <c r="M433" s="199"/>
      <c r="N433" s="200"/>
      <c r="O433" s="200"/>
      <c r="P433" s="200"/>
      <c r="Q433" s="200"/>
      <c r="R433" s="200"/>
      <c r="S433" s="200"/>
      <c r="T433" s="201"/>
      <c r="AT433" s="202" t="s">
        <v>135</v>
      </c>
      <c r="AU433" s="202" t="s">
        <v>80</v>
      </c>
      <c r="AV433" s="13" t="s">
        <v>80</v>
      </c>
      <c r="AW433" s="13" t="s">
        <v>33</v>
      </c>
      <c r="AX433" s="13" t="s">
        <v>71</v>
      </c>
      <c r="AY433" s="202" t="s">
        <v>124</v>
      </c>
    </row>
    <row r="434" spans="2:51" s="15" customFormat="1" ht="11.25">
      <c r="B434" s="224"/>
      <c r="C434" s="225"/>
      <c r="D434" s="193" t="s">
        <v>135</v>
      </c>
      <c r="E434" s="226" t="s">
        <v>19</v>
      </c>
      <c r="F434" s="227" t="s">
        <v>626</v>
      </c>
      <c r="G434" s="225"/>
      <c r="H434" s="226" t="s">
        <v>19</v>
      </c>
      <c r="I434" s="228"/>
      <c r="J434" s="225"/>
      <c r="K434" s="225"/>
      <c r="L434" s="229"/>
      <c r="M434" s="230"/>
      <c r="N434" s="231"/>
      <c r="O434" s="231"/>
      <c r="P434" s="231"/>
      <c r="Q434" s="231"/>
      <c r="R434" s="231"/>
      <c r="S434" s="231"/>
      <c r="T434" s="232"/>
      <c r="AT434" s="233" t="s">
        <v>135</v>
      </c>
      <c r="AU434" s="233" t="s">
        <v>80</v>
      </c>
      <c r="AV434" s="15" t="s">
        <v>76</v>
      </c>
      <c r="AW434" s="15" t="s">
        <v>33</v>
      </c>
      <c r="AX434" s="15" t="s">
        <v>71</v>
      </c>
      <c r="AY434" s="233" t="s">
        <v>124</v>
      </c>
    </row>
    <row r="435" spans="2:51" s="13" customFormat="1" ht="11.25">
      <c r="B435" s="191"/>
      <c r="C435" s="192"/>
      <c r="D435" s="193" t="s">
        <v>135</v>
      </c>
      <c r="E435" s="194" t="s">
        <v>19</v>
      </c>
      <c r="F435" s="195" t="s">
        <v>142</v>
      </c>
      <c r="G435" s="192"/>
      <c r="H435" s="196">
        <v>3</v>
      </c>
      <c r="I435" s="197"/>
      <c r="J435" s="192"/>
      <c r="K435" s="192"/>
      <c r="L435" s="198"/>
      <c r="M435" s="199"/>
      <c r="N435" s="200"/>
      <c r="O435" s="200"/>
      <c r="P435" s="200"/>
      <c r="Q435" s="200"/>
      <c r="R435" s="200"/>
      <c r="S435" s="200"/>
      <c r="T435" s="201"/>
      <c r="AT435" s="202" t="s">
        <v>135</v>
      </c>
      <c r="AU435" s="202" t="s">
        <v>80</v>
      </c>
      <c r="AV435" s="13" t="s">
        <v>80</v>
      </c>
      <c r="AW435" s="13" t="s">
        <v>33</v>
      </c>
      <c r="AX435" s="13" t="s">
        <v>71</v>
      </c>
      <c r="AY435" s="202" t="s">
        <v>124</v>
      </c>
    </row>
    <row r="436" spans="2:51" s="14" customFormat="1" ht="11.25">
      <c r="B436" s="203"/>
      <c r="C436" s="204"/>
      <c r="D436" s="193" t="s">
        <v>135</v>
      </c>
      <c r="E436" s="205" t="s">
        <v>19</v>
      </c>
      <c r="F436" s="206" t="s">
        <v>137</v>
      </c>
      <c r="G436" s="204"/>
      <c r="H436" s="207">
        <v>10</v>
      </c>
      <c r="I436" s="208"/>
      <c r="J436" s="204"/>
      <c r="K436" s="204"/>
      <c r="L436" s="209"/>
      <c r="M436" s="210"/>
      <c r="N436" s="211"/>
      <c r="O436" s="211"/>
      <c r="P436" s="211"/>
      <c r="Q436" s="211"/>
      <c r="R436" s="211"/>
      <c r="S436" s="211"/>
      <c r="T436" s="212"/>
      <c r="AT436" s="213" t="s">
        <v>135</v>
      </c>
      <c r="AU436" s="213" t="s">
        <v>80</v>
      </c>
      <c r="AV436" s="14" t="s">
        <v>81</v>
      </c>
      <c r="AW436" s="14" t="s">
        <v>33</v>
      </c>
      <c r="AX436" s="14" t="s">
        <v>76</v>
      </c>
      <c r="AY436" s="213" t="s">
        <v>124</v>
      </c>
    </row>
    <row r="437" spans="1:65" s="2" customFormat="1" ht="21.75" customHeight="1">
      <c r="A437" s="34"/>
      <c r="B437" s="35"/>
      <c r="C437" s="214" t="s">
        <v>627</v>
      </c>
      <c r="D437" s="214" t="s">
        <v>147</v>
      </c>
      <c r="E437" s="215" t="s">
        <v>628</v>
      </c>
      <c r="F437" s="216" t="s">
        <v>629</v>
      </c>
      <c r="G437" s="217" t="s">
        <v>177</v>
      </c>
      <c r="H437" s="218">
        <v>7</v>
      </c>
      <c r="I437" s="219"/>
      <c r="J437" s="220">
        <f>ROUND(I437*H437,2)</f>
        <v>0</v>
      </c>
      <c r="K437" s="216" t="s">
        <v>131</v>
      </c>
      <c r="L437" s="221"/>
      <c r="M437" s="222" t="s">
        <v>19</v>
      </c>
      <c r="N437" s="223" t="s">
        <v>42</v>
      </c>
      <c r="O437" s="64"/>
      <c r="P437" s="182">
        <f>O437*H437</f>
        <v>0</v>
      </c>
      <c r="Q437" s="182">
        <v>0.0061</v>
      </c>
      <c r="R437" s="182">
        <f>Q437*H437</f>
        <v>0.0427</v>
      </c>
      <c r="S437" s="182">
        <v>0</v>
      </c>
      <c r="T437" s="183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84" t="s">
        <v>151</v>
      </c>
      <c r="AT437" s="184" t="s">
        <v>147</v>
      </c>
      <c r="AU437" s="184" t="s">
        <v>80</v>
      </c>
      <c r="AY437" s="17" t="s">
        <v>124</v>
      </c>
      <c r="BE437" s="185">
        <f>IF(N437="základní",J437,0)</f>
        <v>0</v>
      </c>
      <c r="BF437" s="185">
        <f>IF(N437="snížená",J437,0)</f>
        <v>0</v>
      </c>
      <c r="BG437" s="185">
        <f>IF(N437="zákl. přenesená",J437,0)</f>
        <v>0</v>
      </c>
      <c r="BH437" s="185">
        <f>IF(N437="sníž. přenesená",J437,0)</f>
        <v>0</v>
      </c>
      <c r="BI437" s="185">
        <f>IF(N437="nulová",J437,0)</f>
        <v>0</v>
      </c>
      <c r="BJ437" s="17" t="s">
        <v>76</v>
      </c>
      <c r="BK437" s="185">
        <f>ROUND(I437*H437,2)</f>
        <v>0</v>
      </c>
      <c r="BL437" s="17" t="s">
        <v>81</v>
      </c>
      <c r="BM437" s="184" t="s">
        <v>630</v>
      </c>
    </row>
    <row r="438" spans="2:51" s="13" customFormat="1" ht="11.25">
      <c r="B438" s="191"/>
      <c r="C438" s="192"/>
      <c r="D438" s="193" t="s">
        <v>135</v>
      </c>
      <c r="E438" s="194" t="s">
        <v>19</v>
      </c>
      <c r="F438" s="195" t="s">
        <v>163</v>
      </c>
      <c r="G438" s="192"/>
      <c r="H438" s="196">
        <v>7</v>
      </c>
      <c r="I438" s="197"/>
      <c r="J438" s="192"/>
      <c r="K438" s="192"/>
      <c r="L438" s="198"/>
      <c r="M438" s="199"/>
      <c r="N438" s="200"/>
      <c r="O438" s="200"/>
      <c r="P438" s="200"/>
      <c r="Q438" s="200"/>
      <c r="R438" s="200"/>
      <c r="S438" s="200"/>
      <c r="T438" s="201"/>
      <c r="AT438" s="202" t="s">
        <v>135</v>
      </c>
      <c r="AU438" s="202" t="s">
        <v>80</v>
      </c>
      <c r="AV438" s="13" t="s">
        <v>80</v>
      </c>
      <c r="AW438" s="13" t="s">
        <v>33</v>
      </c>
      <c r="AX438" s="13" t="s">
        <v>71</v>
      </c>
      <c r="AY438" s="202" t="s">
        <v>124</v>
      </c>
    </row>
    <row r="439" spans="2:51" s="14" customFormat="1" ht="11.25">
      <c r="B439" s="203"/>
      <c r="C439" s="204"/>
      <c r="D439" s="193" t="s">
        <v>135</v>
      </c>
      <c r="E439" s="205" t="s">
        <v>19</v>
      </c>
      <c r="F439" s="206" t="s">
        <v>137</v>
      </c>
      <c r="G439" s="204"/>
      <c r="H439" s="207">
        <v>7</v>
      </c>
      <c r="I439" s="208"/>
      <c r="J439" s="204"/>
      <c r="K439" s="204"/>
      <c r="L439" s="209"/>
      <c r="M439" s="210"/>
      <c r="N439" s="211"/>
      <c r="O439" s="211"/>
      <c r="P439" s="211"/>
      <c r="Q439" s="211"/>
      <c r="R439" s="211"/>
      <c r="S439" s="211"/>
      <c r="T439" s="212"/>
      <c r="AT439" s="213" t="s">
        <v>135</v>
      </c>
      <c r="AU439" s="213" t="s">
        <v>80</v>
      </c>
      <c r="AV439" s="14" t="s">
        <v>81</v>
      </c>
      <c r="AW439" s="14" t="s">
        <v>33</v>
      </c>
      <c r="AX439" s="14" t="s">
        <v>76</v>
      </c>
      <c r="AY439" s="213" t="s">
        <v>124</v>
      </c>
    </row>
    <row r="440" spans="1:65" s="2" customFormat="1" ht="16.5" customHeight="1">
      <c r="A440" s="34"/>
      <c r="B440" s="35"/>
      <c r="C440" s="214" t="s">
        <v>631</v>
      </c>
      <c r="D440" s="214" t="s">
        <v>147</v>
      </c>
      <c r="E440" s="215" t="s">
        <v>632</v>
      </c>
      <c r="F440" s="216" t="s">
        <v>633</v>
      </c>
      <c r="G440" s="217" t="s">
        <v>177</v>
      </c>
      <c r="H440" s="218">
        <v>7</v>
      </c>
      <c r="I440" s="219"/>
      <c r="J440" s="220">
        <f>ROUND(I440*H440,2)</f>
        <v>0</v>
      </c>
      <c r="K440" s="216" t="s">
        <v>131</v>
      </c>
      <c r="L440" s="221"/>
      <c r="M440" s="222" t="s">
        <v>19</v>
      </c>
      <c r="N440" s="223" t="s">
        <v>42</v>
      </c>
      <c r="O440" s="64"/>
      <c r="P440" s="182">
        <f>O440*H440</f>
        <v>0</v>
      </c>
      <c r="Q440" s="182">
        <v>0.003</v>
      </c>
      <c r="R440" s="182">
        <f>Q440*H440</f>
        <v>0.021</v>
      </c>
      <c r="S440" s="182">
        <v>0</v>
      </c>
      <c r="T440" s="183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184" t="s">
        <v>151</v>
      </c>
      <c r="AT440" s="184" t="s">
        <v>147</v>
      </c>
      <c r="AU440" s="184" t="s">
        <v>80</v>
      </c>
      <c r="AY440" s="17" t="s">
        <v>124</v>
      </c>
      <c r="BE440" s="185">
        <f>IF(N440="základní",J440,0)</f>
        <v>0</v>
      </c>
      <c r="BF440" s="185">
        <f>IF(N440="snížená",J440,0)</f>
        <v>0</v>
      </c>
      <c r="BG440" s="185">
        <f>IF(N440="zákl. přenesená",J440,0)</f>
        <v>0</v>
      </c>
      <c r="BH440" s="185">
        <f>IF(N440="sníž. přenesená",J440,0)</f>
        <v>0</v>
      </c>
      <c r="BI440" s="185">
        <f>IF(N440="nulová",J440,0)</f>
        <v>0</v>
      </c>
      <c r="BJ440" s="17" t="s">
        <v>76</v>
      </c>
      <c r="BK440" s="185">
        <f>ROUND(I440*H440,2)</f>
        <v>0</v>
      </c>
      <c r="BL440" s="17" t="s">
        <v>81</v>
      </c>
      <c r="BM440" s="184" t="s">
        <v>634</v>
      </c>
    </row>
    <row r="441" spans="1:65" s="2" customFormat="1" ht="16.5" customHeight="1">
      <c r="A441" s="34"/>
      <c r="B441" s="35"/>
      <c r="C441" s="214" t="s">
        <v>635</v>
      </c>
      <c r="D441" s="214" t="s">
        <v>147</v>
      </c>
      <c r="E441" s="215" t="s">
        <v>636</v>
      </c>
      <c r="F441" s="216" t="s">
        <v>637</v>
      </c>
      <c r="G441" s="217" t="s">
        <v>177</v>
      </c>
      <c r="H441" s="218">
        <v>7</v>
      </c>
      <c r="I441" s="219"/>
      <c r="J441" s="220">
        <f>ROUND(I441*H441,2)</f>
        <v>0</v>
      </c>
      <c r="K441" s="216" t="s">
        <v>131</v>
      </c>
      <c r="L441" s="221"/>
      <c r="M441" s="222" t="s">
        <v>19</v>
      </c>
      <c r="N441" s="223" t="s">
        <v>42</v>
      </c>
      <c r="O441" s="64"/>
      <c r="P441" s="182">
        <f>O441*H441</f>
        <v>0</v>
      </c>
      <c r="Q441" s="182">
        <v>0.0001</v>
      </c>
      <c r="R441" s="182">
        <f>Q441*H441</f>
        <v>0.0007</v>
      </c>
      <c r="S441" s="182">
        <v>0</v>
      </c>
      <c r="T441" s="183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184" t="s">
        <v>151</v>
      </c>
      <c r="AT441" s="184" t="s">
        <v>147</v>
      </c>
      <c r="AU441" s="184" t="s">
        <v>80</v>
      </c>
      <c r="AY441" s="17" t="s">
        <v>124</v>
      </c>
      <c r="BE441" s="185">
        <f>IF(N441="základní",J441,0)</f>
        <v>0</v>
      </c>
      <c r="BF441" s="185">
        <f>IF(N441="snížená",J441,0)</f>
        <v>0</v>
      </c>
      <c r="BG441" s="185">
        <f>IF(N441="zákl. přenesená",J441,0)</f>
        <v>0</v>
      </c>
      <c r="BH441" s="185">
        <f>IF(N441="sníž. přenesená",J441,0)</f>
        <v>0</v>
      </c>
      <c r="BI441" s="185">
        <f>IF(N441="nulová",J441,0)</f>
        <v>0</v>
      </c>
      <c r="BJ441" s="17" t="s">
        <v>76</v>
      </c>
      <c r="BK441" s="185">
        <f>ROUND(I441*H441,2)</f>
        <v>0</v>
      </c>
      <c r="BL441" s="17" t="s">
        <v>81</v>
      </c>
      <c r="BM441" s="184" t="s">
        <v>638</v>
      </c>
    </row>
    <row r="442" spans="1:65" s="2" customFormat="1" ht="21.75" customHeight="1">
      <c r="A442" s="34"/>
      <c r="B442" s="35"/>
      <c r="C442" s="214" t="s">
        <v>639</v>
      </c>
      <c r="D442" s="214" t="s">
        <v>147</v>
      </c>
      <c r="E442" s="215" t="s">
        <v>640</v>
      </c>
      <c r="F442" s="216" t="s">
        <v>641</v>
      </c>
      <c r="G442" s="217" t="s">
        <v>177</v>
      </c>
      <c r="H442" s="218">
        <v>24</v>
      </c>
      <c r="I442" s="219"/>
      <c r="J442" s="220">
        <f>ROUND(I442*H442,2)</f>
        <v>0</v>
      </c>
      <c r="K442" s="216" t="s">
        <v>131</v>
      </c>
      <c r="L442" s="221"/>
      <c r="M442" s="222" t="s">
        <v>19</v>
      </c>
      <c r="N442" s="223" t="s">
        <v>42</v>
      </c>
      <c r="O442" s="64"/>
      <c r="P442" s="182">
        <f>O442*H442</f>
        <v>0</v>
      </c>
      <c r="Q442" s="182">
        <v>0.00035</v>
      </c>
      <c r="R442" s="182">
        <f>Q442*H442</f>
        <v>0.0084</v>
      </c>
      <c r="S442" s="182">
        <v>0</v>
      </c>
      <c r="T442" s="183">
        <f>S442*H442</f>
        <v>0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184" t="s">
        <v>151</v>
      </c>
      <c r="AT442" s="184" t="s">
        <v>147</v>
      </c>
      <c r="AU442" s="184" t="s">
        <v>80</v>
      </c>
      <c r="AY442" s="17" t="s">
        <v>124</v>
      </c>
      <c r="BE442" s="185">
        <f>IF(N442="základní",J442,0)</f>
        <v>0</v>
      </c>
      <c r="BF442" s="185">
        <f>IF(N442="snížená",J442,0)</f>
        <v>0</v>
      </c>
      <c r="BG442" s="185">
        <f>IF(N442="zákl. přenesená",J442,0)</f>
        <v>0</v>
      </c>
      <c r="BH442" s="185">
        <f>IF(N442="sníž. přenesená",J442,0)</f>
        <v>0</v>
      </c>
      <c r="BI442" s="185">
        <f>IF(N442="nulová",J442,0)</f>
        <v>0</v>
      </c>
      <c r="BJ442" s="17" t="s">
        <v>76</v>
      </c>
      <c r="BK442" s="185">
        <f>ROUND(I442*H442,2)</f>
        <v>0</v>
      </c>
      <c r="BL442" s="17" t="s">
        <v>81</v>
      </c>
      <c r="BM442" s="184" t="s">
        <v>642</v>
      </c>
    </row>
    <row r="443" spans="2:51" s="13" customFormat="1" ht="11.25">
      <c r="B443" s="191"/>
      <c r="C443" s="192"/>
      <c r="D443" s="193" t="s">
        <v>135</v>
      </c>
      <c r="E443" s="194" t="s">
        <v>19</v>
      </c>
      <c r="F443" s="195" t="s">
        <v>643</v>
      </c>
      <c r="G443" s="192"/>
      <c r="H443" s="196">
        <v>24</v>
      </c>
      <c r="I443" s="197"/>
      <c r="J443" s="192"/>
      <c r="K443" s="192"/>
      <c r="L443" s="198"/>
      <c r="M443" s="199"/>
      <c r="N443" s="200"/>
      <c r="O443" s="200"/>
      <c r="P443" s="200"/>
      <c r="Q443" s="200"/>
      <c r="R443" s="200"/>
      <c r="S443" s="200"/>
      <c r="T443" s="201"/>
      <c r="AT443" s="202" t="s">
        <v>135</v>
      </c>
      <c r="AU443" s="202" t="s">
        <v>80</v>
      </c>
      <c r="AV443" s="13" t="s">
        <v>80</v>
      </c>
      <c r="AW443" s="13" t="s">
        <v>33</v>
      </c>
      <c r="AX443" s="13" t="s">
        <v>71</v>
      </c>
      <c r="AY443" s="202" t="s">
        <v>124</v>
      </c>
    </row>
    <row r="444" spans="2:51" s="14" customFormat="1" ht="11.25">
      <c r="B444" s="203"/>
      <c r="C444" s="204"/>
      <c r="D444" s="193" t="s">
        <v>135</v>
      </c>
      <c r="E444" s="205" t="s">
        <v>19</v>
      </c>
      <c r="F444" s="206" t="s">
        <v>137</v>
      </c>
      <c r="G444" s="204"/>
      <c r="H444" s="207">
        <v>24</v>
      </c>
      <c r="I444" s="208"/>
      <c r="J444" s="204"/>
      <c r="K444" s="204"/>
      <c r="L444" s="209"/>
      <c r="M444" s="210"/>
      <c r="N444" s="211"/>
      <c r="O444" s="211"/>
      <c r="P444" s="211"/>
      <c r="Q444" s="211"/>
      <c r="R444" s="211"/>
      <c r="S444" s="211"/>
      <c r="T444" s="212"/>
      <c r="AT444" s="213" t="s">
        <v>135</v>
      </c>
      <c r="AU444" s="213" t="s">
        <v>80</v>
      </c>
      <c r="AV444" s="14" t="s">
        <v>81</v>
      </c>
      <c r="AW444" s="14" t="s">
        <v>33</v>
      </c>
      <c r="AX444" s="14" t="s">
        <v>76</v>
      </c>
      <c r="AY444" s="213" t="s">
        <v>124</v>
      </c>
    </row>
    <row r="445" spans="1:65" s="2" customFormat="1" ht="33" customHeight="1">
      <c r="A445" s="34"/>
      <c r="B445" s="35"/>
      <c r="C445" s="173" t="s">
        <v>644</v>
      </c>
      <c r="D445" s="173" t="s">
        <v>127</v>
      </c>
      <c r="E445" s="174" t="s">
        <v>645</v>
      </c>
      <c r="F445" s="175" t="s">
        <v>646</v>
      </c>
      <c r="G445" s="176" t="s">
        <v>224</v>
      </c>
      <c r="H445" s="177">
        <v>109.5</v>
      </c>
      <c r="I445" s="178"/>
      <c r="J445" s="179">
        <f>ROUND(I445*H445,2)</f>
        <v>0</v>
      </c>
      <c r="K445" s="175" t="s">
        <v>131</v>
      </c>
      <c r="L445" s="39"/>
      <c r="M445" s="180" t="s">
        <v>19</v>
      </c>
      <c r="N445" s="181" t="s">
        <v>42</v>
      </c>
      <c r="O445" s="64"/>
      <c r="P445" s="182">
        <f>O445*H445</f>
        <v>0</v>
      </c>
      <c r="Q445" s="182">
        <v>0.00011</v>
      </c>
      <c r="R445" s="182">
        <f>Q445*H445</f>
        <v>0.012045</v>
      </c>
      <c r="S445" s="182">
        <v>0</v>
      </c>
      <c r="T445" s="183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184" t="s">
        <v>81</v>
      </c>
      <c r="AT445" s="184" t="s">
        <v>127</v>
      </c>
      <c r="AU445" s="184" t="s">
        <v>80</v>
      </c>
      <c r="AY445" s="17" t="s">
        <v>124</v>
      </c>
      <c r="BE445" s="185">
        <f>IF(N445="základní",J445,0)</f>
        <v>0</v>
      </c>
      <c r="BF445" s="185">
        <f>IF(N445="snížená",J445,0)</f>
        <v>0</v>
      </c>
      <c r="BG445" s="185">
        <f>IF(N445="zákl. přenesená",J445,0)</f>
        <v>0</v>
      </c>
      <c r="BH445" s="185">
        <f>IF(N445="sníž. přenesená",J445,0)</f>
        <v>0</v>
      </c>
      <c r="BI445" s="185">
        <f>IF(N445="nulová",J445,0)</f>
        <v>0</v>
      </c>
      <c r="BJ445" s="17" t="s">
        <v>76</v>
      </c>
      <c r="BK445" s="185">
        <f>ROUND(I445*H445,2)</f>
        <v>0</v>
      </c>
      <c r="BL445" s="17" t="s">
        <v>81</v>
      </c>
      <c r="BM445" s="184" t="s">
        <v>647</v>
      </c>
    </row>
    <row r="446" spans="1:47" s="2" customFormat="1" ht="11.25">
      <c r="A446" s="34"/>
      <c r="B446" s="35"/>
      <c r="C446" s="36"/>
      <c r="D446" s="186" t="s">
        <v>133</v>
      </c>
      <c r="E446" s="36"/>
      <c r="F446" s="187" t="s">
        <v>648</v>
      </c>
      <c r="G446" s="36"/>
      <c r="H446" s="36"/>
      <c r="I446" s="188"/>
      <c r="J446" s="36"/>
      <c r="K446" s="36"/>
      <c r="L446" s="39"/>
      <c r="M446" s="189"/>
      <c r="N446" s="190"/>
      <c r="O446" s="64"/>
      <c r="P446" s="64"/>
      <c r="Q446" s="64"/>
      <c r="R446" s="64"/>
      <c r="S446" s="64"/>
      <c r="T446" s="65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T446" s="17" t="s">
        <v>133</v>
      </c>
      <c r="AU446" s="17" t="s">
        <v>80</v>
      </c>
    </row>
    <row r="447" spans="2:51" s="15" customFormat="1" ht="11.25">
      <c r="B447" s="224"/>
      <c r="C447" s="225"/>
      <c r="D447" s="193" t="s">
        <v>135</v>
      </c>
      <c r="E447" s="226" t="s">
        <v>19</v>
      </c>
      <c r="F447" s="227" t="s">
        <v>649</v>
      </c>
      <c r="G447" s="225"/>
      <c r="H447" s="226" t="s">
        <v>19</v>
      </c>
      <c r="I447" s="228"/>
      <c r="J447" s="225"/>
      <c r="K447" s="225"/>
      <c r="L447" s="229"/>
      <c r="M447" s="230"/>
      <c r="N447" s="231"/>
      <c r="O447" s="231"/>
      <c r="P447" s="231"/>
      <c r="Q447" s="231"/>
      <c r="R447" s="231"/>
      <c r="S447" s="231"/>
      <c r="T447" s="232"/>
      <c r="AT447" s="233" t="s">
        <v>135</v>
      </c>
      <c r="AU447" s="233" t="s">
        <v>80</v>
      </c>
      <c r="AV447" s="15" t="s">
        <v>76</v>
      </c>
      <c r="AW447" s="15" t="s">
        <v>33</v>
      </c>
      <c r="AX447" s="15" t="s">
        <v>71</v>
      </c>
      <c r="AY447" s="233" t="s">
        <v>124</v>
      </c>
    </row>
    <row r="448" spans="2:51" s="13" customFormat="1" ht="11.25">
      <c r="B448" s="191"/>
      <c r="C448" s="192"/>
      <c r="D448" s="193" t="s">
        <v>135</v>
      </c>
      <c r="E448" s="194" t="s">
        <v>19</v>
      </c>
      <c r="F448" s="195" t="s">
        <v>650</v>
      </c>
      <c r="G448" s="192"/>
      <c r="H448" s="196">
        <v>67.5</v>
      </c>
      <c r="I448" s="197"/>
      <c r="J448" s="192"/>
      <c r="K448" s="192"/>
      <c r="L448" s="198"/>
      <c r="M448" s="199"/>
      <c r="N448" s="200"/>
      <c r="O448" s="200"/>
      <c r="P448" s="200"/>
      <c r="Q448" s="200"/>
      <c r="R448" s="200"/>
      <c r="S448" s="200"/>
      <c r="T448" s="201"/>
      <c r="AT448" s="202" t="s">
        <v>135</v>
      </c>
      <c r="AU448" s="202" t="s">
        <v>80</v>
      </c>
      <c r="AV448" s="13" t="s">
        <v>80</v>
      </c>
      <c r="AW448" s="13" t="s">
        <v>33</v>
      </c>
      <c r="AX448" s="13" t="s">
        <v>71</v>
      </c>
      <c r="AY448" s="202" t="s">
        <v>124</v>
      </c>
    </row>
    <row r="449" spans="2:51" s="15" customFormat="1" ht="11.25">
      <c r="B449" s="224"/>
      <c r="C449" s="225"/>
      <c r="D449" s="193" t="s">
        <v>135</v>
      </c>
      <c r="E449" s="226" t="s">
        <v>19</v>
      </c>
      <c r="F449" s="227" t="s">
        <v>651</v>
      </c>
      <c r="G449" s="225"/>
      <c r="H449" s="226" t="s">
        <v>19</v>
      </c>
      <c r="I449" s="228"/>
      <c r="J449" s="225"/>
      <c r="K449" s="225"/>
      <c r="L449" s="229"/>
      <c r="M449" s="230"/>
      <c r="N449" s="231"/>
      <c r="O449" s="231"/>
      <c r="P449" s="231"/>
      <c r="Q449" s="231"/>
      <c r="R449" s="231"/>
      <c r="S449" s="231"/>
      <c r="T449" s="232"/>
      <c r="AT449" s="233" t="s">
        <v>135</v>
      </c>
      <c r="AU449" s="233" t="s">
        <v>80</v>
      </c>
      <c r="AV449" s="15" t="s">
        <v>76</v>
      </c>
      <c r="AW449" s="15" t="s">
        <v>33</v>
      </c>
      <c r="AX449" s="15" t="s">
        <v>71</v>
      </c>
      <c r="AY449" s="233" t="s">
        <v>124</v>
      </c>
    </row>
    <row r="450" spans="2:51" s="13" customFormat="1" ht="11.25">
      <c r="B450" s="191"/>
      <c r="C450" s="192"/>
      <c r="D450" s="193" t="s">
        <v>135</v>
      </c>
      <c r="E450" s="194" t="s">
        <v>19</v>
      </c>
      <c r="F450" s="195" t="s">
        <v>652</v>
      </c>
      <c r="G450" s="192"/>
      <c r="H450" s="196">
        <v>33</v>
      </c>
      <c r="I450" s="197"/>
      <c r="J450" s="192"/>
      <c r="K450" s="192"/>
      <c r="L450" s="198"/>
      <c r="M450" s="199"/>
      <c r="N450" s="200"/>
      <c r="O450" s="200"/>
      <c r="P450" s="200"/>
      <c r="Q450" s="200"/>
      <c r="R450" s="200"/>
      <c r="S450" s="200"/>
      <c r="T450" s="201"/>
      <c r="AT450" s="202" t="s">
        <v>135</v>
      </c>
      <c r="AU450" s="202" t="s">
        <v>80</v>
      </c>
      <c r="AV450" s="13" t="s">
        <v>80</v>
      </c>
      <c r="AW450" s="13" t="s">
        <v>33</v>
      </c>
      <c r="AX450" s="13" t="s">
        <v>71</v>
      </c>
      <c r="AY450" s="202" t="s">
        <v>124</v>
      </c>
    </row>
    <row r="451" spans="2:51" s="15" customFormat="1" ht="11.25">
      <c r="B451" s="224"/>
      <c r="C451" s="225"/>
      <c r="D451" s="193" t="s">
        <v>135</v>
      </c>
      <c r="E451" s="226" t="s">
        <v>19</v>
      </c>
      <c r="F451" s="227" t="s">
        <v>653</v>
      </c>
      <c r="G451" s="225"/>
      <c r="H451" s="226" t="s">
        <v>19</v>
      </c>
      <c r="I451" s="228"/>
      <c r="J451" s="225"/>
      <c r="K451" s="225"/>
      <c r="L451" s="229"/>
      <c r="M451" s="230"/>
      <c r="N451" s="231"/>
      <c r="O451" s="231"/>
      <c r="P451" s="231"/>
      <c r="Q451" s="231"/>
      <c r="R451" s="231"/>
      <c r="S451" s="231"/>
      <c r="T451" s="232"/>
      <c r="AT451" s="233" t="s">
        <v>135</v>
      </c>
      <c r="AU451" s="233" t="s">
        <v>80</v>
      </c>
      <c r="AV451" s="15" t="s">
        <v>76</v>
      </c>
      <c r="AW451" s="15" t="s">
        <v>33</v>
      </c>
      <c r="AX451" s="15" t="s">
        <v>71</v>
      </c>
      <c r="AY451" s="233" t="s">
        <v>124</v>
      </c>
    </row>
    <row r="452" spans="2:51" s="13" customFormat="1" ht="11.25">
      <c r="B452" s="191"/>
      <c r="C452" s="192"/>
      <c r="D452" s="193" t="s">
        <v>135</v>
      </c>
      <c r="E452" s="194" t="s">
        <v>19</v>
      </c>
      <c r="F452" s="195" t="s">
        <v>174</v>
      </c>
      <c r="G452" s="192"/>
      <c r="H452" s="196">
        <v>9</v>
      </c>
      <c r="I452" s="197"/>
      <c r="J452" s="192"/>
      <c r="K452" s="192"/>
      <c r="L452" s="198"/>
      <c r="M452" s="199"/>
      <c r="N452" s="200"/>
      <c r="O452" s="200"/>
      <c r="P452" s="200"/>
      <c r="Q452" s="200"/>
      <c r="R452" s="200"/>
      <c r="S452" s="200"/>
      <c r="T452" s="201"/>
      <c r="AT452" s="202" t="s">
        <v>135</v>
      </c>
      <c r="AU452" s="202" t="s">
        <v>80</v>
      </c>
      <c r="AV452" s="13" t="s">
        <v>80</v>
      </c>
      <c r="AW452" s="13" t="s">
        <v>33</v>
      </c>
      <c r="AX452" s="13" t="s">
        <v>71</v>
      </c>
      <c r="AY452" s="202" t="s">
        <v>124</v>
      </c>
    </row>
    <row r="453" spans="2:51" s="14" customFormat="1" ht="11.25">
      <c r="B453" s="203"/>
      <c r="C453" s="204"/>
      <c r="D453" s="193" t="s">
        <v>135</v>
      </c>
      <c r="E453" s="205" t="s">
        <v>19</v>
      </c>
      <c r="F453" s="206" t="s">
        <v>137</v>
      </c>
      <c r="G453" s="204"/>
      <c r="H453" s="207">
        <v>109.5</v>
      </c>
      <c r="I453" s="208"/>
      <c r="J453" s="204"/>
      <c r="K453" s="204"/>
      <c r="L453" s="209"/>
      <c r="M453" s="210"/>
      <c r="N453" s="211"/>
      <c r="O453" s="211"/>
      <c r="P453" s="211"/>
      <c r="Q453" s="211"/>
      <c r="R453" s="211"/>
      <c r="S453" s="211"/>
      <c r="T453" s="212"/>
      <c r="AT453" s="213" t="s">
        <v>135</v>
      </c>
      <c r="AU453" s="213" t="s">
        <v>80</v>
      </c>
      <c r="AV453" s="14" t="s">
        <v>81</v>
      </c>
      <c r="AW453" s="14" t="s">
        <v>33</v>
      </c>
      <c r="AX453" s="14" t="s">
        <v>76</v>
      </c>
      <c r="AY453" s="213" t="s">
        <v>124</v>
      </c>
    </row>
    <row r="454" spans="1:65" s="2" customFormat="1" ht="33" customHeight="1">
      <c r="A454" s="34"/>
      <c r="B454" s="35"/>
      <c r="C454" s="173" t="s">
        <v>654</v>
      </c>
      <c r="D454" s="173" t="s">
        <v>127</v>
      </c>
      <c r="E454" s="174" t="s">
        <v>655</v>
      </c>
      <c r="F454" s="175" t="s">
        <v>656</v>
      </c>
      <c r="G454" s="176" t="s">
        <v>224</v>
      </c>
      <c r="H454" s="177">
        <v>40</v>
      </c>
      <c r="I454" s="178"/>
      <c r="J454" s="179">
        <f>ROUND(I454*H454,2)</f>
        <v>0</v>
      </c>
      <c r="K454" s="175" t="s">
        <v>131</v>
      </c>
      <c r="L454" s="39"/>
      <c r="M454" s="180" t="s">
        <v>19</v>
      </c>
      <c r="N454" s="181" t="s">
        <v>42</v>
      </c>
      <c r="O454" s="64"/>
      <c r="P454" s="182">
        <f>O454*H454</f>
        <v>0</v>
      </c>
      <c r="Q454" s="182">
        <v>0.00011</v>
      </c>
      <c r="R454" s="182">
        <f>Q454*H454</f>
        <v>0.0044</v>
      </c>
      <c r="S454" s="182">
        <v>0</v>
      </c>
      <c r="T454" s="183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184" t="s">
        <v>81</v>
      </c>
      <c r="AT454" s="184" t="s">
        <v>127</v>
      </c>
      <c r="AU454" s="184" t="s">
        <v>80</v>
      </c>
      <c r="AY454" s="17" t="s">
        <v>124</v>
      </c>
      <c r="BE454" s="185">
        <f>IF(N454="základní",J454,0)</f>
        <v>0</v>
      </c>
      <c r="BF454" s="185">
        <f>IF(N454="snížená",J454,0)</f>
        <v>0</v>
      </c>
      <c r="BG454" s="185">
        <f>IF(N454="zákl. přenesená",J454,0)</f>
        <v>0</v>
      </c>
      <c r="BH454" s="185">
        <f>IF(N454="sníž. přenesená",J454,0)</f>
        <v>0</v>
      </c>
      <c r="BI454" s="185">
        <f>IF(N454="nulová",J454,0)</f>
        <v>0</v>
      </c>
      <c r="BJ454" s="17" t="s">
        <v>76</v>
      </c>
      <c r="BK454" s="185">
        <f>ROUND(I454*H454,2)</f>
        <v>0</v>
      </c>
      <c r="BL454" s="17" t="s">
        <v>81</v>
      </c>
      <c r="BM454" s="184" t="s">
        <v>657</v>
      </c>
    </row>
    <row r="455" spans="1:47" s="2" customFormat="1" ht="11.25">
      <c r="A455" s="34"/>
      <c r="B455" s="35"/>
      <c r="C455" s="36"/>
      <c r="D455" s="186" t="s">
        <v>133</v>
      </c>
      <c r="E455" s="36"/>
      <c r="F455" s="187" t="s">
        <v>658</v>
      </c>
      <c r="G455" s="36"/>
      <c r="H455" s="36"/>
      <c r="I455" s="188"/>
      <c r="J455" s="36"/>
      <c r="K455" s="36"/>
      <c r="L455" s="39"/>
      <c r="M455" s="189"/>
      <c r="N455" s="190"/>
      <c r="O455" s="64"/>
      <c r="P455" s="64"/>
      <c r="Q455" s="64"/>
      <c r="R455" s="64"/>
      <c r="S455" s="64"/>
      <c r="T455" s="65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T455" s="17" t="s">
        <v>133</v>
      </c>
      <c r="AU455" s="17" t="s">
        <v>80</v>
      </c>
    </row>
    <row r="456" spans="2:51" s="15" customFormat="1" ht="11.25">
      <c r="B456" s="224"/>
      <c r="C456" s="225"/>
      <c r="D456" s="193" t="s">
        <v>135</v>
      </c>
      <c r="E456" s="226" t="s">
        <v>19</v>
      </c>
      <c r="F456" s="227" t="s">
        <v>659</v>
      </c>
      <c r="G456" s="225"/>
      <c r="H456" s="226" t="s">
        <v>19</v>
      </c>
      <c r="I456" s="228"/>
      <c r="J456" s="225"/>
      <c r="K456" s="225"/>
      <c r="L456" s="229"/>
      <c r="M456" s="230"/>
      <c r="N456" s="231"/>
      <c r="O456" s="231"/>
      <c r="P456" s="231"/>
      <c r="Q456" s="231"/>
      <c r="R456" s="231"/>
      <c r="S456" s="231"/>
      <c r="T456" s="232"/>
      <c r="AT456" s="233" t="s">
        <v>135</v>
      </c>
      <c r="AU456" s="233" t="s">
        <v>80</v>
      </c>
      <c r="AV456" s="15" t="s">
        <v>76</v>
      </c>
      <c r="AW456" s="15" t="s">
        <v>33</v>
      </c>
      <c r="AX456" s="15" t="s">
        <v>71</v>
      </c>
      <c r="AY456" s="233" t="s">
        <v>124</v>
      </c>
    </row>
    <row r="457" spans="2:51" s="13" customFormat="1" ht="11.25">
      <c r="B457" s="191"/>
      <c r="C457" s="192"/>
      <c r="D457" s="193" t="s">
        <v>135</v>
      </c>
      <c r="E457" s="194" t="s">
        <v>19</v>
      </c>
      <c r="F457" s="195" t="s">
        <v>229</v>
      </c>
      <c r="G457" s="192"/>
      <c r="H457" s="196">
        <v>40</v>
      </c>
      <c r="I457" s="197"/>
      <c r="J457" s="192"/>
      <c r="K457" s="192"/>
      <c r="L457" s="198"/>
      <c r="M457" s="199"/>
      <c r="N457" s="200"/>
      <c r="O457" s="200"/>
      <c r="P457" s="200"/>
      <c r="Q457" s="200"/>
      <c r="R457" s="200"/>
      <c r="S457" s="200"/>
      <c r="T457" s="201"/>
      <c r="AT457" s="202" t="s">
        <v>135</v>
      </c>
      <c r="AU457" s="202" t="s">
        <v>80</v>
      </c>
      <c r="AV457" s="13" t="s">
        <v>80</v>
      </c>
      <c r="AW457" s="13" t="s">
        <v>33</v>
      </c>
      <c r="AX457" s="13" t="s">
        <v>71</v>
      </c>
      <c r="AY457" s="202" t="s">
        <v>124</v>
      </c>
    </row>
    <row r="458" spans="2:51" s="14" customFormat="1" ht="11.25">
      <c r="B458" s="203"/>
      <c r="C458" s="204"/>
      <c r="D458" s="193" t="s">
        <v>135</v>
      </c>
      <c r="E458" s="205" t="s">
        <v>19</v>
      </c>
      <c r="F458" s="206" t="s">
        <v>137</v>
      </c>
      <c r="G458" s="204"/>
      <c r="H458" s="207">
        <v>40</v>
      </c>
      <c r="I458" s="208"/>
      <c r="J458" s="204"/>
      <c r="K458" s="204"/>
      <c r="L458" s="209"/>
      <c r="M458" s="210"/>
      <c r="N458" s="211"/>
      <c r="O458" s="211"/>
      <c r="P458" s="211"/>
      <c r="Q458" s="211"/>
      <c r="R458" s="211"/>
      <c r="S458" s="211"/>
      <c r="T458" s="212"/>
      <c r="AT458" s="213" t="s">
        <v>135</v>
      </c>
      <c r="AU458" s="213" t="s">
        <v>80</v>
      </c>
      <c r="AV458" s="14" t="s">
        <v>81</v>
      </c>
      <c r="AW458" s="14" t="s">
        <v>33</v>
      </c>
      <c r="AX458" s="14" t="s">
        <v>76</v>
      </c>
      <c r="AY458" s="213" t="s">
        <v>124</v>
      </c>
    </row>
    <row r="459" spans="1:65" s="2" customFormat="1" ht="33" customHeight="1">
      <c r="A459" s="34"/>
      <c r="B459" s="35"/>
      <c r="C459" s="173" t="s">
        <v>660</v>
      </c>
      <c r="D459" s="173" t="s">
        <v>127</v>
      </c>
      <c r="E459" s="174" t="s">
        <v>661</v>
      </c>
      <c r="F459" s="175" t="s">
        <v>662</v>
      </c>
      <c r="G459" s="176" t="s">
        <v>224</v>
      </c>
      <c r="H459" s="177">
        <v>13</v>
      </c>
      <c r="I459" s="178"/>
      <c r="J459" s="179">
        <f>ROUND(I459*H459,2)</f>
        <v>0</v>
      </c>
      <c r="K459" s="175" t="s">
        <v>131</v>
      </c>
      <c r="L459" s="39"/>
      <c r="M459" s="180" t="s">
        <v>19</v>
      </c>
      <c r="N459" s="181" t="s">
        <v>42</v>
      </c>
      <c r="O459" s="64"/>
      <c r="P459" s="182">
        <f>O459*H459</f>
        <v>0</v>
      </c>
      <c r="Q459" s="182">
        <v>0.00021</v>
      </c>
      <c r="R459" s="182">
        <f>Q459*H459</f>
        <v>0.0027300000000000002</v>
      </c>
      <c r="S459" s="182">
        <v>0</v>
      </c>
      <c r="T459" s="183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84" t="s">
        <v>81</v>
      </c>
      <c r="AT459" s="184" t="s">
        <v>127</v>
      </c>
      <c r="AU459" s="184" t="s">
        <v>80</v>
      </c>
      <c r="AY459" s="17" t="s">
        <v>124</v>
      </c>
      <c r="BE459" s="185">
        <f>IF(N459="základní",J459,0)</f>
        <v>0</v>
      </c>
      <c r="BF459" s="185">
        <f>IF(N459="snížená",J459,0)</f>
        <v>0</v>
      </c>
      <c r="BG459" s="185">
        <f>IF(N459="zákl. přenesená",J459,0)</f>
        <v>0</v>
      </c>
      <c r="BH459" s="185">
        <f>IF(N459="sníž. přenesená",J459,0)</f>
        <v>0</v>
      </c>
      <c r="BI459" s="185">
        <f>IF(N459="nulová",J459,0)</f>
        <v>0</v>
      </c>
      <c r="BJ459" s="17" t="s">
        <v>76</v>
      </c>
      <c r="BK459" s="185">
        <f>ROUND(I459*H459,2)</f>
        <v>0</v>
      </c>
      <c r="BL459" s="17" t="s">
        <v>81</v>
      </c>
      <c r="BM459" s="184" t="s">
        <v>663</v>
      </c>
    </row>
    <row r="460" spans="1:47" s="2" customFormat="1" ht="11.25">
      <c r="A460" s="34"/>
      <c r="B460" s="35"/>
      <c r="C460" s="36"/>
      <c r="D460" s="186" t="s">
        <v>133</v>
      </c>
      <c r="E460" s="36"/>
      <c r="F460" s="187" t="s">
        <v>664</v>
      </c>
      <c r="G460" s="36"/>
      <c r="H460" s="36"/>
      <c r="I460" s="188"/>
      <c r="J460" s="36"/>
      <c r="K460" s="36"/>
      <c r="L460" s="39"/>
      <c r="M460" s="189"/>
      <c r="N460" s="190"/>
      <c r="O460" s="64"/>
      <c r="P460" s="64"/>
      <c r="Q460" s="64"/>
      <c r="R460" s="64"/>
      <c r="S460" s="64"/>
      <c r="T460" s="65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T460" s="17" t="s">
        <v>133</v>
      </c>
      <c r="AU460" s="17" t="s">
        <v>80</v>
      </c>
    </row>
    <row r="461" spans="2:51" s="15" customFormat="1" ht="11.25">
      <c r="B461" s="224"/>
      <c r="C461" s="225"/>
      <c r="D461" s="193" t="s">
        <v>135</v>
      </c>
      <c r="E461" s="226" t="s">
        <v>19</v>
      </c>
      <c r="F461" s="227" t="s">
        <v>665</v>
      </c>
      <c r="G461" s="225"/>
      <c r="H461" s="226" t="s">
        <v>19</v>
      </c>
      <c r="I461" s="228"/>
      <c r="J461" s="225"/>
      <c r="K461" s="225"/>
      <c r="L461" s="229"/>
      <c r="M461" s="230"/>
      <c r="N461" s="231"/>
      <c r="O461" s="231"/>
      <c r="P461" s="231"/>
      <c r="Q461" s="231"/>
      <c r="R461" s="231"/>
      <c r="S461" s="231"/>
      <c r="T461" s="232"/>
      <c r="AT461" s="233" t="s">
        <v>135</v>
      </c>
      <c r="AU461" s="233" t="s">
        <v>80</v>
      </c>
      <c r="AV461" s="15" t="s">
        <v>76</v>
      </c>
      <c r="AW461" s="15" t="s">
        <v>33</v>
      </c>
      <c r="AX461" s="15" t="s">
        <v>71</v>
      </c>
      <c r="AY461" s="233" t="s">
        <v>124</v>
      </c>
    </row>
    <row r="462" spans="2:51" s="13" customFormat="1" ht="11.25">
      <c r="B462" s="191"/>
      <c r="C462" s="192"/>
      <c r="D462" s="193" t="s">
        <v>135</v>
      </c>
      <c r="E462" s="194" t="s">
        <v>19</v>
      </c>
      <c r="F462" s="195" t="s">
        <v>210</v>
      </c>
      <c r="G462" s="192"/>
      <c r="H462" s="196">
        <v>13</v>
      </c>
      <c r="I462" s="197"/>
      <c r="J462" s="192"/>
      <c r="K462" s="192"/>
      <c r="L462" s="198"/>
      <c r="M462" s="199"/>
      <c r="N462" s="200"/>
      <c r="O462" s="200"/>
      <c r="P462" s="200"/>
      <c r="Q462" s="200"/>
      <c r="R462" s="200"/>
      <c r="S462" s="200"/>
      <c r="T462" s="201"/>
      <c r="AT462" s="202" t="s">
        <v>135</v>
      </c>
      <c r="AU462" s="202" t="s">
        <v>80</v>
      </c>
      <c r="AV462" s="13" t="s">
        <v>80</v>
      </c>
      <c r="AW462" s="13" t="s">
        <v>33</v>
      </c>
      <c r="AX462" s="13" t="s">
        <v>71</v>
      </c>
      <c r="AY462" s="202" t="s">
        <v>124</v>
      </c>
    </row>
    <row r="463" spans="2:51" s="14" customFormat="1" ht="11.25">
      <c r="B463" s="203"/>
      <c r="C463" s="204"/>
      <c r="D463" s="193" t="s">
        <v>135</v>
      </c>
      <c r="E463" s="205" t="s">
        <v>19</v>
      </c>
      <c r="F463" s="206" t="s">
        <v>137</v>
      </c>
      <c r="G463" s="204"/>
      <c r="H463" s="207">
        <v>13</v>
      </c>
      <c r="I463" s="208"/>
      <c r="J463" s="204"/>
      <c r="K463" s="204"/>
      <c r="L463" s="209"/>
      <c r="M463" s="210"/>
      <c r="N463" s="211"/>
      <c r="O463" s="211"/>
      <c r="P463" s="211"/>
      <c r="Q463" s="211"/>
      <c r="R463" s="211"/>
      <c r="S463" s="211"/>
      <c r="T463" s="212"/>
      <c r="AT463" s="213" t="s">
        <v>135</v>
      </c>
      <c r="AU463" s="213" t="s">
        <v>80</v>
      </c>
      <c r="AV463" s="14" t="s">
        <v>81</v>
      </c>
      <c r="AW463" s="14" t="s">
        <v>33</v>
      </c>
      <c r="AX463" s="14" t="s">
        <v>76</v>
      </c>
      <c r="AY463" s="213" t="s">
        <v>124</v>
      </c>
    </row>
    <row r="464" spans="1:65" s="2" customFormat="1" ht="33" customHeight="1">
      <c r="A464" s="34"/>
      <c r="B464" s="35"/>
      <c r="C464" s="173" t="s">
        <v>666</v>
      </c>
      <c r="D464" s="173" t="s">
        <v>127</v>
      </c>
      <c r="E464" s="174" t="s">
        <v>667</v>
      </c>
      <c r="F464" s="175" t="s">
        <v>668</v>
      </c>
      <c r="G464" s="176" t="s">
        <v>166</v>
      </c>
      <c r="H464" s="177">
        <v>22</v>
      </c>
      <c r="I464" s="178"/>
      <c r="J464" s="179">
        <f>ROUND(I464*H464,2)</f>
        <v>0</v>
      </c>
      <c r="K464" s="175" t="s">
        <v>131</v>
      </c>
      <c r="L464" s="39"/>
      <c r="M464" s="180" t="s">
        <v>19</v>
      </c>
      <c r="N464" s="181" t="s">
        <v>42</v>
      </c>
      <c r="O464" s="64"/>
      <c r="P464" s="182">
        <f>O464*H464</f>
        <v>0</v>
      </c>
      <c r="Q464" s="182">
        <v>0.00085</v>
      </c>
      <c r="R464" s="182">
        <f>Q464*H464</f>
        <v>0.018699999999999998</v>
      </c>
      <c r="S464" s="182">
        <v>0</v>
      </c>
      <c r="T464" s="183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184" t="s">
        <v>81</v>
      </c>
      <c r="AT464" s="184" t="s">
        <v>127</v>
      </c>
      <c r="AU464" s="184" t="s">
        <v>80</v>
      </c>
      <c r="AY464" s="17" t="s">
        <v>124</v>
      </c>
      <c r="BE464" s="185">
        <f>IF(N464="základní",J464,0)</f>
        <v>0</v>
      </c>
      <c r="BF464" s="185">
        <f>IF(N464="snížená",J464,0)</f>
        <v>0</v>
      </c>
      <c r="BG464" s="185">
        <f>IF(N464="zákl. přenesená",J464,0)</f>
        <v>0</v>
      </c>
      <c r="BH464" s="185">
        <f>IF(N464="sníž. přenesená",J464,0)</f>
        <v>0</v>
      </c>
      <c r="BI464" s="185">
        <f>IF(N464="nulová",J464,0)</f>
        <v>0</v>
      </c>
      <c r="BJ464" s="17" t="s">
        <v>76</v>
      </c>
      <c r="BK464" s="185">
        <f>ROUND(I464*H464,2)</f>
        <v>0</v>
      </c>
      <c r="BL464" s="17" t="s">
        <v>81</v>
      </c>
      <c r="BM464" s="184" t="s">
        <v>669</v>
      </c>
    </row>
    <row r="465" spans="1:47" s="2" customFormat="1" ht="11.25">
      <c r="A465" s="34"/>
      <c r="B465" s="35"/>
      <c r="C465" s="36"/>
      <c r="D465" s="186" t="s">
        <v>133</v>
      </c>
      <c r="E465" s="36"/>
      <c r="F465" s="187" t="s">
        <v>670</v>
      </c>
      <c r="G465" s="36"/>
      <c r="H465" s="36"/>
      <c r="I465" s="188"/>
      <c r="J465" s="36"/>
      <c r="K465" s="36"/>
      <c r="L465" s="39"/>
      <c r="M465" s="189"/>
      <c r="N465" s="190"/>
      <c r="O465" s="64"/>
      <c r="P465" s="64"/>
      <c r="Q465" s="64"/>
      <c r="R465" s="64"/>
      <c r="S465" s="64"/>
      <c r="T465" s="65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T465" s="17" t="s">
        <v>133</v>
      </c>
      <c r="AU465" s="17" t="s">
        <v>80</v>
      </c>
    </row>
    <row r="466" spans="2:51" s="15" customFormat="1" ht="11.25">
      <c r="B466" s="224"/>
      <c r="C466" s="225"/>
      <c r="D466" s="193" t="s">
        <v>135</v>
      </c>
      <c r="E466" s="226" t="s">
        <v>19</v>
      </c>
      <c r="F466" s="227" t="s">
        <v>671</v>
      </c>
      <c r="G466" s="225"/>
      <c r="H466" s="226" t="s">
        <v>19</v>
      </c>
      <c r="I466" s="228"/>
      <c r="J466" s="225"/>
      <c r="K466" s="225"/>
      <c r="L466" s="229"/>
      <c r="M466" s="230"/>
      <c r="N466" s="231"/>
      <c r="O466" s="231"/>
      <c r="P466" s="231"/>
      <c r="Q466" s="231"/>
      <c r="R466" s="231"/>
      <c r="S466" s="231"/>
      <c r="T466" s="232"/>
      <c r="AT466" s="233" t="s">
        <v>135</v>
      </c>
      <c r="AU466" s="233" t="s">
        <v>80</v>
      </c>
      <c r="AV466" s="15" t="s">
        <v>76</v>
      </c>
      <c r="AW466" s="15" t="s">
        <v>33</v>
      </c>
      <c r="AX466" s="15" t="s">
        <v>71</v>
      </c>
      <c r="AY466" s="233" t="s">
        <v>124</v>
      </c>
    </row>
    <row r="467" spans="2:51" s="13" customFormat="1" ht="11.25">
      <c r="B467" s="191"/>
      <c r="C467" s="192"/>
      <c r="D467" s="193" t="s">
        <v>135</v>
      </c>
      <c r="E467" s="194" t="s">
        <v>19</v>
      </c>
      <c r="F467" s="195" t="s">
        <v>672</v>
      </c>
      <c r="G467" s="192"/>
      <c r="H467" s="196">
        <v>10</v>
      </c>
      <c r="I467" s="197"/>
      <c r="J467" s="192"/>
      <c r="K467" s="192"/>
      <c r="L467" s="198"/>
      <c r="M467" s="199"/>
      <c r="N467" s="200"/>
      <c r="O467" s="200"/>
      <c r="P467" s="200"/>
      <c r="Q467" s="200"/>
      <c r="R467" s="200"/>
      <c r="S467" s="200"/>
      <c r="T467" s="201"/>
      <c r="AT467" s="202" t="s">
        <v>135</v>
      </c>
      <c r="AU467" s="202" t="s">
        <v>80</v>
      </c>
      <c r="AV467" s="13" t="s">
        <v>80</v>
      </c>
      <c r="AW467" s="13" t="s">
        <v>33</v>
      </c>
      <c r="AX467" s="13" t="s">
        <v>71</v>
      </c>
      <c r="AY467" s="202" t="s">
        <v>124</v>
      </c>
    </row>
    <row r="468" spans="2:51" s="15" customFormat="1" ht="11.25">
      <c r="B468" s="224"/>
      <c r="C468" s="225"/>
      <c r="D468" s="193" t="s">
        <v>135</v>
      </c>
      <c r="E468" s="226" t="s">
        <v>19</v>
      </c>
      <c r="F468" s="227" t="s">
        <v>673</v>
      </c>
      <c r="G468" s="225"/>
      <c r="H468" s="226" t="s">
        <v>19</v>
      </c>
      <c r="I468" s="228"/>
      <c r="J468" s="225"/>
      <c r="K468" s="225"/>
      <c r="L468" s="229"/>
      <c r="M468" s="230"/>
      <c r="N468" s="231"/>
      <c r="O468" s="231"/>
      <c r="P468" s="231"/>
      <c r="Q468" s="231"/>
      <c r="R468" s="231"/>
      <c r="S468" s="231"/>
      <c r="T468" s="232"/>
      <c r="AT468" s="233" t="s">
        <v>135</v>
      </c>
      <c r="AU468" s="233" t="s">
        <v>80</v>
      </c>
      <c r="AV468" s="15" t="s">
        <v>76</v>
      </c>
      <c r="AW468" s="15" t="s">
        <v>33</v>
      </c>
      <c r="AX468" s="15" t="s">
        <v>71</v>
      </c>
      <c r="AY468" s="233" t="s">
        <v>124</v>
      </c>
    </row>
    <row r="469" spans="2:51" s="13" customFormat="1" ht="11.25">
      <c r="B469" s="191"/>
      <c r="C469" s="192"/>
      <c r="D469" s="193" t="s">
        <v>135</v>
      </c>
      <c r="E469" s="194" t="s">
        <v>19</v>
      </c>
      <c r="F469" s="195" t="s">
        <v>674</v>
      </c>
      <c r="G469" s="192"/>
      <c r="H469" s="196">
        <v>12</v>
      </c>
      <c r="I469" s="197"/>
      <c r="J469" s="192"/>
      <c r="K469" s="192"/>
      <c r="L469" s="198"/>
      <c r="M469" s="199"/>
      <c r="N469" s="200"/>
      <c r="O469" s="200"/>
      <c r="P469" s="200"/>
      <c r="Q469" s="200"/>
      <c r="R469" s="200"/>
      <c r="S469" s="200"/>
      <c r="T469" s="201"/>
      <c r="AT469" s="202" t="s">
        <v>135</v>
      </c>
      <c r="AU469" s="202" t="s">
        <v>80</v>
      </c>
      <c r="AV469" s="13" t="s">
        <v>80</v>
      </c>
      <c r="AW469" s="13" t="s">
        <v>33</v>
      </c>
      <c r="AX469" s="13" t="s">
        <v>71</v>
      </c>
      <c r="AY469" s="202" t="s">
        <v>124</v>
      </c>
    </row>
    <row r="470" spans="2:51" s="14" customFormat="1" ht="11.25">
      <c r="B470" s="203"/>
      <c r="C470" s="204"/>
      <c r="D470" s="193" t="s">
        <v>135</v>
      </c>
      <c r="E470" s="205" t="s">
        <v>19</v>
      </c>
      <c r="F470" s="206" t="s">
        <v>137</v>
      </c>
      <c r="G470" s="204"/>
      <c r="H470" s="207">
        <v>22</v>
      </c>
      <c r="I470" s="208"/>
      <c r="J470" s="204"/>
      <c r="K470" s="204"/>
      <c r="L470" s="209"/>
      <c r="M470" s="210"/>
      <c r="N470" s="211"/>
      <c r="O470" s="211"/>
      <c r="P470" s="211"/>
      <c r="Q470" s="211"/>
      <c r="R470" s="211"/>
      <c r="S470" s="211"/>
      <c r="T470" s="212"/>
      <c r="AT470" s="213" t="s">
        <v>135</v>
      </c>
      <c r="AU470" s="213" t="s">
        <v>80</v>
      </c>
      <c r="AV470" s="14" t="s">
        <v>81</v>
      </c>
      <c r="AW470" s="14" t="s">
        <v>33</v>
      </c>
      <c r="AX470" s="14" t="s">
        <v>76</v>
      </c>
      <c r="AY470" s="213" t="s">
        <v>124</v>
      </c>
    </row>
    <row r="471" spans="1:65" s="2" customFormat="1" ht="24.2" customHeight="1">
      <c r="A471" s="34"/>
      <c r="B471" s="35"/>
      <c r="C471" s="173" t="s">
        <v>675</v>
      </c>
      <c r="D471" s="173" t="s">
        <v>127</v>
      </c>
      <c r="E471" s="174" t="s">
        <v>676</v>
      </c>
      <c r="F471" s="175" t="s">
        <v>677</v>
      </c>
      <c r="G471" s="176" t="s">
        <v>224</v>
      </c>
      <c r="H471" s="177">
        <v>8</v>
      </c>
      <c r="I471" s="178"/>
      <c r="J471" s="179">
        <f>ROUND(I471*H471,2)</f>
        <v>0</v>
      </c>
      <c r="K471" s="175" t="s">
        <v>131</v>
      </c>
      <c r="L471" s="39"/>
      <c r="M471" s="180" t="s">
        <v>19</v>
      </c>
      <c r="N471" s="181" t="s">
        <v>42</v>
      </c>
      <c r="O471" s="64"/>
      <c r="P471" s="182">
        <f>O471*H471</f>
        <v>0</v>
      </c>
      <c r="Q471" s="182">
        <v>0.00014</v>
      </c>
      <c r="R471" s="182">
        <f>Q471*H471</f>
        <v>0.00112</v>
      </c>
      <c r="S471" s="182">
        <v>0</v>
      </c>
      <c r="T471" s="183">
        <f>S471*H471</f>
        <v>0</v>
      </c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R471" s="184" t="s">
        <v>81</v>
      </c>
      <c r="AT471" s="184" t="s">
        <v>127</v>
      </c>
      <c r="AU471" s="184" t="s">
        <v>80</v>
      </c>
      <c r="AY471" s="17" t="s">
        <v>124</v>
      </c>
      <c r="BE471" s="185">
        <f>IF(N471="základní",J471,0)</f>
        <v>0</v>
      </c>
      <c r="BF471" s="185">
        <f>IF(N471="snížená",J471,0)</f>
        <v>0</v>
      </c>
      <c r="BG471" s="185">
        <f>IF(N471="zákl. přenesená",J471,0)</f>
        <v>0</v>
      </c>
      <c r="BH471" s="185">
        <f>IF(N471="sníž. přenesená",J471,0)</f>
        <v>0</v>
      </c>
      <c r="BI471" s="185">
        <f>IF(N471="nulová",J471,0)</f>
        <v>0</v>
      </c>
      <c r="BJ471" s="17" t="s">
        <v>76</v>
      </c>
      <c r="BK471" s="185">
        <f>ROUND(I471*H471,2)</f>
        <v>0</v>
      </c>
      <c r="BL471" s="17" t="s">
        <v>81</v>
      </c>
      <c r="BM471" s="184" t="s">
        <v>678</v>
      </c>
    </row>
    <row r="472" spans="1:47" s="2" customFormat="1" ht="11.25">
      <c r="A472" s="34"/>
      <c r="B472" s="35"/>
      <c r="C472" s="36"/>
      <c r="D472" s="186" t="s">
        <v>133</v>
      </c>
      <c r="E472" s="36"/>
      <c r="F472" s="187" t="s">
        <v>679</v>
      </c>
      <c r="G472" s="36"/>
      <c r="H472" s="36"/>
      <c r="I472" s="188"/>
      <c r="J472" s="36"/>
      <c r="K472" s="36"/>
      <c r="L472" s="39"/>
      <c r="M472" s="189"/>
      <c r="N472" s="190"/>
      <c r="O472" s="64"/>
      <c r="P472" s="64"/>
      <c r="Q472" s="64"/>
      <c r="R472" s="64"/>
      <c r="S472" s="64"/>
      <c r="T472" s="65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T472" s="17" t="s">
        <v>133</v>
      </c>
      <c r="AU472" s="17" t="s">
        <v>80</v>
      </c>
    </row>
    <row r="473" spans="1:65" s="2" customFormat="1" ht="37.9" customHeight="1">
      <c r="A473" s="34"/>
      <c r="B473" s="35"/>
      <c r="C473" s="173" t="s">
        <v>680</v>
      </c>
      <c r="D473" s="173" t="s">
        <v>127</v>
      </c>
      <c r="E473" s="174" t="s">
        <v>681</v>
      </c>
      <c r="F473" s="175" t="s">
        <v>682</v>
      </c>
      <c r="G473" s="176" t="s">
        <v>224</v>
      </c>
      <c r="H473" s="177">
        <v>162.5</v>
      </c>
      <c r="I473" s="178"/>
      <c r="J473" s="179">
        <f>ROUND(I473*H473,2)</f>
        <v>0</v>
      </c>
      <c r="K473" s="175" t="s">
        <v>131</v>
      </c>
      <c r="L473" s="39"/>
      <c r="M473" s="180" t="s">
        <v>19</v>
      </c>
      <c r="N473" s="181" t="s">
        <v>42</v>
      </c>
      <c r="O473" s="64"/>
      <c r="P473" s="182">
        <f>O473*H473</f>
        <v>0</v>
      </c>
      <c r="Q473" s="182">
        <v>0</v>
      </c>
      <c r="R473" s="182">
        <f>Q473*H473</f>
        <v>0</v>
      </c>
      <c r="S473" s="182">
        <v>0</v>
      </c>
      <c r="T473" s="183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184" t="s">
        <v>81</v>
      </c>
      <c r="AT473" s="184" t="s">
        <v>127</v>
      </c>
      <c r="AU473" s="184" t="s">
        <v>80</v>
      </c>
      <c r="AY473" s="17" t="s">
        <v>124</v>
      </c>
      <c r="BE473" s="185">
        <f>IF(N473="základní",J473,0)</f>
        <v>0</v>
      </c>
      <c r="BF473" s="185">
        <f>IF(N473="snížená",J473,0)</f>
        <v>0</v>
      </c>
      <c r="BG473" s="185">
        <f>IF(N473="zákl. přenesená",J473,0)</f>
        <v>0</v>
      </c>
      <c r="BH473" s="185">
        <f>IF(N473="sníž. přenesená",J473,0)</f>
        <v>0</v>
      </c>
      <c r="BI473" s="185">
        <f>IF(N473="nulová",J473,0)</f>
        <v>0</v>
      </c>
      <c r="BJ473" s="17" t="s">
        <v>76</v>
      </c>
      <c r="BK473" s="185">
        <f>ROUND(I473*H473,2)</f>
        <v>0</v>
      </c>
      <c r="BL473" s="17" t="s">
        <v>81</v>
      </c>
      <c r="BM473" s="184" t="s">
        <v>683</v>
      </c>
    </row>
    <row r="474" spans="1:47" s="2" customFormat="1" ht="11.25">
      <c r="A474" s="34"/>
      <c r="B474" s="35"/>
      <c r="C474" s="36"/>
      <c r="D474" s="186" t="s">
        <v>133</v>
      </c>
      <c r="E474" s="36"/>
      <c r="F474" s="187" t="s">
        <v>684</v>
      </c>
      <c r="G474" s="36"/>
      <c r="H474" s="36"/>
      <c r="I474" s="188"/>
      <c r="J474" s="36"/>
      <c r="K474" s="36"/>
      <c r="L474" s="39"/>
      <c r="M474" s="189"/>
      <c r="N474" s="190"/>
      <c r="O474" s="64"/>
      <c r="P474" s="64"/>
      <c r="Q474" s="64"/>
      <c r="R474" s="64"/>
      <c r="S474" s="64"/>
      <c r="T474" s="65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T474" s="17" t="s">
        <v>133</v>
      </c>
      <c r="AU474" s="17" t="s">
        <v>80</v>
      </c>
    </row>
    <row r="475" spans="2:51" s="13" customFormat="1" ht="11.25">
      <c r="B475" s="191"/>
      <c r="C475" s="192"/>
      <c r="D475" s="193" t="s">
        <v>135</v>
      </c>
      <c r="E475" s="194" t="s">
        <v>19</v>
      </c>
      <c r="F475" s="195" t="s">
        <v>685</v>
      </c>
      <c r="G475" s="192"/>
      <c r="H475" s="196">
        <v>162.5</v>
      </c>
      <c r="I475" s="197"/>
      <c r="J475" s="192"/>
      <c r="K475" s="192"/>
      <c r="L475" s="198"/>
      <c r="M475" s="199"/>
      <c r="N475" s="200"/>
      <c r="O475" s="200"/>
      <c r="P475" s="200"/>
      <c r="Q475" s="200"/>
      <c r="R475" s="200"/>
      <c r="S475" s="200"/>
      <c r="T475" s="201"/>
      <c r="AT475" s="202" t="s">
        <v>135</v>
      </c>
      <c r="AU475" s="202" t="s">
        <v>80</v>
      </c>
      <c r="AV475" s="13" t="s">
        <v>80</v>
      </c>
      <c r="AW475" s="13" t="s">
        <v>33</v>
      </c>
      <c r="AX475" s="13" t="s">
        <v>71</v>
      </c>
      <c r="AY475" s="202" t="s">
        <v>124</v>
      </c>
    </row>
    <row r="476" spans="2:51" s="14" customFormat="1" ht="11.25">
      <c r="B476" s="203"/>
      <c r="C476" s="204"/>
      <c r="D476" s="193" t="s">
        <v>135</v>
      </c>
      <c r="E476" s="205" t="s">
        <v>19</v>
      </c>
      <c r="F476" s="206" t="s">
        <v>137</v>
      </c>
      <c r="G476" s="204"/>
      <c r="H476" s="207">
        <v>162.5</v>
      </c>
      <c r="I476" s="208"/>
      <c r="J476" s="204"/>
      <c r="K476" s="204"/>
      <c r="L476" s="209"/>
      <c r="M476" s="210"/>
      <c r="N476" s="211"/>
      <c r="O476" s="211"/>
      <c r="P476" s="211"/>
      <c r="Q476" s="211"/>
      <c r="R476" s="211"/>
      <c r="S476" s="211"/>
      <c r="T476" s="212"/>
      <c r="AT476" s="213" t="s">
        <v>135</v>
      </c>
      <c r="AU476" s="213" t="s">
        <v>80</v>
      </c>
      <c r="AV476" s="14" t="s">
        <v>81</v>
      </c>
      <c r="AW476" s="14" t="s">
        <v>33</v>
      </c>
      <c r="AX476" s="14" t="s">
        <v>76</v>
      </c>
      <c r="AY476" s="213" t="s">
        <v>124</v>
      </c>
    </row>
    <row r="477" spans="1:65" s="2" customFormat="1" ht="37.9" customHeight="1">
      <c r="A477" s="34"/>
      <c r="B477" s="35"/>
      <c r="C477" s="173" t="s">
        <v>686</v>
      </c>
      <c r="D477" s="173" t="s">
        <v>127</v>
      </c>
      <c r="E477" s="174" t="s">
        <v>687</v>
      </c>
      <c r="F477" s="175" t="s">
        <v>688</v>
      </c>
      <c r="G477" s="176" t="s">
        <v>166</v>
      </c>
      <c r="H477" s="177">
        <v>22</v>
      </c>
      <c r="I477" s="178"/>
      <c r="J477" s="179">
        <f>ROUND(I477*H477,2)</f>
        <v>0</v>
      </c>
      <c r="K477" s="175" t="s">
        <v>131</v>
      </c>
      <c r="L477" s="39"/>
      <c r="M477" s="180" t="s">
        <v>19</v>
      </c>
      <c r="N477" s="181" t="s">
        <v>42</v>
      </c>
      <c r="O477" s="64"/>
      <c r="P477" s="182">
        <f>O477*H477</f>
        <v>0</v>
      </c>
      <c r="Q477" s="182">
        <v>1E-05</v>
      </c>
      <c r="R477" s="182">
        <f>Q477*H477</f>
        <v>0.00022</v>
      </c>
      <c r="S477" s="182">
        <v>0</v>
      </c>
      <c r="T477" s="183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184" t="s">
        <v>81</v>
      </c>
      <c r="AT477" s="184" t="s">
        <v>127</v>
      </c>
      <c r="AU477" s="184" t="s">
        <v>80</v>
      </c>
      <c r="AY477" s="17" t="s">
        <v>124</v>
      </c>
      <c r="BE477" s="185">
        <f>IF(N477="základní",J477,0)</f>
        <v>0</v>
      </c>
      <c r="BF477" s="185">
        <f>IF(N477="snížená",J477,0)</f>
        <v>0</v>
      </c>
      <c r="BG477" s="185">
        <f>IF(N477="zákl. přenesená",J477,0)</f>
        <v>0</v>
      </c>
      <c r="BH477" s="185">
        <f>IF(N477="sníž. přenesená",J477,0)</f>
        <v>0</v>
      </c>
      <c r="BI477" s="185">
        <f>IF(N477="nulová",J477,0)</f>
        <v>0</v>
      </c>
      <c r="BJ477" s="17" t="s">
        <v>76</v>
      </c>
      <c r="BK477" s="185">
        <f>ROUND(I477*H477,2)</f>
        <v>0</v>
      </c>
      <c r="BL477" s="17" t="s">
        <v>81</v>
      </c>
      <c r="BM477" s="184" t="s">
        <v>689</v>
      </c>
    </row>
    <row r="478" spans="1:47" s="2" customFormat="1" ht="11.25">
      <c r="A478" s="34"/>
      <c r="B478" s="35"/>
      <c r="C478" s="36"/>
      <c r="D478" s="186" t="s">
        <v>133</v>
      </c>
      <c r="E478" s="36"/>
      <c r="F478" s="187" t="s">
        <v>690</v>
      </c>
      <c r="G478" s="36"/>
      <c r="H478" s="36"/>
      <c r="I478" s="188"/>
      <c r="J478" s="36"/>
      <c r="K478" s="36"/>
      <c r="L478" s="39"/>
      <c r="M478" s="189"/>
      <c r="N478" s="190"/>
      <c r="O478" s="64"/>
      <c r="P478" s="64"/>
      <c r="Q478" s="64"/>
      <c r="R478" s="64"/>
      <c r="S478" s="64"/>
      <c r="T478" s="65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T478" s="17" t="s">
        <v>133</v>
      </c>
      <c r="AU478" s="17" t="s">
        <v>80</v>
      </c>
    </row>
    <row r="479" spans="1:65" s="2" customFormat="1" ht="49.15" customHeight="1">
      <c r="A479" s="34"/>
      <c r="B479" s="35"/>
      <c r="C479" s="173" t="s">
        <v>691</v>
      </c>
      <c r="D479" s="173" t="s">
        <v>127</v>
      </c>
      <c r="E479" s="174" t="s">
        <v>692</v>
      </c>
      <c r="F479" s="175" t="s">
        <v>693</v>
      </c>
      <c r="G479" s="176" t="s">
        <v>224</v>
      </c>
      <c r="H479" s="177">
        <v>121</v>
      </c>
      <c r="I479" s="178"/>
      <c r="J479" s="179">
        <f>ROUND(I479*H479,2)</f>
        <v>0</v>
      </c>
      <c r="K479" s="175" t="s">
        <v>131</v>
      </c>
      <c r="L479" s="39"/>
      <c r="M479" s="180" t="s">
        <v>19</v>
      </c>
      <c r="N479" s="181" t="s">
        <v>42</v>
      </c>
      <c r="O479" s="64"/>
      <c r="P479" s="182">
        <f>O479*H479</f>
        <v>0</v>
      </c>
      <c r="Q479" s="182">
        <v>0.1554</v>
      </c>
      <c r="R479" s="182">
        <f>Q479*H479</f>
        <v>18.8034</v>
      </c>
      <c r="S479" s="182">
        <v>0</v>
      </c>
      <c r="T479" s="183">
        <f>S479*H479</f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184" t="s">
        <v>81</v>
      </c>
      <c r="AT479" s="184" t="s">
        <v>127</v>
      </c>
      <c r="AU479" s="184" t="s">
        <v>80</v>
      </c>
      <c r="AY479" s="17" t="s">
        <v>124</v>
      </c>
      <c r="BE479" s="185">
        <f>IF(N479="základní",J479,0)</f>
        <v>0</v>
      </c>
      <c r="BF479" s="185">
        <f>IF(N479="snížená",J479,0)</f>
        <v>0</v>
      </c>
      <c r="BG479" s="185">
        <f>IF(N479="zákl. přenesená",J479,0)</f>
        <v>0</v>
      </c>
      <c r="BH479" s="185">
        <f>IF(N479="sníž. přenesená",J479,0)</f>
        <v>0</v>
      </c>
      <c r="BI479" s="185">
        <f>IF(N479="nulová",J479,0)</f>
        <v>0</v>
      </c>
      <c r="BJ479" s="17" t="s">
        <v>76</v>
      </c>
      <c r="BK479" s="185">
        <f>ROUND(I479*H479,2)</f>
        <v>0</v>
      </c>
      <c r="BL479" s="17" t="s">
        <v>81</v>
      </c>
      <c r="BM479" s="184" t="s">
        <v>694</v>
      </c>
    </row>
    <row r="480" spans="1:47" s="2" customFormat="1" ht="11.25">
      <c r="A480" s="34"/>
      <c r="B480" s="35"/>
      <c r="C480" s="36"/>
      <c r="D480" s="186" t="s">
        <v>133</v>
      </c>
      <c r="E480" s="36"/>
      <c r="F480" s="187" t="s">
        <v>695</v>
      </c>
      <c r="G480" s="36"/>
      <c r="H480" s="36"/>
      <c r="I480" s="188"/>
      <c r="J480" s="36"/>
      <c r="K480" s="36"/>
      <c r="L480" s="39"/>
      <c r="M480" s="189"/>
      <c r="N480" s="190"/>
      <c r="O480" s="64"/>
      <c r="P480" s="64"/>
      <c r="Q480" s="64"/>
      <c r="R480" s="64"/>
      <c r="S480" s="64"/>
      <c r="T480" s="65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T480" s="17" t="s">
        <v>133</v>
      </c>
      <c r="AU480" s="17" t="s">
        <v>80</v>
      </c>
    </row>
    <row r="481" spans="2:51" s="15" customFormat="1" ht="11.25">
      <c r="B481" s="224"/>
      <c r="C481" s="225"/>
      <c r="D481" s="193" t="s">
        <v>135</v>
      </c>
      <c r="E481" s="226" t="s">
        <v>19</v>
      </c>
      <c r="F481" s="227" t="s">
        <v>696</v>
      </c>
      <c r="G481" s="225"/>
      <c r="H481" s="226" t="s">
        <v>19</v>
      </c>
      <c r="I481" s="228"/>
      <c r="J481" s="225"/>
      <c r="K481" s="225"/>
      <c r="L481" s="229"/>
      <c r="M481" s="230"/>
      <c r="N481" s="231"/>
      <c r="O481" s="231"/>
      <c r="P481" s="231"/>
      <c r="Q481" s="231"/>
      <c r="R481" s="231"/>
      <c r="S481" s="231"/>
      <c r="T481" s="232"/>
      <c r="AT481" s="233" t="s">
        <v>135</v>
      </c>
      <c r="AU481" s="233" t="s">
        <v>80</v>
      </c>
      <c r="AV481" s="15" t="s">
        <v>76</v>
      </c>
      <c r="AW481" s="15" t="s">
        <v>33</v>
      </c>
      <c r="AX481" s="15" t="s">
        <v>71</v>
      </c>
      <c r="AY481" s="233" t="s">
        <v>124</v>
      </c>
    </row>
    <row r="482" spans="2:51" s="15" customFormat="1" ht="11.25">
      <c r="B482" s="224"/>
      <c r="C482" s="225"/>
      <c r="D482" s="193" t="s">
        <v>135</v>
      </c>
      <c r="E482" s="226" t="s">
        <v>19</v>
      </c>
      <c r="F482" s="227" t="s">
        <v>697</v>
      </c>
      <c r="G482" s="225"/>
      <c r="H482" s="226" t="s">
        <v>19</v>
      </c>
      <c r="I482" s="228"/>
      <c r="J482" s="225"/>
      <c r="K482" s="225"/>
      <c r="L482" s="229"/>
      <c r="M482" s="230"/>
      <c r="N482" s="231"/>
      <c r="O482" s="231"/>
      <c r="P482" s="231"/>
      <c r="Q482" s="231"/>
      <c r="R482" s="231"/>
      <c r="S482" s="231"/>
      <c r="T482" s="232"/>
      <c r="AT482" s="233" t="s">
        <v>135</v>
      </c>
      <c r="AU482" s="233" t="s">
        <v>80</v>
      </c>
      <c r="AV482" s="15" t="s">
        <v>76</v>
      </c>
      <c r="AW482" s="15" t="s">
        <v>33</v>
      </c>
      <c r="AX482" s="15" t="s">
        <v>71</v>
      </c>
      <c r="AY482" s="233" t="s">
        <v>124</v>
      </c>
    </row>
    <row r="483" spans="2:51" s="13" customFormat="1" ht="11.25">
      <c r="B483" s="191"/>
      <c r="C483" s="192"/>
      <c r="D483" s="193" t="s">
        <v>135</v>
      </c>
      <c r="E483" s="194" t="s">
        <v>19</v>
      </c>
      <c r="F483" s="195" t="s">
        <v>698</v>
      </c>
      <c r="G483" s="192"/>
      <c r="H483" s="196">
        <v>105</v>
      </c>
      <c r="I483" s="197"/>
      <c r="J483" s="192"/>
      <c r="K483" s="192"/>
      <c r="L483" s="198"/>
      <c r="M483" s="199"/>
      <c r="N483" s="200"/>
      <c r="O483" s="200"/>
      <c r="P483" s="200"/>
      <c r="Q483" s="200"/>
      <c r="R483" s="200"/>
      <c r="S483" s="200"/>
      <c r="T483" s="201"/>
      <c r="AT483" s="202" t="s">
        <v>135</v>
      </c>
      <c r="AU483" s="202" t="s">
        <v>80</v>
      </c>
      <c r="AV483" s="13" t="s">
        <v>80</v>
      </c>
      <c r="AW483" s="13" t="s">
        <v>33</v>
      </c>
      <c r="AX483" s="13" t="s">
        <v>71</v>
      </c>
      <c r="AY483" s="202" t="s">
        <v>124</v>
      </c>
    </row>
    <row r="484" spans="2:51" s="15" customFormat="1" ht="11.25">
      <c r="B484" s="224"/>
      <c r="C484" s="225"/>
      <c r="D484" s="193" t="s">
        <v>135</v>
      </c>
      <c r="E484" s="226" t="s">
        <v>19</v>
      </c>
      <c r="F484" s="227" t="s">
        <v>699</v>
      </c>
      <c r="G484" s="225"/>
      <c r="H484" s="226" t="s">
        <v>19</v>
      </c>
      <c r="I484" s="228"/>
      <c r="J484" s="225"/>
      <c r="K484" s="225"/>
      <c r="L484" s="229"/>
      <c r="M484" s="230"/>
      <c r="N484" s="231"/>
      <c r="O484" s="231"/>
      <c r="P484" s="231"/>
      <c r="Q484" s="231"/>
      <c r="R484" s="231"/>
      <c r="S484" s="231"/>
      <c r="T484" s="232"/>
      <c r="AT484" s="233" t="s">
        <v>135</v>
      </c>
      <c r="AU484" s="233" t="s">
        <v>80</v>
      </c>
      <c r="AV484" s="15" t="s">
        <v>76</v>
      </c>
      <c r="AW484" s="15" t="s">
        <v>33</v>
      </c>
      <c r="AX484" s="15" t="s">
        <v>71</v>
      </c>
      <c r="AY484" s="233" t="s">
        <v>124</v>
      </c>
    </row>
    <row r="485" spans="2:51" s="13" customFormat="1" ht="11.25">
      <c r="B485" s="191"/>
      <c r="C485" s="192"/>
      <c r="D485" s="193" t="s">
        <v>135</v>
      </c>
      <c r="E485" s="194" t="s">
        <v>19</v>
      </c>
      <c r="F485" s="195" t="s">
        <v>700</v>
      </c>
      <c r="G485" s="192"/>
      <c r="H485" s="196">
        <v>4</v>
      </c>
      <c r="I485" s="197"/>
      <c r="J485" s="192"/>
      <c r="K485" s="192"/>
      <c r="L485" s="198"/>
      <c r="M485" s="199"/>
      <c r="N485" s="200"/>
      <c r="O485" s="200"/>
      <c r="P485" s="200"/>
      <c r="Q485" s="200"/>
      <c r="R485" s="200"/>
      <c r="S485" s="200"/>
      <c r="T485" s="201"/>
      <c r="AT485" s="202" t="s">
        <v>135</v>
      </c>
      <c r="AU485" s="202" t="s">
        <v>80</v>
      </c>
      <c r="AV485" s="13" t="s">
        <v>80</v>
      </c>
      <c r="AW485" s="13" t="s">
        <v>33</v>
      </c>
      <c r="AX485" s="13" t="s">
        <v>71</v>
      </c>
      <c r="AY485" s="202" t="s">
        <v>124</v>
      </c>
    </row>
    <row r="486" spans="2:51" s="15" customFormat="1" ht="11.25">
      <c r="B486" s="224"/>
      <c r="C486" s="225"/>
      <c r="D486" s="193" t="s">
        <v>135</v>
      </c>
      <c r="E486" s="226" t="s">
        <v>19</v>
      </c>
      <c r="F486" s="227" t="s">
        <v>701</v>
      </c>
      <c r="G486" s="225"/>
      <c r="H486" s="226" t="s">
        <v>19</v>
      </c>
      <c r="I486" s="228"/>
      <c r="J486" s="225"/>
      <c r="K486" s="225"/>
      <c r="L486" s="229"/>
      <c r="M486" s="230"/>
      <c r="N486" s="231"/>
      <c r="O486" s="231"/>
      <c r="P486" s="231"/>
      <c r="Q486" s="231"/>
      <c r="R486" s="231"/>
      <c r="S486" s="231"/>
      <c r="T486" s="232"/>
      <c r="AT486" s="233" t="s">
        <v>135</v>
      </c>
      <c r="AU486" s="233" t="s">
        <v>80</v>
      </c>
      <c r="AV486" s="15" t="s">
        <v>76</v>
      </c>
      <c r="AW486" s="15" t="s">
        <v>33</v>
      </c>
      <c r="AX486" s="15" t="s">
        <v>71</v>
      </c>
      <c r="AY486" s="233" t="s">
        <v>124</v>
      </c>
    </row>
    <row r="487" spans="2:51" s="13" customFormat="1" ht="11.25">
      <c r="B487" s="191"/>
      <c r="C487" s="192"/>
      <c r="D487" s="193" t="s">
        <v>135</v>
      </c>
      <c r="E487" s="194" t="s">
        <v>19</v>
      </c>
      <c r="F487" s="195" t="s">
        <v>702</v>
      </c>
      <c r="G487" s="192"/>
      <c r="H487" s="196">
        <v>12</v>
      </c>
      <c r="I487" s="197"/>
      <c r="J487" s="192"/>
      <c r="K487" s="192"/>
      <c r="L487" s="198"/>
      <c r="M487" s="199"/>
      <c r="N487" s="200"/>
      <c r="O487" s="200"/>
      <c r="P487" s="200"/>
      <c r="Q487" s="200"/>
      <c r="R487" s="200"/>
      <c r="S487" s="200"/>
      <c r="T487" s="201"/>
      <c r="AT487" s="202" t="s">
        <v>135</v>
      </c>
      <c r="AU487" s="202" t="s">
        <v>80</v>
      </c>
      <c r="AV487" s="13" t="s">
        <v>80</v>
      </c>
      <c r="AW487" s="13" t="s">
        <v>33</v>
      </c>
      <c r="AX487" s="13" t="s">
        <v>71</v>
      </c>
      <c r="AY487" s="202" t="s">
        <v>124</v>
      </c>
    </row>
    <row r="488" spans="2:51" s="14" customFormat="1" ht="11.25">
      <c r="B488" s="203"/>
      <c r="C488" s="204"/>
      <c r="D488" s="193" t="s">
        <v>135</v>
      </c>
      <c r="E488" s="205" t="s">
        <v>19</v>
      </c>
      <c r="F488" s="206" t="s">
        <v>137</v>
      </c>
      <c r="G488" s="204"/>
      <c r="H488" s="207">
        <v>121</v>
      </c>
      <c r="I488" s="208"/>
      <c r="J488" s="204"/>
      <c r="K488" s="204"/>
      <c r="L488" s="209"/>
      <c r="M488" s="210"/>
      <c r="N488" s="211"/>
      <c r="O488" s="211"/>
      <c r="P488" s="211"/>
      <c r="Q488" s="211"/>
      <c r="R488" s="211"/>
      <c r="S488" s="211"/>
      <c r="T488" s="212"/>
      <c r="AT488" s="213" t="s">
        <v>135</v>
      </c>
      <c r="AU488" s="213" t="s">
        <v>80</v>
      </c>
      <c r="AV488" s="14" t="s">
        <v>81</v>
      </c>
      <c r="AW488" s="14" t="s">
        <v>33</v>
      </c>
      <c r="AX488" s="14" t="s">
        <v>76</v>
      </c>
      <c r="AY488" s="213" t="s">
        <v>124</v>
      </c>
    </row>
    <row r="489" spans="1:65" s="2" customFormat="1" ht="16.5" customHeight="1">
      <c r="A489" s="34"/>
      <c r="B489" s="35"/>
      <c r="C489" s="214" t="s">
        <v>703</v>
      </c>
      <c r="D489" s="214" t="s">
        <v>147</v>
      </c>
      <c r="E489" s="215" t="s">
        <v>704</v>
      </c>
      <c r="F489" s="216" t="s">
        <v>705</v>
      </c>
      <c r="G489" s="217" t="s">
        <v>224</v>
      </c>
      <c r="H489" s="218">
        <v>123.42</v>
      </c>
      <c r="I489" s="219"/>
      <c r="J489" s="220">
        <f>ROUND(I489*H489,2)</f>
        <v>0</v>
      </c>
      <c r="K489" s="216" t="s">
        <v>131</v>
      </c>
      <c r="L489" s="221"/>
      <c r="M489" s="222" t="s">
        <v>19</v>
      </c>
      <c r="N489" s="223" t="s">
        <v>42</v>
      </c>
      <c r="O489" s="64"/>
      <c r="P489" s="182">
        <f>O489*H489</f>
        <v>0</v>
      </c>
      <c r="Q489" s="182">
        <v>0.08</v>
      </c>
      <c r="R489" s="182">
        <f>Q489*H489</f>
        <v>9.8736</v>
      </c>
      <c r="S489" s="182">
        <v>0</v>
      </c>
      <c r="T489" s="183">
        <f>S489*H489</f>
        <v>0</v>
      </c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R489" s="184" t="s">
        <v>151</v>
      </c>
      <c r="AT489" s="184" t="s">
        <v>147</v>
      </c>
      <c r="AU489" s="184" t="s">
        <v>80</v>
      </c>
      <c r="AY489" s="17" t="s">
        <v>124</v>
      </c>
      <c r="BE489" s="185">
        <f>IF(N489="základní",J489,0)</f>
        <v>0</v>
      </c>
      <c r="BF489" s="185">
        <f>IF(N489="snížená",J489,0)</f>
        <v>0</v>
      </c>
      <c r="BG489" s="185">
        <f>IF(N489="zákl. přenesená",J489,0)</f>
        <v>0</v>
      </c>
      <c r="BH489" s="185">
        <f>IF(N489="sníž. přenesená",J489,0)</f>
        <v>0</v>
      </c>
      <c r="BI489" s="185">
        <f>IF(N489="nulová",J489,0)</f>
        <v>0</v>
      </c>
      <c r="BJ489" s="17" t="s">
        <v>76</v>
      </c>
      <c r="BK489" s="185">
        <f>ROUND(I489*H489,2)</f>
        <v>0</v>
      </c>
      <c r="BL489" s="17" t="s">
        <v>81</v>
      </c>
      <c r="BM489" s="184" t="s">
        <v>706</v>
      </c>
    </row>
    <row r="490" spans="2:51" s="13" customFormat="1" ht="11.25">
      <c r="B490" s="191"/>
      <c r="C490" s="192"/>
      <c r="D490" s="193" t="s">
        <v>135</v>
      </c>
      <c r="E490" s="192"/>
      <c r="F490" s="195" t="s">
        <v>707</v>
      </c>
      <c r="G490" s="192"/>
      <c r="H490" s="196">
        <v>123.42</v>
      </c>
      <c r="I490" s="197"/>
      <c r="J490" s="192"/>
      <c r="K490" s="192"/>
      <c r="L490" s="198"/>
      <c r="M490" s="199"/>
      <c r="N490" s="200"/>
      <c r="O490" s="200"/>
      <c r="P490" s="200"/>
      <c r="Q490" s="200"/>
      <c r="R490" s="200"/>
      <c r="S490" s="200"/>
      <c r="T490" s="201"/>
      <c r="AT490" s="202" t="s">
        <v>135</v>
      </c>
      <c r="AU490" s="202" t="s">
        <v>80</v>
      </c>
      <c r="AV490" s="13" t="s">
        <v>80</v>
      </c>
      <c r="AW490" s="13" t="s">
        <v>4</v>
      </c>
      <c r="AX490" s="13" t="s">
        <v>76</v>
      </c>
      <c r="AY490" s="202" t="s">
        <v>124</v>
      </c>
    </row>
    <row r="491" spans="1:65" s="2" customFormat="1" ht="49.15" customHeight="1">
      <c r="A491" s="34"/>
      <c r="B491" s="35"/>
      <c r="C491" s="173" t="s">
        <v>708</v>
      </c>
      <c r="D491" s="173" t="s">
        <v>127</v>
      </c>
      <c r="E491" s="174" t="s">
        <v>709</v>
      </c>
      <c r="F491" s="175" t="s">
        <v>710</v>
      </c>
      <c r="G491" s="176" t="s">
        <v>224</v>
      </c>
      <c r="H491" s="177">
        <v>138</v>
      </c>
      <c r="I491" s="178"/>
      <c r="J491" s="179">
        <f>ROUND(I491*H491,2)</f>
        <v>0</v>
      </c>
      <c r="K491" s="175" t="s">
        <v>131</v>
      </c>
      <c r="L491" s="39"/>
      <c r="M491" s="180" t="s">
        <v>19</v>
      </c>
      <c r="N491" s="181" t="s">
        <v>42</v>
      </c>
      <c r="O491" s="64"/>
      <c r="P491" s="182">
        <f>O491*H491</f>
        <v>0</v>
      </c>
      <c r="Q491" s="182">
        <v>0.1295</v>
      </c>
      <c r="R491" s="182">
        <f>Q491*H491</f>
        <v>17.871000000000002</v>
      </c>
      <c r="S491" s="182">
        <v>0</v>
      </c>
      <c r="T491" s="183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184" t="s">
        <v>81</v>
      </c>
      <c r="AT491" s="184" t="s">
        <v>127</v>
      </c>
      <c r="AU491" s="184" t="s">
        <v>80</v>
      </c>
      <c r="AY491" s="17" t="s">
        <v>124</v>
      </c>
      <c r="BE491" s="185">
        <f>IF(N491="základní",J491,0)</f>
        <v>0</v>
      </c>
      <c r="BF491" s="185">
        <f>IF(N491="snížená",J491,0)</f>
        <v>0</v>
      </c>
      <c r="BG491" s="185">
        <f>IF(N491="zákl. přenesená",J491,0)</f>
        <v>0</v>
      </c>
      <c r="BH491" s="185">
        <f>IF(N491="sníž. přenesená",J491,0)</f>
        <v>0</v>
      </c>
      <c r="BI491" s="185">
        <f>IF(N491="nulová",J491,0)</f>
        <v>0</v>
      </c>
      <c r="BJ491" s="17" t="s">
        <v>76</v>
      </c>
      <c r="BK491" s="185">
        <f>ROUND(I491*H491,2)</f>
        <v>0</v>
      </c>
      <c r="BL491" s="17" t="s">
        <v>81</v>
      </c>
      <c r="BM491" s="184" t="s">
        <v>711</v>
      </c>
    </row>
    <row r="492" spans="1:47" s="2" customFormat="1" ht="11.25">
      <c r="A492" s="34"/>
      <c r="B492" s="35"/>
      <c r="C492" s="36"/>
      <c r="D492" s="186" t="s">
        <v>133</v>
      </c>
      <c r="E492" s="36"/>
      <c r="F492" s="187" t="s">
        <v>712</v>
      </c>
      <c r="G492" s="36"/>
      <c r="H492" s="36"/>
      <c r="I492" s="188"/>
      <c r="J492" s="36"/>
      <c r="K492" s="36"/>
      <c r="L492" s="39"/>
      <c r="M492" s="189"/>
      <c r="N492" s="190"/>
      <c r="O492" s="64"/>
      <c r="P492" s="64"/>
      <c r="Q492" s="64"/>
      <c r="R492" s="64"/>
      <c r="S492" s="64"/>
      <c r="T492" s="65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T492" s="17" t="s">
        <v>133</v>
      </c>
      <c r="AU492" s="17" t="s">
        <v>80</v>
      </c>
    </row>
    <row r="493" spans="2:51" s="15" customFormat="1" ht="11.25">
      <c r="B493" s="224"/>
      <c r="C493" s="225"/>
      <c r="D493" s="193" t="s">
        <v>135</v>
      </c>
      <c r="E493" s="226" t="s">
        <v>19</v>
      </c>
      <c r="F493" s="227" t="s">
        <v>713</v>
      </c>
      <c r="G493" s="225"/>
      <c r="H493" s="226" t="s">
        <v>19</v>
      </c>
      <c r="I493" s="228"/>
      <c r="J493" s="225"/>
      <c r="K493" s="225"/>
      <c r="L493" s="229"/>
      <c r="M493" s="230"/>
      <c r="N493" s="231"/>
      <c r="O493" s="231"/>
      <c r="P493" s="231"/>
      <c r="Q493" s="231"/>
      <c r="R493" s="231"/>
      <c r="S493" s="231"/>
      <c r="T493" s="232"/>
      <c r="AT493" s="233" t="s">
        <v>135</v>
      </c>
      <c r="AU493" s="233" t="s">
        <v>80</v>
      </c>
      <c r="AV493" s="15" t="s">
        <v>76</v>
      </c>
      <c r="AW493" s="15" t="s">
        <v>33</v>
      </c>
      <c r="AX493" s="15" t="s">
        <v>71</v>
      </c>
      <c r="AY493" s="233" t="s">
        <v>124</v>
      </c>
    </row>
    <row r="494" spans="2:51" s="13" customFormat="1" ht="11.25">
      <c r="B494" s="191"/>
      <c r="C494" s="192"/>
      <c r="D494" s="193" t="s">
        <v>135</v>
      </c>
      <c r="E494" s="194" t="s">
        <v>19</v>
      </c>
      <c r="F494" s="195" t="s">
        <v>490</v>
      </c>
      <c r="G494" s="192"/>
      <c r="H494" s="196">
        <v>60</v>
      </c>
      <c r="I494" s="197"/>
      <c r="J494" s="192"/>
      <c r="K494" s="192"/>
      <c r="L494" s="198"/>
      <c r="M494" s="199"/>
      <c r="N494" s="200"/>
      <c r="O494" s="200"/>
      <c r="P494" s="200"/>
      <c r="Q494" s="200"/>
      <c r="R494" s="200"/>
      <c r="S494" s="200"/>
      <c r="T494" s="201"/>
      <c r="AT494" s="202" t="s">
        <v>135</v>
      </c>
      <c r="AU494" s="202" t="s">
        <v>80</v>
      </c>
      <c r="AV494" s="13" t="s">
        <v>80</v>
      </c>
      <c r="AW494" s="13" t="s">
        <v>33</v>
      </c>
      <c r="AX494" s="13" t="s">
        <v>71</v>
      </c>
      <c r="AY494" s="202" t="s">
        <v>124</v>
      </c>
    </row>
    <row r="495" spans="2:51" s="15" customFormat="1" ht="11.25">
      <c r="B495" s="224"/>
      <c r="C495" s="225"/>
      <c r="D495" s="193" t="s">
        <v>135</v>
      </c>
      <c r="E495" s="226" t="s">
        <v>19</v>
      </c>
      <c r="F495" s="227" t="s">
        <v>714</v>
      </c>
      <c r="G495" s="225"/>
      <c r="H495" s="226" t="s">
        <v>19</v>
      </c>
      <c r="I495" s="228"/>
      <c r="J495" s="225"/>
      <c r="K495" s="225"/>
      <c r="L495" s="229"/>
      <c r="M495" s="230"/>
      <c r="N495" s="231"/>
      <c r="O495" s="231"/>
      <c r="P495" s="231"/>
      <c r="Q495" s="231"/>
      <c r="R495" s="231"/>
      <c r="S495" s="231"/>
      <c r="T495" s="232"/>
      <c r="AT495" s="233" t="s">
        <v>135</v>
      </c>
      <c r="AU495" s="233" t="s">
        <v>80</v>
      </c>
      <c r="AV495" s="15" t="s">
        <v>76</v>
      </c>
      <c r="AW495" s="15" t="s">
        <v>33</v>
      </c>
      <c r="AX495" s="15" t="s">
        <v>71</v>
      </c>
      <c r="AY495" s="233" t="s">
        <v>124</v>
      </c>
    </row>
    <row r="496" spans="2:51" s="13" customFormat="1" ht="11.25">
      <c r="B496" s="191"/>
      <c r="C496" s="192"/>
      <c r="D496" s="193" t="s">
        <v>135</v>
      </c>
      <c r="E496" s="194" t="s">
        <v>19</v>
      </c>
      <c r="F496" s="195" t="s">
        <v>597</v>
      </c>
      <c r="G496" s="192"/>
      <c r="H496" s="196">
        <v>78</v>
      </c>
      <c r="I496" s="197"/>
      <c r="J496" s="192"/>
      <c r="K496" s="192"/>
      <c r="L496" s="198"/>
      <c r="M496" s="199"/>
      <c r="N496" s="200"/>
      <c r="O496" s="200"/>
      <c r="P496" s="200"/>
      <c r="Q496" s="200"/>
      <c r="R496" s="200"/>
      <c r="S496" s="200"/>
      <c r="T496" s="201"/>
      <c r="AT496" s="202" t="s">
        <v>135</v>
      </c>
      <c r="AU496" s="202" t="s">
        <v>80</v>
      </c>
      <c r="AV496" s="13" t="s">
        <v>80</v>
      </c>
      <c r="AW496" s="13" t="s">
        <v>33</v>
      </c>
      <c r="AX496" s="13" t="s">
        <v>71</v>
      </c>
      <c r="AY496" s="202" t="s">
        <v>124</v>
      </c>
    </row>
    <row r="497" spans="2:51" s="14" customFormat="1" ht="11.25">
      <c r="B497" s="203"/>
      <c r="C497" s="204"/>
      <c r="D497" s="193" t="s">
        <v>135</v>
      </c>
      <c r="E497" s="205" t="s">
        <v>19</v>
      </c>
      <c r="F497" s="206" t="s">
        <v>137</v>
      </c>
      <c r="G497" s="204"/>
      <c r="H497" s="207">
        <v>138</v>
      </c>
      <c r="I497" s="208"/>
      <c r="J497" s="204"/>
      <c r="K497" s="204"/>
      <c r="L497" s="209"/>
      <c r="M497" s="210"/>
      <c r="N497" s="211"/>
      <c r="O497" s="211"/>
      <c r="P497" s="211"/>
      <c r="Q497" s="211"/>
      <c r="R497" s="211"/>
      <c r="S497" s="211"/>
      <c r="T497" s="212"/>
      <c r="AT497" s="213" t="s">
        <v>135</v>
      </c>
      <c r="AU497" s="213" t="s">
        <v>80</v>
      </c>
      <c r="AV497" s="14" t="s">
        <v>81</v>
      </c>
      <c r="AW497" s="14" t="s">
        <v>33</v>
      </c>
      <c r="AX497" s="14" t="s">
        <v>76</v>
      </c>
      <c r="AY497" s="213" t="s">
        <v>124</v>
      </c>
    </row>
    <row r="498" spans="1:65" s="2" customFormat="1" ht="16.5" customHeight="1">
      <c r="A498" s="34"/>
      <c r="B498" s="35"/>
      <c r="C498" s="214" t="s">
        <v>715</v>
      </c>
      <c r="D498" s="214" t="s">
        <v>147</v>
      </c>
      <c r="E498" s="215" t="s">
        <v>716</v>
      </c>
      <c r="F498" s="216" t="s">
        <v>717</v>
      </c>
      <c r="G498" s="217" t="s">
        <v>224</v>
      </c>
      <c r="H498" s="218">
        <v>61.2</v>
      </c>
      <c r="I498" s="219"/>
      <c r="J498" s="220">
        <f>ROUND(I498*H498,2)</f>
        <v>0</v>
      </c>
      <c r="K498" s="216" t="s">
        <v>131</v>
      </c>
      <c r="L498" s="221"/>
      <c r="M498" s="222" t="s">
        <v>19</v>
      </c>
      <c r="N498" s="223" t="s">
        <v>42</v>
      </c>
      <c r="O498" s="64"/>
      <c r="P498" s="182">
        <f>O498*H498</f>
        <v>0</v>
      </c>
      <c r="Q498" s="182">
        <v>0.045</v>
      </c>
      <c r="R498" s="182">
        <f>Q498*H498</f>
        <v>2.754</v>
      </c>
      <c r="S498" s="182">
        <v>0</v>
      </c>
      <c r="T498" s="183">
        <f>S498*H498</f>
        <v>0</v>
      </c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R498" s="184" t="s">
        <v>151</v>
      </c>
      <c r="AT498" s="184" t="s">
        <v>147</v>
      </c>
      <c r="AU498" s="184" t="s">
        <v>80</v>
      </c>
      <c r="AY498" s="17" t="s">
        <v>124</v>
      </c>
      <c r="BE498" s="185">
        <f>IF(N498="základní",J498,0)</f>
        <v>0</v>
      </c>
      <c r="BF498" s="185">
        <f>IF(N498="snížená",J498,0)</f>
        <v>0</v>
      </c>
      <c r="BG498" s="185">
        <f>IF(N498="zákl. přenesená",J498,0)</f>
        <v>0</v>
      </c>
      <c r="BH498" s="185">
        <f>IF(N498="sníž. přenesená",J498,0)</f>
        <v>0</v>
      </c>
      <c r="BI498" s="185">
        <f>IF(N498="nulová",J498,0)</f>
        <v>0</v>
      </c>
      <c r="BJ498" s="17" t="s">
        <v>76</v>
      </c>
      <c r="BK498" s="185">
        <f>ROUND(I498*H498,2)</f>
        <v>0</v>
      </c>
      <c r="BL498" s="17" t="s">
        <v>81</v>
      </c>
      <c r="BM498" s="184" t="s">
        <v>718</v>
      </c>
    </row>
    <row r="499" spans="2:51" s="13" customFormat="1" ht="11.25">
      <c r="B499" s="191"/>
      <c r="C499" s="192"/>
      <c r="D499" s="193" t="s">
        <v>135</v>
      </c>
      <c r="E499" s="192"/>
      <c r="F499" s="195" t="s">
        <v>719</v>
      </c>
      <c r="G499" s="192"/>
      <c r="H499" s="196">
        <v>61.2</v>
      </c>
      <c r="I499" s="197"/>
      <c r="J499" s="192"/>
      <c r="K499" s="192"/>
      <c r="L499" s="198"/>
      <c r="M499" s="199"/>
      <c r="N499" s="200"/>
      <c r="O499" s="200"/>
      <c r="P499" s="200"/>
      <c r="Q499" s="200"/>
      <c r="R499" s="200"/>
      <c r="S499" s="200"/>
      <c r="T499" s="201"/>
      <c r="AT499" s="202" t="s">
        <v>135</v>
      </c>
      <c r="AU499" s="202" t="s">
        <v>80</v>
      </c>
      <c r="AV499" s="13" t="s">
        <v>80</v>
      </c>
      <c r="AW499" s="13" t="s">
        <v>4</v>
      </c>
      <c r="AX499" s="13" t="s">
        <v>76</v>
      </c>
      <c r="AY499" s="202" t="s">
        <v>124</v>
      </c>
    </row>
    <row r="500" spans="1:65" s="2" customFormat="1" ht="16.5" customHeight="1">
      <c r="A500" s="34"/>
      <c r="B500" s="35"/>
      <c r="C500" s="214" t="s">
        <v>720</v>
      </c>
      <c r="D500" s="214" t="s">
        <v>147</v>
      </c>
      <c r="E500" s="215" t="s">
        <v>721</v>
      </c>
      <c r="F500" s="216" t="s">
        <v>722</v>
      </c>
      <c r="G500" s="217" t="s">
        <v>224</v>
      </c>
      <c r="H500" s="218">
        <v>79.56</v>
      </c>
      <c r="I500" s="219"/>
      <c r="J500" s="220">
        <f>ROUND(I500*H500,2)</f>
        <v>0</v>
      </c>
      <c r="K500" s="216" t="s">
        <v>131</v>
      </c>
      <c r="L500" s="221"/>
      <c r="M500" s="222" t="s">
        <v>19</v>
      </c>
      <c r="N500" s="223" t="s">
        <v>42</v>
      </c>
      <c r="O500" s="64"/>
      <c r="P500" s="182">
        <f>O500*H500</f>
        <v>0</v>
      </c>
      <c r="Q500" s="182">
        <v>0.05612</v>
      </c>
      <c r="R500" s="182">
        <f>Q500*H500</f>
        <v>4.464907200000001</v>
      </c>
      <c r="S500" s="182">
        <v>0</v>
      </c>
      <c r="T500" s="183">
        <f>S500*H500</f>
        <v>0</v>
      </c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R500" s="184" t="s">
        <v>151</v>
      </c>
      <c r="AT500" s="184" t="s">
        <v>147</v>
      </c>
      <c r="AU500" s="184" t="s">
        <v>80</v>
      </c>
      <c r="AY500" s="17" t="s">
        <v>124</v>
      </c>
      <c r="BE500" s="185">
        <f>IF(N500="základní",J500,0)</f>
        <v>0</v>
      </c>
      <c r="BF500" s="185">
        <f>IF(N500="snížená",J500,0)</f>
        <v>0</v>
      </c>
      <c r="BG500" s="185">
        <f>IF(N500="zákl. přenesená",J500,0)</f>
        <v>0</v>
      </c>
      <c r="BH500" s="185">
        <f>IF(N500="sníž. přenesená",J500,0)</f>
        <v>0</v>
      </c>
      <c r="BI500" s="185">
        <f>IF(N500="nulová",J500,0)</f>
        <v>0</v>
      </c>
      <c r="BJ500" s="17" t="s">
        <v>76</v>
      </c>
      <c r="BK500" s="185">
        <f>ROUND(I500*H500,2)</f>
        <v>0</v>
      </c>
      <c r="BL500" s="17" t="s">
        <v>81</v>
      </c>
      <c r="BM500" s="184" t="s">
        <v>723</v>
      </c>
    </row>
    <row r="501" spans="2:51" s="13" customFormat="1" ht="11.25">
      <c r="B501" s="191"/>
      <c r="C501" s="192"/>
      <c r="D501" s="193" t="s">
        <v>135</v>
      </c>
      <c r="E501" s="192"/>
      <c r="F501" s="195" t="s">
        <v>724</v>
      </c>
      <c r="G501" s="192"/>
      <c r="H501" s="196">
        <v>79.56</v>
      </c>
      <c r="I501" s="197"/>
      <c r="J501" s="192"/>
      <c r="K501" s="192"/>
      <c r="L501" s="198"/>
      <c r="M501" s="199"/>
      <c r="N501" s="200"/>
      <c r="O501" s="200"/>
      <c r="P501" s="200"/>
      <c r="Q501" s="200"/>
      <c r="R501" s="200"/>
      <c r="S501" s="200"/>
      <c r="T501" s="201"/>
      <c r="AT501" s="202" t="s">
        <v>135</v>
      </c>
      <c r="AU501" s="202" t="s">
        <v>80</v>
      </c>
      <c r="AV501" s="13" t="s">
        <v>80</v>
      </c>
      <c r="AW501" s="13" t="s">
        <v>4</v>
      </c>
      <c r="AX501" s="13" t="s">
        <v>76</v>
      </c>
      <c r="AY501" s="202" t="s">
        <v>124</v>
      </c>
    </row>
    <row r="502" spans="1:65" s="2" customFormat="1" ht="44.25" customHeight="1">
      <c r="A502" s="34"/>
      <c r="B502" s="35"/>
      <c r="C502" s="173" t="s">
        <v>725</v>
      </c>
      <c r="D502" s="173" t="s">
        <v>127</v>
      </c>
      <c r="E502" s="174" t="s">
        <v>726</v>
      </c>
      <c r="F502" s="175" t="s">
        <v>727</v>
      </c>
      <c r="G502" s="176" t="s">
        <v>224</v>
      </c>
      <c r="H502" s="177">
        <v>39</v>
      </c>
      <c r="I502" s="178"/>
      <c r="J502" s="179">
        <f>ROUND(I502*H502,2)</f>
        <v>0</v>
      </c>
      <c r="K502" s="175" t="s">
        <v>131</v>
      </c>
      <c r="L502" s="39"/>
      <c r="M502" s="180" t="s">
        <v>19</v>
      </c>
      <c r="N502" s="181" t="s">
        <v>42</v>
      </c>
      <c r="O502" s="64"/>
      <c r="P502" s="182">
        <f>O502*H502</f>
        <v>0</v>
      </c>
      <c r="Q502" s="182">
        <v>0.13945</v>
      </c>
      <c r="R502" s="182">
        <f>Q502*H502</f>
        <v>5.438549999999999</v>
      </c>
      <c r="S502" s="182">
        <v>0</v>
      </c>
      <c r="T502" s="183">
        <f>S502*H502</f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184" t="s">
        <v>81</v>
      </c>
      <c r="AT502" s="184" t="s">
        <v>127</v>
      </c>
      <c r="AU502" s="184" t="s">
        <v>80</v>
      </c>
      <c r="AY502" s="17" t="s">
        <v>124</v>
      </c>
      <c r="BE502" s="185">
        <f>IF(N502="základní",J502,0)</f>
        <v>0</v>
      </c>
      <c r="BF502" s="185">
        <f>IF(N502="snížená",J502,0)</f>
        <v>0</v>
      </c>
      <c r="BG502" s="185">
        <f>IF(N502="zákl. přenesená",J502,0)</f>
        <v>0</v>
      </c>
      <c r="BH502" s="185">
        <f>IF(N502="sníž. přenesená",J502,0)</f>
        <v>0</v>
      </c>
      <c r="BI502" s="185">
        <f>IF(N502="nulová",J502,0)</f>
        <v>0</v>
      </c>
      <c r="BJ502" s="17" t="s">
        <v>76</v>
      </c>
      <c r="BK502" s="185">
        <f>ROUND(I502*H502,2)</f>
        <v>0</v>
      </c>
      <c r="BL502" s="17" t="s">
        <v>81</v>
      </c>
      <c r="BM502" s="184" t="s">
        <v>728</v>
      </c>
    </row>
    <row r="503" spans="1:47" s="2" customFormat="1" ht="11.25">
      <c r="A503" s="34"/>
      <c r="B503" s="35"/>
      <c r="C503" s="36"/>
      <c r="D503" s="186" t="s">
        <v>133</v>
      </c>
      <c r="E503" s="36"/>
      <c r="F503" s="187" t="s">
        <v>729</v>
      </c>
      <c r="G503" s="36"/>
      <c r="H503" s="36"/>
      <c r="I503" s="188"/>
      <c r="J503" s="36"/>
      <c r="K503" s="36"/>
      <c r="L503" s="39"/>
      <c r="M503" s="189"/>
      <c r="N503" s="190"/>
      <c r="O503" s="64"/>
      <c r="P503" s="64"/>
      <c r="Q503" s="64"/>
      <c r="R503" s="64"/>
      <c r="S503" s="64"/>
      <c r="T503" s="65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T503" s="17" t="s">
        <v>133</v>
      </c>
      <c r="AU503" s="17" t="s">
        <v>80</v>
      </c>
    </row>
    <row r="504" spans="2:51" s="15" customFormat="1" ht="11.25">
      <c r="B504" s="224"/>
      <c r="C504" s="225"/>
      <c r="D504" s="193" t="s">
        <v>135</v>
      </c>
      <c r="E504" s="226" t="s">
        <v>19</v>
      </c>
      <c r="F504" s="227" t="s">
        <v>370</v>
      </c>
      <c r="G504" s="225"/>
      <c r="H504" s="226" t="s">
        <v>19</v>
      </c>
      <c r="I504" s="228"/>
      <c r="J504" s="225"/>
      <c r="K504" s="225"/>
      <c r="L504" s="229"/>
      <c r="M504" s="230"/>
      <c r="N504" s="231"/>
      <c r="O504" s="231"/>
      <c r="P504" s="231"/>
      <c r="Q504" s="231"/>
      <c r="R504" s="231"/>
      <c r="S504" s="231"/>
      <c r="T504" s="232"/>
      <c r="AT504" s="233" t="s">
        <v>135</v>
      </c>
      <c r="AU504" s="233" t="s">
        <v>80</v>
      </c>
      <c r="AV504" s="15" t="s">
        <v>76</v>
      </c>
      <c r="AW504" s="15" t="s">
        <v>33</v>
      </c>
      <c r="AX504" s="15" t="s">
        <v>71</v>
      </c>
      <c r="AY504" s="233" t="s">
        <v>124</v>
      </c>
    </row>
    <row r="505" spans="2:51" s="15" customFormat="1" ht="11.25">
      <c r="B505" s="224"/>
      <c r="C505" s="225"/>
      <c r="D505" s="193" t="s">
        <v>135</v>
      </c>
      <c r="E505" s="226" t="s">
        <v>19</v>
      </c>
      <c r="F505" s="227" t="s">
        <v>228</v>
      </c>
      <c r="G505" s="225"/>
      <c r="H505" s="226" t="s">
        <v>19</v>
      </c>
      <c r="I505" s="228"/>
      <c r="J505" s="225"/>
      <c r="K505" s="225"/>
      <c r="L505" s="229"/>
      <c r="M505" s="230"/>
      <c r="N505" s="231"/>
      <c r="O505" s="231"/>
      <c r="P505" s="231"/>
      <c r="Q505" s="231"/>
      <c r="R505" s="231"/>
      <c r="S505" s="231"/>
      <c r="T505" s="232"/>
      <c r="AT505" s="233" t="s">
        <v>135</v>
      </c>
      <c r="AU505" s="233" t="s">
        <v>80</v>
      </c>
      <c r="AV505" s="15" t="s">
        <v>76</v>
      </c>
      <c r="AW505" s="15" t="s">
        <v>33</v>
      </c>
      <c r="AX505" s="15" t="s">
        <v>71</v>
      </c>
      <c r="AY505" s="233" t="s">
        <v>124</v>
      </c>
    </row>
    <row r="506" spans="2:51" s="13" customFormat="1" ht="11.25">
      <c r="B506" s="191"/>
      <c r="C506" s="192"/>
      <c r="D506" s="193" t="s">
        <v>135</v>
      </c>
      <c r="E506" s="194" t="s">
        <v>19</v>
      </c>
      <c r="F506" s="195" t="s">
        <v>730</v>
      </c>
      <c r="G506" s="192"/>
      <c r="H506" s="196">
        <v>39</v>
      </c>
      <c r="I506" s="197"/>
      <c r="J506" s="192"/>
      <c r="K506" s="192"/>
      <c r="L506" s="198"/>
      <c r="M506" s="199"/>
      <c r="N506" s="200"/>
      <c r="O506" s="200"/>
      <c r="P506" s="200"/>
      <c r="Q506" s="200"/>
      <c r="R506" s="200"/>
      <c r="S506" s="200"/>
      <c r="T506" s="201"/>
      <c r="AT506" s="202" t="s">
        <v>135</v>
      </c>
      <c r="AU506" s="202" t="s">
        <v>80</v>
      </c>
      <c r="AV506" s="13" t="s">
        <v>80</v>
      </c>
      <c r="AW506" s="13" t="s">
        <v>33</v>
      </c>
      <c r="AX506" s="13" t="s">
        <v>71</v>
      </c>
      <c r="AY506" s="202" t="s">
        <v>124</v>
      </c>
    </row>
    <row r="507" spans="2:51" s="14" customFormat="1" ht="11.25">
      <c r="B507" s="203"/>
      <c r="C507" s="204"/>
      <c r="D507" s="193" t="s">
        <v>135</v>
      </c>
      <c r="E507" s="205" t="s">
        <v>19</v>
      </c>
      <c r="F507" s="206" t="s">
        <v>137</v>
      </c>
      <c r="G507" s="204"/>
      <c r="H507" s="207">
        <v>39</v>
      </c>
      <c r="I507" s="208"/>
      <c r="J507" s="204"/>
      <c r="K507" s="204"/>
      <c r="L507" s="209"/>
      <c r="M507" s="210"/>
      <c r="N507" s="211"/>
      <c r="O507" s="211"/>
      <c r="P507" s="211"/>
      <c r="Q507" s="211"/>
      <c r="R507" s="211"/>
      <c r="S507" s="211"/>
      <c r="T507" s="212"/>
      <c r="AT507" s="213" t="s">
        <v>135</v>
      </c>
      <c r="AU507" s="213" t="s">
        <v>80</v>
      </c>
      <c r="AV507" s="14" t="s">
        <v>81</v>
      </c>
      <c r="AW507" s="14" t="s">
        <v>33</v>
      </c>
      <c r="AX507" s="14" t="s">
        <v>76</v>
      </c>
      <c r="AY507" s="213" t="s">
        <v>124</v>
      </c>
    </row>
    <row r="508" spans="1:65" s="2" customFormat="1" ht="16.5" customHeight="1">
      <c r="A508" s="34"/>
      <c r="B508" s="35"/>
      <c r="C508" s="214" t="s">
        <v>731</v>
      </c>
      <c r="D508" s="214" t="s">
        <v>147</v>
      </c>
      <c r="E508" s="215" t="s">
        <v>732</v>
      </c>
      <c r="F508" s="216" t="s">
        <v>733</v>
      </c>
      <c r="G508" s="217" t="s">
        <v>224</v>
      </c>
      <c r="H508" s="218">
        <v>39.78</v>
      </c>
      <c r="I508" s="219"/>
      <c r="J508" s="220">
        <f>ROUND(I508*H508,2)</f>
        <v>0</v>
      </c>
      <c r="K508" s="216" t="s">
        <v>131</v>
      </c>
      <c r="L508" s="221"/>
      <c r="M508" s="222" t="s">
        <v>19</v>
      </c>
      <c r="N508" s="223" t="s">
        <v>42</v>
      </c>
      <c r="O508" s="64"/>
      <c r="P508" s="182">
        <f>O508*H508</f>
        <v>0</v>
      </c>
      <c r="Q508" s="182">
        <v>0.125</v>
      </c>
      <c r="R508" s="182">
        <f>Q508*H508</f>
        <v>4.9725</v>
      </c>
      <c r="S508" s="182">
        <v>0</v>
      </c>
      <c r="T508" s="183">
        <f>S508*H508</f>
        <v>0</v>
      </c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R508" s="184" t="s">
        <v>151</v>
      </c>
      <c r="AT508" s="184" t="s">
        <v>147</v>
      </c>
      <c r="AU508" s="184" t="s">
        <v>80</v>
      </c>
      <c r="AY508" s="17" t="s">
        <v>124</v>
      </c>
      <c r="BE508" s="185">
        <f>IF(N508="základní",J508,0)</f>
        <v>0</v>
      </c>
      <c r="BF508" s="185">
        <f>IF(N508="snížená",J508,0)</f>
        <v>0</v>
      </c>
      <c r="BG508" s="185">
        <f>IF(N508="zákl. přenesená",J508,0)</f>
        <v>0</v>
      </c>
      <c r="BH508" s="185">
        <f>IF(N508="sníž. přenesená",J508,0)</f>
        <v>0</v>
      </c>
      <c r="BI508" s="185">
        <f>IF(N508="nulová",J508,0)</f>
        <v>0</v>
      </c>
      <c r="BJ508" s="17" t="s">
        <v>76</v>
      </c>
      <c r="BK508" s="185">
        <f>ROUND(I508*H508,2)</f>
        <v>0</v>
      </c>
      <c r="BL508" s="17" t="s">
        <v>81</v>
      </c>
      <c r="BM508" s="184" t="s">
        <v>734</v>
      </c>
    </row>
    <row r="509" spans="2:51" s="13" customFormat="1" ht="11.25">
      <c r="B509" s="191"/>
      <c r="C509" s="192"/>
      <c r="D509" s="193" t="s">
        <v>135</v>
      </c>
      <c r="E509" s="192"/>
      <c r="F509" s="195" t="s">
        <v>735</v>
      </c>
      <c r="G509" s="192"/>
      <c r="H509" s="196">
        <v>39.78</v>
      </c>
      <c r="I509" s="197"/>
      <c r="J509" s="192"/>
      <c r="K509" s="192"/>
      <c r="L509" s="198"/>
      <c r="M509" s="199"/>
      <c r="N509" s="200"/>
      <c r="O509" s="200"/>
      <c r="P509" s="200"/>
      <c r="Q509" s="200"/>
      <c r="R509" s="200"/>
      <c r="S509" s="200"/>
      <c r="T509" s="201"/>
      <c r="AT509" s="202" t="s">
        <v>135</v>
      </c>
      <c r="AU509" s="202" t="s">
        <v>80</v>
      </c>
      <c r="AV509" s="13" t="s">
        <v>80</v>
      </c>
      <c r="AW509" s="13" t="s">
        <v>4</v>
      </c>
      <c r="AX509" s="13" t="s">
        <v>76</v>
      </c>
      <c r="AY509" s="202" t="s">
        <v>124</v>
      </c>
    </row>
    <row r="510" spans="1:65" s="2" customFormat="1" ht="49.15" customHeight="1">
      <c r="A510" s="34"/>
      <c r="B510" s="35"/>
      <c r="C510" s="173" t="s">
        <v>736</v>
      </c>
      <c r="D510" s="173" t="s">
        <v>127</v>
      </c>
      <c r="E510" s="174" t="s">
        <v>737</v>
      </c>
      <c r="F510" s="175" t="s">
        <v>738</v>
      </c>
      <c r="G510" s="176" t="s">
        <v>224</v>
      </c>
      <c r="H510" s="177">
        <v>47</v>
      </c>
      <c r="I510" s="178"/>
      <c r="J510" s="179">
        <f>ROUND(I510*H510,2)</f>
        <v>0</v>
      </c>
      <c r="K510" s="175" t="s">
        <v>131</v>
      </c>
      <c r="L510" s="39"/>
      <c r="M510" s="180" t="s">
        <v>19</v>
      </c>
      <c r="N510" s="181" t="s">
        <v>42</v>
      </c>
      <c r="O510" s="64"/>
      <c r="P510" s="182">
        <f>O510*H510</f>
        <v>0</v>
      </c>
      <c r="Q510" s="182">
        <v>0.14067</v>
      </c>
      <c r="R510" s="182">
        <f>Q510*H510</f>
        <v>6.61149</v>
      </c>
      <c r="S510" s="182">
        <v>0</v>
      </c>
      <c r="T510" s="183">
        <f>S510*H510</f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184" t="s">
        <v>81</v>
      </c>
      <c r="AT510" s="184" t="s">
        <v>127</v>
      </c>
      <c r="AU510" s="184" t="s">
        <v>80</v>
      </c>
      <c r="AY510" s="17" t="s">
        <v>124</v>
      </c>
      <c r="BE510" s="185">
        <f>IF(N510="základní",J510,0)</f>
        <v>0</v>
      </c>
      <c r="BF510" s="185">
        <f>IF(N510="snížená",J510,0)</f>
        <v>0</v>
      </c>
      <c r="BG510" s="185">
        <f>IF(N510="zákl. přenesená",J510,0)</f>
        <v>0</v>
      </c>
      <c r="BH510" s="185">
        <f>IF(N510="sníž. přenesená",J510,0)</f>
        <v>0</v>
      </c>
      <c r="BI510" s="185">
        <f>IF(N510="nulová",J510,0)</f>
        <v>0</v>
      </c>
      <c r="BJ510" s="17" t="s">
        <v>76</v>
      </c>
      <c r="BK510" s="185">
        <f>ROUND(I510*H510,2)</f>
        <v>0</v>
      </c>
      <c r="BL510" s="17" t="s">
        <v>81</v>
      </c>
      <c r="BM510" s="184" t="s">
        <v>739</v>
      </c>
    </row>
    <row r="511" spans="1:47" s="2" customFormat="1" ht="11.25">
      <c r="A511" s="34"/>
      <c r="B511" s="35"/>
      <c r="C511" s="36"/>
      <c r="D511" s="186" t="s">
        <v>133</v>
      </c>
      <c r="E511" s="36"/>
      <c r="F511" s="187" t="s">
        <v>740</v>
      </c>
      <c r="G511" s="36"/>
      <c r="H511" s="36"/>
      <c r="I511" s="188"/>
      <c r="J511" s="36"/>
      <c r="K511" s="36"/>
      <c r="L511" s="39"/>
      <c r="M511" s="189"/>
      <c r="N511" s="190"/>
      <c r="O511" s="64"/>
      <c r="P511" s="64"/>
      <c r="Q511" s="64"/>
      <c r="R511" s="64"/>
      <c r="S511" s="64"/>
      <c r="T511" s="65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T511" s="17" t="s">
        <v>133</v>
      </c>
      <c r="AU511" s="17" t="s">
        <v>80</v>
      </c>
    </row>
    <row r="512" spans="2:51" s="15" customFormat="1" ht="11.25">
      <c r="B512" s="224"/>
      <c r="C512" s="225"/>
      <c r="D512" s="193" t="s">
        <v>135</v>
      </c>
      <c r="E512" s="226" t="s">
        <v>19</v>
      </c>
      <c r="F512" s="227" t="s">
        <v>741</v>
      </c>
      <c r="G512" s="225"/>
      <c r="H512" s="226" t="s">
        <v>19</v>
      </c>
      <c r="I512" s="228"/>
      <c r="J512" s="225"/>
      <c r="K512" s="225"/>
      <c r="L512" s="229"/>
      <c r="M512" s="230"/>
      <c r="N512" s="231"/>
      <c r="O512" s="231"/>
      <c r="P512" s="231"/>
      <c r="Q512" s="231"/>
      <c r="R512" s="231"/>
      <c r="S512" s="231"/>
      <c r="T512" s="232"/>
      <c r="AT512" s="233" t="s">
        <v>135</v>
      </c>
      <c r="AU512" s="233" t="s">
        <v>80</v>
      </c>
      <c r="AV512" s="15" t="s">
        <v>76</v>
      </c>
      <c r="AW512" s="15" t="s">
        <v>33</v>
      </c>
      <c r="AX512" s="15" t="s">
        <v>71</v>
      </c>
      <c r="AY512" s="233" t="s">
        <v>124</v>
      </c>
    </row>
    <row r="513" spans="2:51" s="15" customFormat="1" ht="11.25">
      <c r="B513" s="224"/>
      <c r="C513" s="225"/>
      <c r="D513" s="193" t="s">
        <v>135</v>
      </c>
      <c r="E513" s="226" t="s">
        <v>19</v>
      </c>
      <c r="F513" s="227" t="s">
        <v>742</v>
      </c>
      <c r="G513" s="225"/>
      <c r="H513" s="226" t="s">
        <v>19</v>
      </c>
      <c r="I513" s="228"/>
      <c r="J513" s="225"/>
      <c r="K513" s="225"/>
      <c r="L513" s="229"/>
      <c r="M513" s="230"/>
      <c r="N513" s="231"/>
      <c r="O513" s="231"/>
      <c r="P513" s="231"/>
      <c r="Q513" s="231"/>
      <c r="R513" s="231"/>
      <c r="S513" s="231"/>
      <c r="T513" s="232"/>
      <c r="AT513" s="233" t="s">
        <v>135</v>
      </c>
      <c r="AU513" s="233" t="s">
        <v>80</v>
      </c>
      <c r="AV513" s="15" t="s">
        <v>76</v>
      </c>
      <c r="AW513" s="15" t="s">
        <v>33</v>
      </c>
      <c r="AX513" s="15" t="s">
        <v>71</v>
      </c>
      <c r="AY513" s="233" t="s">
        <v>124</v>
      </c>
    </row>
    <row r="514" spans="2:51" s="13" customFormat="1" ht="11.25">
      <c r="B514" s="191"/>
      <c r="C514" s="192"/>
      <c r="D514" s="193" t="s">
        <v>135</v>
      </c>
      <c r="E514" s="194" t="s">
        <v>19</v>
      </c>
      <c r="F514" s="195" t="s">
        <v>743</v>
      </c>
      <c r="G514" s="192"/>
      <c r="H514" s="196">
        <v>47</v>
      </c>
      <c r="I514" s="197"/>
      <c r="J514" s="192"/>
      <c r="K514" s="192"/>
      <c r="L514" s="198"/>
      <c r="M514" s="199"/>
      <c r="N514" s="200"/>
      <c r="O514" s="200"/>
      <c r="P514" s="200"/>
      <c r="Q514" s="200"/>
      <c r="R514" s="200"/>
      <c r="S514" s="200"/>
      <c r="T514" s="201"/>
      <c r="AT514" s="202" t="s">
        <v>135</v>
      </c>
      <c r="AU514" s="202" t="s">
        <v>80</v>
      </c>
      <c r="AV514" s="13" t="s">
        <v>80</v>
      </c>
      <c r="AW514" s="13" t="s">
        <v>33</v>
      </c>
      <c r="AX514" s="13" t="s">
        <v>71</v>
      </c>
      <c r="AY514" s="202" t="s">
        <v>124</v>
      </c>
    </row>
    <row r="515" spans="2:51" s="14" customFormat="1" ht="11.25">
      <c r="B515" s="203"/>
      <c r="C515" s="204"/>
      <c r="D515" s="193" t="s">
        <v>135</v>
      </c>
      <c r="E515" s="205" t="s">
        <v>19</v>
      </c>
      <c r="F515" s="206" t="s">
        <v>137</v>
      </c>
      <c r="G515" s="204"/>
      <c r="H515" s="207">
        <v>47</v>
      </c>
      <c r="I515" s="208"/>
      <c r="J515" s="204"/>
      <c r="K515" s="204"/>
      <c r="L515" s="209"/>
      <c r="M515" s="210"/>
      <c r="N515" s="211"/>
      <c r="O515" s="211"/>
      <c r="P515" s="211"/>
      <c r="Q515" s="211"/>
      <c r="R515" s="211"/>
      <c r="S515" s="211"/>
      <c r="T515" s="212"/>
      <c r="AT515" s="213" t="s">
        <v>135</v>
      </c>
      <c r="AU515" s="213" t="s">
        <v>80</v>
      </c>
      <c r="AV515" s="14" t="s">
        <v>81</v>
      </c>
      <c r="AW515" s="14" t="s">
        <v>33</v>
      </c>
      <c r="AX515" s="14" t="s">
        <v>76</v>
      </c>
      <c r="AY515" s="213" t="s">
        <v>124</v>
      </c>
    </row>
    <row r="516" spans="1:65" s="2" customFormat="1" ht="16.5" customHeight="1">
      <c r="A516" s="34"/>
      <c r="B516" s="35"/>
      <c r="C516" s="214" t="s">
        <v>744</v>
      </c>
      <c r="D516" s="214" t="s">
        <v>147</v>
      </c>
      <c r="E516" s="215" t="s">
        <v>745</v>
      </c>
      <c r="F516" s="216" t="s">
        <v>746</v>
      </c>
      <c r="G516" s="217" t="s">
        <v>224</v>
      </c>
      <c r="H516" s="218">
        <v>47.94</v>
      </c>
      <c r="I516" s="219"/>
      <c r="J516" s="220">
        <f>ROUND(I516*H516,2)</f>
        <v>0</v>
      </c>
      <c r="K516" s="216" t="s">
        <v>19</v>
      </c>
      <c r="L516" s="221"/>
      <c r="M516" s="222" t="s">
        <v>19</v>
      </c>
      <c r="N516" s="223" t="s">
        <v>42</v>
      </c>
      <c r="O516" s="64"/>
      <c r="P516" s="182">
        <f>O516*H516</f>
        <v>0</v>
      </c>
      <c r="Q516" s="182">
        <v>0.045</v>
      </c>
      <c r="R516" s="182">
        <f>Q516*H516</f>
        <v>2.1572999999999998</v>
      </c>
      <c r="S516" s="182">
        <v>0</v>
      </c>
      <c r="T516" s="183">
        <f>S516*H516</f>
        <v>0</v>
      </c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R516" s="184" t="s">
        <v>151</v>
      </c>
      <c r="AT516" s="184" t="s">
        <v>147</v>
      </c>
      <c r="AU516" s="184" t="s">
        <v>80</v>
      </c>
      <c r="AY516" s="17" t="s">
        <v>124</v>
      </c>
      <c r="BE516" s="185">
        <f>IF(N516="základní",J516,0)</f>
        <v>0</v>
      </c>
      <c r="BF516" s="185">
        <f>IF(N516="snížená",J516,0)</f>
        <v>0</v>
      </c>
      <c r="BG516" s="185">
        <f>IF(N516="zákl. přenesená",J516,0)</f>
        <v>0</v>
      </c>
      <c r="BH516" s="185">
        <f>IF(N516="sníž. přenesená",J516,0)</f>
        <v>0</v>
      </c>
      <c r="BI516" s="185">
        <f>IF(N516="nulová",J516,0)</f>
        <v>0</v>
      </c>
      <c r="BJ516" s="17" t="s">
        <v>76</v>
      </c>
      <c r="BK516" s="185">
        <f>ROUND(I516*H516,2)</f>
        <v>0</v>
      </c>
      <c r="BL516" s="17" t="s">
        <v>81</v>
      </c>
      <c r="BM516" s="184" t="s">
        <v>747</v>
      </c>
    </row>
    <row r="517" spans="2:51" s="13" customFormat="1" ht="11.25">
      <c r="B517" s="191"/>
      <c r="C517" s="192"/>
      <c r="D517" s="193" t="s">
        <v>135</v>
      </c>
      <c r="E517" s="192"/>
      <c r="F517" s="195" t="s">
        <v>748</v>
      </c>
      <c r="G517" s="192"/>
      <c r="H517" s="196">
        <v>47.94</v>
      </c>
      <c r="I517" s="197"/>
      <c r="J517" s="192"/>
      <c r="K517" s="192"/>
      <c r="L517" s="198"/>
      <c r="M517" s="199"/>
      <c r="N517" s="200"/>
      <c r="O517" s="200"/>
      <c r="P517" s="200"/>
      <c r="Q517" s="200"/>
      <c r="R517" s="200"/>
      <c r="S517" s="200"/>
      <c r="T517" s="201"/>
      <c r="AT517" s="202" t="s">
        <v>135</v>
      </c>
      <c r="AU517" s="202" t="s">
        <v>80</v>
      </c>
      <c r="AV517" s="13" t="s">
        <v>80</v>
      </c>
      <c r="AW517" s="13" t="s">
        <v>4</v>
      </c>
      <c r="AX517" s="13" t="s">
        <v>76</v>
      </c>
      <c r="AY517" s="202" t="s">
        <v>124</v>
      </c>
    </row>
    <row r="518" spans="1:65" s="2" customFormat="1" ht="55.5" customHeight="1">
      <c r="A518" s="34"/>
      <c r="B518" s="35"/>
      <c r="C518" s="173" t="s">
        <v>749</v>
      </c>
      <c r="D518" s="173" t="s">
        <v>127</v>
      </c>
      <c r="E518" s="174" t="s">
        <v>750</v>
      </c>
      <c r="F518" s="175" t="s">
        <v>751</v>
      </c>
      <c r="G518" s="176" t="s">
        <v>224</v>
      </c>
      <c r="H518" s="177">
        <v>85</v>
      </c>
      <c r="I518" s="178"/>
      <c r="J518" s="179">
        <f>ROUND(I518*H518,2)</f>
        <v>0</v>
      </c>
      <c r="K518" s="175" t="s">
        <v>131</v>
      </c>
      <c r="L518" s="39"/>
      <c r="M518" s="180" t="s">
        <v>19</v>
      </c>
      <c r="N518" s="181" t="s">
        <v>42</v>
      </c>
      <c r="O518" s="64"/>
      <c r="P518" s="182">
        <f>O518*H518</f>
        <v>0</v>
      </c>
      <c r="Q518" s="182">
        <v>9E-05</v>
      </c>
      <c r="R518" s="182">
        <f>Q518*H518</f>
        <v>0.0076500000000000005</v>
      </c>
      <c r="S518" s="182">
        <v>0</v>
      </c>
      <c r="T518" s="183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184" t="s">
        <v>81</v>
      </c>
      <c r="AT518" s="184" t="s">
        <v>127</v>
      </c>
      <c r="AU518" s="184" t="s">
        <v>80</v>
      </c>
      <c r="AY518" s="17" t="s">
        <v>124</v>
      </c>
      <c r="BE518" s="185">
        <f>IF(N518="základní",J518,0)</f>
        <v>0</v>
      </c>
      <c r="BF518" s="185">
        <f>IF(N518="snížená",J518,0)</f>
        <v>0</v>
      </c>
      <c r="BG518" s="185">
        <f>IF(N518="zákl. přenesená",J518,0)</f>
        <v>0</v>
      </c>
      <c r="BH518" s="185">
        <f>IF(N518="sníž. přenesená",J518,0)</f>
        <v>0</v>
      </c>
      <c r="BI518" s="185">
        <f>IF(N518="nulová",J518,0)</f>
        <v>0</v>
      </c>
      <c r="BJ518" s="17" t="s">
        <v>76</v>
      </c>
      <c r="BK518" s="185">
        <f>ROUND(I518*H518,2)</f>
        <v>0</v>
      </c>
      <c r="BL518" s="17" t="s">
        <v>81</v>
      </c>
      <c r="BM518" s="184" t="s">
        <v>752</v>
      </c>
    </row>
    <row r="519" spans="1:47" s="2" customFormat="1" ht="11.25">
      <c r="A519" s="34"/>
      <c r="B519" s="35"/>
      <c r="C519" s="36"/>
      <c r="D519" s="186" t="s">
        <v>133</v>
      </c>
      <c r="E519" s="36"/>
      <c r="F519" s="187" t="s">
        <v>753</v>
      </c>
      <c r="G519" s="36"/>
      <c r="H519" s="36"/>
      <c r="I519" s="188"/>
      <c r="J519" s="36"/>
      <c r="K519" s="36"/>
      <c r="L519" s="39"/>
      <c r="M519" s="189"/>
      <c r="N519" s="190"/>
      <c r="O519" s="64"/>
      <c r="P519" s="64"/>
      <c r="Q519" s="64"/>
      <c r="R519" s="64"/>
      <c r="S519" s="64"/>
      <c r="T519" s="65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T519" s="17" t="s">
        <v>133</v>
      </c>
      <c r="AU519" s="17" t="s">
        <v>80</v>
      </c>
    </row>
    <row r="520" spans="1:65" s="2" customFormat="1" ht="24.2" customHeight="1">
      <c r="A520" s="34"/>
      <c r="B520" s="35"/>
      <c r="C520" s="173" t="s">
        <v>754</v>
      </c>
      <c r="D520" s="173" t="s">
        <v>127</v>
      </c>
      <c r="E520" s="174" t="s">
        <v>755</v>
      </c>
      <c r="F520" s="175" t="s">
        <v>756</v>
      </c>
      <c r="G520" s="176" t="s">
        <v>224</v>
      </c>
      <c r="H520" s="177">
        <v>85</v>
      </c>
      <c r="I520" s="178"/>
      <c r="J520" s="179">
        <f>ROUND(I520*H520,2)</f>
        <v>0</v>
      </c>
      <c r="K520" s="175" t="s">
        <v>131</v>
      </c>
      <c r="L520" s="39"/>
      <c r="M520" s="180" t="s">
        <v>19</v>
      </c>
      <c r="N520" s="181" t="s">
        <v>42</v>
      </c>
      <c r="O520" s="64"/>
      <c r="P520" s="182">
        <f>O520*H520</f>
        <v>0</v>
      </c>
      <c r="Q520" s="182">
        <v>0</v>
      </c>
      <c r="R520" s="182">
        <f>Q520*H520</f>
        <v>0</v>
      </c>
      <c r="S520" s="182">
        <v>0</v>
      </c>
      <c r="T520" s="183">
        <f>S520*H520</f>
        <v>0</v>
      </c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R520" s="184" t="s">
        <v>81</v>
      </c>
      <c r="AT520" s="184" t="s">
        <v>127</v>
      </c>
      <c r="AU520" s="184" t="s">
        <v>80</v>
      </c>
      <c r="AY520" s="17" t="s">
        <v>124</v>
      </c>
      <c r="BE520" s="185">
        <f>IF(N520="základní",J520,0)</f>
        <v>0</v>
      </c>
      <c r="BF520" s="185">
        <f>IF(N520="snížená",J520,0)</f>
        <v>0</v>
      </c>
      <c r="BG520" s="185">
        <f>IF(N520="zákl. přenesená",J520,0)</f>
        <v>0</v>
      </c>
      <c r="BH520" s="185">
        <f>IF(N520="sníž. přenesená",J520,0)</f>
        <v>0</v>
      </c>
      <c r="BI520" s="185">
        <f>IF(N520="nulová",J520,0)</f>
        <v>0</v>
      </c>
      <c r="BJ520" s="17" t="s">
        <v>76</v>
      </c>
      <c r="BK520" s="185">
        <f>ROUND(I520*H520,2)</f>
        <v>0</v>
      </c>
      <c r="BL520" s="17" t="s">
        <v>81</v>
      </c>
      <c r="BM520" s="184" t="s">
        <v>757</v>
      </c>
    </row>
    <row r="521" spans="1:47" s="2" customFormat="1" ht="11.25">
      <c r="A521" s="34"/>
      <c r="B521" s="35"/>
      <c r="C521" s="36"/>
      <c r="D521" s="186" t="s">
        <v>133</v>
      </c>
      <c r="E521" s="36"/>
      <c r="F521" s="187" t="s">
        <v>758</v>
      </c>
      <c r="G521" s="36"/>
      <c r="H521" s="36"/>
      <c r="I521" s="188"/>
      <c r="J521" s="36"/>
      <c r="K521" s="36"/>
      <c r="L521" s="39"/>
      <c r="M521" s="189"/>
      <c r="N521" s="190"/>
      <c r="O521" s="64"/>
      <c r="P521" s="64"/>
      <c r="Q521" s="64"/>
      <c r="R521" s="64"/>
      <c r="S521" s="64"/>
      <c r="T521" s="65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T521" s="17" t="s">
        <v>133</v>
      </c>
      <c r="AU521" s="17" t="s">
        <v>80</v>
      </c>
    </row>
    <row r="522" spans="1:65" s="2" customFormat="1" ht="16.5" customHeight="1">
      <c r="A522" s="34"/>
      <c r="B522" s="35"/>
      <c r="C522" s="173" t="s">
        <v>759</v>
      </c>
      <c r="D522" s="173" t="s">
        <v>127</v>
      </c>
      <c r="E522" s="174" t="s">
        <v>760</v>
      </c>
      <c r="F522" s="175" t="s">
        <v>761</v>
      </c>
      <c r="G522" s="176" t="s">
        <v>177</v>
      </c>
      <c r="H522" s="177">
        <v>1</v>
      </c>
      <c r="I522" s="178"/>
      <c r="J522" s="179">
        <f>ROUND(I522*H522,2)</f>
        <v>0</v>
      </c>
      <c r="K522" s="175" t="s">
        <v>131</v>
      </c>
      <c r="L522" s="39"/>
      <c r="M522" s="180" t="s">
        <v>19</v>
      </c>
      <c r="N522" s="181" t="s">
        <v>42</v>
      </c>
      <c r="O522" s="64"/>
      <c r="P522" s="182">
        <f>O522*H522</f>
        <v>0</v>
      </c>
      <c r="Q522" s="182">
        <v>0.07287</v>
      </c>
      <c r="R522" s="182">
        <f>Q522*H522</f>
        <v>0.07287</v>
      </c>
      <c r="S522" s="182">
        <v>0</v>
      </c>
      <c r="T522" s="183">
        <f>S522*H522</f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184" t="s">
        <v>81</v>
      </c>
      <c r="AT522" s="184" t="s">
        <v>127</v>
      </c>
      <c r="AU522" s="184" t="s">
        <v>80</v>
      </c>
      <c r="AY522" s="17" t="s">
        <v>124</v>
      </c>
      <c r="BE522" s="185">
        <f>IF(N522="základní",J522,0)</f>
        <v>0</v>
      </c>
      <c r="BF522" s="185">
        <f>IF(N522="snížená",J522,0)</f>
        <v>0</v>
      </c>
      <c r="BG522" s="185">
        <f>IF(N522="zákl. přenesená",J522,0)</f>
        <v>0</v>
      </c>
      <c r="BH522" s="185">
        <f>IF(N522="sníž. přenesená",J522,0)</f>
        <v>0</v>
      </c>
      <c r="BI522" s="185">
        <f>IF(N522="nulová",J522,0)</f>
        <v>0</v>
      </c>
      <c r="BJ522" s="17" t="s">
        <v>76</v>
      </c>
      <c r="BK522" s="185">
        <f>ROUND(I522*H522,2)</f>
        <v>0</v>
      </c>
      <c r="BL522" s="17" t="s">
        <v>81</v>
      </c>
      <c r="BM522" s="184" t="s">
        <v>762</v>
      </c>
    </row>
    <row r="523" spans="1:47" s="2" customFormat="1" ht="11.25">
      <c r="A523" s="34"/>
      <c r="B523" s="35"/>
      <c r="C523" s="36"/>
      <c r="D523" s="186" t="s">
        <v>133</v>
      </c>
      <c r="E523" s="36"/>
      <c r="F523" s="187" t="s">
        <v>763</v>
      </c>
      <c r="G523" s="36"/>
      <c r="H523" s="36"/>
      <c r="I523" s="188"/>
      <c r="J523" s="36"/>
      <c r="K523" s="36"/>
      <c r="L523" s="39"/>
      <c r="M523" s="189"/>
      <c r="N523" s="190"/>
      <c r="O523" s="64"/>
      <c r="P523" s="64"/>
      <c r="Q523" s="64"/>
      <c r="R523" s="64"/>
      <c r="S523" s="64"/>
      <c r="T523" s="65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T523" s="17" t="s">
        <v>133</v>
      </c>
      <c r="AU523" s="17" t="s">
        <v>80</v>
      </c>
    </row>
    <row r="524" spans="2:51" s="15" customFormat="1" ht="11.25">
      <c r="B524" s="224"/>
      <c r="C524" s="225"/>
      <c r="D524" s="193" t="s">
        <v>135</v>
      </c>
      <c r="E524" s="226" t="s">
        <v>19</v>
      </c>
      <c r="F524" s="227" t="s">
        <v>227</v>
      </c>
      <c r="G524" s="225"/>
      <c r="H524" s="226" t="s">
        <v>19</v>
      </c>
      <c r="I524" s="228"/>
      <c r="J524" s="225"/>
      <c r="K524" s="225"/>
      <c r="L524" s="229"/>
      <c r="M524" s="230"/>
      <c r="N524" s="231"/>
      <c r="O524" s="231"/>
      <c r="P524" s="231"/>
      <c r="Q524" s="231"/>
      <c r="R524" s="231"/>
      <c r="S524" s="231"/>
      <c r="T524" s="232"/>
      <c r="AT524" s="233" t="s">
        <v>135</v>
      </c>
      <c r="AU524" s="233" t="s">
        <v>80</v>
      </c>
      <c r="AV524" s="15" t="s">
        <v>76</v>
      </c>
      <c r="AW524" s="15" t="s">
        <v>33</v>
      </c>
      <c r="AX524" s="15" t="s">
        <v>71</v>
      </c>
      <c r="AY524" s="233" t="s">
        <v>124</v>
      </c>
    </row>
    <row r="525" spans="2:51" s="13" customFormat="1" ht="11.25">
      <c r="B525" s="191"/>
      <c r="C525" s="192"/>
      <c r="D525" s="193" t="s">
        <v>135</v>
      </c>
      <c r="E525" s="194" t="s">
        <v>19</v>
      </c>
      <c r="F525" s="195" t="s">
        <v>764</v>
      </c>
      <c r="G525" s="192"/>
      <c r="H525" s="196">
        <v>1</v>
      </c>
      <c r="I525" s="197"/>
      <c r="J525" s="192"/>
      <c r="K525" s="192"/>
      <c r="L525" s="198"/>
      <c r="M525" s="199"/>
      <c r="N525" s="200"/>
      <c r="O525" s="200"/>
      <c r="P525" s="200"/>
      <c r="Q525" s="200"/>
      <c r="R525" s="200"/>
      <c r="S525" s="200"/>
      <c r="T525" s="201"/>
      <c r="AT525" s="202" t="s">
        <v>135</v>
      </c>
      <c r="AU525" s="202" t="s">
        <v>80</v>
      </c>
      <c r="AV525" s="13" t="s">
        <v>80</v>
      </c>
      <c r="AW525" s="13" t="s">
        <v>33</v>
      </c>
      <c r="AX525" s="13" t="s">
        <v>71</v>
      </c>
      <c r="AY525" s="202" t="s">
        <v>124</v>
      </c>
    </row>
    <row r="526" spans="2:51" s="14" customFormat="1" ht="11.25">
      <c r="B526" s="203"/>
      <c r="C526" s="204"/>
      <c r="D526" s="193" t="s">
        <v>135</v>
      </c>
      <c r="E526" s="205" t="s">
        <v>19</v>
      </c>
      <c r="F526" s="206" t="s">
        <v>137</v>
      </c>
      <c r="G526" s="204"/>
      <c r="H526" s="207">
        <v>1</v>
      </c>
      <c r="I526" s="208"/>
      <c r="J526" s="204"/>
      <c r="K526" s="204"/>
      <c r="L526" s="209"/>
      <c r="M526" s="210"/>
      <c r="N526" s="211"/>
      <c r="O526" s="211"/>
      <c r="P526" s="211"/>
      <c r="Q526" s="211"/>
      <c r="R526" s="211"/>
      <c r="S526" s="211"/>
      <c r="T526" s="212"/>
      <c r="AT526" s="213" t="s">
        <v>135</v>
      </c>
      <c r="AU526" s="213" t="s">
        <v>80</v>
      </c>
      <c r="AV526" s="14" t="s">
        <v>81</v>
      </c>
      <c r="AW526" s="14" t="s">
        <v>33</v>
      </c>
      <c r="AX526" s="14" t="s">
        <v>76</v>
      </c>
      <c r="AY526" s="213" t="s">
        <v>124</v>
      </c>
    </row>
    <row r="527" spans="1:65" s="2" customFormat="1" ht="24.2" customHeight="1">
      <c r="A527" s="34"/>
      <c r="B527" s="35"/>
      <c r="C527" s="214" t="s">
        <v>765</v>
      </c>
      <c r="D527" s="214" t="s">
        <v>147</v>
      </c>
      <c r="E527" s="215" t="s">
        <v>766</v>
      </c>
      <c r="F527" s="216" t="s">
        <v>767</v>
      </c>
      <c r="G527" s="217" t="s">
        <v>177</v>
      </c>
      <c r="H527" s="218">
        <v>1</v>
      </c>
      <c r="I527" s="219"/>
      <c r="J527" s="220">
        <f>ROUND(I527*H527,2)</f>
        <v>0</v>
      </c>
      <c r="K527" s="216" t="s">
        <v>131</v>
      </c>
      <c r="L527" s="221"/>
      <c r="M527" s="222" t="s">
        <v>19</v>
      </c>
      <c r="N527" s="223" t="s">
        <v>42</v>
      </c>
      <c r="O527" s="64"/>
      <c r="P527" s="182">
        <f>O527*H527</f>
        <v>0</v>
      </c>
      <c r="Q527" s="182">
        <v>0.01</v>
      </c>
      <c r="R527" s="182">
        <f>Q527*H527</f>
        <v>0.01</v>
      </c>
      <c r="S527" s="182">
        <v>0</v>
      </c>
      <c r="T527" s="183">
        <f>S527*H527</f>
        <v>0</v>
      </c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R527" s="184" t="s">
        <v>151</v>
      </c>
      <c r="AT527" s="184" t="s">
        <v>147</v>
      </c>
      <c r="AU527" s="184" t="s">
        <v>80</v>
      </c>
      <c r="AY527" s="17" t="s">
        <v>124</v>
      </c>
      <c r="BE527" s="185">
        <f>IF(N527="základní",J527,0)</f>
        <v>0</v>
      </c>
      <c r="BF527" s="185">
        <f>IF(N527="snížená",J527,0)</f>
        <v>0</v>
      </c>
      <c r="BG527" s="185">
        <f>IF(N527="zákl. přenesená",J527,0)</f>
        <v>0</v>
      </c>
      <c r="BH527" s="185">
        <f>IF(N527="sníž. přenesená",J527,0)</f>
        <v>0</v>
      </c>
      <c r="BI527" s="185">
        <f>IF(N527="nulová",J527,0)</f>
        <v>0</v>
      </c>
      <c r="BJ527" s="17" t="s">
        <v>76</v>
      </c>
      <c r="BK527" s="185">
        <f>ROUND(I527*H527,2)</f>
        <v>0</v>
      </c>
      <c r="BL527" s="17" t="s">
        <v>81</v>
      </c>
      <c r="BM527" s="184" t="s">
        <v>768</v>
      </c>
    </row>
    <row r="528" spans="1:65" s="2" customFormat="1" ht="55.5" customHeight="1">
      <c r="A528" s="34"/>
      <c r="B528" s="35"/>
      <c r="C528" s="173" t="s">
        <v>769</v>
      </c>
      <c r="D528" s="173" t="s">
        <v>127</v>
      </c>
      <c r="E528" s="174" t="s">
        <v>770</v>
      </c>
      <c r="F528" s="175" t="s">
        <v>771</v>
      </c>
      <c r="G528" s="176" t="s">
        <v>177</v>
      </c>
      <c r="H528" s="177">
        <v>4</v>
      </c>
      <c r="I528" s="178"/>
      <c r="J528" s="179">
        <f>ROUND(I528*H528,2)</f>
        <v>0</v>
      </c>
      <c r="K528" s="175" t="s">
        <v>131</v>
      </c>
      <c r="L528" s="39"/>
      <c r="M528" s="180" t="s">
        <v>19</v>
      </c>
      <c r="N528" s="181" t="s">
        <v>42</v>
      </c>
      <c r="O528" s="64"/>
      <c r="P528" s="182">
        <f>O528*H528</f>
        <v>0</v>
      </c>
      <c r="Q528" s="182">
        <v>0</v>
      </c>
      <c r="R528" s="182">
        <f>Q528*H528</f>
        <v>0</v>
      </c>
      <c r="S528" s="182">
        <v>0.082</v>
      </c>
      <c r="T528" s="183">
        <f>S528*H528</f>
        <v>0.328</v>
      </c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R528" s="184" t="s">
        <v>81</v>
      </c>
      <c r="AT528" s="184" t="s">
        <v>127</v>
      </c>
      <c r="AU528" s="184" t="s">
        <v>80</v>
      </c>
      <c r="AY528" s="17" t="s">
        <v>124</v>
      </c>
      <c r="BE528" s="185">
        <f>IF(N528="základní",J528,0)</f>
        <v>0</v>
      </c>
      <c r="BF528" s="185">
        <f>IF(N528="snížená",J528,0)</f>
        <v>0</v>
      </c>
      <c r="BG528" s="185">
        <f>IF(N528="zákl. přenesená",J528,0)</f>
        <v>0</v>
      </c>
      <c r="BH528" s="185">
        <f>IF(N528="sníž. přenesená",J528,0)</f>
        <v>0</v>
      </c>
      <c r="BI528" s="185">
        <f>IF(N528="nulová",J528,0)</f>
        <v>0</v>
      </c>
      <c r="BJ528" s="17" t="s">
        <v>76</v>
      </c>
      <c r="BK528" s="185">
        <f>ROUND(I528*H528,2)</f>
        <v>0</v>
      </c>
      <c r="BL528" s="17" t="s">
        <v>81</v>
      </c>
      <c r="BM528" s="184" t="s">
        <v>772</v>
      </c>
    </row>
    <row r="529" spans="1:47" s="2" customFormat="1" ht="11.25">
      <c r="A529" s="34"/>
      <c r="B529" s="35"/>
      <c r="C529" s="36"/>
      <c r="D529" s="186" t="s">
        <v>133</v>
      </c>
      <c r="E529" s="36"/>
      <c r="F529" s="187" t="s">
        <v>773</v>
      </c>
      <c r="G529" s="36"/>
      <c r="H529" s="36"/>
      <c r="I529" s="188"/>
      <c r="J529" s="36"/>
      <c r="K529" s="36"/>
      <c r="L529" s="39"/>
      <c r="M529" s="189"/>
      <c r="N529" s="190"/>
      <c r="O529" s="64"/>
      <c r="P529" s="64"/>
      <c r="Q529" s="64"/>
      <c r="R529" s="64"/>
      <c r="S529" s="64"/>
      <c r="T529" s="65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T529" s="17" t="s">
        <v>133</v>
      </c>
      <c r="AU529" s="17" t="s">
        <v>80</v>
      </c>
    </row>
    <row r="530" spans="1:65" s="2" customFormat="1" ht="49.15" customHeight="1">
      <c r="A530" s="34"/>
      <c r="B530" s="35"/>
      <c r="C530" s="173" t="s">
        <v>774</v>
      </c>
      <c r="D530" s="173" t="s">
        <v>127</v>
      </c>
      <c r="E530" s="174" t="s">
        <v>775</v>
      </c>
      <c r="F530" s="175" t="s">
        <v>776</v>
      </c>
      <c r="G530" s="176" t="s">
        <v>177</v>
      </c>
      <c r="H530" s="177">
        <v>1</v>
      </c>
      <c r="I530" s="178"/>
      <c r="J530" s="179">
        <f>ROUND(I530*H530,2)</f>
        <v>0</v>
      </c>
      <c r="K530" s="175" t="s">
        <v>131</v>
      </c>
      <c r="L530" s="39"/>
      <c r="M530" s="180" t="s">
        <v>19</v>
      </c>
      <c r="N530" s="181" t="s">
        <v>42</v>
      </c>
      <c r="O530" s="64"/>
      <c r="P530" s="182">
        <f>O530*H530</f>
        <v>0</v>
      </c>
      <c r="Q530" s="182">
        <v>0</v>
      </c>
      <c r="R530" s="182">
        <f>Q530*H530</f>
        <v>0</v>
      </c>
      <c r="S530" s="182">
        <v>0.004</v>
      </c>
      <c r="T530" s="183">
        <f>S530*H530</f>
        <v>0.004</v>
      </c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R530" s="184" t="s">
        <v>81</v>
      </c>
      <c r="AT530" s="184" t="s">
        <v>127</v>
      </c>
      <c r="AU530" s="184" t="s">
        <v>80</v>
      </c>
      <c r="AY530" s="17" t="s">
        <v>124</v>
      </c>
      <c r="BE530" s="185">
        <f>IF(N530="základní",J530,0)</f>
        <v>0</v>
      </c>
      <c r="BF530" s="185">
        <f>IF(N530="snížená",J530,0)</f>
        <v>0</v>
      </c>
      <c r="BG530" s="185">
        <f>IF(N530="zákl. přenesená",J530,0)</f>
        <v>0</v>
      </c>
      <c r="BH530" s="185">
        <f>IF(N530="sníž. přenesená",J530,0)</f>
        <v>0</v>
      </c>
      <c r="BI530" s="185">
        <f>IF(N530="nulová",J530,0)</f>
        <v>0</v>
      </c>
      <c r="BJ530" s="17" t="s">
        <v>76</v>
      </c>
      <c r="BK530" s="185">
        <f>ROUND(I530*H530,2)</f>
        <v>0</v>
      </c>
      <c r="BL530" s="17" t="s">
        <v>81</v>
      </c>
      <c r="BM530" s="184" t="s">
        <v>777</v>
      </c>
    </row>
    <row r="531" spans="1:47" s="2" customFormat="1" ht="11.25">
      <c r="A531" s="34"/>
      <c r="B531" s="35"/>
      <c r="C531" s="36"/>
      <c r="D531" s="186" t="s">
        <v>133</v>
      </c>
      <c r="E531" s="36"/>
      <c r="F531" s="187" t="s">
        <v>778</v>
      </c>
      <c r="G531" s="36"/>
      <c r="H531" s="36"/>
      <c r="I531" s="188"/>
      <c r="J531" s="36"/>
      <c r="K531" s="36"/>
      <c r="L531" s="39"/>
      <c r="M531" s="189"/>
      <c r="N531" s="190"/>
      <c r="O531" s="64"/>
      <c r="P531" s="64"/>
      <c r="Q531" s="64"/>
      <c r="R531" s="64"/>
      <c r="S531" s="64"/>
      <c r="T531" s="65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T531" s="17" t="s">
        <v>133</v>
      </c>
      <c r="AU531" s="17" t="s">
        <v>80</v>
      </c>
    </row>
    <row r="532" spans="1:65" s="2" customFormat="1" ht="33" customHeight="1">
      <c r="A532" s="34"/>
      <c r="B532" s="35"/>
      <c r="C532" s="173" t="s">
        <v>779</v>
      </c>
      <c r="D532" s="173" t="s">
        <v>127</v>
      </c>
      <c r="E532" s="174" t="s">
        <v>780</v>
      </c>
      <c r="F532" s="175" t="s">
        <v>781</v>
      </c>
      <c r="G532" s="176" t="s">
        <v>224</v>
      </c>
      <c r="H532" s="177">
        <v>25</v>
      </c>
      <c r="I532" s="178"/>
      <c r="J532" s="179">
        <f>ROUND(I532*H532,2)</f>
        <v>0</v>
      </c>
      <c r="K532" s="175" t="s">
        <v>131</v>
      </c>
      <c r="L532" s="39"/>
      <c r="M532" s="180" t="s">
        <v>19</v>
      </c>
      <c r="N532" s="181" t="s">
        <v>42</v>
      </c>
      <c r="O532" s="64"/>
      <c r="P532" s="182">
        <f>O532*H532</f>
        <v>0</v>
      </c>
      <c r="Q532" s="182">
        <v>0</v>
      </c>
      <c r="R532" s="182">
        <f>Q532*H532</f>
        <v>0</v>
      </c>
      <c r="S532" s="182">
        <v>0</v>
      </c>
      <c r="T532" s="183">
        <f>S532*H532</f>
        <v>0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184" t="s">
        <v>81</v>
      </c>
      <c r="AT532" s="184" t="s">
        <v>127</v>
      </c>
      <c r="AU532" s="184" t="s">
        <v>80</v>
      </c>
      <c r="AY532" s="17" t="s">
        <v>124</v>
      </c>
      <c r="BE532" s="185">
        <f>IF(N532="základní",J532,0)</f>
        <v>0</v>
      </c>
      <c r="BF532" s="185">
        <f>IF(N532="snížená",J532,0)</f>
        <v>0</v>
      </c>
      <c r="BG532" s="185">
        <f>IF(N532="zákl. přenesená",J532,0)</f>
        <v>0</v>
      </c>
      <c r="BH532" s="185">
        <f>IF(N532="sníž. přenesená",J532,0)</f>
        <v>0</v>
      </c>
      <c r="BI532" s="185">
        <f>IF(N532="nulová",J532,0)</f>
        <v>0</v>
      </c>
      <c r="BJ532" s="17" t="s">
        <v>76</v>
      </c>
      <c r="BK532" s="185">
        <f>ROUND(I532*H532,2)</f>
        <v>0</v>
      </c>
      <c r="BL532" s="17" t="s">
        <v>81</v>
      </c>
      <c r="BM532" s="184" t="s">
        <v>782</v>
      </c>
    </row>
    <row r="533" spans="1:47" s="2" customFormat="1" ht="11.25">
      <c r="A533" s="34"/>
      <c r="B533" s="35"/>
      <c r="C533" s="36"/>
      <c r="D533" s="186" t="s">
        <v>133</v>
      </c>
      <c r="E533" s="36"/>
      <c r="F533" s="187" t="s">
        <v>783</v>
      </c>
      <c r="G533" s="36"/>
      <c r="H533" s="36"/>
      <c r="I533" s="188"/>
      <c r="J533" s="36"/>
      <c r="K533" s="36"/>
      <c r="L533" s="39"/>
      <c r="M533" s="189"/>
      <c r="N533" s="190"/>
      <c r="O533" s="64"/>
      <c r="P533" s="64"/>
      <c r="Q533" s="64"/>
      <c r="R533" s="64"/>
      <c r="S533" s="64"/>
      <c r="T533" s="65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T533" s="17" t="s">
        <v>133</v>
      </c>
      <c r="AU533" s="17" t="s">
        <v>80</v>
      </c>
    </row>
    <row r="534" spans="2:51" s="15" customFormat="1" ht="11.25">
      <c r="B534" s="224"/>
      <c r="C534" s="225"/>
      <c r="D534" s="193" t="s">
        <v>135</v>
      </c>
      <c r="E534" s="226" t="s">
        <v>19</v>
      </c>
      <c r="F534" s="227" t="s">
        <v>784</v>
      </c>
      <c r="G534" s="225"/>
      <c r="H534" s="226" t="s">
        <v>19</v>
      </c>
      <c r="I534" s="228"/>
      <c r="J534" s="225"/>
      <c r="K534" s="225"/>
      <c r="L534" s="229"/>
      <c r="M534" s="230"/>
      <c r="N534" s="231"/>
      <c r="O534" s="231"/>
      <c r="P534" s="231"/>
      <c r="Q534" s="231"/>
      <c r="R534" s="231"/>
      <c r="S534" s="231"/>
      <c r="T534" s="232"/>
      <c r="AT534" s="233" t="s">
        <v>135</v>
      </c>
      <c r="AU534" s="233" t="s">
        <v>80</v>
      </c>
      <c r="AV534" s="15" t="s">
        <v>76</v>
      </c>
      <c r="AW534" s="15" t="s">
        <v>33</v>
      </c>
      <c r="AX534" s="15" t="s">
        <v>71</v>
      </c>
      <c r="AY534" s="233" t="s">
        <v>124</v>
      </c>
    </row>
    <row r="535" spans="2:51" s="13" customFormat="1" ht="11.25">
      <c r="B535" s="191"/>
      <c r="C535" s="192"/>
      <c r="D535" s="193" t="s">
        <v>135</v>
      </c>
      <c r="E535" s="194" t="s">
        <v>19</v>
      </c>
      <c r="F535" s="195" t="s">
        <v>785</v>
      </c>
      <c r="G535" s="192"/>
      <c r="H535" s="196">
        <v>25</v>
      </c>
      <c r="I535" s="197"/>
      <c r="J535" s="192"/>
      <c r="K535" s="192"/>
      <c r="L535" s="198"/>
      <c r="M535" s="199"/>
      <c r="N535" s="200"/>
      <c r="O535" s="200"/>
      <c r="P535" s="200"/>
      <c r="Q535" s="200"/>
      <c r="R535" s="200"/>
      <c r="S535" s="200"/>
      <c r="T535" s="201"/>
      <c r="AT535" s="202" t="s">
        <v>135</v>
      </c>
      <c r="AU535" s="202" t="s">
        <v>80</v>
      </c>
      <c r="AV535" s="13" t="s">
        <v>80</v>
      </c>
      <c r="AW535" s="13" t="s">
        <v>33</v>
      </c>
      <c r="AX535" s="13" t="s">
        <v>71</v>
      </c>
      <c r="AY535" s="202" t="s">
        <v>124</v>
      </c>
    </row>
    <row r="536" spans="2:51" s="14" customFormat="1" ht="11.25">
      <c r="B536" s="203"/>
      <c r="C536" s="204"/>
      <c r="D536" s="193" t="s">
        <v>135</v>
      </c>
      <c r="E536" s="205" t="s">
        <v>19</v>
      </c>
      <c r="F536" s="206" t="s">
        <v>137</v>
      </c>
      <c r="G536" s="204"/>
      <c r="H536" s="207">
        <v>25</v>
      </c>
      <c r="I536" s="208"/>
      <c r="J536" s="204"/>
      <c r="K536" s="204"/>
      <c r="L536" s="209"/>
      <c r="M536" s="210"/>
      <c r="N536" s="211"/>
      <c r="O536" s="211"/>
      <c r="P536" s="211"/>
      <c r="Q536" s="211"/>
      <c r="R536" s="211"/>
      <c r="S536" s="211"/>
      <c r="T536" s="212"/>
      <c r="AT536" s="213" t="s">
        <v>135</v>
      </c>
      <c r="AU536" s="213" t="s">
        <v>80</v>
      </c>
      <c r="AV536" s="14" t="s">
        <v>81</v>
      </c>
      <c r="AW536" s="14" t="s">
        <v>33</v>
      </c>
      <c r="AX536" s="14" t="s">
        <v>76</v>
      </c>
      <c r="AY536" s="213" t="s">
        <v>124</v>
      </c>
    </row>
    <row r="537" spans="1:65" s="2" customFormat="1" ht="24.2" customHeight="1">
      <c r="A537" s="34"/>
      <c r="B537" s="35"/>
      <c r="C537" s="173" t="s">
        <v>786</v>
      </c>
      <c r="D537" s="173" t="s">
        <v>127</v>
      </c>
      <c r="E537" s="174" t="s">
        <v>787</v>
      </c>
      <c r="F537" s="175" t="s">
        <v>788</v>
      </c>
      <c r="G537" s="176" t="s">
        <v>166</v>
      </c>
      <c r="H537" s="177">
        <v>5</v>
      </c>
      <c r="I537" s="178"/>
      <c r="J537" s="179">
        <f>ROUND(I537*H537,2)</f>
        <v>0</v>
      </c>
      <c r="K537" s="175" t="s">
        <v>131</v>
      </c>
      <c r="L537" s="39"/>
      <c r="M537" s="180" t="s">
        <v>19</v>
      </c>
      <c r="N537" s="181" t="s">
        <v>42</v>
      </c>
      <c r="O537" s="64"/>
      <c r="P537" s="182">
        <f>O537*H537</f>
        <v>0</v>
      </c>
      <c r="Q537" s="182">
        <v>0</v>
      </c>
      <c r="R537" s="182">
        <f>Q537*H537</f>
        <v>0</v>
      </c>
      <c r="S537" s="182">
        <v>0</v>
      </c>
      <c r="T537" s="183">
        <f>S537*H537</f>
        <v>0</v>
      </c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R537" s="184" t="s">
        <v>81</v>
      </c>
      <c r="AT537" s="184" t="s">
        <v>127</v>
      </c>
      <c r="AU537" s="184" t="s">
        <v>80</v>
      </c>
      <c r="AY537" s="17" t="s">
        <v>124</v>
      </c>
      <c r="BE537" s="185">
        <f>IF(N537="základní",J537,0)</f>
        <v>0</v>
      </c>
      <c r="BF537" s="185">
        <f>IF(N537="snížená",J537,0)</f>
        <v>0</v>
      </c>
      <c r="BG537" s="185">
        <f>IF(N537="zákl. přenesená",J537,0)</f>
        <v>0</v>
      </c>
      <c r="BH537" s="185">
        <f>IF(N537="sníž. přenesená",J537,0)</f>
        <v>0</v>
      </c>
      <c r="BI537" s="185">
        <f>IF(N537="nulová",J537,0)</f>
        <v>0</v>
      </c>
      <c r="BJ537" s="17" t="s">
        <v>76</v>
      </c>
      <c r="BK537" s="185">
        <f>ROUND(I537*H537,2)</f>
        <v>0</v>
      </c>
      <c r="BL537" s="17" t="s">
        <v>81</v>
      </c>
      <c r="BM537" s="184" t="s">
        <v>789</v>
      </c>
    </row>
    <row r="538" spans="1:47" s="2" customFormat="1" ht="11.25">
      <c r="A538" s="34"/>
      <c r="B538" s="35"/>
      <c r="C538" s="36"/>
      <c r="D538" s="186" t="s">
        <v>133</v>
      </c>
      <c r="E538" s="36"/>
      <c r="F538" s="187" t="s">
        <v>790</v>
      </c>
      <c r="G538" s="36"/>
      <c r="H538" s="36"/>
      <c r="I538" s="188"/>
      <c r="J538" s="36"/>
      <c r="K538" s="36"/>
      <c r="L538" s="39"/>
      <c r="M538" s="189"/>
      <c r="N538" s="190"/>
      <c r="O538" s="64"/>
      <c r="P538" s="64"/>
      <c r="Q538" s="64"/>
      <c r="R538" s="64"/>
      <c r="S538" s="64"/>
      <c r="T538" s="65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T538" s="17" t="s">
        <v>133</v>
      </c>
      <c r="AU538" s="17" t="s">
        <v>80</v>
      </c>
    </row>
    <row r="539" spans="2:51" s="15" customFormat="1" ht="11.25">
      <c r="B539" s="224"/>
      <c r="C539" s="225"/>
      <c r="D539" s="193" t="s">
        <v>135</v>
      </c>
      <c r="E539" s="226" t="s">
        <v>19</v>
      </c>
      <c r="F539" s="227" t="s">
        <v>227</v>
      </c>
      <c r="G539" s="225"/>
      <c r="H539" s="226" t="s">
        <v>19</v>
      </c>
      <c r="I539" s="228"/>
      <c r="J539" s="225"/>
      <c r="K539" s="225"/>
      <c r="L539" s="229"/>
      <c r="M539" s="230"/>
      <c r="N539" s="231"/>
      <c r="O539" s="231"/>
      <c r="P539" s="231"/>
      <c r="Q539" s="231"/>
      <c r="R539" s="231"/>
      <c r="S539" s="231"/>
      <c r="T539" s="232"/>
      <c r="AT539" s="233" t="s">
        <v>135</v>
      </c>
      <c r="AU539" s="233" t="s">
        <v>80</v>
      </c>
      <c r="AV539" s="15" t="s">
        <v>76</v>
      </c>
      <c r="AW539" s="15" t="s">
        <v>33</v>
      </c>
      <c r="AX539" s="15" t="s">
        <v>71</v>
      </c>
      <c r="AY539" s="233" t="s">
        <v>124</v>
      </c>
    </row>
    <row r="540" spans="2:51" s="15" customFormat="1" ht="11.25">
      <c r="B540" s="224"/>
      <c r="C540" s="225"/>
      <c r="D540" s="193" t="s">
        <v>135</v>
      </c>
      <c r="E540" s="226" t="s">
        <v>19</v>
      </c>
      <c r="F540" s="227" t="s">
        <v>673</v>
      </c>
      <c r="G540" s="225"/>
      <c r="H540" s="226" t="s">
        <v>19</v>
      </c>
      <c r="I540" s="228"/>
      <c r="J540" s="225"/>
      <c r="K540" s="225"/>
      <c r="L540" s="229"/>
      <c r="M540" s="230"/>
      <c r="N540" s="231"/>
      <c r="O540" s="231"/>
      <c r="P540" s="231"/>
      <c r="Q540" s="231"/>
      <c r="R540" s="231"/>
      <c r="S540" s="231"/>
      <c r="T540" s="232"/>
      <c r="AT540" s="233" t="s">
        <v>135</v>
      </c>
      <c r="AU540" s="233" t="s">
        <v>80</v>
      </c>
      <c r="AV540" s="15" t="s">
        <v>76</v>
      </c>
      <c r="AW540" s="15" t="s">
        <v>33</v>
      </c>
      <c r="AX540" s="15" t="s">
        <v>71</v>
      </c>
      <c r="AY540" s="233" t="s">
        <v>124</v>
      </c>
    </row>
    <row r="541" spans="2:51" s="13" customFormat="1" ht="11.25">
      <c r="B541" s="191"/>
      <c r="C541" s="192"/>
      <c r="D541" s="193" t="s">
        <v>135</v>
      </c>
      <c r="E541" s="194" t="s">
        <v>19</v>
      </c>
      <c r="F541" s="195" t="s">
        <v>791</v>
      </c>
      <c r="G541" s="192"/>
      <c r="H541" s="196">
        <v>5</v>
      </c>
      <c r="I541" s="197"/>
      <c r="J541" s="192"/>
      <c r="K541" s="192"/>
      <c r="L541" s="198"/>
      <c r="M541" s="199"/>
      <c r="N541" s="200"/>
      <c r="O541" s="200"/>
      <c r="P541" s="200"/>
      <c r="Q541" s="200"/>
      <c r="R541" s="200"/>
      <c r="S541" s="200"/>
      <c r="T541" s="201"/>
      <c r="AT541" s="202" t="s">
        <v>135</v>
      </c>
      <c r="AU541" s="202" t="s">
        <v>80</v>
      </c>
      <c r="AV541" s="13" t="s">
        <v>80</v>
      </c>
      <c r="AW541" s="13" t="s">
        <v>33</v>
      </c>
      <c r="AX541" s="13" t="s">
        <v>71</v>
      </c>
      <c r="AY541" s="202" t="s">
        <v>124</v>
      </c>
    </row>
    <row r="542" spans="2:51" s="14" customFormat="1" ht="11.25">
      <c r="B542" s="203"/>
      <c r="C542" s="204"/>
      <c r="D542" s="193" t="s">
        <v>135</v>
      </c>
      <c r="E542" s="205" t="s">
        <v>19</v>
      </c>
      <c r="F542" s="206" t="s">
        <v>137</v>
      </c>
      <c r="G542" s="204"/>
      <c r="H542" s="207">
        <v>5</v>
      </c>
      <c r="I542" s="208"/>
      <c r="J542" s="204"/>
      <c r="K542" s="204"/>
      <c r="L542" s="209"/>
      <c r="M542" s="210"/>
      <c r="N542" s="211"/>
      <c r="O542" s="211"/>
      <c r="P542" s="211"/>
      <c r="Q542" s="211"/>
      <c r="R542" s="211"/>
      <c r="S542" s="211"/>
      <c r="T542" s="212"/>
      <c r="AT542" s="213" t="s">
        <v>135</v>
      </c>
      <c r="AU542" s="213" t="s">
        <v>80</v>
      </c>
      <c r="AV542" s="14" t="s">
        <v>81</v>
      </c>
      <c r="AW542" s="14" t="s">
        <v>33</v>
      </c>
      <c r="AX542" s="14" t="s">
        <v>76</v>
      </c>
      <c r="AY542" s="213" t="s">
        <v>124</v>
      </c>
    </row>
    <row r="543" spans="1:65" s="2" customFormat="1" ht="66.75" customHeight="1">
      <c r="A543" s="34"/>
      <c r="B543" s="35"/>
      <c r="C543" s="173" t="s">
        <v>792</v>
      </c>
      <c r="D543" s="173" t="s">
        <v>127</v>
      </c>
      <c r="E543" s="174" t="s">
        <v>793</v>
      </c>
      <c r="F543" s="175" t="s">
        <v>794</v>
      </c>
      <c r="G543" s="176" t="s">
        <v>224</v>
      </c>
      <c r="H543" s="177">
        <v>80</v>
      </c>
      <c r="I543" s="178"/>
      <c r="J543" s="179">
        <f>ROUND(I543*H543,2)</f>
        <v>0</v>
      </c>
      <c r="K543" s="175" t="s">
        <v>131</v>
      </c>
      <c r="L543" s="39"/>
      <c r="M543" s="180" t="s">
        <v>19</v>
      </c>
      <c r="N543" s="181" t="s">
        <v>42</v>
      </c>
      <c r="O543" s="64"/>
      <c r="P543" s="182">
        <f>O543*H543</f>
        <v>0</v>
      </c>
      <c r="Q543" s="182">
        <v>0</v>
      </c>
      <c r="R543" s="182">
        <f>Q543*H543</f>
        <v>0</v>
      </c>
      <c r="S543" s="182">
        <v>0</v>
      </c>
      <c r="T543" s="183">
        <f>S543*H543</f>
        <v>0</v>
      </c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R543" s="184" t="s">
        <v>81</v>
      </c>
      <c r="AT543" s="184" t="s">
        <v>127</v>
      </c>
      <c r="AU543" s="184" t="s">
        <v>80</v>
      </c>
      <c r="AY543" s="17" t="s">
        <v>124</v>
      </c>
      <c r="BE543" s="185">
        <f>IF(N543="základní",J543,0)</f>
        <v>0</v>
      </c>
      <c r="BF543" s="185">
        <f>IF(N543="snížená",J543,0)</f>
        <v>0</v>
      </c>
      <c r="BG543" s="185">
        <f>IF(N543="zákl. přenesená",J543,0)</f>
        <v>0</v>
      </c>
      <c r="BH543" s="185">
        <f>IF(N543="sníž. přenesená",J543,0)</f>
        <v>0</v>
      </c>
      <c r="BI543" s="185">
        <f>IF(N543="nulová",J543,0)</f>
        <v>0</v>
      </c>
      <c r="BJ543" s="17" t="s">
        <v>76</v>
      </c>
      <c r="BK543" s="185">
        <f>ROUND(I543*H543,2)</f>
        <v>0</v>
      </c>
      <c r="BL543" s="17" t="s">
        <v>81</v>
      </c>
      <c r="BM543" s="184" t="s">
        <v>795</v>
      </c>
    </row>
    <row r="544" spans="1:47" s="2" customFormat="1" ht="11.25">
      <c r="A544" s="34"/>
      <c r="B544" s="35"/>
      <c r="C544" s="36"/>
      <c r="D544" s="186" t="s">
        <v>133</v>
      </c>
      <c r="E544" s="36"/>
      <c r="F544" s="187" t="s">
        <v>796</v>
      </c>
      <c r="G544" s="36"/>
      <c r="H544" s="36"/>
      <c r="I544" s="188"/>
      <c r="J544" s="36"/>
      <c r="K544" s="36"/>
      <c r="L544" s="39"/>
      <c r="M544" s="189"/>
      <c r="N544" s="190"/>
      <c r="O544" s="64"/>
      <c r="P544" s="64"/>
      <c r="Q544" s="64"/>
      <c r="R544" s="64"/>
      <c r="S544" s="64"/>
      <c r="T544" s="65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T544" s="17" t="s">
        <v>133</v>
      </c>
      <c r="AU544" s="17" t="s">
        <v>80</v>
      </c>
    </row>
    <row r="545" spans="2:51" s="15" customFormat="1" ht="11.25">
      <c r="B545" s="224"/>
      <c r="C545" s="225"/>
      <c r="D545" s="193" t="s">
        <v>135</v>
      </c>
      <c r="E545" s="226" t="s">
        <v>19</v>
      </c>
      <c r="F545" s="227" t="s">
        <v>797</v>
      </c>
      <c r="G545" s="225"/>
      <c r="H545" s="226" t="s">
        <v>19</v>
      </c>
      <c r="I545" s="228"/>
      <c r="J545" s="225"/>
      <c r="K545" s="225"/>
      <c r="L545" s="229"/>
      <c r="M545" s="230"/>
      <c r="N545" s="231"/>
      <c r="O545" s="231"/>
      <c r="P545" s="231"/>
      <c r="Q545" s="231"/>
      <c r="R545" s="231"/>
      <c r="S545" s="231"/>
      <c r="T545" s="232"/>
      <c r="AT545" s="233" t="s">
        <v>135</v>
      </c>
      <c r="AU545" s="233" t="s">
        <v>80</v>
      </c>
      <c r="AV545" s="15" t="s">
        <v>76</v>
      </c>
      <c r="AW545" s="15" t="s">
        <v>33</v>
      </c>
      <c r="AX545" s="15" t="s">
        <v>71</v>
      </c>
      <c r="AY545" s="233" t="s">
        <v>124</v>
      </c>
    </row>
    <row r="546" spans="2:51" s="13" customFormat="1" ht="11.25">
      <c r="B546" s="191"/>
      <c r="C546" s="192"/>
      <c r="D546" s="193" t="s">
        <v>135</v>
      </c>
      <c r="E546" s="194" t="s">
        <v>19</v>
      </c>
      <c r="F546" s="195" t="s">
        <v>365</v>
      </c>
      <c r="G546" s="192"/>
      <c r="H546" s="196">
        <v>40</v>
      </c>
      <c r="I546" s="197"/>
      <c r="J546" s="192"/>
      <c r="K546" s="192"/>
      <c r="L546" s="198"/>
      <c r="M546" s="199"/>
      <c r="N546" s="200"/>
      <c r="O546" s="200"/>
      <c r="P546" s="200"/>
      <c r="Q546" s="200"/>
      <c r="R546" s="200"/>
      <c r="S546" s="200"/>
      <c r="T546" s="201"/>
      <c r="AT546" s="202" t="s">
        <v>135</v>
      </c>
      <c r="AU546" s="202" t="s">
        <v>80</v>
      </c>
      <c r="AV546" s="13" t="s">
        <v>80</v>
      </c>
      <c r="AW546" s="13" t="s">
        <v>33</v>
      </c>
      <c r="AX546" s="13" t="s">
        <v>71</v>
      </c>
      <c r="AY546" s="202" t="s">
        <v>124</v>
      </c>
    </row>
    <row r="547" spans="2:51" s="15" customFormat="1" ht="11.25">
      <c r="B547" s="224"/>
      <c r="C547" s="225"/>
      <c r="D547" s="193" t="s">
        <v>135</v>
      </c>
      <c r="E547" s="226" t="s">
        <v>19</v>
      </c>
      <c r="F547" s="227" t="s">
        <v>798</v>
      </c>
      <c r="G547" s="225"/>
      <c r="H547" s="226" t="s">
        <v>19</v>
      </c>
      <c r="I547" s="228"/>
      <c r="J547" s="225"/>
      <c r="K547" s="225"/>
      <c r="L547" s="229"/>
      <c r="M547" s="230"/>
      <c r="N547" s="231"/>
      <c r="O547" s="231"/>
      <c r="P547" s="231"/>
      <c r="Q547" s="231"/>
      <c r="R547" s="231"/>
      <c r="S547" s="231"/>
      <c r="T547" s="232"/>
      <c r="AT547" s="233" t="s">
        <v>135</v>
      </c>
      <c r="AU547" s="233" t="s">
        <v>80</v>
      </c>
      <c r="AV547" s="15" t="s">
        <v>76</v>
      </c>
      <c r="AW547" s="15" t="s">
        <v>33</v>
      </c>
      <c r="AX547" s="15" t="s">
        <v>71</v>
      </c>
      <c r="AY547" s="233" t="s">
        <v>124</v>
      </c>
    </row>
    <row r="548" spans="2:51" s="13" customFormat="1" ht="11.25">
      <c r="B548" s="191"/>
      <c r="C548" s="192"/>
      <c r="D548" s="193" t="s">
        <v>135</v>
      </c>
      <c r="E548" s="194" t="s">
        <v>19</v>
      </c>
      <c r="F548" s="195" t="s">
        <v>365</v>
      </c>
      <c r="G548" s="192"/>
      <c r="H548" s="196">
        <v>40</v>
      </c>
      <c r="I548" s="197"/>
      <c r="J548" s="192"/>
      <c r="K548" s="192"/>
      <c r="L548" s="198"/>
      <c r="M548" s="199"/>
      <c r="N548" s="200"/>
      <c r="O548" s="200"/>
      <c r="P548" s="200"/>
      <c r="Q548" s="200"/>
      <c r="R548" s="200"/>
      <c r="S548" s="200"/>
      <c r="T548" s="201"/>
      <c r="AT548" s="202" t="s">
        <v>135</v>
      </c>
      <c r="AU548" s="202" t="s">
        <v>80</v>
      </c>
      <c r="AV548" s="13" t="s">
        <v>80</v>
      </c>
      <c r="AW548" s="13" t="s">
        <v>33</v>
      </c>
      <c r="AX548" s="13" t="s">
        <v>71</v>
      </c>
      <c r="AY548" s="202" t="s">
        <v>124</v>
      </c>
    </row>
    <row r="549" spans="2:51" s="14" customFormat="1" ht="11.25">
      <c r="B549" s="203"/>
      <c r="C549" s="204"/>
      <c r="D549" s="193" t="s">
        <v>135</v>
      </c>
      <c r="E549" s="205" t="s">
        <v>19</v>
      </c>
      <c r="F549" s="206" t="s">
        <v>137</v>
      </c>
      <c r="G549" s="204"/>
      <c r="H549" s="207">
        <v>80</v>
      </c>
      <c r="I549" s="208"/>
      <c r="J549" s="204"/>
      <c r="K549" s="204"/>
      <c r="L549" s="209"/>
      <c r="M549" s="210"/>
      <c r="N549" s="211"/>
      <c r="O549" s="211"/>
      <c r="P549" s="211"/>
      <c r="Q549" s="211"/>
      <c r="R549" s="211"/>
      <c r="S549" s="211"/>
      <c r="T549" s="212"/>
      <c r="AT549" s="213" t="s">
        <v>135</v>
      </c>
      <c r="AU549" s="213" t="s">
        <v>80</v>
      </c>
      <c r="AV549" s="14" t="s">
        <v>81</v>
      </c>
      <c r="AW549" s="14" t="s">
        <v>33</v>
      </c>
      <c r="AX549" s="14" t="s">
        <v>76</v>
      </c>
      <c r="AY549" s="213" t="s">
        <v>124</v>
      </c>
    </row>
    <row r="550" spans="1:65" s="2" customFormat="1" ht="76.35" customHeight="1">
      <c r="A550" s="34"/>
      <c r="B550" s="35"/>
      <c r="C550" s="173" t="s">
        <v>799</v>
      </c>
      <c r="D550" s="173" t="s">
        <v>127</v>
      </c>
      <c r="E550" s="174" t="s">
        <v>800</v>
      </c>
      <c r="F550" s="175" t="s">
        <v>801</v>
      </c>
      <c r="G550" s="176" t="s">
        <v>166</v>
      </c>
      <c r="H550" s="177">
        <v>6.8</v>
      </c>
      <c r="I550" s="178"/>
      <c r="J550" s="179">
        <f>ROUND(I550*H550,2)</f>
        <v>0</v>
      </c>
      <c r="K550" s="175" t="s">
        <v>131</v>
      </c>
      <c r="L550" s="39"/>
      <c r="M550" s="180" t="s">
        <v>19</v>
      </c>
      <c r="N550" s="181" t="s">
        <v>42</v>
      </c>
      <c r="O550" s="64"/>
      <c r="P550" s="182">
        <f>O550*H550</f>
        <v>0</v>
      </c>
      <c r="Q550" s="182">
        <v>0</v>
      </c>
      <c r="R550" s="182">
        <f>Q550*H550</f>
        <v>0</v>
      </c>
      <c r="S550" s="182">
        <v>0</v>
      </c>
      <c r="T550" s="183">
        <f>S550*H550</f>
        <v>0</v>
      </c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R550" s="184" t="s">
        <v>81</v>
      </c>
      <c r="AT550" s="184" t="s">
        <v>127</v>
      </c>
      <c r="AU550" s="184" t="s">
        <v>80</v>
      </c>
      <c r="AY550" s="17" t="s">
        <v>124</v>
      </c>
      <c r="BE550" s="185">
        <f>IF(N550="základní",J550,0)</f>
        <v>0</v>
      </c>
      <c r="BF550" s="185">
        <f>IF(N550="snížená",J550,0)</f>
        <v>0</v>
      </c>
      <c r="BG550" s="185">
        <f>IF(N550="zákl. přenesená",J550,0)</f>
        <v>0</v>
      </c>
      <c r="BH550" s="185">
        <f>IF(N550="sníž. přenesená",J550,0)</f>
        <v>0</v>
      </c>
      <c r="BI550" s="185">
        <f>IF(N550="nulová",J550,0)</f>
        <v>0</v>
      </c>
      <c r="BJ550" s="17" t="s">
        <v>76</v>
      </c>
      <c r="BK550" s="185">
        <f>ROUND(I550*H550,2)</f>
        <v>0</v>
      </c>
      <c r="BL550" s="17" t="s">
        <v>81</v>
      </c>
      <c r="BM550" s="184" t="s">
        <v>802</v>
      </c>
    </row>
    <row r="551" spans="1:47" s="2" customFormat="1" ht="11.25">
      <c r="A551" s="34"/>
      <c r="B551" s="35"/>
      <c r="C551" s="36"/>
      <c r="D551" s="186" t="s">
        <v>133</v>
      </c>
      <c r="E551" s="36"/>
      <c r="F551" s="187" t="s">
        <v>803</v>
      </c>
      <c r="G551" s="36"/>
      <c r="H551" s="36"/>
      <c r="I551" s="188"/>
      <c r="J551" s="36"/>
      <c r="K551" s="36"/>
      <c r="L551" s="39"/>
      <c r="M551" s="189"/>
      <c r="N551" s="190"/>
      <c r="O551" s="64"/>
      <c r="P551" s="64"/>
      <c r="Q551" s="64"/>
      <c r="R551" s="64"/>
      <c r="S551" s="64"/>
      <c r="T551" s="65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T551" s="17" t="s">
        <v>133</v>
      </c>
      <c r="AU551" s="17" t="s">
        <v>80</v>
      </c>
    </row>
    <row r="552" spans="2:51" s="13" customFormat="1" ht="11.25">
      <c r="B552" s="191"/>
      <c r="C552" s="192"/>
      <c r="D552" s="193" t="s">
        <v>135</v>
      </c>
      <c r="E552" s="194" t="s">
        <v>19</v>
      </c>
      <c r="F552" s="195" t="s">
        <v>804</v>
      </c>
      <c r="G552" s="192"/>
      <c r="H552" s="196">
        <v>6.8</v>
      </c>
      <c r="I552" s="197"/>
      <c r="J552" s="192"/>
      <c r="K552" s="192"/>
      <c r="L552" s="198"/>
      <c r="M552" s="199"/>
      <c r="N552" s="200"/>
      <c r="O552" s="200"/>
      <c r="P552" s="200"/>
      <c r="Q552" s="200"/>
      <c r="R552" s="200"/>
      <c r="S552" s="200"/>
      <c r="T552" s="201"/>
      <c r="AT552" s="202" t="s">
        <v>135</v>
      </c>
      <c r="AU552" s="202" t="s">
        <v>80</v>
      </c>
      <c r="AV552" s="13" t="s">
        <v>80</v>
      </c>
      <c r="AW552" s="13" t="s">
        <v>33</v>
      </c>
      <c r="AX552" s="13" t="s">
        <v>71</v>
      </c>
      <c r="AY552" s="202" t="s">
        <v>124</v>
      </c>
    </row>
    <row r="553" spans="2:51" s="14" customFormat="1" ht="11.25">
      <c r="B553" s="203"/>
      <c r="C553" s="204"/>
      <c r="D553" s="193" t="s">
        <v>135</v>
      </c>
      <c r="E553" s="205" t="s">
        <v>19</v>
      </c>
      <c r="F553" s="206" t="s">
        <v>137</v>
      </c>
      <c r="G553" s="204"/>
      <c r="H553" s="207">
        <v>6.8</v>
      </c>
      <c r="I553" s="208"/>
      <c r="J553" s="204"/>
      <c r="K553" s="204"/>
      <c r="L553" s="209"/>
      <c r="M553" s="210"/>
      <c r="N553" s="211"/>
      <c r="O553" s="211"/>
      <c r="P553" s="211"/>
      <c r="Q553" s="211"/>
      <c r="R553" s="211"/>
      <c r="S553" s="211"/>
      <c r="T553" s="212"/>
      <c r="AT553" s="213" t="s">
        <v>135</v>
      </c>
      <c r="AU553" s="213" t="s">
        <v>80</v>
      </c>
      <c r="AV553" s="14" t="s">
        <v>81</v>
      </c>
      <c r="AW553" s="14" t="s">
        <v>33</v>
      </c>
      <c r="AX553" s="14" t="s">
        <v>76</v>
      </c>
      <c r="AY553" s="213" t="s">
        <v>124</v>
      </c>
    </row>
    <row r="554" spans="2:63" s="12" customFormat="1" ht="22.9" customHeight="1">
      <c r="B554" s="157"/>
      <c r="C554" s="158"/>
      <c r="D554" s="159" t="s">
        <v>70</v>
      </c>
      <c r="E554" s="171" t="s">
        <v>805</v>
      </c>
      <c r="F554" s="171" t="s">
        <v>806</v>
      </c>
      <c r="G554" s="158"/>
      <c r="H554" s="158"/>
      <c r="I554" s="161"/>
      <c r="J554" s="172">
        <f>BK554</f>
        <v>0</v>
      </c>
      <c r="K554" s="158"/>
      <c r="L554" s="163"/>
      <c r="M554" s="164"/>
      <c r="N554" s="165"/>
      <c r="O554" s="165"/>
      <c r="P554" s="166">
        <f>SUM(P555:P572)</f>
        <v>0</v>
      </c>
      <c r="Q554" s="165"/>
      <c r="R554" s="166">
        <f>SUM(R555:R572)</f>
        <v>0</v>
      </c>
      <c r="S554" s="165"/>
      <c r="T554" s="167">
        <f>SUM(T555:T572)</f>
        <v>0</v>
      </c>
      <c r="AR554" s="168" t="s">
        <v>76</v>
      </c>
      <c r="AT554" s="169" t="s">
        <v>70</v>
      </c>
      <c r="AU554" s="169" t="s">
        <v>76</v>
      </c>
      <c r="AY554" s="168" t="s">
        <v>124</v>
      </c>
      <c r="BK554" s="170">
        <f>SUM(BK555:BK572)</f>
        <v>0</v>
      </c>
    </row>
    <row r="555" spans="1:65" s="2" customFormat="1" ht="37.9" customHeight="1">
      <c r="A555" s="34"/>
      <c r="B555" s="35"/>
      <c r="C555" s="173" t="s">
        <v>807</v>
      </c>
      <c r="D555" s="173" t="s">
        <v>127</v>
      </c>
      <c r="E555" s="174" t="s">
        <v>808</v>
      </c>
      <c r="F555" s="175" t="s">
        <v>809</v>
      </c>
      <c r="G555" s="176" t="s">
        <v>150</v>
      </c>
      <c r="H555" s="177">
        <v>302.692</v>
      </c>
      <c r="I555" s="178"/>
      <c r="J555" s="179">
        <f>ROUND(I555*H555,2)</f>
        <v>0</v>
      </c>
      <c r="K555" s="175" t="s">
        <v>131</v>
      </c>
      <c r="L555" s="39"/>
      <c r="M555" s="180" t="s">
        <v>19</v>
      </c>
      <c r="N555" s="181" t="s">
        <v>42</v>
      </c>
      <c r="O555" s="64"/>
      <c r="P555" s="182">
        <f>O555*H555</f>
        <v>0</v>
      </c>
      <c r="Q555" s="182">
        <v>0</v>
      </c>
      <c r="R555" s="182">
        <f>Q555*H555</f>
        <v>0</v>
      </c>
      <c r="S555" s="182">
        <v>0</v>
      </c>
      <c r="T555" s="183">
        <f>S555*H555</f>
        <v>0</v>
      </c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R555" s="184" t="s">
        <v>81</v>
      </c>
      <c r="AT555" s="184" t="s">
        <v>127</v>
      </c>
      <c r="AU555" s="184" t="s">
        <v>80</v>
      </c>
      <c r="AY555" s="17" t="s">
        <v>124</v>
      </c>
      <c r="BE555" s="185">
        <f>IF(N555="základní",J555,0)</f>
        <v>0</v>
      </c>
      <c r="BF555" s="185">
        <f>IF(N555="snížená",J555,0)</f>
        <v>0</v>
      </c>
      <c r="BG555" s="185">
        <f>IF(N555="zákl. přenesená",J555,0)</f>
        <v>0</v>
      </c>
      <c r="BH555" s="185">
        <f>IF(N555="sníž. přenesená",J555,0)</f>
        <v>0</v>
      </c>
      <c r="BI555" s="185">
        <f>IF(N555="nulová",J555,0)</f>
        <v>0</v>
      </c>
      <c r="BJ555" s="17" t="s">
        <v>76</v>
      </c>
      <c r="BK555" s="185">
        <f>ROUND(I555*H555,2)</f>
        <v>0</v>
      </c>
      <c r="BL555" s="17" t="s">
        <v>81</v>
      </c>
      <c r="BM555" s="184" t="s">
        <v>810</v>
      </c>
    </row>
    <row r="556" spans="1:47" s="2" customFormat="1" ht="11.25">
      <c r="A556" s="34"/>
      <c r="B556" s="35"/>
      <c r="C556" s="36"/>
      <c r="D556" s="186" t="s">
        <v>133</v>
      </c>
      <c r="E556" s="36"/>
      <c r="F556" s="187" t="s">
        <v>811</v>
      </c>
      <c r="G556" s="36"/>
      <c r="H556" s="36"/>
      <c r="I556" s="188"/>
      <c r="J556" s="36"/>
      <c r="K556" s="36"/>
      <c r="L556" s="39"/>
      <c r="M556" s="189"/>
      <c r="N556" s="190"/>
      <c r="O556" s="64"/>
      <c r="P556" s="64"/>
      <c r="Q556" s="64"/>
      <c r="R556" s="64"/>
      <c r="S556" s="64"/>
      <c r="T556" s="65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T556" s="17" t="s">
        <v>133</v>
      </c>
      <c r="AU556" s="17" t="s">
        <v>80</v>
      </c>
    </row>
    <row r="557" spans="1:65" s="2" customFormat="1" ht="37.9" customHeight="1">
      <c r="A557" s="34"/>
      <c r="B557" s="35"/>
      <c r="C557" s="173" t="s">
        <v>812</v>
      </c>
      <c r="D557" s="173" t="s">
        <v>127</v>
      </c>
      <c r="E557" s="174" t="s">
        <v>813</v>
      </c>
      <c r="F557" s="175" t="s">
        <v>814</v>
      </c>
      <c r="G557" s="176" t="s">
        <v>150</v>
      </c>
      <c r="H557" s="177">
        <v>4843.072</v>
      </c>
      <c r="I557" s="178"/>
      <c r="J557" s="179">
        <f>ROUND(I557*H557,2)</f>
        <v>0</v>
      </c>
      <c r="K557" s="175" t="s">
        <v>131</v>
      </c>
      <c r="L557" s="39"/>
      <c r="M557" s="180" t="s">
        <v>19</v>
      </c>
      <c r="N557" s="181" t="s">
        <v>42</v>
      </c>
      <c r="O557" s="64"/>
      <c r="P557" s="182">
        <f>O557*H557</f>
        <v>0</v>
      </c>
      <c r="Q557" s="182">
        <v>0</v>
      </c>
      <c r="R557" s="182">
        <f>Q557*H557</f>
        <v>0</v>
      </c>
      <c r="S557" s="182">
        <v>0</v>
      </c>
      <c r="T557" s="183">
        <f>S557*H557</f>
        <v>0</v>
      </c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R557" s="184" t="s">
        <v>81</v>
      </c>
      <c r="AT557" s="184" t="s">
        <v>127</v>
      </c>
      <c r="AU557" s="184" t="s">
        <v>80</v>
      </c>
      <c r="AY557" s="17" t="s">
        <v>124</v>
      </c>
      <c r="BE557" s="185">
        <f>IF(N557="základní",J557,0)</f>
        <v>0</v>
      </c>
      <c r="BF557" s="185">
        <f>IF(N557="snížená",J557,0)</f>
        <v>0</v>
      </c>
      <c r="BG557" s="185">
        <f>IF(N557="zákl. přenesená",J557,0)</f>
        <v>0</v>
      </c>
      <c r="BH557" s="185">
        <f>IF(N557="sníž. přenesená",J557,0)</f>
        <v>0</v>
      </c>
      <c r="BI557" s="185">
        <f>IF(N557="nulová",J557,0)</f>
        <v>0</v>
      </c>
      <c r="BJ557" s="17" t="s">
        <v>76</v>
      </c>
      <c r="BK557" s="185">
        <f>ROUND(I557*H557,2)</f>
        <v>0</v>
      </c>
      <c r="BL557" s="17" t="s">
        <v>81</v>
      </c>
      <c r="BM557" s="184" t="s">
        <v>815</v>
      </c>
    </row>
    <row r="558" spans="1:47" s="2" customFormat="1" ht="11.25">
      <c r="A558" s="34"/>
      <c r="B558" s="35"/>
      <c r="C558" s="36"/>
      <c r="D558" s="186" t="s">
        <v>133</v>
      </c>
      <c r="E558" s="36"/>
      <c r="F558" s="187" t="s">
        <v>816</v>
      </c>
      <c r="G558" s="36"/>
      <c r="H558" s="36"/>
      <c r="I558" s="188"/>
      <c r="J558" s="36"/>
      <c r="K558" s="36"/>
      <c r="L558" s="39"/>
      <c r="M558" s="189"/>
      <c r="N558" s="190"/>
      <c r="O558" s="64"/>
      <c r="P558" s="64"/>
      <c r="Q558" s="64"/>
      <c r="R558" s="64"/>
      <c r="S558" s="64"/>
      <c r="T558" s="65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T558" s="17" t="s">
        <v>133</v>
      </c>
      <c r="AU558" s="17" t="s">
        <v>80</v>
      </c>
    </row>
    <row r="559" spans="2:51" s="13" customFormat="1" ht="11.25">
      <c r="B559" s="191"/>
      <c r="C559" s="192"/>
      <c r="D559" s="193" t="s">
        <v>135</v>
      </c>
      <c r="E559" s="194" t="s">
        <v>19</v>
      </c>
      <c r="F559" s="195" t="s">
        <v>817</v>
      </c>
      <c r="G559" s="192"/>
      <c r="H559" s="196">
        <v>4843.072</v>
      </c>
      <c r="I559" s="197"/>
      <c r="J559" s="192"/>
      <c r="K559" s="192"/>
      <c r="L559" s="198"/>
      <c r="M559" s="199"/>
      <c r="N559" s="200"/>
      <c r="O559" s="200"/>
      <c r="P559" s="200"/>
      <c r="Q559" s="200"/>
      <c r="R559" s="200"/>
      <c r="S559" s="200"/>
      <c r="T559" s="201"/>
      <c r="AT559" s="202" t="s">
        <v>135</v>
      </c>
      <c r="AU559" s="202" t="s">
        <v>80</v>
      </c>
      <c r="AV559" s="13" t="s">
        <v>80</v>
      </c>
      <c r="AW559" s="13" t="s">
        <v>33</v>
      </c>
      <c r="AX559" s="13" t="s">
        <v>71</v>
      </c>
      <c r="AY559" s="202" t="s">
        <v>124</v>
      </c>
    </row>
    <row r="560" spans="2:51" s="14" customFormat="1" ht="11.25">
      <c r="B560" s="203"/>
      <c r="C560" s="204"/>
      <c r="D560" s="193" t="s">
        <v>135</v>
      </c>
      <c r="E560" s="205" t="s">
        <v>19</v>
      </c>
      <c r="F560" s="206" t="s">
        <v>137</v>
      </c>
      <c r="G560" s="204"/>
      <c r="H560" s="207">
        <v>4843.072</v>
      </c>
      <c r="I560" s="208"/>
      <c r="J560" s="204"/>
      <c r="K560" s="204"/>
      <c r="L560" s="209"/>
      <c r="M560" s="210"/>
      <c r="N560" s="211"/>
      <c r="O560" s="211"/>
      <c r="P560" s="211"/>
      <c r="Q560" s="211"/>
      <c r="R560" s="211"/>
      <c r="S560" s="211"/>
      <c r="T560" s="212"/>
      <c r="AT560" s="213" t="s">
        <v>135</v>
      </c>
      <c r="AU560" s="213" t="s">
        <v>80</v>
      </c>
      <c r="AV560" s="14" t="s">
        <v>81</v>
      </c>
      <c r="AW560" s="14" t="s">
        <v>33</v>
      </c>
      <c r="AX560" s="14" t="s">
        <v>76</v>
      </c>
      <c r="AY560" s="213" t="s">
        <v>124</v>
      </c>
    </row>
    <row r="561" spans="1:65" s="2" customFormat="1" ht="24.2" customHeight="1">
      <c r="A561" s="34"/>
      <c r="B561" s="35"/>
      <c r="C561" s="173" t="s">
        <v>818</v>
      </c>
      <c r="D561" s="173" t="s">
        <v>127</v>
      </c>
      <c r="E561" s="174" t="s">
        <v>819</v>
      </c>
      <c r="F561" s="175" t="s">
        <v>820</v>
      </c>
      <c r="G561" s="176" t="s">
        <v>150</v>
      </c>
      <c r="H561" s="177">
        <v>302.692</v>
      </c>
      <c r="I561" s="178"/>
      <c r="J561" s="179">
        <f>ROUND(I561*H561,2)</f>
        <v>0</v>
      </c>
      <c r="K561" s="175" t="s">
        <v>131</v>
      </c>
      <c r="L561" s="39"/>
      <c r="M561" s="180" t="s">
        <v>19</v>
      </c>
      <c r="N561" s="181" t="s">
        <v>42</v>
      </c>
      <c r="O561" s="64"/>
      <c r="P561" s="182">
        <f>O561*H561</f>
        <v>0</v>
      </c>
      <c r="Q561" s="182">
        <v>0</v>
      </c>
      <c r="R561" s="182">
        <f>Q561*H561</f>
        <v>0</v>
      </c>
      <c r="S561" s="182">
        <v>0</v>
      </c>
      <c r="T561" s="183">
        <f>S561*H561</f>
        <v>0</v>
      </c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R561" s="184" t="s">
        <v>81</v>
      </c>
      <c r="AT561" s="184" t="s">
        <v>127</v>
      </c>
      <c r="AU561" s="184" t="s">
        <v>80</v>
      </c>
      <c r="AY561" s="17" t="s">
        <v>124</v>
      </c>
      <c r="BE561" s="185">
        <f>IF(N561="základní",J561,0)</f>
        <v>0</v>
      </c>
      <c r="BF561" s="185">
        <f>IF(N561="snížená",J561,0)</f>
        <v>0</v>
      </c>
      <c r="BG561" s="185">
        <f>IF(N561="zákl. přenesená",J561,0)</f>
        <v>0</v>
      </c>
      <c r="BH561" s="185">
        <f>IF(N561="sníž. přenesená",J561,0)</f>
        <v>0</v>
      </c>
      <c r="BI561" s="185">
        <f>IF(N561="nulová",J561,0)</f>
        <v>0</v>
      </c>
      <c r="BJ561" s="17" t="s">
        <v>76</v>
      </c>
      <c r="BK561" s="185">
        <f>ROUND(I561*H561,2)</f>
        <v>0</v>
      </c>
      <c r="BL561" s="17" t="s">
        <v>81</v>
      </c>
      <c r="BM561" s="184" t="s">
        <v>821</v>
      </c>
    </row>
    <row r="562" spans="1:47" s="2" customFormat="1" ht="11.25">
      <c r="A562" s="34"/>
      <c r="B562" s="35"/>
      <c r="C562" s="36"/>
      <c r="D562" s="186" t="s">
        <v>133</v>
      </c>
      <c r="E562" s="36"/>
      <c r="F562" s="187" t="s">
        <v>822</v>
      </c>
      <c r="G562" s="36"/>
      <c r="H562" s="36"/>
      <c r="I562" s="188"/>
      <c r="J562" s="36"/>
      <c r="K562" s="36"/>
      <c r="L562" s="39"/>
      <c r="M562" s="189"/>
      <c r="N562" s="190"/>
      <c r="O562" s="64"/>
      <c r="P562" s="64"/>
      <c r="Q562" s="64"/>
      <c r="R562" s="64"/>
      <c r="S562" s="64"/>
      <c r="T562" s="65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T562" s="17" t="s">
        <v>133</v>
      </c>
      <c r="AU562" s="17" t="s">
        <v>80</v>
      </c>
    </row>
    <row r="563" spans="1:65" s="2" customFormat="1" ht="44.25" customHeight="1">
      <c r="A563" s="34"/>
      <c r="B563" s="35"/>
      <c r="C563" s="173" t="s">
        <v>823</v>
      </c>
      <c r="D563" s="173" t="s">
        <v>127</v>
      </c>
      <c r="E563" s="174" t="s">
        <v>824</v>
      </c>
      <c r="F563" s="175" t="s">
        <v>825</v>
      </c>
      <c r="G563" s="176" t="s">
        <v>150</v>
      </c>
      <c r="H563" s="177">
        <v>102.25</v>
      </c>
      <c r="I563" s="178"/>
      <c r="J563" s="179">
        <f>ROUND(I563*H563,2)</f>
        <v>0</v>
      </c>
      <c r="K563" s="175" t="s">
        <v>131</v>
      </c>
      <c r="L563" s="39"/>
      <c r="M563" s="180" t="s">
        <v>19</v>
      </c>
      <c r="N563" s="181" t="s">
        <v>42</v>
      </c>
      <c r="O563" s="64"/>
      <c r="P563" s="182">
        <f>O563*H563</f>
        <v>0</v>
      </c>
      <c r="Q563" s="182">
        <v>0</v>
      </c>
      <c r="R563" s="182">
        <f>Q563*H563</f>
        <v>0</v>
      </c>
      <c r="S563" s="182">
        <v>0</v>
      </c>
      <c r="T563" s="183">
        <f>S563*H563</f>
        <v>0</v>
      </c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R563" s="184" t="s">
        <v>81</v>
      </c>
      <c r="AT563" s="184" t="s">
        <v>127</v>
      </c>
      <c r="AU563" s="184" t="s">
        <v>80</v>
      </c>
      <c r="AY563" s="17" t="s">
        <v>124</v>
      </c>
      <c r="BE563" s="185">
        <f>IF(N563="základní",J563,0)</f>
        <v>0</v>
      </c>
      <c r="BF563" s="185">
        <f>IF(N563="snížená",J563,0)</f>
        <v>0</v>
      </c>
      <c r="BG563" s="185">
        <f>IF(N563="zákl. přenesená",J563,0)</f>
        <v>0</v>
      </c>
      <c r="BH563" s="185">
        <f>IF(N563="sníž. přenesená",J563,0)</f>
        <v>0</v>
      </c>
      <c r="BI563" s="185">
        <f>IF(N563="nulová",J563,0)</f>
        <v>0</v>
      </c>
      <c r="BJ563" s="17" t="s">
        <v>76</v>
      </c>
      <c r="BK563" s="185">
        <f>ROUND(I563*H563,2)</f>
        <v>0</v>
      </c>
      <c r="BL563" s="17" t="s">
        <v>81</v>
      </c>
      <c r="BM563" s="184" t="s">
        <v>826</v>
      </c>
    </row>
    <row r="564" spans="1:47" s="2" customFormat="1" ht="11.25">
      <c r="A564" s="34"/>
      <c r="B564" s="35"/>
      <c r="C564" s="36"/>
      <c r="D564" s="186" t="s">
        <v>133</v>
      </c>
      <c r="E564" s="36"/>
      <c r="F564" s="187" t="s">
        <v>827</v>
      </c>
      <c r="G564" s="36"/>
      <c r="H564" s="36"/>
      <c r="I564" s="188"/>
      <c r="J564" s="36"/>
      <c r="K564" s="36"/>
      <c r="L564" s="39"/>
      <c r="M564" s="189"/>
      <c r="N564" s="190"/>
      <c r="O564" s="64"/>
      <c r="P564" s="64"/>
      <c r="Q564" s="64"/>
      <c r="R564" s="64"/>
      <c r="S564" s="64"/>
      <c r="T564" s="65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T564" s="17" t="s">
        <v>133</v>
      </c>
      <c r="AU564" s="17" t="s">
        <v>80</v>
      </c>
    </row>
    <row r="565" spans="1:65" s="2" customFormat="1" ht="44.25" customHeight="1">
      <c r="A565" s="34"/>
      <c r="B565" s="35"/>
      <c r="C565" s="173" t="s">
        <v>828</v>
      </c>
      <c r="D565" s="173" t="s">
        <v>127</v>
      </c>
      <c r="E565" s="174" t="s">
        <v>829</v>
      </c>
      <c r="F565" s="175" t="s">
        <v>830</v>
      </c>
      <c r="G565" s="176" t="s">
        <v>150</v>
      </c>
      <c r="H565" s="177">
        <v>86.21</v>
      </c>
      <c r="I565" s="178"/>
      <c r="J565" s="179">
        <f>ROUND(I565*H565,2)</f>
        <v>0</v>
      </c>
      <c r="K565" s="175" t="s">
        <v>131</v>
      </c>
      <c r="L565" s="39"/>
      <c r="M565" s="180" t="s">
        <v>19</v>
      </c>
      <c r="N565" s="181" t="s">
        <v>42</v>
      </c>
      <c r="O565" s="64"/>
      <c r="P565" s="182">
        <f>O565*H565</f>
        <v>0</v>
      </c>
      <c r="Q565" s="182">
        <v>0</v>
      </c>
      <c r="R565" s="182">
        <f>Q565*H565</f>
        <v>0</v>
      </c>
      <c r="S565" s="182">
        <v>0</v>
      </c>
      <c r="T565" s="183">
        <f>S565*H565</f>
        <v>0</v>
      </c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R565" s="184" t="s">
        <v>81</v>
      </c>
      <c r="AT565" s="184" t="s">
        <v>127</v>
      </c>
      <c r="AU565" s="184" t="s">
        <v>80</v>
      </c>
      <c r="AY565" s="17" t="s">
        <v>124</v>
      </c>
      <c r="BE565" s="185">
        <f>IF(N565="základní",J565,0)</f>
        <v>0</v>
      </c>
      <c r="BF565" s="185">
        <f>IF(N565="snížená",J565,0)</f>
        <v>0</v>
      </c>
      <c r="BG565" s="185">
        <f>IF(N565="zákl. přenesená",J565,0)</f>
        <v>0</v>
      </c>
      <c r="BH565" s="185">
        <f>IF(N565="sníž. přenesená",J565,0)</f>
        <v>0</v>
      </c>
      <c r="BI565" s="185">
        <f>IF(N565="nulová",J565,0)</f>
        <v>0</v>
      </c>
      <c r="BJ565" s="17" t="s">
        <v>76</v>
      </c>
      <c r="BK565" s="185">
        <f>ROUND(I565*H565,2)</f>
        <v>0</v>
      </c>
      <c r="BL565" s="17" t="s">
        <v>81</v>
      </c>
      <c r="BM565" s="184" t="s">
        <v>831</v>
      </c>
    </row>
    <row r="566" spans="1:47" s="2" customFormat="1" ht="11.25">
      <c r="A566" s="34"/>
      <c r="B566" s="35"/>
      <c r="C566" s="36"/>
      <c r="D566" s="186" t="s">
        <v>133</v>
      </c>
      <c r="E566" s="36"/>
      <c r="F566" s="187" t="s">
        <v>832</v>
      </c>
      <c r="G566" s="36"/>
      <c r="H566" s="36"/>
      <c r="I566" s="188"/>
      <c r="J566" s="36"/>
      <c r="K566" s="36"/>
      <c r="L566" s="39"/>
      <c r="M566" s="189"/>
      <c r="N566" s="190"/>
      <c r="O566" s="64"/>
      <c r="P566" s="64"/>
      <c r="Q566" s="64"/>
      <c r="R566" s="64"/>
      <c r="S566" s="64"/>
      <c r="T566" s="65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T566" s="17" t="s">
        <v>133</v>
      </c>
      <c r="AU566" s="17" t="s">
        <v>80</v>
      </c>
    </row>
    <row r="567" spans="1:65" s="2" customFormat="1" ht="44.25" customHeight="1">
      <c r="A567" s="34"/>
      <c r="B567" s="35"/>
      <c r="C567" s="173" t="s">
        <v>833</v>
      </c>
      <c r="D567" s="173" t="s">
        <v>127</v>
      </c>
      <c r="E567" s="174" t="s">
        <v>834</v>
      </c>
      <c r="F567" s="175" t="s">
        <v>159</v>
      </c>
      <c r="G567" s="176" t="s">
        <v>150</v>
      </c>
      <c r="H567" s="177">
        <v>113.9</v>
      </c>
      <c r="I567" s="178"/>
      <c r="J567" s="179">
        <f>ROUND(I567*H567,2)</f>
        <v>0</v>
      </c>
      <c r="K567" s="175" t="s">
        <v>131</v>
      </c>
      <c r="L567" s="39"/>
      <c r="M567" s="180" t="s">
        <v>19</v>
      </c>
      <c r="N567" s="181" t="s">
        <v>42</v>
      </c>
      <c r="O567" s="64"/>
      <c r="P567" s="182">
        <f>O567*H567</f>
        <v>0</v>
      </c>
      <c r="Q567" s="182">
        <v>0</v>
      </c>
      <c r="R567" s="182">
        <f>Q567*H567</f>
        <v>0</v>
      </c>
      <c r="S567" s="182">
        <v>0</v>
      </c>
      <c r="T567" s="183">
        <f>S567*H567</f>
        <v>0</v>
      </c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R567" s="184" t="s">
        <v>81</v>
      </c>
      <c r="AT567" s="184" t="s">
        <v>127</v>
      </c>
      <c r="AU567" s="184" t="s">
        <v>80</v>
      </c>
      <c r="AY567" s="17" t="s">
        <v>124</v>
      </c>
      <c r="BE567" s="185">
        <f>IF(N567="základní",J567,0)</f>
        <v>0</v>
      </c>
      <c r="BF567" s="185">
        <f>IF(N567="snížená",J567,0)</f>
        <v>0</v>
      </c>
      <c r="BG567" s="185">
        <f>IF(N567="zákl. přenesená",J567,0)</f>
        <v>0</v>
      </c>
      <c r="BH567" s="185">
        <f>IF(N567="sníž. přenesená",J567,0)</f>
        <v>0</v>
      </c>
      <c r="BI567" s="185">
        <f>IF(N567="nulová",J567,0)</f>
        <v>0</v>
      </c>
      <c r="BJ567" s="17" t="s">
        <v>76</v>
      </c>
      <c r="BK567" s="185">
        <f>ROUND(I567*H567,2)</f>
        <v>0</v>
      </c>
      <c r="BL567" s="17" t="s">
        <v>81</v>
      </c>
      <c r="BM567" s="184" t="s">
        <v>835</v>
      </c>
    </row>
    <row r="568" spans="1:47" s="2" customFormat="1" ht="11.25">
      <c r="A568" s="34"/>
      <c r="B568" s="35"/>
      <c r="C568" s="36"/>
      <c r="D568" s="186" t="s">
        <v>133</v>
      </c>
      <c r="E568" s="36"/>
      <c r="F568" s="187" t="s">
        <v>836</v>
      </c>
      <c r="G568" s="36"/>
      <c r="H568" s="36"/>
      <c r="I568" s="188"/>
      <c r="J568" s="36"/>
      <c r="K568" s="36"/>
      <c r="L568" s="39"/>
      <c r="M568" s="189"/>
      <c r="N568" s="190"/>
      <c r="O568" s="64"/>
      <c r="P568" s="64"/>
      <c r="Q568" s="64"/>
      <c r="R568" s="64"/>
      <c r="S568" s="64"/>
      <c r="T568" s="65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T568" s="17" t="s">
        <v>133</v>
      </c>
      <c r="AU568" s="17" t="s">
        <v>80</v>
      </c>
    </row>
    <row r="569" spans="2:51" s="13" customFormat="1" ht="11.25">
      <c r="B569" s="191"/>
      <c r="C569" s="192"/>
      <c r="D569" s="193" t="s">
        <v>135</v>
      </c>
      <c r="E569" s="194" t="s">
        <v>19</v>
      </c>
      <c r="F569" s="195" t="s">
        <v>837</v>
      </c>
      <c r="G569" s="192"/>
      <c r="H569" s="196">
        <v>113.9</v>
      </c>
      <c r="I569" s="197"/>
      <c r="J569" s="192"/>
      <c r="K569" s="192"/>
      <c r="L569" s="198"/>
      <c r="M569" s="199"/>
      <c r="N569" s="200"/>
      <c r="O569" s="200"/>
      <c r="P569" s="200"/>
      <c r="Q569" s="200"/>
      <c r="R569" s="200"/>
      <c r="S569" s="200"/>
      <c r="T569" s="201"/>
      <c r="AT569" s="202" t="s">
        <v>135</v>
      </c>
      <c r="AU569" s="202" t="s">
        <v>80</v>
      </c>
      <c r="AV569" s="13" t="s">
        <v>80</v>
      </c>
      <c r="AW569" s="13" t="s">
        <v>33</v>
      </c>
      <c r="AX569" s="13" t="s">
        <v>71</v>
      </c>
      <c r="AY569" s="202" t="s">
        <v>124</v>
      </c>
    </row>
    <row r="570" spans="2:51" s="14" customFormat="1" ht="11.25">
      <c r="B570" s="203"/>
      <c r="C570" s="204"/>
      <c r="D570" s="193" t="s">
        <v>135</v>
      </c>
      <c r="E570" s="205" t="s">
        <v>19</v>
      </c>
      <c r="F570" s="206" t="s">
        <v>137</v>
      </c>
      <c r="G570" s="204"/>
      <c r="H570" s="207">
        <v>113.9</v>
      </c>
      <c r="I570" s="208"/>
      <c r="J570" s="204"/>
      <c r="K570" s="204"/>
      <c r="L570" s="209"/>
      <c r="M570" s="210"/>
      <c r="N570" s="211"/>
      <c r="O570" s="211"/>
      <c r="P570" s="211"/>
      <c r="Q570" s="211"/>
      <c r="R570" s="211"/>
      <c r="S570" s="211"/>
      <c r="T570" s="212"/>
      <c r="AT570" s="213" t="s">
        <v>135</v>
      </c>
      <c r="AU570" s="213" t="s">
        <v>80</v>
      </c>
      <c r="AV570" s="14" t="s">
        <v>81</v>
      </c>
      <c r="AW570" s="14" t="s">
        <v>33</v>
      </c>
      <c r="AX570" s="14" t="s">
        <v>76</v>
      </c>
      <c r="AY570" s="213" t="s">
        <v>124</v>
      </c>
    </row>
    <row r="571" spans="1:65" s="2" customFormat="1" ht="44.25" customHeight="1">
      <c r="A571" s="34"/>
      <c r="B571" s="35"/>
      <c r="C571" s="173" t="s">
        <v>838</v>
      </c>
      <c r="D571" s="173" t="s">
        <v>127</v>
      </c>
      <c r="E571" s="174" t="s">
        <v>839</v>
      </c>
      <c r="F571" s="175" t="s">
        <v>840</v>
      </c>
      <c r="G571" s="176" t="s">
        <v>150</v>
      </c>
      <c r="H571" s="177">
        <v>0.332</v>
      </c>
      <c r="I571" s="178"/>
      <c r="J571" s="179">
        <f>ROUND(I571*H571,2)</f>
        <v>0</v>
      </c>
      <c r="K571" s="175" t="s">
        <v>131</v>
      </c>
      <c r="L571" s="39"/>
      <c r="M571" s="180" t="s">
        <v>19</v>
      </c>
      <c r="N571" s="181" t="s">
        <v>42</v>
      </c>
      <c r="O571" s="64"/>
      <c r="P571" s="182">
        <f>O571*H571</f>
        <v>0</v>
      </c>
      <c r="Q571" s="182">
        <v>0</v>
      </c>
      <c r="R571" s="182">
        <f>Q571*H571</f>
        <v>0</v>
      </c>
      <c r="S571" s="182">
        <v>0</v>
      </c>
      <c r="T571" s="183">
        <f>S571*H571</f>
        <v>0</v>
      </c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R571" s="184" t="s">
        <v>81</v>
      </c>
      <c r="AT571" s="184" t="s">
        <v>127</v>
      </c>
      <c r="AU571" s="184" t="s">
        <v>80</v>
      </c>
      <c r="AY571" s="17" t="s">
        <v>124</v>
      </c>
      <c r="BE571" s="185">
        <f>IF(N571="základní",J571,0)</f>
        <v>0</v>
      </c>
      <c r="BF571" s="185">
        <f>IF(N571="snížená",J571,0)</f>
        <v>0</v>
      </c>
      <c r="BG571" s="185">
        <f>IF(N571="zákl. přenesená",J571,0)</f>
        <v>0</v>
      </c>
      <c r="BH571" s="185">
        <f>IF(N571="sníž. přenesená",J571,0)</f>
        <v>0</v>
      </c>
      <c r="BI571" s="185">
        <f>IF(N571="nulová",J571,0)</f>
        <v>0</v>
      </c>
      <c r="BJ571" s="17" t="s">
        <v>76</v>
      </c>
      <c r="BK571" s="185">
        <f>ROUND(I571*H571,2)</f>
        <v>0</v>
      </c>
      <c r="BL571" s="17" t="s">
        <v>81</v>
      </c>
      <c r="BM571" s="184" t="s">
        <v>841</v>
      </c>
    </row>
    <row r="572" spans="1:47" s="2" customFormat="1" ht="11.25">
      <c r="A572" s="34"/>
      <c r="B572" s="35"/>
      <c r="C572" s="36"/>
      <c r="D572" s="186" t="s">
        <v>133</v>
      </c>
      <c r="E572" s="36"/>
      <c r="F572" s="187" t="s">
        <v>842</v>
      </c>
      <c r="G572" s="36"/>
      <c r="H572" s="36"/>
      <c r="I572" s="188"/>
      <c r="J572" s="36"/>
      <c r="K572" s="36"/>
      <c r="L572" s="39"/>
      <c r="M572" s="189"/>
      <c r="N572" s="190"/>
      <c r="O572" s="64"/>
      <c r="P572" s="64"/>
      <c r="Q572" s="64"/>
      <c r="R572" s="64"/>
      <c r="S572" s="64"/>
      <c r="T572" s="65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T572" s="17" t="s">
        <v>133</v>
      </c>
      <c r="AU572" s="17" t="s">
        <v>80</v>
      </c>
    </row>
    <row r="573" spans="2:63" s="12" customFormat="1" ht="22.9" customHeight="1">
      <c r="B573" s="157"/>
      <c r="C573" s="158"/>
      <c r="D573" s="159" t="s">
        <v>70</v>
      </c>
      <c r="E573" s="171" t="s">
        <v>843</v>
      </c>
      <c r="F573" s="171" t="s">
        <v>844</v>
      </c>
      <c r="G573" s="158"/>
      <c r="H573" s="158"/>
      <c r="I573" s="161"/>
      <c r="J573" s="172">
        <f>BK573</f>
        <v>0</v>
      </c>
      <c r="K573" s="158"/>
      <c r="L573" s="163"/>
      <c r="M573" s="164"/>
      <c r="N573" s="165"/>
      <c r="O573" s="165"/>
      <c r="P573" s="166">
        <f>SUM(P574:P575)</f>
        <v>0</v>
      </c>
      <c r="Q573" s="165"/>
      <c r="R573" s="166">
        <f>SUM(R574:R575)</f>
        <v>0</v>
      </c>
      <c r="S573" s="165"/>
      <c r="T573" s="167">
        <f>SUM(T574:T575)</f>
        <v>0</v>
      </c>
      <c r="AR573" s="168" t="s">
        <v>76</v>
      </c>
      <c r="AT573" s="169" t="s">
        <v>70</v>
      </c>
      <c r="AU573" s="169" t="s">
        <v>76</v>
      </c>
      <c r="AY573" s="168" t="s">
        <v>124</v>
      </c>
      <c r="BK573" s="170">
        <f>SUM(BK574:BK575)</f>
        <v>0</v>
      </c>
    </row>
    <row r="574" spans="1:65" s="2" customFormat="1" ht="37.9" customHeight="1">
      <c r="A574" s="34"/>
      <c r="B574" s="35"/>
      <c r="C574" s="173" t="s">
        <v>845</v>
      </c>
      <c r="D574" s="173" t="s">
        <v>127</v>
      </c>
      <c r="E574" s="174" t="s">
        <v>846</v>
      </c>
      <c r="F574" s="175" t="s">
        <v>847</v>
      </c>
      <c r="G574" s="176" t="s">
        <v>150</v>
      </c>
      <c r="H574" s="177">
        <v>1382.288</v>
      </c>
      <c r="I574" s="178"/>
      <c r="J574" s="179">
        <f>ROUND(I574*H574,2)</f>
        <v>0</v>
      </c>
      <c r="K574" s="175" t="s">
        <v>131</v>
      </c>
      <c r="L574" s="39"/>
      <c r="M574" s="180" t="s">
        <v>19</v>
      </c>
      <c r="N574" s="181" t="s">
        <v>42</v>
      </c>
      <c r="O574" s="64"/>
      <c r="P574" s="182">
        <f>O574*H574</f>
        <v>0</v>
      </c>
      <c r="Q574" s="182">
        <v>0</v>
      </c>
      <c r="R574" s="182">
        <f>Q574*H574</f>
        <v>0</v>
      </c>
      <c r="S574" s="182">
        <v>0</v>
      </c>
      <c r="T574" s="183">
        <f>S574*H574</f>
        <v>0</v>
      </c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R574" s="184" t="s">
        <v>81</v>
      </c>
      <c r="AT574" s="184" t="s">
        <v>127</v>
      </c>
      <c r="AU574" s="184" t="s">
        <v>80</v>
      </c>
      <c r="AY574" s="17" t="s">
        <v>124</v>
      </c>
      <c r="BE574" s="185">
        <f>IF(N574="základní",J574,0)</f>
        <v>0</v>
      </c>
      <c r="BF574" s="185">
        <f>IF(N574="snížená",J574,0)</f>
        <v>0</v>
      </c>
      <c r="BG574" s="185">
        <f>IF(N574="zákl. přenesená",J574,0)</f>
        <v>0</v>
      </c>
      <c r="BH574" s="185">
        <f>IF(N574="sníž. přenesená",J574,0)</f>
        <v>0</v>
      </c>
      <c r="BI574" s="185">
        <f>IF(N574="nulová",J574,0)</f>
        <v>0</v>
      </c>
      <c r="BJ574" s="17" t="s">
        <v>76</v>
      </c>
      <c r="BK574" s="185">
        <f>ROUND(I574*H574,2)</f>
        <v>0</v>
      </c>
      <c r="BL574" s="17" t="s">
        <v>81</v>
      </c>
      <c r="BM574" s="184" t="s">
        <v>848</v>
      </c>
    </row>
    <row r="575" spans="1:47" s="2" customFormat="1" ht="11.25">
      <c r="A575" s="34"/>
      <c r="B575" s="35"/>
      <c r="C575" s="36"/>
      <c r="D575" s="186" t="s">
        <v>133</v>
      </c>
      <c r="E575" s="36"/>
      <c r="F575" s="187" t="s">
        <v>849</v>
      </c>
      <c r="G575" s="36"/>
      <c r="H575" s="36"/>
      <c r="I575" s="188"/>
      <c r="J575" s="36"/>
      <c r="K575" s="36"/>
      <c r="L575" s="39"/>
      <c r="M575" s="189"/>
      <c r="N575" s="190"/>
      <c r="O575" s="64"/>
      <c r="P575" s="64"/>
      <c r="Q575" s="64"/>
      <c r="R575" s="64"/>
      <c r="S575" s="64"/>
      <c r="T575" s="65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T575" s="17" t="s">
        <v>133</v>
      </c>
      <c r="AU575" s="17" t="s">
        <v>80</v>
      </c>
    </row>
    <row r="576" spans="2:63" s="12" customFormat="1" ht="25.9" customHeight="1">
      <c r="B576" s="157"/>
      <c r="C576" s="158"/>
      <c r="D576" s="159" t="s">
        <v>70</v>
      </c>
      <c r="E576" s="160" t="s">
        <v>850</v>
      </c>
      <c r="F576" s="160" t="s">
        <v>851</v>
      </c>
      <c r="G576" s="158"/>
      <c r="H576" s="158"/>
      <c r="I576" s="161"/>
      <c r="J576" s="162">
        <f>BK576</f>
        <v>0</v>
      </c>
      <c r="K576" s="158"/>
      <c r="L576" s="163"/>
      <c r="M576" s="164"/>
      <c r="N576" s="165"/>
      <c r="O576" s="165"/>
      <c r="P576" s="166">
        <f>SUM(P577:P585)</f>
        <v>0</v>
      </c>
      <c r="Q576" s="165"/>
      <c r="R576" s="166">
        <f>SUM(R577:R585)</f>
        <v>0</v>
      </c>
      <c r="S576" s="165"/>
      <c r="T576" s="167">
        <f>SUM(T577:T585)</f>
        <v>0</v>
      </c>
      <c r="AR576" s="168" t="s">
        <v>84</v>
      </c>
      <c r="AT576" s="169" t="s">
        <v>70</v>
      </c>
      <c r="AU576" s="169" t="s">
        <v>71</v>
      </c>
      <c r="AY576" s="168" t="s">
        <v>124</v>
      </c>
      <c r="BK576" s="170">
        <f>SUM(BK577:BK585)</f>
        <v>0</v>
      </c>
    </row>
    <row r="577" spans="1:65" s="2" customFormat="1" ht="37.9" customHeight="1">
      <c r="A577" s="34"/>
      <c r="B577" s="35"/>
      <c r="C577" s="173" t="s">
        <v>852</v>
      </c>
      <c r="D577" s="173" t="s">
        <v>127</v>
      </c>
      <c r="E577" s="174" t="s">
        <v>76</v>
      </c>
      <c r="F577" s="175" t="s">
        <v>853</v>
      </c>
      <c r="G577" s="176" t="s">
        <v>854</v>
      </c>
      <c r="H577" s="177">
        <v>1</v>
      </c>
      <c r="I577" s="178"/>
      <c r="J577" s="179">
        <f>ROUND(I577*H577,2)</f>
        <v>0</v>
      </c>
      <c r="K577" s="175" t="s">
        <v>19</v>
      </c>
      <c r="L577" s="39"/>
      <c r="M577" s="180" t="s">
        <v>19</v>
      </c>
      <c r="N577" s="181" t="s">
        <v>42</v>
      </c>
      <c r="O577" s="64"/>
      <c r="P577" s="182">
        <f>O577*H577</f>
        <v>0</v>
      </c>
      <c r="Q577" s="182">
        <v>0</v>
      </c>
      <c r="R577" s="182">
        <f>Q577*H577</f>
        <v>0</v>
      </c>
      <c r="S577" s="182">
        <v>0</v>
      </c>
      <c r="T577" s="183">
        <f>S577*H577</f>
        <v>0</v>
      </c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R577" s="184" t="s">
        <v>81</v>
      </c>
      <c r="AT577" s="184" t="s">
        <v>127</v>
      </c>
      <c r="AU577" s="184" t="s">
        <v>76</v>
      </c>
      <c r="AY577" s="17" t="s">
        <v>124</v>
      </c>
      <c r="BE577" s="185">
        <f>IF(N577="základní",J577,0)</f>
        <v>0</v>
      </c>
      <c r="BF577" s="185">
        <f>IF(N577="snížená",J577,0)</f>
        <v>0</v>
      </c>
      <c r="BG577" s="185">
        <f>IF(N577="zákl. přenesená",J577,0)</f>
        <v>0</v>
      </c>
      <c r="BH577" s="185">
        <f>IF(N577="sníž. přenesená",J577,0)</f>
        <v>0</v>
      </c>
      <c r="BI577" s="185">
        <f>IF(N577="nulová",J577,0)</f>
        <v>0</v>
      </c>
      <c r="BJ577" s="17" t="s">
        <v>76</v>
      </c>
      <c r="BK577" s="185">
        <f>ROUND(I577*H577,2)</f>
        <v>0</v>
      </c>
      <c r="BL577" s="17" t="s">
        <v>81</v>
      </c>
      <c r="BM577" s="184" t="s">
        <v>855</v>
      </c>
    </row>
    <row r="578" spans="1:65" s="2" customFormat="1" ht="16.5" customHeight="1">
      <c r="A578" s="34"/>
      <c r="B578" s="35"/>
      <c r="C578" s="173" t="s">
        <v>856</v>
      </c>
      <c r="D578" s="173" t="s">
        <v>127</v>
      </c>
      <c r="E578" s="174" t="s">
        <v>80</v>
      </c>
      <c r="F578" s="175" t="s">
        <v>857</v>
      </c>
      <c r="G578" s="176" t="s">
        <v>854</v>
      </c>
      <c r="H578" s="177">
        <v>1</v>
      </c>
      <c r="I578" s="178"/>
      <c r="J578" s="179">
        <f>ROUND(I578*H578,2)</f>
        <v>0</v>
      </c>
      <c r="K578" s="175" t="s">
        <v>19</v>
      </c>
      <c r="L578" s="39"/>
      <c r="M578" s="180" t="s">
        <v>19</v>
      </c>
      <c r="N578" s="181" t="s">
        <v>42</v>
      </c>
      <c r="O578" s="64"/>
      <c r="P578" s="182">
        <f>O578*H578</f>
        <v>0</v>
      </c>
      <c r="Q578" s="182">
        <v>0</v>
      </c>
      <c r="R578" s="182">
        <f>Q578*H578</f>
        <v>0</v>
      </c>
      <c r="S578" s="182">
        <v>0</v>
      </c>
      <c r="T578" s="183">
        <f>S578*H578</f>
        <v>0</v>
      </c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R578" s="184" t="s">
        <v>81</v>
      </c>
      <c r="AT578" s="184" t="s">
        <v>127</v>
      </c>
      <c r="AU578" s="184" t="s">
        <v>76</v>
      </c>
      <c r="AY578" s="17" t="s">
        <v>124</v>
      </c>
      <c r="BE578" s="185">
        <f>IF(N578="základní",J578,0)</f>
        <v>0</v>
      </c>
      <c r="BF578" s="185">
        <f>IF(N578="snížená",J578,0)</f>
        <v>0</v>
      </c>
      <c r="BG578" s="185">
        <f>IF(N578="zákl. přenesená",J578,0)</f>
        <v>0</v>
      </c>
      <c r="BH578" s="185">
        <f>IF(N578="sníž. přenesená",J578,0)</f>
        <v>0</v>
      </c>
      <c r="BI578" s="185">
        <f>IF(N578="nulová",J578,0)</f>
        <v>0</v>
      </c>
      <c r="BJ578" s="17" t="s">
        <v>76</v>
      </c>
      <c r="BK578" s="185">
        <f>ROUND(I578*H578,2)</f>
        <v>0</v>
      </c>
      <c r="BL578" s="17" t="s">
        <v>81</v>
      </c>
      <c r="BM578" s="184" t="s">
        <v>858</v>
      </c>
    </row>
    <row r="579" spans="1:47" s="2" customFormat="1" ht="48.75">
      <c r="A579" s="34"/>
      <c r="B579" s="35"/>
      <c r="C579" s="36"/>
      <c r="D579" s="193" t="s">
        <v>859</v>
      </c>
      <c r="E579" s="36"/>
      <c r="F579" s="234" t="s">
        <v>860</v>
      </c>
      <c r="G579" s="36"/>
      <c r="H579" s="36"/>
      <c r="I579" s="188"/>
      <c r="J579" s="36"/>
      <c r="K579" s="36"/>
      <c r="L579" s="39"/>
      <c r="M579" s="189"/>
      <c r="N579" s="190"/>
      <c r="O579" s="64"/>
      <c r="P579" s="64"/>
      <c r="Q579" s="64"/>
      <c r="R579" s="64"/>
      <c r="S579" s="64"/>
      <c r="T579" s="65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T579" s="17" t="s">
        <v>859</v>
      </c>
      <c r="AU579" s="17" t="s">
        <v>76</v>
      </c>
    </row>
    <row r="580" spans="1:65" s="2" customFormat="1" ht="24.2" customHeight="1">
      <c r="A580" s="34"/>
      <c r="B580" s="35"/>
      <c r="C580" s="173" t="s">
        <v>861</v>
      </c>
      <c r="D580" s="173" t="s">
        <v>127</v>
      </c>
      <c r="E580" s="174" t="s">
        <v>142</v>
      </c>
      <c r="F580" s="175" t="s">
        <v>862</v>
      </c>
      <c r="G580" s="176" t="s">
        <v>854</v>
      </c>
      <c r="H580" s="177">
        <v>1</v>
      </c>
      <c r="I580" s="178"/>
      <c r="J580" s="179">
        <f>ROUND(I580*H580,2)</f>
        <v>0</v>
      </c>
      <c r="K580" s="175" t="s">
        <v>19</v>
      </c>
      <c r="L580" s="39"/>
      <c r="M580" s="180" t="s">
        <v>19</v>
      </c>
      <c r="N580" s="181" t="s">
        <v>42</v>
      </c>
      <c r="O580" s="64"/>
      <c r="P580" s="182">
        <f>O580*H580</f>
        <v>0</v>
      </c>
      <c r="Q580" s="182">
        <v>0</v>
      </c>
      <c r="R580" s="182">
        <f>Q580*H580</f>
        <v>0</v>
      </c>
      <c r="S580" s="182">
        <v>0</v>
      </c>
      <c r="T580" s="183">
        <f>S580*H580</f>
        <v>0</v>
      </c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R580" s="184" t="s">
        <v>81</v>
      </c>
      <c r="AT580" s="184" t="s">
        <v>127</v>
      </c>
      <c r="AU580" s="184" t="s">
        <v>76</v>
      </c>
      <c r="AY580" s="17" t="s">
        <v>124</v>
      </c>
      <c r="BE580" s="185">
        <f>IF(N580="základní",J580,0)</f>
        <v>0</v>
      </c>
      <c r="BF580" s="185">
        <f>IF(N580="snížená",J580,0)</f>
        <v>0</v>
      </c>
      <c r="BG580" s="185">
        <f>IF(N580="zákl. přenesená",J580,0)</f>
        <v>0</v>
      </c>
      <c r="BH580" s="185">
        <f>IF(N580="sníž. přenesená",J580,0)</f>
        <v>0</v>
      </c>
      <c r="BI580" s="185">
        <f>IF(N580="nulová",J580,0)</f>
        <v>0</v>
      </c>
      <c r="BJ580" s="17" t="s">
        <v>76</v>
      </c>
      <c r="BK580" s="185">
        <f>ROUND(I580*H580,2)</f>
        <v>0</v>
      </c>
      <c r="BL580" s="17" t="s">
        <v>81</v>
      </c>
      <c r="BM580" s="184" t="s">
        <v>863</v>
      </c>
    </row>
    <row r="581" spans="1:65" s="2" customFormat="1" ht="24.2" customHeight="1">
      <c r="A581" s="34"/>
      <c r="B581" s="35"/>
      <c r="C581" s="173" t="s">
        <v>864</v>
      </c>
      <c r="D581" s="173" t="s">
        <v>127</v>
      </c>
      <c r="E581" s="174" t="s">
        <v>81</v>
      </c>
      <c r="F581" s="175" t="s">
        <v>865</v>
      </c>
      <c r="G581" s="176" t="s">
        <v>854</v>
      </c>
      <c r="H581" s="177">
        <v>1</v>
      </c>
      <c r="I581" s="178"/>
      <c r="J581" s="179">
        <f>ROUND(I581*H581,2)</f>
        <v>0</v>
      </c>
      <c r="K581" s="175" t="s">
        <v>19</v>
      </c>
      <c r="L581" s="39"/>
      <c r="M581" s="180" t="s">
        <v>19</v>
      </c>
      <c r="N581" s="181" t="s">
        <v>42</v>
      </c>
      <c r="O581" s="64"/>
      <c r="P581" s="182">
        <f>O581*H581</f>
        <v>0</v>
      </c>
      <c r="Q581" s="182">
        <v>0</v>
      </c>
      <c r="R581" s="182">
        <f>Q581*H581</f>
        <v>0</v>
      </c>
      <c r="S581" s="182">
        <v>0</v>
      </c>
      <c r="T581" s="183">
        <f>S581*H581</f>
        <v>0</v>
      </c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R581" s="184" t="s">
        <v>81</v>
      </c>
      <c r="AT581" s="184" t="s">
        <v>127</v>
      </c>
      <c r="AU581" s="184" t="s">
        <v>76</v>
      </c>
      <c r="AY581" s="17" t="s">
        <v>124</v>
      </c>
      <c r="BE581" s="185">
        <f>IF(N581="základní",J581,0)</f>
        <v>0</v>
      </c>
      <c r="BF581" s="185">
        <f>IF(N581="snížená",J581,0)</f>
        <v>0</v>
      </c>
      <c r="BG581" s="185">
        <f>IF(N581="zákl. přenesená",J581,0)</f>
        <v>0</v>
      </c>
      <c r="BH581" s="185">
        <f>IF(N581="sníž. přenesená",J581,0)</f>
        <v>0</v>
      </c>
      <c r="BI581" s="185">
        <f>IF(N581="nulová",J581,0)</f>
        <v>0</v>
      </c>
      <c r="BJ581" s="17" t="s">
        <v>76</v>
      </c>
      <c r="BK581" s="185">
        <f>ROUND(I581*H581,2)</f>
        <v>0</v>
      </c>
      <c r="BL581" s="17" t="s">
        <v>81</v>
      </c>
      <c r="BM581" s="184" t="s">
        <v>866</v>
      </c>
    </row>
    <row r="582" spans="1:65" s="2" customFormat="1" ht="16.5" customHeight="1">
      <c r="A582" s="34"/>
      <c r="B582" s="35"/>
      <c r="C582" s="173" t="s">
        <v>867</v>
      </c>
      <c r="D582" s="173" t="s">
        <v>127</v>
      </c>
      <c r="E582" s="174" t="s">
        <v>84</v>
      </c>
      <c r="F582" s="175" t="s">
        <v>868</v>
      </c>
      <c r="G582" s="176" t="s">
        <v>854</v>
      </c>
      <c r="H582" s="177">
        <v>1</v>
      </c>
      <c r="I582" s="178"/>
      <c r="J582" s="179">
        <f>ROUND(I582*H582,2)</f>
        <v>0</v>
      </c>
      <c r="K582" s="175" t="s">
        <v>19</v>
      </c>
      <c r="L582" s="39"/>
      <c r="M582" s="180" t="s">
        <v>19</v>
      </c>
      <c r="N582" s="181" t="s">
        <v>42</v>
      </c>
      <c r="O582" s="64"/>
      <c r="P582" s="182">
        <f>O582*H582</f>
        <v>0</v>
      </c>
      <c r="Q582" s="182">
        <v>0</v>
      </c>
      <c r="R582" s="182">
        <f>Q582*H582</f>
        <v>0</v>
      </c>
      <c r="S582" s="182">
        <v>0</v>
      </c>
      <c r="T582" s="183">
        <f>S582*H582</f>
        <v>0</v>
      </c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R582" s="184" t="s">
        <v>81</v>
      </c>
      <c r="AT582" s="184" t="s">
        <v>127</v>
      </c>
      <c r="AU582" s="184" t="s">
        <v>76</v>
      </c>
      <c r="AY582" s="17" t="s">
        <v>124</v>
      </c>
      <c r="BE582" s="185">
        <f>IF(N582="základní",J582,0)</f>
        <v>0</v>
      </c>
      <c r="BF582" s="185">
        <f>IF(N582="snížená",J582,0)</f>
        <v>0</v>
      </c>
      <c r="BG582" s="185">
        <f>IF(N582="zákl. přenesená",J582,0)</f>
        <v>0</v>
      </c>
      <c r="BH582" s="185">
        <f>IF(N582="sníž. přenesená",J582,0)</f>
        <v>0</v>
      </c>
      <c r="BI582" s="185">
        <f>IF(N582="nulová",J582,0)</f>
        <v>0</v>
      </c>
      <c r="BJ582" s="17" t="s">
        <v>76</v>
      </c>
      <c r="BK582" s="185">
        <f>ROUND(I582*H582,2)</f>
        <v>0</v>
      </c>
      <c r="BL582" s="17" t="s">
        <v>81</v>
      </c>
      <c r="BM582" s="184" t="s">
        <v>869</v>
      </c>
    </row>
    <row r="583" spans="1:65" s="2" customFormat="1" ht="24.2" customHeight="1">
      <c r="A583" s="34"/>
      <c r="B583" s="35"/>
      <c r="C583" s="173" t="s">
        <v>870</v>
      </c>
      <c r="D583" s="173" t="s">
        <v>127</v>
      </c>
      <c r="E583" s="174" t="s">
        <v>87</v>
      </c>
      <c r="F583" s="175" t="s">
        <v>871</v>
      </c>
      <c r="G583" s="176" t="s">
        <v>854</v>
      </c>
      <c r="H583" s="177">
        <v>1</v>
      </c>
      <c r="I583" s="178"/>
      <c r="J583" s="179">
        <f>ROUND(I583*H583,2)</f>
        <v>0</v>
      </c>
      <c r="K583" s="175" t="s">
        <v>19</v>
      </c>
      <c r="L583" s="39"/>
      <c r="M583" s="180" t="s">
        <v>19</v>
      </c>
      <c r="N583" s="181" t="s">
        <v>42</v>
      </c>
      <c r="O583" s="64"/>
      <c r="P583" s="182">
        <f>O583*H583</f>
        <v>0</v>
      </c>
      <c r="Q583" s="182">
        <v>0</v>
      </c>
      <c r="R583" s="182">
        <f>Q583*H583</f>
        <v>0</v>
      </c>
      <c r="S583" s="182">
        <v>0</v>
      </c>
      <c r="T583" s="183">
        <f>S583*H583</f>
        <v>0</v>
      </c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R583" s="184" t="s">
        <v>81</v>
      </c>
      <c r="AT583" s="184" t="s">
        <v>127</v>
      </c>
      <c r="AU583" s="184" t="s">
        <v>76</v>
      </c>
      <c r="AY583" s="17" t="s">
        <v>124</v>
      </c>
      <c r="BE583" s="185">
        <f>IF(N583="základní",J583,0)</f>
        <v>0</v>
      </c>
      <c r="BF583" s="185">
        <f>IF(N583="snížená",J583,0)</f>
        <v>0</v>
      </c>
      <c r="BG583" s="185">
        <f>IF(N583="zákl. přenesená",J583,0)</f>
        <v>0</v>
      </c>
      <c r="BH583" s="185">
        <f>IF(N583="sníž. přenesená",J583,0)</f>
        <v>0</v>
      </c>
      <c r="BI583" s="185">
        <f>IF(N583="nulová",J583,0)</f>
        <v>0</v>
      </c>
      <c r="BJ583" s="17" t="s">
        <v>76</v>
      </c>
      <c r="BK583" s="185">
        <f>ROUND(I583*H583,2)</f>
        <v>0</v>
      </c>
      <c r="BL583" s="17" t="s">
        <v>81</v>
      </c>
      <c r="BM583" s="184" t="s">
        <v>872</v>
      </c>
    </row>
    <row r="584" spans="1:47" s="2" customFormat="1" ht="19.5">
      <c r="A584" s="34"/>
      <c r="B584" s="35"/>
      <c r="C584" s="36"/>
      <c r="D584" s="193" t="s">
        <v>859</v>
      </c>
      <c r="E584" s="36"/>
      <c r="F584" s="234" t="s">
        <v>873</v>
      </c>
      <c r="G584" s="36"/>
      <c r="H584" s="36"/>
      <c r="I584" s="188"/>
      <c r="J584" s="36"/>
      <c r="K584" s="36"/>
      <c r="L584" s="39"/>
      <c r="M584" s="189"/>
      <c r="N584" s="190"/>
      <c r="O584" s="64"/>
      <c r="P584" s="64"/>
      <c r="Q584" s="64"/>
      <c r="R584" s="64"/>
      <c r="S584" s="64"/>
      <c r="T584" s="65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T584" s="17" t="s">
        <v>859</v>
      </c>
      <c r="AU584" s="17" t="s">
        <v>76</v>
      </c>
    </row>
    <row r="585" spans="1:65" s="2" customFormat="1" ht="24.2" customHeight="1">
      <c r="A585" s="34"/>
      <c r="B585" s="35"/>
      <c r="C585" s="173" t="s">
        <v>874</v>
      </c>
      <c r="D585" s="173" t="s">
        <v>127</v>
      </c>
      <c r="E585" s="174" t="s">
        <v>163</v>
      </c>
      <c r="F585" s="175" t="s">
        <v>875</v>
      </c>
      <c r="G585" s="176" t="s">
        <v>854</v>
      </c>
      <c r="H585" s="177">
        <v>1</v>
      </c>
      <c r="I585" s="178"/>
      <c r="J585" s="179">
        <f>ROUND(I585*H585,2)</f>
        <v>0</v>
      </c>
      <c r="K585" s="175" t="s">
        <v>19</v>
      </c>
      <c r="L585" s="39"/>
      <c r="M585" s="235" t="s">
        <v>19</v>
      </c>
      <c r="N585" s="236" t="s">
        <v>42</v>
      </c>
      <c r="O585" s="237"/>
      <c r="P585" s="238">
        <f>O585*H585</f>
        <v>0</v>
      </c>
      <c r="Q585" s="238">
        <v>0</v>
      </c>
      <c r="R585" s="238">
        <f>Q585*H585</f>
        <v>0</v>
      </c>
      <c r="S585" s="238">
        <v>0</v>
      </c>
      <c r="T585" s="239">
        <f>S585*H585</f>
        <v>0</v>
      </c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R585" s="184" t="s">
        <v>81</v>
      </c>
      <c r="AT585" s="184" t="s">
        <v>127</v>
      </c>
      <c r="AU585" s="184" t="s">
        <v>76</v>
      </c>
      <c r="AY585" s="17" t="s">
        <v>124</v>
      </c>
      <c r="BE585" s="185">
        <f>IF(N585="základní",J585,0)</f>
        <v>0</v>
      </c>
      <c r="BF585" s="185">
        <f>IF(N585="snížená",J585,0)</f>
        <v>0</v>
      </c>
      <c r="BG585" s="185">
        <f>IF(N585="zákl. přenesená",J585,0)</f>
        <v>0</v>
      </c>
      <c r="BH585" s="185">
        <f>IF(N585="sníž. přenesená",J585,0)</f>
        <v>0</v>
      </c>
      <c r="BI585" s="185">
        <f>IF(N585="nulová",J585,0)</f>
        <v>0</v>
      </c>
      <c r="BJ585" s="17" t="s">
        <v>76</v>
      </c>
      <c r="BK585" s="185">
        <f>ROUND(I585*H585,2)</f>
        <v>0</v>
      </c>
      <c r="BL585" s="17" t="s">
        <v>81</v>
      </c>
      <c r="BM585" s="184" t="s">
        <v>876</v>
      </c>
    </row>
    <row r="586" spans="1:31" s="2" customFormat="1" ht="6.95" customHeight="1">
      <c r="A586" s="34"/>
      <c r="B586" s="47"/>
      <c r="C586" s="48"/>
      <c r="D586" s="48"/>
      <c r="E586" s="48"/>
      <c r="F586" s="48"/>
      <c r="G586" s="48"/>
      <c r="H586" s="48"/>
      <c r="I586" s="48"/>
      <c r="J586" s="48"/>
      <c r="K586" s="48"/>
      <c r="L586" s="39"/>
      <c r="M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</row>
  </sheetData>
  <sheetProtection algorithmName="SHA-512" hashValue="d8nx9Odlg3zzQYGLVvNjkEV79KQUbOkjXjEPddo6Kr44QTRkHJMWUHqNNnpvynswI4adjFaA3b62arX4Se+kCA==" saltValue="Rm5ZRK3O5eWvKxoIwja3TZ5i8UoV9JQ8HTmf/Ub/TlqWJm41HrjxwzP3PpiPDzkDB6trozlv5epIki+L1rLHEA==" spinCount="100000" sheet="1" objects="1" scenarios="1" formatColumns="0" formatRows="0" autoFilter="0"/>
  <autoFilter ref="C90:K585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2_01/122151103"/>
    <hyperlink ref="F99" r:id="rId2" display="https://podminky.urs.cz/item/CS_URS_2022_01/162751117"/>
    <hyperlink ref="F101" r:id="rId3" display="https://podminky.urs.cz/item/CS_URS_2022_01/171151112"/>
    <hyperlink ref="F106" r:id="rId4" display="https://podminky.urs.cz/item/CS_URS_2022_01/171201201"/>
    <hyperlink ref="F108" r:id="rId5" display="https://podminky.urs.cz/item/CS_URS_2022_01/171201231"/>
    <hyperlink ref="F112" r:id="rId6" display="https://podminky.urs.cz/item/CS_URS_2022_01/919726122"/>
    <hyperlink ref="F116" r:id="rId7" display="https://podminky.urs.cz/item/CS_URS_2022_01/112101102"/>
    <hyperlink ref="F118" r:id="rId8" display="https://podminky.urs.cz/item/CS_URS_2022_01/112201114"/>
    <hyperlink ref="F120" r:id="rId9" display="https://podminky.urs.cz/item/CS_URS_2022_01/113107152"/>
    <hyperlink ref="F125" r:id="rId10" display="https://podminky.urs.cz/item/CS_URS_2022_01/113107163"/>
    <hyperlink ref="F130" r:id="rId11" display="https://podminky.urs.cz/item/CS_URS_2022_01/113107171"/>
    <hyperlink ref="F135" r:id="rId12" display="https://podminky.urs.cz/item/CS_URS_2022_01/113107172"/>
    <hyperlink ref="F140" r:id="rId13" display="https://podminky.urs.cz/item/CS_URS_2022_01/113107181"/>
    <hyperlink ref="F145" r:id="rId14" display="https://podminky.urs.cz/item/CS_URS_2022_01/113107184"/>
    <hyperlink ref="F150" r:id="rId15" display="https://podminky.urs.cz/item/CS_URS_2022_01/113201112"/>
    <hyperlink ref="F156" r:id="rId16" display="https://podminky.urs.cz/item/CS_URS_2022_01/113202111"/>
    <hyperlink ref="F164" r:id="rId17" display="https://podminky.urs.cz/item/CS_URS_2022_01/113203111"/>
    <hyperlink ref="F169" r:id="rId18" display="https://podminky.urs.cz/item/CS_URS_2022_01/121151114"/>
    <hyperlink ref="F174" r:id="rId19" display="https://podminky.urs.cz/item/CS_URS_2022_01/122251103"/>
    <hyperlink ref="F182" r:id="rId20" display="https://podminky.urs.cz/item/CS_URS_2022_01/122552203"/>
    <hyperlink ref="F187" r:id="rId21" display="https://podminky.urs.cz/item/CS_URS_2022_01/132251101"/>
    <hyperlink ref="F197" r:id="rId22" display="https://podminky.urs.cz/item/CS_URS_2022_01/132212121"/>
    <hyperlink ref="F202" r:id="rId23" display="https://podminky.urs.cz/item/CS_URS_2022_01/151101101"/>
    <hyperlink ref="F206" r:id="rId24" display="https://podminky.urs.cz/item/CS_URS_2022_01/151101111"/>
    <hyperlink ref="F208" r:id="rId25" display="https://podminky.urs.cz/item/CS_URS_2022_01/162351103"/>
    <hyperlink ref="F213" r:id="rId26" display="https://podminky.urs.cz/item/CS_URS_2022_01/162201402"/>
    <hyperlink ref="F215" r:id="rId27" display="https://podminky.urs.cz/item/CS_URS_2022_01/162201412"/>
    <hyperlink ref="F217" r:id="rId28" display="https://podminky.urs.cz/item/CS_URS_2022_01/162201422"/>
    <hyperlink ref="F219" r:id="rId29" display="https://podminky.urs.cz/item/CS_URS_2022_01/162301932"/>
    <hyperlink ref="F223" r:id="rId30" display="https://podminky.urs.cz/item/CS_URS_2022_01/162301952"/>
    <hyperlink ref="F227" r:id="rId31" display="https://podminky.urs.cz/item/CS_URS_2022_01/162301972"/>
    <hyperlink ref="F231" r:id="rId32" display="https://podminky.urs.cz/item/CS_URS_2022_01/162651112"/>
    <hyperlink ref="F240" r:id="rId33" display="https://podminky.urs.cz/item/CS_URS_2022_01/171251201"/>
    <hyperlink ref="F242" r:id="rId34" display="https://podminky.urs.cz/item/CS_URS_2022_01/171201231"/>
    <hyperlink ref="F246" r:id="rId35" display="https://podminky.urs.cz/item/CS_URS_2022_01/174151101"/>
    <hyperlink ref="F254" r:id="rId36" display="https://podminky.urs.cz/item/CS_URS_2022_01/181351103"/>
    <hyperlink ref="F259" r:id="rId37" display="https://podminky.urs.cz/item/CS_URS_2022_01/181411131"/>
    <hyperlink ref="F264" r:id="rId38" display="https://podminky.urs.cz/item/CS_URS_2022_01/181951112"/>
    <hyperlink ref="F268" r:id="rId39" display="https://podminky.urs.cz/item/CS_URS_2022_01/184818232"/>
    <hyperlink ref="F273" r:id="rId40" display="https://podminky.urs.cz/item/CS_URS_2022_01/185803111"/>
    <hyperlink ref="F278" r:id="rId41" display="https://podminky.urs.cz/item/CS_URS_2022_01/211571121"/>
    <hyperlink ref="F282" r:id="rId42" display="https://podminky.urs.cz/item/CS_URS_2022_01/212572121"/>
    <hyperlink ref="F286" r:id="rId43" display="https://podminky.urs.cz/item/CS_URS_2022_01/212755214"/>
    <hyperlink ref="F289" r:id="rId44" display="https://podminky.urs.cz/item/CS_URS_2022_01/451572111"/>
    <hyperlink ref="F294" r:id="rId45" display="https://podminky.urs.cz/item/CS_URS_2022_01/451577777"/>
    <hyperlink ref="F304" r:id="rId46" display="https://podminky.urs.cz/item/CS_URS_2022_01/564851111"/>
    <hyperlink ref="F310" r:id="rId47" display="https://podminky.urs.cz/item/CS_URS_2022_01/564861111"/>
    <hyperlink ref="F317" r:id="rId48" display="https://podminky.urs.cz/item/CS_URS_2022_01/564871116"/>
    <hyperlink ref="F325" r:id="rId49" display="https://podminky.urs.cz/item/CS_URS_2022_01/569903311"/>
    <hyperlink ref="F327" r:id="rId50" display="https://podminky.urs.cz/item/CS_URS_2022_01/573191111"/>
    <hyperlink ref="F332" r:id="rId51" display="https://podminky.urs.cz/item/CS_URS_2022_01/573211108"/>
    <hyperlink ref="F337" r:id="rId52" display="https://podminky.urs.cz/item/CS_URS_2022_01/577134121"/>
    <hyperlink ref="F343" r:id="rId53" display="https://podminky.urs.cz/item/CS_URS_2022_01/577145121"/>
    <hyperlink ref="F349" r:id="rId54" display="https://podminky.urs.cz/item/CS_URS_2022_01/596412212"/>
    <hyperlink ref="F357" r:id="rId55" display="https://podminky.urs.cz/item/CS_URS_2022_01/596211112"/>
    <hyperlink ref="F371" r:id="rId56" display="https://podminky.urs.cz/item/CS_URS_2022_01/596212210"/>
    <hyperlink ref="F381" r:id="rId57" display="https://podminky.urs.cz/item/CS_URS_2022_01/895941341"/>
    <hyperlink ref="F383" r:id="rId58" display="https://podminky.urs.cz/item/CS_URS_2022_01/895941351"/>
    <hyperlink ref="F385" r:id="rId59" display="https://podminky.urs.cz/item/CS_URS_2022_01/895941362"/>
    <hyperlink ref="F387" r:id="rId60" display="https://podminky.urs.cz/item/CS_URS_2022_01/899204112"/>
    <hyperlink ref="F389" r:id="rId61" display="https://podminky.urs.cz/item/CS_URS_2022_01/899331111"/>
    <hyperlink ref="F393" r:id="rId62" display="https://podminky.urs.cz/item/CS_URS_2022_01/914111111"/>
    <hyperlink ref="F431" r:id="rId63" display="https://podminky.urs.cz/item/CS_URS_2022_01/914511112"/>
    <hyperlink ref="F446" r:id="rId64" display="https://podminky.urs.cz/item/CS_URS_2022_01/915111112"/>
    <hyperlink ref="F455" r:id="rId65" display="https://podminky.urs.cz/item/CS_URS_2022_01/915111116"/>
    <hyperlink ref="F460" r:id="rId66" display="https://podminky.urs.cz/item/CS_URS_2022_01/915121112"/>
    <hyperlink ref="F465" r:id="rId67" display="https://podminky.urs.cz/item/CS_URS_2022_01/915131112"/>
    <hyperlink ref="F472" r:id="rId68" display="https://podminky.urs.cz/item/CS_URS_2022_01/915321115"/>
    <hyperlink ref="F474" r:id="rId69" display="https://podminky.urs.cz/item/CS_URS_2022_01/915611111"/>
    <hyperlink ref="F478" r:id="rId70" display="https://podminky.urs.cz/item/CS_URS_2022_01/915621111"/>
    <hyperlink ref="F480" r:id="rId71" display="https://podminky.urs.cz/item/CS_URS_2022_01/916131213"/>
    <hyperlink ref="F492" r:id="rId72" display="https://podminky.urs.cz/item/CS_URS_2022_01/916231213"/>
    <hyperlink ref="F503" r:id="rId73" display="https://podminky.urs.cz/item/CS_URS_2022_01/916241112"/>
    <hyperlink ref="F511" r:id="rId74" display="https://podminky.urs.cz/item/CS_URS_2022_01/916241213"/>
    <hyperlink ref="F519" r:id="rId75" display="https://podminky.urs.cz/item/CS_URS_2022_01/919121121"/>
    <hyperlink ref="F521" r:id="rId76" display="https://podminky.urs.cz/item/CS_URS_2022_01/919735112"/>
    <hyperlink ref="F523" r:id="rId77" display="https://podminky.urs.cz/item/CS_URS_2022_01/936104211"/>
    <hyperlink ref="F529" r:id="rId78" display="https://podminky.urs.cz/item/CS_URS_2022_01/966006132"/>
    <hyperlink ref="F531" r:id="rId79" display="https://podminky.urs.cz/item/CS_URS_2022_01/966006211"/>
    <hyperlink ref="F533" r:id="rId80" display="https://podminky.urs.cz/item/CS_URS_2022_01/966007111"/>
    <hyperlink ref="F538" r:id="rId81" display="https://podminky.urs.cz/item/CS_URS_2022_01/966007113"/>
    <hyperlink ref="F544" r:id="rId82" display="https://podminky.urs.cz/item/CS_URS_2022_01/979024443"/>
    <hyperlink ref="F551" r:id="rId83" display="https://podminky.urs.cz/item/CS_URS_2022_01/979071022"/>
    <hyperlink ref="F556" r:id="rId84" display="https://podminky.urs.cz/item/CS_URS_2022_01/997221551"/>
    <hyperlink ref="F558" r:id="rId85" display="https://podminky.urs.cz/item/CS_URS_2022_01/997221559"/>
    <hyperlink ref="F562" r:id="rId86" display="https://podminky.urs.cz/item/CS_URS_2022_01/997221611"/>
    <hyperlink ref="F564" r:id="rId87" display="https://podminky.urs.cz/item/CS_URS_2022_01/997221615"/>
    <hyperlink ref="F566" r:id="rId88" display="https://podminky.urs.cz/item/CS_URS_2022_01/997221645"/>
    <hyperlink ref="F568" r:id="rId89" display="https://podminky.urs.cz/item/CS_URS_2022_01/997221655"/>
    <hyperlink ref="F572" r:id="rId90" display="https://podminky.urs.cz/item/CS_URS_2022_01/997013631"/>
    <hyperlink ref="F575" r:id="rId91" display="https://podminky.urs.cz/item/CS_URS_2022_01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83</v>
      </c>
    </row>
    <row r="3" spans="2:46" s="1" customFormat="1" ht="6.95" customHeight="1" hidden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80</v>
      </c>
    </row>
    <row r="4" spans="2:46" s="1" customFormat="1" ht="24.95" customHeight="1" hidden="1">
      <c r="B4" s="20"/>
      <c r="D4" s="103" t="s">
        <v>90</v>
      </c>
      <c r="L4" s="20"/>
      <c r="M4" s="104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05" t="s">
        <v>16</v>
      </c>
      <c r="L6" s="20"/>
    </row>
    <row r="7" spans="2:12" s="1" customFormat="1" ht="16.5" customHeight="1" hidden="1">
      <c r="B7" s="20"/>
      <c r="E7" s="286" t="str">
        <f>'Rekapitulace stavby'!K6</f>
        <v>Parkoviště na ul.Zd.Buriana</v>
      </c>
      <c r="F7" s="287"/>
      <c r="G7" s="287"/>
      <c r="H7" s="287"/>
      <c r="L7" s="20"/>
    </row>
    <row r="8" spans="1:31" s="2" customFormat="1" ht="12" customHeight="1" hidden="1">
      <c r="A8" s="34"/>
      <c r="B8" s="39"/>
      <c r="C8" s="34"/>
      <c r="D8" s="105" t="s">
        <v>91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88" t="s">
        <v>877</v>
      </c>
      <c r="F9" s="289"/>
      <c r="G9" s="289"/>
      <c r="H9" s="28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28. 3. 2022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07" t="s">
        <v>22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90" t="str">
        <f>'Rekapitulace stavby'!E14</f>
        <v>Vyplň údaj</v>
      </c>
      <c r="F18" s="291"/>
      <c r="G18" s="291"/>
      <c r="H18" s="291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07" t="s">
        <v>22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07" t="s">
        <v>22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09"/>
      <c r="B27" s="110"/>
      <c r="C27" s="109"/>
      <c r="D27" s="109"/>
      <c r="E27" s="292" t="s">
        <v>19</v>
      </c>
      <c r="F27" s="292"/>
      <c r="G27" s="292"/>
      <c r="H27" s="29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ROUND(J93,2)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6" t="s">
        <v>41</v>
      </c>
      <c r="E33" s="105" t="s">
        <v>42</v>
      </c>
      <c r="F33" s="117">
        <f>ROUND((SUM(BE93:BE328)),2)</f>
        <v>0</v>
      </c>
      <c r="G33" s="34"/>
      <c r="H33" s="34"/>
      <c r="I33" s="118">
        <v>0.21</v>
      </c>
      <c r="J33" s="117">
        <f>ROUND(((SUM(BE93:BE328))*I33),2)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5" t="s">
        <v>43</v>
      </c>
      <c r="F34" s="117">
        <f>ROUND((SUM(BF93:BF328)),2)</f>
        <v>0</v>
      </c>
      <c r="G34" s="34"/>
      <c r="H34" s="34"/>
      <c r="I34" s="118">
        <v>0.15</v>
      </c>
      <c r="J34" s="117">
        <f>ROUND(((SUM(BF93:BF328))*I34),2)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44</v>
      </c>
      <c r="F35" s="117">
        <f>ROUND((SUM(BG93:BG328)),2)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45</v>
      </c>
      <c r="F36" s="117">
        <f>ROUND((SUM(BH93:BH328)),2)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46</v>
      </c>
      <c r="F37" s="117">
        <f>ROUND((SUM(BI93:BI328)),2)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1.25" hidden="1"/>
    <row r="42" ht="11.25" hidden="1"/>
    <row r="43" ht="11.25" hidden="1"/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93" t="str">
        <f>E7</f>
        <v>Parkoviště na ul.Zd.Buriana</v>
      </c>
      <c r="F48" s="294"/>
      <c r="G48" s="294"/>
      <c r="H48" s="29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46" t="str">
        <f>E9</f>
        <v>4 - SO 301 Odvodnění</v>
      </c>
      <c r="F50" s="295"/>
      <c r="G50" s="295"/>
      <c r="H50" s="29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28. 3. 2022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 xml:space="preserve"> </v>
      </c>
      <c r="G54" s="36"/>
      <c r="H54" s="36"/>
      <c r="I54" s="29" t="s">
        <v>31</v>
      </c>
      <c r="J54" s="32" t="str">
        <f>E21</f>
        <v xml:space="preserve"> 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94</v>
      </c>
      <c r="D57" s="131"/>
      <c r="E57" s="131"/>
      <c r="F57" s="131"/>
      <c r="G57" s="131"/>
      <c r="H57" s="131"/>
      <c r="I57" s="131"/>
      <c r="J57" s="132" t="s">
        <v>95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J93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96</v>
      </c>
    </row>
    <row r="60" spans="2:12" s="9" customFormat="1" ht="24.95" customHeight="1">
      <c r="B60" s="134"/>
      <c r="C60" s="135"/>
      <c r="D60" s="136" t="s">
        <v>97</v>
      </c>
      <c r="E60" s="137"/>
      <c r="F60" s="137"/>
      <c r="G60" s="137"/>
      <c r="H60" s="137"/>
      <c r="I60" s="137"/>
      <c r="J60" s="138">
        <f>J94</f>
        <v>0</v>
      </c>
      <c r="K60" s="135"/>
      <c r="L60" s="139"/>
    </row>
    <row r="61" spans="2:12" s="10" customFormat="1" ht="19.9" customHeight="1">
      <c r="B61" s="140"/>
      <c r="C61" s="141"/>
      <c r="D61" s="142" t="s">
        <v>99</v>
      </c>
      <c r="E61" s="143"/>
      <c r="F61" s="143"/>
      <c r="G61" s="143"/>
      <c r="H61" s="143"/>
      <c r="I61" s="143"/>
      <c r="J61" s="144">
        <f>J95</f>
        <v>0</v>
      </c>
      <c r="K61" s="141"/>
      <c r="L61" s="145"/>
    </row>
    <row r="62" spans="2:12" s="10" customFormat="1" ht="19.9" customHeight="1">
      <c r="B62" s="140"/>
      <c r="C62" s="141"/>
      <c r="D62" s="142" t="s">
        <v>100</v>
      </c>
      <c r="E62" s="143"/>
      <c r="F62" s="143"/>
      <c r="G62" s="143"/>
      <c r="H62" s="143"/>
      <c r="I62" s="143"/>
      <c r="J62" s="144">
        <f>J199</f>
        <v>0</v>
      </c>
      <c r="K62" s="141"/>
      <c r="L62" s="145"/>
    </row>
    <row r="63" spans="2:12" s="10" customFormat="1" ht="19.9" customHeight="1">
      <c r="B63" s="140"/>
      <c r="C63" s="141"/>
      <c r="D63" s="142" t="s">
        <v>878</v>
      </c>
      <c r="E63" s="143"/>
      <c r="F63" s="143"/>
      <c r="G63" s="143"/>
      <c r="H63" s="143"/>
      <c r="I63" s="143"/>
      <c r="J63" s="144">
        <f>J206</f>
        <v>0</v>
      </c>
      <c r="K63" s="141"/>
      <c r="L63" s="145"/>
    </row>
    <row r="64" spans="2:12" s="10" customFormat="1" ht="19.9" customHeight="1">
      <c r="B64" s="140"/>
      <c r="C64" s="141"/>
      <c r="D64" s="142" t="s">
        <v>101</v>
      </c>
      <c r="E64" s="143"/>
      <c r="F64" s="143"/>
      <c r="G64" s="143"/>
      <c r="H64" s="143"/>
      <c r="I64" s="143"/>
      <c r="J64" s="144">
        <f>J209</f>
        <v>0</v>
      </c>
      <c r="K64" s="141"/>
      <c r="L64" s="145"/>
    </row>
    <row r="65" spans="2:12" s="10" customFormat="1" ht="19.9" customHeight="1">
      <c r="B65" s="140"/>
      <c r="C65" s="141"/>
      <c r="D65" s="142" t="s">
        <v>104</v>
      </c>
      <c r="E65" s="143"/>
      <c r="F65" s="143"/>
      <c r="G65" s="143"/>
      <c r="H65" s="143"/>
      <c r="I65" s="143"/>
      <c r="J65" s="144">
        <f>J216</f>
        <v>0</v>
      </c>
      <c r="K65" s="141"/>
      <c r="L65" s="145"/>
    </row>
    <row r="66" spans="2:12" s="10" customFormat="1" ht="19.9" customHeight="1">
      <c r="B66" s="140"/>
      <c r="C66" s="141"/>
      <c r="D66" s="142" t="s">
        <v>879</v>
      </c>
      <c r="E66" s="143"/>
      <c r="F66" s="143"/>
      <c r="G66" s="143"/>
      <c r="H66" s="143"/>
      <c r="I66" s="143"/>
      <c r="J66" s="144">
        <f>J276</f>
        <v>0</v>
      </c>
      <c r="K66" s="141"/>
      <c r="L66" s="145"/>
    </row>
    <row r="67" spans="2:12" s="10" customFormat="1" ht="19.9" customHeight="1">
      <c r="B67" s="140"/>
      <c r="C67" s="141"/>
      <c r="D67" s="142" t="s">
        <v>106</v>
      </c>
      <c r="E67" s="143"/>
      <c r="F67" s="143"/>
      <c r="G67" s="143"/>
      <c r="H67" s="143"/>
      <c r="I67" s="143"/>
      <c r="J67" s="144">
        <f>J287</f>
        <v>0</v>
      </c>
      <c r="K67" s="141"/>
      <c r="L67" s="145"/>
    </row>
    <row r="68" spans="2:12" s="10" customFormat="1" ht="19.9" customHeight="1">
      <c r="B68" s="140"/>
      <c r="C68" s="141"/>
      <c r="D68" s="142" t="s">
        <v>107</v>
      </c>
      <c r="E68" s="143"/>
      <c r="F68" s="143"/>
      <c r="G68" s="143"/>
      <c r="H68" s="143"/>
      <c r="I68" s="143"/>
      <c r="J68" s="144">
        <f>J304</f>
        <v>0</v>
      </c>
      <c r="K68" s="141"/>
      <c r="L68" s="145"/>
    </row>
    <row r="69" spans="2:12" s="9" customFormat="1" ht="24.95" customHeight="1">
      <c r="B69" s="134"/>
      <c r="C69" s="135"/>
      <c r="D69" s="136" t="s">
        <v>880</v>
      </c>
      <c r="E69" s="137"/>
      <c r="F69" s="137"/>
      <c r="G69" s="137"/>
      <c r="H69" s="137"/>
      <c r="I69" s="137"/>
      <c r="J69" s="138">
        <f>J307</f>
        <v>0</v>
      </c>
      <c r="K69" s="135"/>
      <c r="L69" s="139"/>
    </row>
    <row r="70" spans="2:12" s="10" customFormat="1" ht="19.9" customHeight="1">
      <c r="B70" s="140"/>
      <c r="C70" s="141"/>
      <c r="D70" s="142" t="s">
        <v>881</v>
      </c>
      <c r="E70" s="143"/>
      <c r="F70" s="143"/>
      <c r="G70" s="143"/>
      <c r="H70" s="143"/>
      <c r="I70" s="143"/>
      <c r="J70" s="144">
        <f>J308</f>
        <v>0</v>
      </c>
      <c r="K70" s="141"/>
      <c r="L70" s="145"/>
    </row>
    <row r="71" spans="2:12" s="10" customFormat="1" ht="19.9" customHeight="1">
      <c r="B71" s="140"/>
      <c r="C71" s="141"/>
      <c r="D71" s="142" t="s">
        <v>882</v>
      </c>
      <c r="E71" s="143"/>
      <c r="F71" s="143"/>
      <c r="G71" s="143"/>
      <c r="H71" s="143"/>
      <c r="I71" s="143"/>
      <c r="J71" s="144">
        <f>J313</f>
        <v>0</v>
      </c>
      <c r="K71" s="141"/>
      <c r="L71" s="145"/>
    </row>
    <row r="72" spans="2:12" s="9" customFormat="1" ht="24.95" customHeight="1">
      <c r="B72" s="134"/>
      <c r="C72" s="135"/>
      <c r="D72" s="136" t="s">
        <v>108</v>
      </c>
      <c r="E72" s="137"/>
      <c r="F72" s="137"/>
      <c r="G72" s="137"/>
      <c r="H72" s="137"/>
      <c r="I72" s="137"/>
      <c r="J72" s="138">
        <f>J317</f>
        <v>0</v>
      </c>
      <c r="K72" s="135"/>
      <c r="L72" s="139"/>
    </row>
    <row r="73" spans="2:12" s="10" customFormat="1" ht="19.9" customHeight="1">
      <c r="B73" s="140"/>
      <c r="C73" s="141"/>
      <c r="D73" s="142" t="s">
        <v>883</v>
      </c>
      <c r="E73" s="143"/>
      <c r="F73" s="143"/>
      <c r="G73" s="143"/>
      <c r="H73" s="143"/>
      <c r="I73" s="143"/>
      <c r="J73" s="144">
        <f>J318</f>
        <v>0</v>
      </c>
      <c r="K73" s="141"/>
      <c r="L73" s="145"/>
    </row>
    <row r="74" spans="1:31" s="2" customFormat="1" ht="21.7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9" spans="1:31" s="2" customFormat="1" ht="6.95" customHeight="1">
      <c r="A79" s="34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4.95" customHeight="1">
      <c r="A80" s="34"/>
      <c r="B80" s="35"/>
      <c r="C80" s="23" t="s">
        <v>109</v>
      </c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16</v>
      </c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6"/>
      <c r="D83" s="36"/>
      <c r="E83" s="293" t="str">
        <f>E7</f>
        <v>Parkoviště na ul.Zd.Buriana</v>
      </c>
      <c r="F83" s="294"/>
      <c r="G83" s="294"/>
      <c r="H83" s="294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91</v>
      </c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46" t="str">
        <f>E9</f>
        <v>4 - SO 301 Odvodnění</v>
      </c>
      <c r="F85" s="295"/>
      <c r="G85" s="295"/>
      <c r="H85" s="295"/>
      <c r="I85" s="36"/>
      <c r="J85" s="36"/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21</v>
      </c>
      <c r="D87" s="36"/>
      <c r="E87" s="36"/>
      <c r="F87" s="27" t="str">
        <f>F12</f>
        <v xml:space="preserve"> </v>
      </c>
      <c r="G87" s="36"/>
      <c r="H87" s="36"/>
      <c r="I87" s="29" t="s">
        <v>23</v>
      </c>
      <c r="J87" s="59" t="str">
        <f>IF(J12="","",J12)</f>
        <v>28. 3. 2022</v>
      </c>
      <c r="K87" s="36"/>
      <c r="L87" s="10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10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2" customHeight="1">
      <c r="A89" s="34"/>
      <c r="B89" s="35"/>
      <c r="C89" s="29" t="s">
        <v>25</v>
      </c>
      <c r="D89" s="36"/>
      <c r="E89" s="36"/>
      <c r="F89" s="27" t="str">
        <f>E15</f>
        <v xml:space="preserve"> </v>
      </c>
      <c r="G89" s="36"/>
      <c r="H89" s="36"/>
      <c r="I89" s="29" t="s">
        <v>31</v>
      </c>
      <c r="J89" s="32" t="str">
        <f>E21</f>
        <v xml:space="preserve"> </v>
      </c>
      <c r="K89" s="36"/>
      <c r="L89" s="10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2" customHeight="1">
      <c r="A90" s="34"/>
      <c r="B90" s="35"/>
      <c r="C90" s="29" t="s">
        <v>29</v>
      </c>
      <c r="D90" s="36"/>
      <c r="E90" s="36"/>
      <c r="F90" s="27" t="str">
        <f>IF(E18="","",E18)</f>
        <v>Vyplň údaj</v>
      </c>
      <c r="G90" s="36"/>
      <c r="H90" s="36"/>
      <c r="I90" s="29" t="s">
        <v>34</v>
      </c>
      <c r="J90" s="32" t="str">
        <f>E24</f>
        <v xml:space="preserve"> </v>
      </c>
      <c r="K90" s="36"/>
      <c r="L90" s="10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10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11" customFormat="1" ht="29.25" customHeight="1">
      <c r="A92" s="146"/>
      <c r="B92" s="147"/>
      <c r="C92" s="148" t="s">
        <v>110</v>
      </c>
      <c r="D92" s="149" t="s">
        <v>56</v>
      </c>
      <c r="E92" s="149" t="s">
        <v>52</v>
      </c>
      <c r="F92" s="149" t="s">
        <v>53</v>
      </c>
      <c r="G92" s="149" t="s">
        <v>111</v>
      </c>
      <c r="H92" s="149" t="s">
        <v>112</v>
      </c>
      <c r="I92" s="149" t="s">
        <v>113</v>
      </c>
      <c r="J92" s="149" t="s">
        <v>95</v>
      </c>
      <c r="K92" s="150" t="s">
        <v>114</v>
      </c>
      <c r="L92" s="151"/>
      <c r="M92" s="68" t="s">
        <v>19</v>
      </c>
      <c r="N92" s="69" t="s">
        <v>41</v>
      </c>
      <c r="O92" s="69" t="s">
        <v>115</v>
      </c>
      <c r="P92" s="69" t="s">
        <v>116</v>
      </c>
      <c r="Q92" s="69" t="s">
        <v>117</v>
      </c>
      <c r="R92" s="69" t="s">
        <v>118</v>
      </c>
      <c r="S92" s="69" t="s">
        <v>119</v>
      </c>
      <c r="T92" s="70" t="s">
        <v>120</v>
      </c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</row>
    <row r="93" spans="1:63" s="2" customFormat="1" ht="22.9" customHeight="1">
      <c r="A93" s="34"/>
      <c r="B93" s="35"/>
      <c r="C93" s="75" t="s">
        <v>121</v>
      </c>
      <c r="D93" s="36"/>
      <c r="E93" s="36"/>
      <c r="F93" s="36"/>
      <c r="G93" s="36"/>
      <c r="H93" s="36"/>
      <c r="I93" s="36"/>
      <c r="J93" s="152">
        <f>BK93</f>
        <v>0</v>
      </c>
      <c r="K93" s="36"/>
      <c r="L93" s="39"/>
      <c r="M93" s="71"/>
      <c r="N93" s="153"/>
      <c r="O93" s="72"/>
      <c r="P93" s="154">
        <f>P94+P307+P317</f>
        <v>0</v>
      </c>
      <c r="Q93" s="72"/>
      <c r="R93" s="154">
        <f>R94+R307+R317</f>
        <v>330.15096826</v>
      </c>
      <c r="S93" s="72"/>
      <c r="T93" s="155">
        <f>T94+T307+T317</f>
        <v>5.151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70</v>
      </c>
      <c r="AU93" s="17" t="s">
        <v>96</v>
      </c>
      <c r="BK93" s="156">
        <f>BK94+BK307+BK317</f>
        <v>0</v>
      </c>
    </row>
    <row r="94" spans="2:63" s="12" customFormat="1" ht="25.9" customHeight="1">
      <c r="B94" s="157"/>
      <c r="C94" s="158"/>
      <c r="D94" s="159" t="s">
        <v>70</v>
      </c>
      <c r="E94" s="160" t="s">
        <v>122</v>
      </c>
      <c r="F94" s="160" t="s">
        <v>123</v>
      </c>
      <c r="G94" s="158"/>
      <c r="H94" s="158"/>
      <c r="I94" s="161"/>
      <c r="J94" s="162">
        <f>BK94</f>
        <v>0</v>
      </c>
      <c r="K94" s="158"/>
      <c r="L94" s="163"/>
      <c r="M94" s="164"/>
      <c r="N94" s="165"/>
      <c r="O94" s="165"/>
      <c r="P94" s="166">
        <f>P95+P199+P206+P209+P216+P276+P287+P304</f>
        <v>0</v>
      </c>
      <c r="Q94" s="165"/>
      <c r="R94" s="166">
        <f>R95+R199+R206+R209+R216+R276+R287+R304</f>
        <v>330.14898826</v>
      </c>
      <c r="S94" s="165"/>
      <c r="T94" s="167">
        <f>T95+T199+T206+T209+T216+T276+T287+T304</f>
        <v>5.151</v>
      </c>
      <c r="AR94" s="168" t="s">
        <v>76</v>
      </c>
      <c r="AT94" s="169" t="s">
        <v>70</v>
      </c>
      <c r="AU94" s="169" t="s">
        <v>71</v>
      </c>
      <c r="AY94" s="168" t="s">
        <v>124</v>
      </c>
      <c r="BK94" s="170">
        <f>BK95+BK199+BK206+BK209+BK216+BK276+BK287+BK304</f>
        <v>0</v>
      </c>
    </row>
    <row r="95" spans="2:63" s="12" customFormat="1" ht="22.9" customHeight="1">
      <c r="B95" s="157"/>
      <c r="C95" s="158"/>
      <c r="D95" s="159" t="s">
        <v>70</v>
      </c>
      <c r="E95" s="171" t="s">
        <v>76</v>
      </c>
      <c r="F95" s="171" t="s">
        <v>169</v>
      </c>
      <c r="G95" s="158"/>
      <c r="H95" s="158"/>
      <c r="I95" s="161"/>
      <c r="J95" s="172">
        <f>BK95</f>
        <v>0</v>
      </c>
      <c r="K95" s="158"/>
      <c r="L95" s="163"/>
      <c r="M95" s="164"/>
      <c r="N95" s="165"/>
      <c r="O95" s="165"/>
      <c r="P95" s="166">
        <f>SUM(P96:P198)</f>
        <v>0</v>
      </c>
      <c r="Q95" s="165"/>
      <c r="R95" s="166">
        <f>SUM(R96:R198)</f>
        <v>303.81710519999996</v>
      </c>
      <c r="S95" s="165"/>
      <c r="T95" s="167">
        <f>SUM(T96:T198)</f>
        <v>5.088</v>
      </c>
      <c r="AR95" s="168" t="s">
        <v>76</v>
      </c>
      <c r="AT95" s="169" t="s">
        <v>70</v>
      </c>
      <c r="AU95" s="169" t="s">
        <v>76</v>
      </c>
      <c r="AY95" s="168" t="s">
        <v>124</v>
      </c>
      <c r="BK95" s="170">
        <f>SUM(BK96:BK198)</f>
        <v>0</v>
      </c>
    </row>
    <row r="96" spans="1:65" s="2" customFormat="1" ht="62.65" customHeight="1">
      <c r="A96" s="34"/>
      <c r="B96" s="35"/>
      <c r="C96" s="173" t="s">
        <v>76</v>
      </c>
      <c r="D96" s="173" t="s">
        <v>127</v>
      </c>
      <c r="E96" s="174" t="s">
        <v>884</v>
      </c>
      <c r="F96" s="175" t="s">
        <v>885</v>
      </c>
      <c r="G96" s="176" t="s">
        <v>166</v>
      </c>
      <c r="H96" s="177">
        <v>6</v>
      </c>
      <c r="I96" s="178"/>
      <c r="J96" s="179">
        <f>ROUND(I96*H96,2)</f>
        <v>0</v>
      </c>
      <c r="K96" s="175" t="s">
        <v>131</v>
      </c>
      <c r="L96" s="39"/>
      <c r="M96" s="180" t="s">
        <v>19</v>
      </c>
      <c r="N96" s="181" t="s">
        <v>42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0.75</v>
      </c>
      <c r="T96" s="183">
        <f>S96*H96</f>
        <v>4.5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81</v>
      </c>
      <c r="AT96" s="184" t="s">
        <v>127</v>
      </c>
      <c r="AU96" s="184" t="s">
        <v>80</v>
      </c>
      <c r="AY96" s="17" t="s">
        <v>124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76</v>
      </c>
      <c r="BK96" s="185">
        <f>ROUND(I96*H96,2)</f>
        <v>0</v>
      </c>
      <c r="BL96" s="17" t="s">
        <v>81</v>
      </c>
      <c r="BM96" s="184" t="s">
        <v>886</v>
      </c>
    </row>
    <row r="97" spans="1:47" s="2" customFormat="1" ht="11.25">
      <c r="A97" s="34"/>
      <c r="B97" s="35"/>
      <c r="C97" s="36"/>
      <c r="D97" s="186" t="s">
        <v>133</v>
      </c>
      <c r="E97" s="36"/>
      <c r="F97" s="187" t="s">
        <v>887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133</v>
      </c>
      <c r="AU97" s="17" t="s">
        <v>80</v>
      </c>
    </row>
    <row r="98" spans="2:51" s="15" customFormat="1" ht="11.25">
      <c r="B98" s="224"/>
      <c r="C98" s="225"/>
      <c r="D98" s="193" t="s">
        <v>135</v>
      </c>
      <c r="E98" s="226" t="s">
        <v>19</v>
      </c>
      <c r="F98" s="227" t="s">
        <v>888</v>
      </c>
      <c r="G98" s="225"/>
      <c r="H98" s="226" t="s">
        <v>19</v>
      </c>
      <c r="I98" s="228"/>
      <c r="J98" s="225"/>
      <c r="K98" s="225"/>
      <c r="L98" s="229"/>
      <c r="M98" s="230"/>
      <c r="N98" s="231"/>
      <c r="O98" s="231"/>
      <c r="P98" s="231"/>
      <c r="Q98" s="231"/>
      <c r="R98" s="231"/>
      <c r="S98" s="231"/>
      <c r="T98" s="232"/>
      <c r="AT98" s="233" t="s">
        <v>135</v>
      </c>
      <c r="AU98" s="233" t="s">
        <v>80</v>
      </c>
      <c r="AV98" s="15" t="s">
        <v>76</v>
      </c>
      <c r="AW98" s="15" t="s">
        <v>33</v>
      </c>
      <c r="AX98" s="15" t="s">
        <v>71</v>
      </c>
      <c r="AY98" s="233" t="s">
        <v>124</v>
      </c>
    </row>
    <row r="99" spans="2:51" s="13" customFormat="1" ht="11.25">
      <c r="B99" s="191"/>
      <c r="C99" s="192"/>
      <c r="D99" s="193" t="s">
        <v>135</v>
      </c>
      <c r="E99" s="194" t="s">
        <v>19</v>
      </c>
      <c r="F99" s="195" t="s">
        <v>889</v>
      </c>
      <c r="G99" s="192"/>
      <c r="H99" s="196">
        <v>6</v>
      </c>
      <c r="I99" s="197"/>
      <c r="J99" s="192"/>
      <c r="K99" s="192"/>
      <c r="L99" s="198"/>
      <c r="M99" s="199"/>
      <c r="N99" s="200"/>
      <c r="O99" s="200"/>
      <c r="P99" s="200"/>
      <c r="Q99" s="200"/>
      <c r="R99" s="200"/>
      <c r="S99" s="200"/>
      <c r="T99" s="201"/>
      <c r="AT99" s="202" t="s">
        <v>135</v>
      </c>
      <c r="AU99" s="202" t="s">
        <v>80</v>
      </c>
      <c r="AV99" s="13" t="s">
        <v>80</v>
      </c>
      <c r="AW99" s="13" t="s">
        <v>33</v>
      </c>
      <c r="AX99" s="13" t="s">
        <v>71</v>
      </c>
      <c r="AY99" s="202" t="s">
        <v>124</v>
      </c>
    </row>
    <row r="100" spans="2:51" s="14" customFormat="1" ht="11.25">
      <c r="B100" s="203"/>
      <c r="C100" s="204"/>
      <c r="D100" s="193" t="s">
        <v>135</v>
      </c>
      <c r="E100" s="205" t="s">
        <v>19</v>
      </c>
      <c r="F100" s="206" t="s">
        <v>137</v>
      </c>
      <c r="G100" s="204"/>
      <c r="H100" s="207">
        <v>6</v>
      </c>
      <c r="I100" s="208"/>
      <c r="J100" s="204"/>
      <c r="K100" s="204"/>
      <c r="L100" s="209"/>
      <c r="M100" s="210"/>
      <c r="N100" s="211"/>
      <c r="O100" s="211"/>
      <c r="P100" s="211"/>
      <c r="Q100" s="211"/>
      <c r="R100" s="211"/>
      <c r="S100" s="211"/>
      <c r="T100" s="212"/>
      <c r="AT100" s="213" t="s">
        <v>135</v>
      </c>
      <c r="AU100" s="213" t="s">
        <v>80</v>
      </c>
      <c r="AV100" s="14" t="s">
        <v>81</v>
      </c>
      <c r="AW100" s="14" t="s">
        <v>33</v>
      </c>
      <c r="AX100" s="14" t="s">
        <v>76</v>
      </c>
      <c r="AY100" s="213" t="s">
        <v>124</v>
      </c>
    </row>
    <row r="101" spans="1:65" s="2" customFormat="1" ht="55.5" customHeight="1">
      <c r="A101" s="34"/>
      <c r="B101" s="35"/>
      <c r="C101" s="173" t="s">
        <v>80</v>
      </c>
      <c r="D101" s="173" t="s">
        <v>127</v>
      </c>
      <c r="E101" s="174" t="s">
        <v>890</v>
      </c>
      <c r="F101" s="175" t="s">
        <v>891</v>
      </c>
      <c r="G101" s="176" t="s">
        <v>166</v>
      </c>
      <c r="H101" s="177">
        <v>6</v>
      </c>
      <c r="I101" s="178"/>
      <c r="J101" s="179">
        <f>ROUND(I101*H101,2)</f>
        <v>0</v>
      </c>
      <c r="K101" s="175" t="s">
        <v>131</v>
      </c>
      <c r="L101" s="39"/>
      <c r="M101" s="180" t="s">
        <v>19</v>
      </c>
      <c r="N101" s="181" t="s">
        <v>42</v>
      </c>
      <c r="O101" s="64"/>
      <c r="P101" s="182">
        <f>O101*H101</f>
        <v>0</v>
      </c>
      <c r="Q101" s="182">
        <v>0</v>
      </c>
      <c r="R101" s="182">
        <f>Q101*H101</f>
        <v>0</v>
      </c>
      <c r="S101" s="182">
        <v>0.098</v>
      </c>
      <c r="T101" s="183">
        <f>S101*H101</f>
        <v>0.5880000000000001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4" t="s">
        <v>81</v>
      </c>
      <c r="AT101" s="184" t="s">
        <v>127</v>
      </c>
      <c r="AU101" s="184" t="s">
        <v>80</v>
      </c>
      <c r="AY101" s="17" t="s">
        <v>124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7" t="s">
        <v>76</v>
      </c>
      <c r="BK101" s="185">
        <f>ROUND(I101*H101,2)</f>
        <v>0</v>
      </c>
      <c r="BL101" s="17" t="s">
        <v>81</v>
      </c>
      <c r="BM101" s="184" t="s">
        <v>892</v>
      </c>
    </row>
    <row r="102" spans="1:47" s="2" customFormat="1" ht="11.25">
      <c r="A102" s="34"/>
      <c r="B102" s="35"/>
      <c r="C102" s="36"/>
      <c r="D102" s="186" t="s">
        <v>133</v>
      </c>
      <c r="E102" s="36"/>
      <c r="F102" s="187" t="s">
        <v>893</v>
      </c>
      <c r="G102" s="36"/>
      <c r="H102" s="36"/>
      <c r="I102" s="188"/>
      <c r="J102" s="36"/>
      <c r="K102" s="36"/>
      <c r="L102" s="39"/>
      <c r="M102" s="189"/>
      <c r="N102" s="190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133</v>
      </c>
      <c r="AU102" s="17" t="s">
        <v>80</v>
      </c>
    </row>
    <row r="103" spans="2:51" s="15" customFormat="1" ht="11.25">
      <c r="B103" s="224"/>
      <c r="C103" s="225"/>
      <c r="D103" s="193" t="s">
        <v>135</v>
      </c>
      <c r="E103" s="226" t="s">
        <v>19</v>
      </c>
      <c r="F103" s="227" t="s">
        <v>888</v>
      </c>
      <c r="G103" s="225"/>
      <c r="H103" s="226" t="s">
        <v>19</v>
      </c>
      <c r="I103" s="228"/>
      <c r="J103" s="225"/>
      <c r="K103" s="225"/>
      <c r="L103" s="229"/>
      <c r="M103" s="230"/>
      <c r="N103" s="231"/>
      <c r="O103" s="231"/>
      <c r="P103" s="231"/>
      <c r="Q103" s="231"/>
      <c r="R103" s="231"/>
      <c r="S103" s="231"/>
      <c r="T103" s="232"/>
      <c r="AT103" s="233" t="s">
        <v>135</v>
      </c>
      <c r="AU103" s="233" t="s">
        <v>80</v>
      </c>
      <c r="AV103" s="15" t="s">
        <v>76</v>
      </c>
      <c r="AW103" s="15" t="s">
        <v>33</v>
      </c>
      <c r="AX103" s="15" t="s">
        <v>71</v>
      </c>
      <c r="AY103" s="233" t="s">
        <v>124</v>
      </c>
    </row>
    <row r="104" spans="2:51" s="13" customFormat="1" ht="11.25">
      <c r="B104" s="191"/>
      <c r="C104" s="192"/>
      <c r="D104" s="193" t="s">
        <v>135</v>
      </c>
      <c r="E104" s="194" t="s">
        <v>19</v>
      </c>
      <c r="F104" s="195" t="s">
        <v>894</v>
      </c>
      <c r="G104" s="192"/>
      <c r="H104" s="196">
        <v>6</v>
      </c>
      <c r="I104" s="197"/>
      <c r="J104" s="192"/>
      <c r="K104" s="192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135</v>
      </c>
      <c r="AU104" s="202" t="s">
        <v>80</v>
      </c>
      <c r="AV104" s="13" t="s">
        <v>80</v>
      </c>
      <c r="AW104" s="13" t="s">
        <v>33</v>
      </c>
      <c r="AX104" s="13" t="s">
        <v>71</v>
      </c>
      <c r="AY104" s="202" t="s">
        <v>124</v>
      </c>
    </row>
    <row r="105" spans="2:51" s="14" customFormat="1" ht="11.25">
      <c r="B105" s="203"/>
      <c r="C105" s="204"/>
      <c r="D105" s="193" t="s">
        <v>135</v>
      </c>
      <c r="E105" s="205" t="s">
        <v>19</v>
      </c>
      <c r="F105" s="206" t="s">
        <v>137</v>
      </c>
      <c r="G105" s="204"/>
      <c r="H105" s="207">
        <v>6</v>
      </c>
      <c r="I105" s="208"/>
      <c r="J105" s="204"/>
      <c r="K105" s="204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135</v>
      </c>
      <c r="AU105" s="213" t="s">
        <v>80</v>
      </c>
      <c r="AV105" s="14" t="s">
        <v>81</v>
      </c>
      <c r="AW105" s="14" t="s">
        <v>33</v>
      </c>
      <c r="AX105" s="14" t="s">
        <v>76</v>
      </c>
      <c r="AY105" s="213" t="s">
        <v>124</v>
      </c>
    </row>
    <row r="106" spans="1:65" s="2" customFormat="1" ht="24.2" customHeight="1">
      <c r="A106" s="34"/>
      <c r="B106" s="35"/>
      <c r="C106" s="173" t="s">
        <v>142</v>
      </c>
      <c r="D106" s="173" t="s">
        <v>127</v>
      </c>
      <c r="E106" s="174" t="s">
        <v>895</v>
      </c>
      <c r="F106" s="175" t="s">
        <v>896</v>
      </c>
      <c r="G106" s="176" t="s">
        <v>897</v>
      </c>
      <c r="H106" s="177">
        <v>40</v>
      </c>
      <c r="I106" s="178"/>
      <c r="J106" s="179">
        <f>ROUND(I106*H106,2)</f>
        <v>0</v>
      </c>
      <c r="K106" s="175" t="s">
        <v>131</v>
      </c>
      <c r="L106" s="39"/>
      <c r="M106" s="180" t="s">
        <v>19</v>
      </c>
      <c r="N106" s="181" t="s">
        <v>42</v>
      </c>
      <c r="O106" s="64"/>
      <c r="P106" s="182">
        <f>O106*H106</f>
        <v>0</v>
      </c>
      <c r="Q106" s="182">
        <v>3E-05</v>
      </c>
      <c r="R106" s="182">
        <f>Q106*H106</f>
        <v>0.0012000000000000001</v>
      </c>
      <c r="S106" s="182">
        <v>0</v>
      </c>
      <c r="T106" s="183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4" t="s">
        <v>81</v>
      </c>
      <c r="AT106" s="184" t="s">
        <v>127</v>
      </c>
      <c r="AU106" s="184" t="s">
        <v>80</v>
      </c>
      <c r="AY106" s="17" t="s">
        <v>124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17" t="s">
        <v>76</v>
      </c>
      <c r="BK106" s="185">
        <f>ROUND(I106*H106,2)</f>
        <v>0</v>
      </c>
      <c r="BL106" s="17" t="s">
        <v>81</v>
      </c>
      <c r="BM106" s="184" t="s">
        <v>898</v>
      </c>
    </row>
    <row r="107" spans="1:47" s="2" customFormat="1" ht="11.25">
      <c r="A107" s="34"/>
      <c r="B107" s="35"/>
      <c r="C107" s="36"/>
      <c r="D107" s="186" t="s">
        <v>133</v>
      </c>
      <c r="E107" s="36"/>
      <c r="F107" s="187" t="s">
        <v>899</v>
      </c>
      <c r="G107" s="36"/>
      <c r="H107" s="36"/>
      <c r="I107" s="188"/>
      <c r="J107" s="36"/>
      <c r="K107" s="36"/>
      <c r="L107" s="39"/>
      <c r="M107" s="189"/>
      <c r="N107" s="190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133</v>
      </c>
      <c r="AU107" s="17" t="s">
        <v>80</v>
      </c>
    </row>
    <row r="108" spans="1:65" s="2" customFormat="1" ht="16.5" customHeight="1">
      <c r="A108" s="34"/>
      <c r="B108" s="35"/>
      <c r="C108" s="173" t="s">
        <v>81</v>
      </c>
      <c r="D108" s="173" t="s">
        <v>127</v>
      </c>
      <c r="E108" s="174" t="s">
        <v>900</v>
      </c>
      <c r="F108" s="175" t="s">
        <v>901</v>
      </c>
      <c r="G108" s="176" t="s">
        <v>224</v>
      </c>
      <c r="H108" s="177">
        <v>25</v>
      </c>
      <c r="I108" s="178"/>
      <c r="J108" s="179">
        <f>ROUND(I108*H108,2)</f>
        <v>0</v>
      </c>
      <c r="K108" s="175" t="s">
        <v>131</v>
      </c>
      <c r="L108" s="39"/>
      <c r="M108" s="180" t="s">
        <v>19</v>
      </c>
      <c r="N108" s="181" t="s">
        <v>42</v>
      </c>
      <c r="O108" s="64"/>
      <c r="P108" s="182">
        <f>O108*H108</f>
        <v>0</v>
      </c>
      <c r="Q108" s="182">
        <v>0.00719</v>
      </c>
      <c r="R108" s="182">
        <f>Q108*H108</f>
        <v>0.17975</v>
      </c>
      <c r="S108" s="182">
        <v>0</v>
      </c>
      <c r="T108" s="183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4" t="s">
        <v>81</v>
      </c>
      <c r="AT108" s="184" t="s">
        <v>127</v>
      </c>
      <c r="AU108" s="184" t="s">
        <v>80</v>
      </c>
      <c r="AY108" s="17" t="s">
        <v>124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7" t="s">
        <v>76</v>
      </c>
      <c r="BK108" s="185">
        <f>ROUND(I108*H108,2)</f>
        <v>0</v>
      </c>
      <c r="BL108" s="17" t="s">
        <v>81</v>
      </c>
      <c r="BM108" s="184" t="s">
        <v>902</v>
      </c>
    </row>
    <row r="109" spans="1:47" s="2" customFormat="1" ht="11.25">
      <c r="A109" s="34"/>
      <c r="B109" s="35"/>
      <c r="C109" s="36"/>
      <c r="D109" s="186" t="s">
        <v>133</v>
      </c>
      <c r="E109" s="36"/>
      <c r="F109" s="187" t="s">
        <v>903</v>
      </c>
      <c r="G109" s="36"/>
      <c r="H109" s="36"/>
      <c r="I109" s="188"/>
      <c r="J109" s="36"/>
      <c r="K109" s="36"/>
      <c r="L109" s="39"/>
      <c r="M109" s="189"/>
      <c r="N109" s="190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133</v>
      </c>
      <c r="AU109" s="17" t="s">
        <v>80</v>
      </c>
    </row>
    <row r="110" spans="1:47" s="2" customFormat="1" ht="19.5">
      <c r="A110" s="34"/>
      <c r="B110" s="35"/>
      <c r="C110" s="36"/>
      <c r="D110" s="193" t="s">
        <v>859</v>
      </c>
      <c r="E110" s="36"/>
      <c r="F110" s="234" t="s">
        <v>904</v>
      </c>
      <c r="G110" s="36"/>
      <c r="H110" s="36"/>
      <c r="I110" s="188"/>
      <c r="J110" s="36"/>
      <c r="K110" s="36"/>
      <c r="L110" s="39"/>
      <c r="M110" s="189"/>
      <c r="N110" s="190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859</v>
      </c>
      <c r="AU110" s="17" t="s">
        <v>80</v>
      </c>
    </row>
    <row r="111" spans="1:65" s="2" customFormat="1" ht="37.9" customHeight="1">
      <c r="A111" s="34"/>
      <c r="B111" s="35"/>
      <c r="C111" s="173" t="s">
        <v>84</v>
      </c>
      <c r="D111" s="173" t="s">
        <v>127</v>
      </c>
      <c r="E111" s="174" t="s">
        <v>905</v>
      </c>
      <c r="F111" s="175" t="s">
        <v>906</v>
      </c>
      <c r="G111" s="176" t="s">
        <v>907</v>
      </c>
      <c r="H111" s="177">
        <v>25</v>
      </c>
      <c r="I111" s="178"/>
      <c r="J111" s="179">
        <f>ROUND(I111*H111,2)</f>
        <v>0</v>
      </c>
      <c r="K111" s="175" t="s">
        <v>131</v>
      </c>
      <c r="L111" s="39"/>
      <c r="M111" s="180" t="s">
        <v>19</v>
      </c>
      <c r="N111" s="181" t="s">
        <v>42</v>
      </c>
      <c r="O111" s="64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4" t="s">
        <v>81</v>
      </c>
      <c r="AT111" s="184" t="s">
        <v>127</v>
      </c>
      <c r="AU111" s="184" t="s">
        <v>80</v>
      </c>
      <c r="AY111" s="17" t="s">
        <v>124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7" t="s">
        <v>76</v>
      </c>
      <c r="BK111" s="185">
        <f>ROUND(I111*H111,2)</f>
        <v>0</v>
      </c>
      <c r="BL111" s="17" t="s">
        <v>81</v>
      </c>
      <c r="BM111" s="184" t="s">
        <v>908</v>
      </c>
    </row>
    <row r="112" spans="1:47" s="2" customFormat="1" ht="11.25">
      <c r="A112" s="34"/>
      <c r="B112" s="35"/>
      <c r="C112" s="36"/>
      <c r="D112" s="186" t="s">
        <v>133</v>
      </c>
      <c r="E112" s="36"/>
      <c r="F112" s="187" t="s">
        <v>909</v>
      </c>
      <c r="G112" s="36"/>
      <c r="H112" s="36"/>
      <c r="I112" s="188"/>
      <c r="J112" s="36"/>
      <c r="K112" s="36"/>
      <c r="L112" s="39"/>
      <c r="M112" s="189"/>
      <c r="N112" s="190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133</v>
      </c>
      <c r="AU112" s="17" t="s">
        <v>80</v>
      </c>
    </row>
    <row r="113" spans="1:65" s="2" customFormat="1" ht="44.25" customHeight="1">
      <c r="A113" s="34"/>
      <c r="B113" s="35"/>
      <c r="C113" s="173" t="s">
        <v>87</v>
      </c>
      <c r="D113" s="173" t="s">
        <v>127</v>
      </c>
      <c r="E113" s="174" t="s">
        <v>910</v>
      </c>
      <c r="F113" s="175" t="s">
        <v>911</v>
      </c>
      <c r="G113" s="176" t="s">
        <v>130</v>
      </c>
      <c r="H113" s="177">
        <v>18</v>
      </c>
      <c r="I113" s="178"/>
      <c r="J113" s="179">
        <f>ROUND(I113*H113,2)</f>
        <v>0</v>
      </c>
      <c r="K113" s="175" t="s">
        <v>131</v>
      </c>
      <c r="L113" s="39"/>
      <c r="M113" s="180" t="s">
        <v>19</v>
      </c>
      <c r="N113" s="181" t="s">
        <v>42</v>
      </c>
      <c r="O113" s="64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4" t="s">
        <v>81</v>
      </c>
      <c r="AT113" s="184" t="s">
        <v>127</v>
      </c>
      <c r="AU113" s="184" t="s">
        <v>80</v>
      </c>
      <c r="AY113" s="17" t="s">
        <v>124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17" t="s">
        <v>76</v>
      </c>
      <c r="BK113" s="185">
        <f>ROUND(I113*H113,2)</f>
        <v>0</v>
      </c>
      <c r="BL113" s="17" t="s">
        <v>81</v>
      </c>
      <c r="BM113" s="184" t="s">
        <v>912</v>
      </c>
    </row>
    <row r="114" spans="1:47" s="2" customFormat="1" ht="11.25">
      <c r="A114" s="34"/>
      <c r="B114" s="35"/>
      <c r="C114" s="36"/>
      <c r="D114" s="186" t="s">
        <v>133</v>
      </c>
      <c r="E114" s="36"/>
      <c r="F114" s="187" t="s">
        <v>913</v>
      </c>
      <c r="G114" s="36"/>
      <c r="H114" s="36"/>
      <c r="I114" s="188"/>
      <c r="J114" s="36"/>
      <c r="K114" s="36"/>
      <c r="L114" s="39"/>
      <c r="M114" s="189"/>
      <c r="N114" s="190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133</v>
      </c>
      <c r="AU114" s="17" t="s">
        <v>80</v>
      </c>
    </row>
    <row r="115" spans="2:51" s="15" customFormat="1" ht="22.5">
      <c r="B115" s="224"/>
      <c r="C115" s="225"/>
      <c r="D115" s="193" t="s">
        <v>135</v>
      </c>
      <c r="E115" s="226" t="s">
        <v>19</v>
      </c>
      <c r="F115" s="227" t="s">
        <v>914</v>
      </c>
      <c r="G115" s="225"/>
      <c r="H115" s="226" t="s">
        <v>19</v>
      </c>
      <c r="I115" s="228"/>
      <c r="J115" s="225"/>
      <c r="K115" s="225"/>
      <c r="L115" s="229"/>
      <c r="M115" s="230"/>
      <c r="N115" s="231"/>
      <c r="O115" s="231"/>
      <c r="P115" s="231"/>
      <c r="Q115" s="231"/>
      <c r="R115" s="231"/>
      <c r="S115" s="231"/>
      <c r="T115" s="232"/>
      <c r="AT115" s="233" t="s">
        <v>135</v>
      </c>
      <c r="AU115" s="233" t="s">
        <v>80</v>
      </c>
      <c r="AV115" s="15" t="s">
        <v>76</v>
      </c>
      <c r="AW115" s="15" t="s">
        <v>33</v>
      </c>
      <c r="AX115" s="15" t="s">
        <v>71</v>
      </c>
      <c r="AY115" s="233" t="s">
        <v>124</v>
      </c>
    </row>
    <row r="116" spans="2:51" s="13" customFormat="1" ht="11.25">
      <c r="B116" s="191"/>
      <c r="C116" s="192"/>
      <c r="D116" s="193" t="s">
        <v>135</v>
      </c>
      <c r="E116" s="194" t="s">
        <v>19</v>
      </c>
      <c r="F116" s="195" t="s">
        <v>915</v>
      </c>
      <c r="G116" s="192"/>
      <c r="H116" s="196">
        <v>18</v>
      </c>
      <c r="I116" s="197"/>
      <c r="J116" s="192"/>
      <c r="K116" s="192"/>
      <c r="L116" s="198"/>
      <c r="M116" s="199"/>
      <c r="N116" s="200"/>
      <c r="O116" s="200"/>
      <c r="P116" s="200"/>
      <c r="Q116" s="200"/>
      <c r="R116" s="200"/>
      <c r="S116" s="200"/>
      <c r="T116" s="201"/>
      <c r="AT116" s="202" t="s">
        <v>135</v>
      </c>
      <c r="AU116" s="202" t="s">
        <v>80</v>
      </c>
      <c r="AV116" s="13" t="s">
        <v>80</v>
      </c>
      <c r="AW116" s="13" t="s">
        <v>33</v>
      </c>
      <c r="AX116" s="13" t="s">
        <v>71</v>
      </c>
      <c r="AY116" s="202" t="s">
        <v>124</v>
      </c>
    </row>
    <row r="117" spans="2:51" s="14" customFormat="1" ht="11.25">
      <c r="B117" s="203"/>
      <c r="C117" s="204"/>
      <c r="D117" s="193" t="s">
        <v>135</v>
      </c>
      <c r="E117" s="205" t="s">
        <v>19</v>
      </c>
      <c r="F117" s="206" t="s">
        <v>137</v>
      </c>
      <c r="G117" s="204"/>
      <c r="H117" s="207">
        <v>18</v>
      </c>
      <c r="I117" s="208"/>
      <c r="J117" s="204"/>
      <c r="K117" s="204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135</v>
      </c>
      <c r="AU117" s="213" t="s">
        <v>80</v>
      </c>
      <c r="AV117" s="14" t="s">
        <v>81</v>
      </c>
      <c r="AW117" s="14" t="s">
        <v>33</v>
      </c>
      <c r="AX117" s="14" t="s">
        <v>76</v>
      </c>
      <c r="AY117" s="213" t="s">
        <v>124</v>
      </c>
    </row>
    <row r="118" spans="1:65" s="2" customFormat="1" ht="24.2" customHeight="1">
      <c r="A118" s="34"/>
      <c r="B118" s="35"/>
      <c r="C118" s="173" t="s">
        <v>163</v>
      </c>
      <c r="D118" s="173" t="s">
        <v>127</v>
      </c>
      <c r="E118" s="174" t="s">
        <v>916</v>
      </c>
      <c r="F118" s="175" t="s">
        <v>917</v>
      </c>
      <c r="G118" s="176" t="s">
        <v>166</v>
      </c>
      <c r="H118" s="177">
        <v>36.07</v>
      </c>
      <c r="I118" s="178"/>
      <c r="J118" s="179">
        <f>ROUND(I118*H118,2)</f>
        <v>0</v>
      </c>
      <c r="K118" s="175" t="s">
        <v>131</v>
      </c>
      <c r="L118" s="39"/>
      <c r="M118" s="180" t="s">
        <v>19</v>
      </c>
      <c r="N118" s="181" t="s">
        <v>42</v>
      </c>
      <c r="O118" s="64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4" t="s">
        <v>81</v>
      </c>
      <c r="AT118" s="184" t="s">
        <v>127</v>
      </c>
      <c r="AU118" s="184" t="s">
        <v>80</v>
      </c>
      <c r="AY118" s="17" t="s">
        <v>124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17" t="s">
        <v>76</v>
      </c>
      <c r="BK118" s="185">
        <f>ROUND(I118*H118,2)</f>
        <v>0</v>
      </c>
      <c r="BL118" s="17" t="s">
        <v>81</v>
      </c>
      <c r="BM118" s="184" t="s">
        <v>918</v>
      </c>
    </row>
    <row r="119" spans="1:47" s="2" customFormat="1" ht="11.25">
      <c r="A119" s="34"/>
      <c r="B119" s="35"/>
      <c r="C119" s="36"/>
      <c r="D119" s="186" t="s">
        <v>133</v>
      </c>
      <c r="E119" s="36"/>
      <c r="F119" s="187" t="s">
        <v>919</v>
      </c>
      <c r="G119" s="36"/>
      <c r="H119" s="36"/>
      <c r="I119" s="188"/>
      <c r="J119" s="36"/>
      <c r="K119" s="36"/>
      <c r="L119" s="39"/>
      <c r="M119" s="189"/>
      <c r="N119" s="190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133</v>
      </c>
      <c r="AU119" s="17" t="s">
        <v>80</v>
      </c>
    </row>
    <row r="120" spans="2:51" s="15" customFormat="1" ht="11.25">
      <c r="B120" s="224"/>
      <c r="C120" s="225"/>
      <c r="D120" s="193" t="s">
        <v>135</v>
      </c>
      <c r="E120" s="226" t="s">
        <v>19</v>
      </c>
      <c r="F120" s="227" t="s">
        <v>920</v>
      </c>
      <c r="G120" s="225"/>
      <c r="H120" s="226" t="s">
        <v>19</v>
      </c>
      <c r="I120" s="228"/>
      <c r="J120" s="225"/>
      <c r="K120" s="225"/>
      <c r="L120" s="229"/>
      <c r="M120" s="230"/>
      <c r="N120" s="231"/>
      <c r="O120" s="231"/>
      <c r="P120" s="231"/>
      <c r="Q120" s="231"/>
      <c r="R120" s="231"/>
      <c r="S120" s="231"/>
      <c r="T120" s="232"/>
      <c r="AT120" s="233" t="s">
        <v>135</v>
      </c>
      <c r="AU120" s="233" t="s">
        <v>80</v>
      </c>
      <c r="AV120" s="15" t="s">
        <v>76</v>
      </c>
      <c r="AW120" s="15" t="s">
        <v>33</v>
      </c>
      <c r="AX120" s="15" t="s">
        <v>71</v>
      </c>
      <c r="AY120" s="233" t="s">
        <v>124</v>
      </c>
    </row>
    <row r="121" spans="2:51" s="13" customFormat="1" ht="11.25">
      <c r="B121" s="191"/>
      <c r="C121" s="192"/>
      <c r="D121" s="193" t="s">
        <v>135</v>
      </c>
      <c r="E121" s="194" t="s">
        <v>19</v>
      </c>
      <c r="F121" s="195" t="s">
        <v>921</v>
      </c>
      <c r="G121" s="192"/>
      <c r="H121" s="196">
        <v>5.43</v>
      </c>
      <c r="I121" s="197"/>
      <c r="J121" s="192"/>
      <c r="K121" s="192"/>
      <c r="L121" s="198"/>
      <c r="M121" s="199"/>
      <c r="N121" s="200"/>
      <c r="O121" s="200"/>
      <c r="P121" s="200"/>
      <c r="Q121" s="200"/>
      <c r="R121" s="200"/>
      <c r="S121" s="200"/>
      <c r="T121" s="201"/>
      <c r="AT121" s="202" t="s">
        <v>135</v>
      </c>
      <c r="AU121" s="202" t="s">
        <v>80</v>
      </c>
      <c r="AV121" s="13" t="s">
        <v>80</v>
      </c>
      <c r="AW121" s="13" t="s">
        <v>33</v>
      </c>
      <c r="AX121" s="13" t="s">
        <v>71</v>
      </c>
      <c r="AY121" s="202" t="s">
        <v>124</v>
      </c>
    </row>
    <row r="122" spans="2:51" s="13" customFormat="1" ht="11.25">
      <c r="B122" s="191"/>
      <c r="C122" s="192"/>
      <c r="D122" s="193" t="s">
        <v>135</v>
      </c>
      <c r="E122" s="194" t="s">
        <v>19</v>
      </c>
      <c r="F122" s="195" t="s">
        <v>922</v>
      </c>
      <c r="G122" s="192"/>
      <c r="H122" s="196">
        <v>7.08</v>
      </c>
      <c r="I122" s="197"/>
      <c r="J122" s="192"/>
      <c r="K122" s="192"/>
      <c r="L122" s="198"/>
      <c r="M122" s="199"/>
      <c r="N122" s="200"/>
      <c r="O122" s="200"/>
      <c r="P122" s="200"/>
      <c r="Q122" s="200"/>
      <c r="R122" s="200"/>
      <c r="S122" s="200"/>
      <c r="T122" s="201"/>
      <c r="AT122" s="202" t="s">
        <v>135</v>
      </c>
      <c r="AU122" s="202" t="s">
        <v>80</v>
      </c>
      <c r="AV122" s="13" t="s">
        <v>80</v>
      </c>
      <c r="AW122" s="13" t="s">
        <v>33</v>
      </c>
      <c r="AX122" s="13" t="s">
        <v>71</v>
      </c>
      <c r="AY122" s="202" t="s">
        <v>124</v>
      </c>
    </row>
    <row r="123" spans="2:51" s="13" customFormat="1" ht="11.25">
      <c r="B123" s="191"/>
      <c r="C123" s="192"/>
      <c r="D123" s="193" t="s">
        <v>135</v>
      </c>
      <c r="E123" s="194" t="s">
        <v>19</v>
      </c>
      <c r="F123" s="195" t="s">
        <v>923</v>
      </c>
      <c r="G123" s="192"/>
      <c r="H123" s="196">
        <v>23.56</v>
      </c>
      <c r="I123" s="197"/>
      <c r="J123" s="192"/>
      <c r="K123" s="192"/>
      <c r="L123" s="198"/>
      <c r="M123" s="199"/>
      <c r="N123" s="200"/>
      <c r="O123" s="200"/>
      <c r="P123" s="200"/>
      <c r="Q123" s="200"/>
      <c r="R123" s="200"/>
      <c r="S123" s="200"/>
      <c r="T123" s="201"/>
      <c r="AT123" s="202" t="s">
        <v>135</v>
      </c>
      <c r="AU123" s="202" t="s">
        <v>80</v>
      </c>
      <c r="AV123" s="13" t="s">
        <v>80</v>
      </c>
      <c r="AW123" s="13" t="s">
        <v>33</v>
      </c>
      <c r="AX123" s="13" t="s">
        <v>71</v>
      </c>
      <c r="AY123" s="202" t="s">
        <v>124</v>
      </c>
    </row>
    <row r="124" spans="2:51" s="14" customFormat="1" ht="11.25">
      <c r="B124" s="203"/>
      <c r="C124" s="204"/>
      <c r="D124" s="193" t="s">
        <v>135</v>
      </c>
      <c r="E124" s="205" t="s">
        <v>19</v>
      </c>
      <c r="F124" s="206" t="s">
        <v>137</v>
      </c>
      <c r="G124" s="204"/>
      <c r="H124" s="207">
        <v>36.07</v>
      </c>
      <c r="I124" s="208"/>
      <c r="J124" s="204"/>
      <c r="K124" s="204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135</v>
      </c>
      <c r="AU124" s="213" t="s">
        <v>80</v>
      </c>
      <c r="AV124" s="14" t="s">
        <v>81</v>
      </c>
      <c r="AW124" s="14" t="s">
        <v>33</v>
      </c>
      <c r="AX124" s="14" t="s">
        <v>76</v>
      </c>
      <c r="AY124" s="213" t="s">
        <v>124</v>
      </c>
    </row>
    <row r="125" spans="1:65" s="2" customFormat="1" ht="44.25" customHeight="1">
      <c r="A125" s="34"/>
      <c r="B125" s="35"/>
      <c r="C125" s="173" t="s">
        <v>151</v>
      </c>
      <c r="D125" s="173" t="s">
        <v>127</v>
      </c>
      <c r="E125" s="174" t="s">
        <v>924</v>
      </c>
      <c r="F125" s="175" t="s">
        <v>925</v>
      </c>
      <c r="G125" s="176" t="s">
        <v>130</v>
      </c>
      <c r="H125" s="177">
        <v>77.748</v>
      </c>
      <c r="I125" s="178"/>
      <c r="J125" s="179">
        <f>ROUND(I125*H125,2)</f>
        <v>0</v>
      </c>
      <c r="K125" s="175" t="s">
        <v>131</v>
      </c>
      <c r="L125" s="39"/>
      <c r="M125" s="180" t="s">
        <v>19</v>
      </c>
      <c r="N125" s="181" t="s">
        <v>42</v>
      </c>
      <c r="O125" s="64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4" t="s">
        <v>81</v>
      </c>
      <c r="AT125" s="184" t="s">
        <v>127</v>
      </c>
      <c r="AU125" s="184" t="s">
        <v>80</v>
      </c>
      <c r="AY125" s="17" t="s">
        <v>124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7" t="s">
        <v>76</v>
      </c>
      <c r="BK125" s="185">
        <f>ROUND(I125*H125,2)</f>
        <v>0</v>
      </c>
      <c r="BL125" s="17" t="s">
        <v>81</v>
      </c>
      <c r="BM125" s="184" t="s">
        <v>926</v>
      </c>
    </row>
    <row r="126" spans="1:47" s="2" customFormat="1" ht="11.25">
      <c r="A126" s="34"/>
      <c r="B126" s="35"/>
      <c r="C126" s="36"/>
      <c r="D126" s="186" t="s">
        <v>133</v>
      </c>
      <c r="E126" s="36"/>
      <c r="F126" s="187" t="s">
        <v>927</v>
      </c>
      <c r="G126" s="36"/>
      <c r="H126" s="36"/>
      <c r="I126" s="188"/>
      <c r="J126" s="36"/>
      <c r="K126" s="36"/>
      <c r="L126" s="39"/>
      <c r="M126" s="189"/>
      <c r="N126" s="190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133</v>
      </c>
      <c r="AU126" s="17" t="s">
        <v>80</v>
      </c>
    </row>
    <row r="127" spans="2:51" s="15" customFormat="1" ht="11.25">
      <c r="B127" s="224"/>
      <c r="C127" s="225"/>
      <c r="D127" s="193" t="s">
        <v>135</v>
      </c>
      <c r="E127" s="226" t="s">
        <v>19</v>
      </c>
      <c r="F127" s="227" t="s">
        <v>928</v>
      </c>
      <c r="G127" s="225"/>
      <c r="H127" s="226" t="s">
        <v>19</v>
      </c>
      <c r="I127" s="228"/>
      <c r="J127" s="225"/>
      <c r="K127" s="225"/>
      <c r="L127" s="229"/>
      <c r="M127" s="230"/>
      <c r="N127" s="231"/>
      <c r="O127" s="231"/>
      <c r="P127" s="231"/>
      <c r="Q127" s="231"/>
      <c r="R127" s="231"/>
      <c r="S127" s="231"/>
      <c r="T127" s="232"/>
      <c r="AT127" s="233" t="s">
        <v>135</v>
      </c>
      <c r="AU127" s="233" t="s">
        <v>80</v>
      </c>
      <c r="AV127" s="15" t="s">
        <v>76</v>
      </c>
      <c r="AW127" s="15" t="s">
        <v>33</v>
      </c>
      <c r="AX127" s="15" t="s">
        <v>71</v>
      </c>
      <c r="AY127" s="233" t="s">
        <v>124</v>
      </c>
    </row>
    <row r="128" spans="2:51" s="13" customFormat="1" ht="11.25">
      <c r="B128" s="191"/>
      <c r="C128" s="192"/>
      <c r="D128" s="193" t="s">
        <v>135</v>
      </c>
      <c r="E128" s="194" t="s">
        <v>19</v>
      </c>
      <c r="F128" s="195" t="s">
        <v>929</v>
      </c>
      <c r="G128" s="192"/>
      <c r="H128" s="196">
        <v>77.748</v>
      </c>
      <c r="I128" s="197"/>
      <c r="J128" s="192"/>
      <c r="K128" s="192"/>
      <c r="L128" s="198"/>
      <c r="M128" s="199"/>
      <c r="N128" s="200"/>
      <c r="O128" s="200"/>
      <c r="P128" s="200"/>
      <c r="Q128" s="200"/>
      <c r="R128" s="200"/>
      <c r="S128" s="200"/>
      <c r="T128" s="201"/>
      <c r="AT128" s="202" t="s">
        <v>135</v>
      </c>
      <c r="AU128" s="202" t="s">
        <v>80</v>
      </c>
      <c r="AV128" s="13" t="s">
        <v>80</v>
      </c>
      <c r="AW128" s="13" t="s">
        <v>33</v>
      </c>
      <c r="AX128" s="13" t="s">
        <v>76</v>
      </c>
      <c r="AY128" s="202" t="s">
        <v>124</v>
      </c>
    </row>
    <row r="129" spans="1:65" s="2" customFormat="1" ht="55.5" customHeight="1">
      <c r="A129" s="34"/>
      <c r="B129" s="35"/>
      <c r="C129" s="173" t="s">
        <v>174</v>
      </c>
      <c r="D129" s="173" t="s">
        <v>127</v>
      </c>
      <c r="E129" s="174" t="s">
        <v>930</v>
      </c>
      <c r="F129" s="175" t="s">
        <v>931</v>
      </c>
      <c r="G129" s="176" t="s">
        <v>130</v>
      </c>
      <c r="H129" s="177">
        <v>154.41</v>
      </c>
      <c r="I129" s="178"/>
      <c r="J129" s="179">
        <f>ROUND(I129*H129,2)</f>
        <v>0</v>
      </c>
      <c r="K129" s="175" t="s">
        <v>131</v>
      </c>
      <c r="L129" s="39"/>
      <c r="M129" s="180" t="s">
        <v>19</v>
      </c>
      <c r="N129" s="181" t="s">
        <v>42</v>
      </c>
      <c r="O129" s="64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4" t="s">
        <v>81</v>
      </c>
      <c r="AT129" s="184" t="s">
        <v>127</v>
      </c>
      <c r="AU129" s="184" t="s">
        <v>80</v>
      </c>
      <c r="AY129" s="17" t="s">
        <v>124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7" t="s">
        <v>76</v>
      </c>
      <c r="BK129" s="185">
        <f>ROUND(I129*H129,2)</f>
        <v>0</v>
      </c>
      <c r="BL129" s="17" t="s">
        <v>81</v>
      </c>
      <c r="BM129" s="184" t="s">
        <v>932</v>
      </c>
    </row>
    <row r="130" spans="1:47" s="2" customFormat="1" ht="11.25">
      <c r="A130" s="34"/>
      <c r="B130" s="35"/>
      <c r="C130" s="36"/>
      <c r="D130" s="186" t="s">
        <v>133</v>
      </c>
      <c r="E130" s="36"/>
      <c r="F130" s="187" t="s">
        <v>933</v>
      </c>
      <c r="G130" s="36"/>
      <c r="H130" s="36"/>
      <c r="I130" s="188"/>
      <c r="J130" s="36"/>
      <c r="K130" s="36"/>
      <c r="L130" s="39"/>
      <c r="M130" s="189"/>
      <c r="N130" s="190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133</v>
      </c>
      <c r="AU130" s="17" t="s">
        <v>80</v>
      </c>
    </row>
    <row r="131" spans="2:51" s="13" customFormat="1" ht="11.25">
      <c r="B131" s="191"/>
      <c r="C131" s="192"/>
      <c r="D131" s="193" t="s">
        <v>135</v>
      </c>
      <c r="E131" s="194" t="s">
        <v>19</v>
      </c>
      <c r="F131" s="195" t="s">
        <v>934</v>
      </c>
      <c r="G131" s="192"/>
      <c r="H131" s="196">
        <v>3.72</v>
      </c>
      <c r="I131" s="197"/>
      <c r="J131" s="192"/>
      <c r="K131" s="192"/>
      <c r="L131" s="198"/>
      <c r="M131" s="199"/>
      <c r="N131" s="200"/>
      <c r="O131" s="200"/>
      <c r="P131" s="200"/>
      <c r="Q131" s="200"/>
      <c r="R131" s="200"/>
      <c r="S131" s="200"/>
      <c r="T131" s="201"/>
      <c r="AT131" s="202" t="s">
        <v>135</v>
      </c>
      <c r="AU131" s="202" t="s">
        <v>80</v>
      </c>
      <c r="AV131" s="13" t="s">
        <v>80</v>
      </c>
      <c r="AW131" s="13" t="s">
        <v>33</v>
      </c>
      <c r="AX131" s="13" t="s">
        <v>71</v>
      </c>
      <c r="AY131" s="202" t="s">
        <v>124</v>
      </c>
    </row>
    <row r="132" spans="2:51" s="13" customFormat="1" ht="11.25">
      <c r="B132" s="191"/>
      <c r="C132" s="192"/>
      <c r="D132" s="193" t="s">
        <v>135</v>
      </c>
      <c r="E132" s="194" t="s">
        <v>19</v>
      </c>
      <c r="F132" s="195" t="s">
        <v>935</v>
      </c>
      <c r="G132" s="192"/>
      <c r="H132" s="196">
        <v>3.4</v>
      </c>
      <c r="I132" s="197"/>
      <c r="J132" s="192"/>
      <c r="K132" s="192"/>
      <c r="L132" s="198"/>
      <c r="M132" s="199"/>
      <c r="N132" s="200"/>
      <c r="O132" s="200"/>
      <c r="P132" s="200"/>
      <c r="Q132" s="200"/>
      <c r="R132" s="200"/>
      <c r="S132" s="200"/>
      <c r="T132" s="201"/>
      <c r="AT132" s="202" t="s">
        <v>135</v>
      </c>
      <c r="AU132" s="202" t="s">
        <v>80</v>
      </c>
      <c r="AV132" s="13" t="s">
        <v>80</v>
      </c>
      <c r="AW132" s="13" t="s">
        <v>33</v>
      </c>
      <c r="AX132" s="13" t="s">
        <v>71</v>
      </c>
      <c r="AY132" s="202" t="s">
        <v>124</v>
      </c>
    </row>
    <row r="133" spans="2:51" s="13" customFormat="1" ht="11.25">
      <c r="B133" s="191"/>
      <c r="C133" s="192"/>
      <c r="D133" s="193" t="s">
        <v>135</v>
      </c>
      <c r="E133" s="194" t="s">
        <v>19</v>
      </c>
      <c r="F133" s="195" t="s">
        <v>936</v>
      </c>
      <c r="G133" s="192"/>
      <c r="H133" s="196">
        <v>70.59</v>
      </c>
      <c r="I133" s="197"/>
      <c r="J133" s="192"/>
      <c r="K133" s="192"/>
      <c r="L133" s="198"/>
      <c r="M133" s="199"/>
      <c r="N133" s="200"/>
      <c r="O133" s="200"/>
      <c r="P133" s="200"/>
      <c r="Q133" s="200"/>
      <c r="R133" s="200"/>
      <c r="S133" s="200"/>
      <c r="T133" s="201"/>
      <c r="AT133" s="202" t="s">
        <v>135</v>
      </c>
      <c r="AU133" s="202" t="s">
        <v>80</v>
      </c>
      <c r="AV133" s="13" t="s">
        <v>80</v>
      </c>
      <c r="AW133" s="13" t="s">
        <v>33</v>
      </c>
      <c r="AX133" s="13" t="s">
        <v>71</v>
      </c>
      <c r="AY133" s="202" t="s">
        <v>124</v>
      </c>
    </row>
    <row r="134" spans="2:51" s="13" customFormat="1" ht="11.25">
      <c r="B134" s="191"/>
      <c r="C134" s="192"/>
      <c r="D134" s="193" t="s">
        <v>135</v>
      </c>
      <c r="E134" s="194" t="s">
        <v>19</v>
      </c>
      <c r="F134" s="195" t="s">
        <v>937</v>
      </c>
      <c r="G134" s="192"/>
      <c r="H134" s="196">
        <v>76.7</v>
      </c>
      <c r="I134" s="197"/>
      <c r="J134" s="192"/>
      <c r="K134" s="192"/>
      <c r="L134" s="198"/>
      <c r="M134" s="199"/>
      <c r="N134" s="200"/>
      <c r="O134" s="200"/>
      <c r="P134" s="200"/>
      <c r="Q134" s="200"/>
      <c r="R134" s="200"/>
      <c r="S134" s="200"/>
      <c r="T134" s="201"/>
      <c r="AT134" s="202" t="s">
        <v>135</v>
      </c>
      <c r="AU134" s="202" t="s">
        <v>80</v>
      </c>
      <c r="AV134" s="13" t="s">
        <v>80</v>
      </c>
      <c r="AW134" s="13" t="s">
        <v>33</v>
      </c>
      <c r="AX134" s="13" t="s">
        <v>71</v>
      </c>
      <c r="AY134" s="202" t="s">
        <v>124</v>
      </c>
    </row>
    <row r="135" spans="2:51" s="14" customFormat="1" ht="11.25">
      <c r="B135" s="203"/>
      <c r="C135" s="204"/>
      <c r="D135" s="193" t="s">
        <v>135</v>
      </c>
      <c r="E135" s="205" t="s">
        <v>19</v>
      </c>
      <c r="F135" s="206" t="s">
        <v>137</v>
      </c>
      <c r="G135" s="204"/>
      <c r="H135" s="207">
        <v>154.41</v>
      </c>
      <c r="I135" s="208"/>
      <c r="J135" s="204"/>
      <c r="K135" s="204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135</v>
      </c>
      <c r="AU135" s="213" t="s">
        <v>80</v>
      </c>
      <c r="AV135" s="14" t="s">
        <v>81</v>
      </c>
      <c r="AW135" s="14" t="s">
        <v>33</v>
      </c>
      <c r="AX135" s="14" t="s">
        <v>76</v>
      </c>
      <c r="AY135" s="213" t="s">
        <v>124</v>
      </c>
    </row>
    <row r="136" spans="1:65" s="2" customFormat="1" ht="37.9" customHeight="1">
      <c r="A136" s="34"/>
      <c r="B136" s="35"/>
      <c r="C136" s="173" t="s">
        <v>180</v>
      </c>
      <c r="D136" s="173" t="s">
        <v>127</v>
      </c>
      <c r="E136" s="174" t="s">
        <v>286</v>
      </c>
      <c r="F136" s="175" t="s">
        <v>287</v>
      </c>
      <c r="G136" s="176" t="s">
        <v>166</v>
      </c>
      <c r="H136" s="177">
        <v>232.28</v>
      </c>
      <c r="I136" s="178"/>
      <c r="J136" s="179">
        <f>ROUND(I136*H136,2)</f>
        <v>0</v>
      </c>
      <c r="K136" s="175" t="s">
        <v>131</v>
      </c>
      <c r="L136" s="39"/>
      <c r="M136" s="180" t="s">
        <v>19</v>
      </c>
      <c r="N136" s="181" t="s">
        <v>42</v>
      </c>
      <c r="O136" s="64"/>
      <c r="P136" s="182">
        <f>O136*H136</f>
        <v>0</v>
      </c>
      <c r="Q136" s="182">
        <v>0.00084</v>
      </c>
      <c r="R136" s="182">
        <f>Q136*H136</f>
        <v>0.19511520000000002</v>
      </c>
      <c r="S136" s="182">
        <v>0</v>
      </c>
      <c r="T136" s="183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4" t="s">
        <v>81</v>
      </c>
      <c r="AT136" s="184" t="s">
        <v>127</v>
      </c>
      <c r="AU136" s="184" t="s">
        <v>80</v>
      </c>
      <c r="AY136" s="17" t="s">
        <v>124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7" t="s">
        <v>76</v>
      </c>
      <c r="BK136" s="185">
        <f>ROUND(I136*H136,2)</f>
        <v>0</v>
      </c>
      <c r="BL136" s="17" t="s">
        <v>81</v>
      </c>
      <c r="BM136" s="184" t="s">
        <v>938</v>
      </c>
    </row>
    <row r="137" spans="1:47" s="2" customFormat="1" ht="11.25">
      <c r="A137" s="34"/>
      <c r="B137" s="35"/>
      <c r="C137" s="36"/>
      <c r="D137" s="186" t="s">
        <v>133</v>
      </c>
      <c r="E137" s="36"/>
      <c r="F137" s="187" t="s">
        <v>289</v>
      </c>
      <c r="G137" s="36"/>
      <c r="H137" s="36"/>
      <c r="I137" s="188"/>
      <c r="J137" s="36"/>
      <c r="K137" s="36"/>
      <c r="L137" s="39"/>
      <c r="M137" s="189"/>
      <c r="N137" s="190"/>
      <c r="O137" s="64"/>
      <c r="P137" s="64"/>
      <c r="Q137" s="64"/>
      <c r="R137" s="64"/>
      <c r="S137" s="64"/>
      <c r="T137" s="6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133</v>
      </c>
      <c r="AU137" s="17" t="s">
        <v>80</v>
      </c>
    </row>
    <row r="138" spans="2:51" s="13" customFormat="1" ht="11.25">
      <c r="B138" s="191"/>
      <c r="C138" s="192"/>
      <c r="D138" s="193" t="s">
        <v>135</v>
      </c>
      <c r="E138" s="194" t="s">
        <v>19</v>
      </c>
      <c r="F138" s="195" t="s">
        <v>939</v>
      </c>
      <c r="G138" s="192"/>
      <c r="H138" s="196">
        <v>129.88</v>
      </c>
      <c r="I138" s="197"/>
      <c r="J138" s="192"/>
      <c r="K138" s="192"/>
      <c r="L138" s="198"/>
      <c r="M138" s="199"/>
      <c r="N138" s="200"/>
      <c r="O138" s="200"/>
      <c r="P138" s="200"/>
      <c r="Q138" s="200"/>
      <c r="R138" s="200"/>
      <c r="S138" s="200"/>
      <c r="T138" s="201"/>
      <c r="AT138" s="202" t="s">
        <v>135</v>
      </c>
      <c r="AU138" s="202" t="s">
        <v>80</v>
      </c>
      <c r="AV138" s="13" t="s">
        <v>80</v>
      </c>
      <c r="AW138" s="13" t="s">
        <v>33</v>
      </c>
      <c r="AX138" s="13" t="s">
        <v>71</v>
      </c>
      <c r="AY138" s="202" t="s">
        <v>124</v>
      </c>
    </row>
    <row r="139" spans="2:51" s="13" customFormat="1" ht="11.25">
      <c r="B139" s="191"/>
      <c r="C139" s="192"/>
      <c r="D139" s="193" t="s">
        <v>135</v>
      </c>
      <c r="E139" s="194" t="s">
        <v>19</v>
      </c>
      <c r="F139" s="195" t="s">
        <v>940</v>
      </c>
      <c r="G139" s="192"/>
      <c r="H139" s="196">
        <v>102.4</v>
      </c>
      <c r="I139" s="197"/>
      <c r="J139" s="192"/>
      <c r="K139" s="192"/>
      <c r="L139" s="198"/>
      <c r="M139" s="199"/>
      <c r="N139" s="200"/>
      <c r="O139" s="200"/>
      <c r="P139" s="200"/>
      <c r="Q139" s="200"/>
      <c r="R139" s="200"/>
      <c r="S139" s="200"/>
      <c r="T139" s="201"/>
      <c r="AT139" s="202" t="s">
        <v>135</v>
      </c>
      <c r="AU139" s="202" t="s">
        <v>80</v>
      </c>
      <c r="AV139" s="13" t="s">
        <v>80</v>
      </c>
      <c r="AW139" s="13" t="s">
        <v>33</v>
      </c>
      <c r="AX139" s="13" t="s">
        <v>71</v>
      </c>
      <c r="AY139" s="202" t="s">
        <v>124</v>
      </c>
    </row>
    <row r="140" spans="2:51" s="14" customFormat="1" ht="11.25">
      <c r="B140" s="203"/>
      <c r="C140" s="204"/>
      <c r="D140" s="193" t="s">
        <v>135</v>
      </c>
      <c r="E140" s="205" t="s">
        <v>19</v>
      </c>
      <c r="F140" s="206" t="s">
        <v>137</v>
      </c>
      <c r="G140" s="204"/>
      <c r="H140" s="207">
        <v>232.28</v>
      </c>
      <c r="I140" s="208"/>
      <c r="J140" s="204"/>
      <c r="K140" s="204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135</v>
      </c>
      <c r="AU140" s="213" t="s">
        <v>80</v>
      </c>
      <c r="AV140" s="14" t="s">
        <v>81</v>
      </c>
      <c r="AW140" s="14" t="s">
        <v>33</v>
      </c>
      <c r="AX140" s="14" t="s">
        <v>76</v>
      </c>
      <c r="AY140" s="213" t="s">
        <v>124</v>
      </c>
    </row>
    <row r="141" spans="1:65" s="2" customFormat="1" ht="44.25" customHeight="1">
      <c r="A141" s="34"/>
      <c r="B141" s="35"/>
      <c r="C141" s="173" t="s">
        <v>185</v>
      </c>
      <c r="D141" s="173" t="s">
        <v>127</v>
      </c>
      <c r="E141" s="174" t="s">
        <v>292</v>
      </c>
      <c r="F141" s="175" t="s">
        <v>293</v>
      </c>
      <c r="G141" s="176" t="s">
        <v>166</v>
      </c>
      <c r="H141" s="177">
        <v>232.28</v>
      </c>
      <c r="I141" s="178"/>
      <c r="J141" s="179">
        <f>ROUND(I141*H141,2)</f>
        <v>0</v>
      </c>
      <c r="K141" s="175" t="s">
        <v>131</v>
      </c>
      <c r="L141" s="39"/>
      <c r="M141" s="180" t="s">
        <v>19</v>
      </c>
      <c r="N141" s="181" t="s">
        <v>42</v>
      </c>
      <c r="O141" s="64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4" t="s">
        <v>81</v>
      </c>
      <c r="AT141" s="184" t="s">
        <v>127</v>
      </c>
      <c r="AU141" s="184" t="s">
        <v>80</v>
      </c>
      <c r="AY141" s="17" t="s">
        <v>124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7" t="s">
        <v>76</v>
      </c>
      <c r="BK141" s="185">
        <f>ROUND(I141*H141,2)</f>
        <v>0</v>
      </c>
      <c r="BL141" s="17" t="s">
        <v>81</v>
      </c>
      <c r="BM141" s="184" t="s">
        <v>941</v>
      </c>
    </row>
    <row r="142" spans="1:47" s="2" customFormat="1" ht="11.25">
      <c r="A142" s="34"/>
      <c r="B142" s="35"/>
      <c r="C142" s="36"/>
      <c r="D142" s="186" t="s">
        <v>133</v>
      </c>
      <c r="E142" s="36"/>
      <c r="F142" s="187" t="s">
        <v>295</v>
      </c>
      <c r="G142" s="36"/>
      <c r="H142" s="36"/>
      <c r="I142" s="188"/>
      <c r="J142" s="36"/>
      <c r="K142" s="36"/>
      <c r="L142" s="39"/>
      <c r="M142" s="189"/>
      <c r="N142" s="190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133</v>
      </c>
      <c r="AU142" s="17" t="s">
        <v>80</v>
      </c>
    </row>
    <row r="143" spans="2:51" s="13" customFormat="1" ht="11.25">
      <c r="B143" s="191"/>
      <c r="C143" s="192"/>
      <c r="D143" s="193" t="s">
        <v>135</v>
      </c>
      <c r="E143" s="194" t="s">
        <v>19</v>
      </c>
      <c r="F143" s="195" t="s">
        <v>942</v>
      </c>
      <c r="G143" s="192"/>
      <c r="H143" s="196">
        <v>232.28</v>
      </c>
      <c r="I143" s="197"/>
      <c r="J143" s="192"/>
      <c r="K143" s="192"/>
      <c r="L143" s="198"/>
      <c r="M143" s="199"/>
      <c r="N143" s="200"/>
      <c r="O143" s="200"/>
      <c r="P143" s="200"/>
      <c r="Q143" s="200"/>
      <c r="R143" s="200"/>
      <c r="S143" s="200"/>
      <c r="T143" s="201"/>
      <c r="AT143" s="202" t="s">
        <v>135</v>
      </c>
      <c r="AU143" s="202" t="s">
        <v>80</v>
      </c>
      <c r="AV143" s="13" t="s">
        <v>80</v>
      </c>
      <c r="AW143" s="13" t="s">
        <v>33</v>
      </c>
      <c r="AX143" s="13" t="s">
        <v>71</v>
      </c>
      <c r="AY143" s="202" t="s">
        <v>124</v>
      </c>
    </row>
    <row r="144" spans="2:51" s="14" customFormat="1" ht="11.25">
      <c r="B144" s="203"/>
      <c r="C144" s="204"/>
      <c r="D144" s="193" t="s">
        <v>135</v>
      </c>
      <c r="E144" s="205" t="s">
        <v>19</v>
      </c>
      <c r="F144" s="206" t="s">
        <v>137</v>
      </c>
      <c r="G144" s="204"/>
      <c r="H144" s="207">
        <v>232.28</v>
      </c>
      <c r="I144" s="208"/>
      <c r="J144" s="204"/>
      <c r="K144" s="204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135</v>
      </c>
      <c r="AU144" s="213" t="s">
        <v>80</v>
      </c>
      <c r="AV144" s="14" t="s">
        <v>81</v>
      </c>
      <c r="AW144" s="14" t="s">
        <v>33</v>
      </c>
      <c r="AX144" s="14" t="s">
        <v>76</v>
      </c>
      <c r="AY144" s="213" t="s">
        <v>124</v>
      </c>
    </row>
    <row r="145" spans="1:65" s="2" customFormat="1" ht="44.25" customHeight="1">
      <c r="A145" s="34"/>
      <c r="B145" s="35"/>
      <c r="C145" s="173" t="s">
        <v>192</v>
      </c>
      <c r="D145" s="173" t="s">
        <v>127</v>
      </c>
      <c r="E145" s="174" t="s">
        <v>943</v>
      </c>
      <c r="F145" s="175" t="s">
        <v>944</v>
      </c>
      <c r="G145" s="176" t="s">
        <v>166</v>
      </c>
      <c r="H145" s="177">
        <v>80</v>
      </c>
      <c r="I145" s="178"/>
      <c r="J145" s="179">
        <f>ROUND(I145*H145,2)</f>
        <v>0</v>
      </c>
      <c r="K145" s="175" t="s">
        <v>19</v>
      </c>
      <c r="L145" s="39"/>
      <c r="M145" s="180" t="s">
        <v>19</v>
      </c>
      <c r="N145" s="181" t="s">
        <v>42</v>
      </c>
      <c r="O145" s="64"/>
      <c r="P145" s="182">
        <f>O145*H145</f>
        <v>0</v>
      </c>
      <c r="Q145" s="182">
        <v>0.04</v>
      </c>
      <c r="R145" s="182">
        <f>Q145*H145</f>
        <v>3.2</v>
      </c>
      <c r="S145" s="182">
        <v>0</v>
      </c>
      <c r="T145" s="183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4" t="s">
        <v>81</v>
      </c>
      <c r="AT145" s="184" t="s">
        <v>127</v>
      </c>
      <c r="AU145" s="184" t="s">
        <v>80</v>
      </c>
      <c r="AY145" s="17" t="s">
        <v>124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7" t="s">
        <v>76</v>
      </c>
      <c r="BK145" s="185">
        <f>ROUND(I145*H145,2)</f>
        <v>0</v>
      </c>
      <c r="BL145" s="17" t="s">
        <v>81</v>
      </c>
      <c r="BM145" s="184" t="s">
        <v>945</v>
      </c>
    </row>
    <row r="146" spans="1:47" s="2" customFormat="1" ht="29.25">
      <c r="A146" s="34"/>
      <c r="B146" s="35"/>
      <c r="C146" s="36"/>
      <c r="D146" s="193" t="s">
        <v>859</v>
      </c>
      <c r="E146" s="36"/>
      <c r="F146" s="234" t="s">
        <v>946</v>
      </c>
      <c r="G146" s="36"/>
      <c r="H146" s="36"/>
      <c r="I146" s="188"/>
      <c r="J146" s="36"/>
      <c r="K146" s="36"/>
      <c r="L146" s="39"/>
      <c r="M146" s="189"/>
      <c r="N146" s="190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859</v>
      </c>
      <c r="AU146" s="17" t="s">
        <v>80</v>
      </c>
    </row>
    <row r="147" spans="2:51" s="15" customFormat="1" ht="11.25">
      <c r="B147" s="224"/>
      <c r="C147" s="225"/>
      <c r="D147" s="193" t="s">
        <v>135</v>
      </c>
      <c r="E147" s="226" t="s">
        <v>19</v>
      </c>
      <c r="F147" s="227" t="s">
        <v>947</v>
      </c>
      <c r="G147" s="225"/>
      <c r="H147" s="226" t="s">
        <v>19</v>
      </c>
      <c r="I147" s="228"/>
      <c r="J147" s="225"/>
      <c r="K147" s="225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135</v>
      </c>
      <c r="AU147" s="233" t="s">
        <v>80</v>
      </c>
      <c r="AV147" s="15" t="s">
        <v>76</v>
      </c>
      <c r="AW147" s="15" t="s">
        <v>33</v>
      </c>
      <c r="AX147" s="15" t="s">
        <v>71</v>
      </c>
      <c r="AY147" s="233" t="s">
        <v>124</v>
      </c>
    </row>
    <row r="148" spans="2:51" s="13" customFormat="1" ht="11.25">
      <c r="B148" s="191"/>
      <c r="C148" s="192"/>
      <c r="D148" s="193" t="s">
        <v>135</v>
      </c>
      <c r="E148" s="194" t="s">
        <v>19</v>
      </c>
      <c r="F148" s="195" t="s">
        <v>948</v>
      </c>
      <c r="G148" s="192"/>
      <c r="H148" s="196">
        <v>80</v>
      </c>
      <c r="I148" s="197"/>
      <c r="J148" s="192"/>
      <c r="K148" s="192"/>
      <c r="L148" s="198"/>
      <c r="M148" s="199"/>
      <c r="N148" s="200"/>
      <c r="O148" s="200"/>
      <c r="P148" s="200"/>
      <c r="Q148" s="200"/>
      <c r="R148" s="200"/>
      <c r="S148" s="200"/>
      <c r="T148" s="201"/>
      <c r="AT148" s="202" t="s">
        <v>135</v>
      </c>
      <c r="AU148" s="202" t="s">
        <v>80</v>
      </c>
      <c r="AV148" s="13" t="s">
        <v>80</v>
      </c>
      <c r="AW148" s="13" t="s">
        <v>33</v>
      </c>
      <c r="AX148" s="13" t="s">
        <v>71</v>
      </c>
      <c r="AY148" s="202" t="s">
        <v>124</v>
      </c>
    </row>
    <row r="149" spans="2:51" s="14" customFormat="1" ht="11.25">
      <c r="B149" s="203"/>
      <c r="C149" s="204"/>
      <c r="D149" s="193" t="s">
        <v>135</v>
      </c>
      <c r="E149" s="205" t="s">
        <v>19</v>
      </c>
      <c r="F149" s="206" t="s">
        <v>137</v>
      </c>
      <c r="G149" s="204"/>
      <c r="H149" s="207">
        <v>80</v>
      </c>
      <c r="I149" s="208"/>
      <c r="J149" s="204"/>
      <c r="K149" s="204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135</v>
      </c>
      <c r="AU149" s="213" t="s">
        <v>80</v>
      </c>
      <c r="AV149" s="14" t="s">
        <v>81</v>
      </c>
      <c r="AW149" s="14" t="s">
        <v>33</v>
      </c>
      <c r="AX149" s="14" t="s">
        <v>76</v>
      </c>
      <c r="AY149" s="213" t="s">
        <v>124</v>
      </c>
    </row>
    <row r="150" spans="1:65" s="2" customFormat="1" ht="55.5" customHeight="1">
      <c r="A150" s="34"/>
      <c r="B150" s="35"/>
      <c r="C150" s="173" t="s">
        <v>199</v>
      </c>
      <c r="D150" s="173" t="s">
        <v>127</v>
      </c>
      <c r="E150" s="174" t="s">
        <v>949</v>
      </c>
      <c r="F150" s="175" t="s">
        <v>950</v>
      </c>
      <c r="G150" s="176" t="s">
        <v>130</v>
      </c>
      <c r="H150" s="177">
        <v>232.158</v>
      </c>
      <c r="I150" s="178"/>
      <c r="J150" s="179">
        <f>ROUND(I150*H150,2)</f>
        <v>0</v>
      </c>
      <c r="K150" s="175" t="s">
        <v>131</v>
      </c>
      <c r="L150" s="39"/>
      <c r="M150" s="180" t="s">
        <v>19</v>
      </c>
      <c r="N150" s="181" t="s">
        <v>42</v>
      </c>
      <c r="O150" s="64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4" t="s">
        <v>81</v>
      </c>
      <c r="AT150" s="184" t="s">
        <v>127</v>
      </c>
      <c r="AU150" s="184" t="s">
        <v>80</v>
      </c>
      <c r="AY150" s="17" t="s">
        <v>124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17" t="s">
        <v>76</v>
      </c>
      <c r="BK150" s="185">
        <f>ROUND(I150*H150,2)</f>
        <v>0</v>
      </c>
      <c r="BL150" s="17" t="s">
        <v>81</v>
      </c>
      <c r="BM150" s="184" t="s">
        <v>951</v>
      </c>
    </row>
    <row r="151" spans="1:47" s="2" customFormat="1" ht="11.25">
      <c r="A151" s="34"/>
      <c r="B151" s="35"/>
      <c r="C151" s="36"/>
      <c r="D151" s="186" t="s">
        <v>133</v>
      </c>
      <c r="E151" s="36"/>
      <c r="F151" s="187" t="s">
        <v>952</v>
      </c>
      <c r="G151" s="36"/>
      <c r="H151" s="36"/>
      <c r="I151" s="188"/>
      <c r="J151" s="36"/>
      <c r="K151" s="36"/>
      <c r="L151" s="39"/>
      <c r="M151" s="189"/>
      <c r="N151" s="190"/>
      <c r="O151" s="64"/>
      <c r="P151" s="64"/>
      <c r="Q151" s="64"/>
      <c r="R151" s="64"/>
      <c r="S151" s="64"/>
      <c r="T151" s="65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133</v>
      </c>
      <c r="AU151" s="17" t="s">
        <v>80</v>
      </c>
    </row>
    <row r="152" spans="2:51" s="15" customFormat="1" ht="11.25">
      <c r="B152" s="224"/>
      <c r="C152" s="225"/>
      <c r="D152" s="193" t="s">
        <v>135</v>
      </c>
      <c r="E152" s="226" t="s">
        <v>19</v>
      </c>
      <c r="F152" s="227" t="s">
        <v>953</v>
      </c>
      <c r="G152" s="225"/>
      <c r="H152" s="226" t="s">
        <v>19</v>
      </c>
      <c r="I152" s="228"/>
      <c r="J152" s="225"/>
      <c r="K152" s="225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135</v>
      </c>
      <c r="AU152" s="233" t="s">
        <v>80</v>
      </c>
      <c r="AV152" s="15" t="s">
        <v>76</v>
      </c>
      <c r="AW152" s="15" t="s">
        <v>33</v>
      </c>
      <c r="AX152" s="15" t="s">
        <v>71</v>
      </c>
      <c r="AY152" s="233" t="s">
        <v>124</v>
      </c>
    </row>
    <row r="153" spans="2:51" s="13" customFormat="1" ht="11.25">
      <c r="B153" s="191"/>
      <c r="C153" s="192"/>
      <c r="D153" s="193" t="s">
        <v>135</v>
      </c>
      <c r="E153" s="194" t="s">
        <v>19</v>
      </c>
      <c r="F153" s="195" t="s">
        <v>954</v>
      </c>
      <c r="G153" s="192"/>
      <c r="H153" s="196">
        <v>232.158</v>
      </c>
      <c r="I153" s="197"/>
      <c r="J153" s="192"/>
      <c r="K153" s="192"/>
      <c r="L153" s="198"/>
      <c r="M153" s="199"/>
      <c r="N153" s="200"/>
      <c r="O153" s="200"/>
      <c r="P153" s="200"/>
      <c r="Q153" s="200"/>
      <c r="R153" s="200"/>
      <c r="S153" s="200"/>
      <c r="T153" s="201"/>
      <c r="AT153" s="202" t="s">
        <v>135</v>
      </c>
      <c r="AU153" s="202" t="s">
        <v>80</v>
      </c>
      <c r="AV153" s="13" t="s">
        <v>80</v>
      </c>
      <c r="AW153" s="13" t="s">
        <v>33</v>
      </c>
      <c r="AX153" s="13" t="s">
        <v>71</v>
      </c>
      <c r="AY153" s="202" t="s">
        <v>124</v>
      </c>
    </row>
    <row r="154" spans="2:51" s="14" customFormat="1" ht="11.25">
      <c r="B154" s="203"/>
      <c r="C154" s="204"/>
      <c r="D154" s="193" t="s">
        <v>135</v>
      </c>
      <c r="E154" s="205" t="s">
        <v>19</v>
      </c>
      <c r="F154" s="206" t="s">
        <v>137</v>
      </c>
      <c r="G154" s="204"/>
      <c r="H154" s="207">
        <v>232.158</v>
      </c>
      <c r="I154" s="208"/>
      <c r="J154" s="204"/>
      <c r="K154" s="204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135</v>
      </c>
      <c r="AU154" s="213" t="s">
        <v>80</v>
      </c>
      <c r="AV154" s="14" t="s">
        <v>81</v>
      </c>
      <c r="AW154" s="14" t="s">
        <v>33</v>
      </c>
      <c r="AX154" s="14" t="s">
        <v>76</v>
      </c>
      <c r="AY154" s="213" t="s">
        <v>124</v>
      </c>
    </row>
    <row r="155" spans="1:65" s="2" customFormat="1" ht="62.65" customHeight="1">
      <c r="A155" s="34"/>
      <c r="B155" s="35"/>
      <c r="C155" s="173" t="s">
        <v>204</v>
      </c>
      <c r="D155" s="173" t="s">
        <v>127</v>
      </c>
      <c r="E155" s="174" t="s">
        <v>138</v>
      </c>
      <c r="F155" s="175" t="s">
        <v>139</v>
      </c>
      <c r="G155" s="176" t="s">
        <v>130</v>
      </c>
      <c r="H155" s="177">
        <v>232.158</v>
      </c>
      <c r="I155" s="178"/>
      <c r="J155" s="179">
        <f>ROUND(I155*H155,2)</f>
        <v>0</v>
      </c>
      <c r="K155" s="175" t="s">
        <v>131</v>
      </c>
      <c r="L155" s="39"/>
      <c r="M155" s="180" t="s">
        <v>19</v>
      </c>
      <c r="N155" s="181" t="s">
        <v>42</v>
      </c>
      <c r="O155" s="64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4" t="s">
        <v>81</v>
      </c>
      <c r="AT155" s="184" t="s">
        <v>127</v>
      </c>
      <c r="AU155" s="184" t="s">
        <v>80</v>
      </c>
      <c r="AY155" s="17" t="s">
        <v>124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7" t="s">
        <v>76</v>
      </c>
      <c r="BK155" s="185">
        <f>ROUND(I155*H155,2)</f>
        <v>0</v>
      </c>
      <c r="BL155" s="17" t="s">
        <v>81</v>
      </c>
      <c r="BM155" s="184" t="s">
        <v>955</v>
      </c>
    </row>
    <row r="156" spans="1:47" s="2" customFormat="1" ht="11.25">
      <c r="A156" s="34"/>
      <c r="B156" s="35"/>
      <c r="C156" s="36"/>
      <c r="D156" s="186" t="s">
        <v>133</v>
      </c>
      <c r="E156" s="36"/>
      <c r="F156" s="187" t="s">
        <v>141</v>
      </c>
      <c r="G156" s="36"/>
      <c r="H156" s="36"/>
      <c r="I156" s="188"/>
      <c r="J156" s="36"/>
      <c r="K156" s="36"/>
      <c r="L156" s="39"/>
      <c r="M156" s="189"/>
      <c r="N156" s="190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133</v>
      </c>
      <c r="AU156" s="17" t="s">
        <v>80</v>
      </c>
    </row>
    <row r="157" spans="2:51" s="13" customFormat="1" ht="11.25">
      <c r="B157" s="191"/>
      <c r="C157" s="192"/>
      <c r="D157" s="193" t="s">
        <v>135</v>
      </c>
      <c r="E157" s="194" t="s">
        <v>19</v>
      </c>
      <c r="F157" s="195" t="s">
        <v>956</v>
      </c>
      <c r="G157" s="192"/>
      <c r="H157" s="196">
        <v>232.158</v>
      </c>
      <c r="I157" s="197"/>
      <c r="J157" s="192"/>
      <c r="K157" s="192"/>
      <c r="L157" s="198"/>
      <c r="M157" s="199"/>
      <c r="N157" s="200"/>
      <c r="O157" s="200"/>
      <c r="P157" s="200"/>
      <c r="Q157" s="200"/>
      <c r="R157" s="200"/>
      <c r="S157" s="200"/>
      <c r="T157" s="201"/>
      <c r="AT157" s="202" t="s">
        <v>135</v>
      </c>
      <c r="AU157" s="202" t="s">
        <v>80</v>
      </c>
      <c r="AV157" s="13" t="s">
        <v>80</v>
      </c>
      <c r="AW157" s="13" t="s">
        <v>33</v>
      </c>
      <c r="AX157" s="13" t="s">
        <v>71</v>
      </c>
      <c r="AY157" s="202" t="s">
        <v>124</v>
      </c>
    </row>
    <row r="158" spans="2:51" s="14" customFormat="1" ht="11.25">
      <c r="B158" s="203"/>
      <c r="C158" s="204"/>
      <c r="D158" s="193" t="s">
        <v>135</v>
      </c>
      <c r="E158" s="205" t="s">
        <v>19</v>
      </c>
      <c r="F158" s="206" t="s">
        <v>137</v>
      </c>
      <c r="G158" s="204"/>
      <c r="H158" s="207">
        <v>232.158</v>
      </c>
      <c r="I158" s="208"/>
      <c r="J158" s="204"/>
      <c r="K158" s="204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135</v>
      </c>
      <c r="AU158" s="213" t="s">
        <v>80</v>
      </c>
      <c r="AV158" s="14" t="s">
        <v>81</v>
      </c>
      <c r="AW158" s="14" t="s">
        <v>33</v>
      </c>
      <c r="AX158" s="14" t="s">
        <v>76</v>
      </c>
      <c r="AY158" s="213" t="s">
        <v>124</v>
      </c>
    </row>
    <row r="159" spans="1:65" s="2" customFormat="1" ht="66.75" customHeight="1">
      <c r="A159" s="34"/>
      <c r="B159" s="35"/>
      <c r="C159" s="173" t="s">
        <v>8</v>
      </c>
      <c r="D159" s="173" t="s">
        <v>127</v>
      </c>
      <c r="E159" s="174" t="s">
        <v>957</v>
      </c>
      <c r="F159" s="175" t="s">
        <v>958</v>
      </c>
      <c r="G159" s="176" t="s">
        <v>130</v>
      </c>
      <c r="H159" s="177">
        <v>1987.362</v>
      </c>
      <c r="I159" s="178"/>
      <c r="J159" s="179">
        <f>ROUND(I159*H159,2)</f>
        <v>0</v>
      </c>
      <c r="K159" s="175" t="s">
        <v>131</v>
      </c>
      <c r="L159" s="39"/>
      <c r="M159" s="180" t="s">
        <v>19</v>
      </c>
      <c r="N159" s="181" t="s">
        <v>42</v>
      </c>
      <c r="O159" s="64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4" t="s">
        <v>81</v>
      </c>
      <c r="AT159" s="184" t="s">
        <v>127</v>
      </c>
      <c r="AU159" s="184" t="s">
        <v>80</v>
      </c>
      <c r="AY159" s="17" t="s">
        <v>124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7" t="s">
        <v>76</v>
      </c>
      <c r="BK159" s="185">
        <f>ROUND(I159*H159,2)</f>
        <v>0</v>
      </c>
      <c r="BL159" s="17" t="s">
        <v>81</v>
      </c>
      <c r="BM159" s="184" t="s">
        <v>959</v>
      </c>
    </row>
    <row r="160" spans="1:47" s="2" customFormat="1" ht="11.25">
      <c r="A160" s="34"/>
      <c r="B160" s="35"/>
      <c r="C160" s="36"/>
      <c r="D160" s="186" t="s">
        <v>133</v>
      </c>
      <c r="E160" s="36"/>
      <c r="F160" s="187" t="s">
        <v>960</v>
      </c>
      <c r="G160" s="36"/>
      <c r="H160" s="36"/>
      <c r="I160" s="188"/>
      <c r="J160" s="36"/>
      <c r="K160" s="36"/>
      <c r="L160" s="39"/>
      <c r="M160" s="189"/>
      <c r="N160" s="190"/>
      <c r="O160" s="64"/>
      <c r="P160" s="64"/>
      <c r="Q160" s="64"/>
      <c r="R160" s="64"/>
      <c r="S160" s="64"/>
      <c r="T160" s="65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133</v>
      </c>
      <c r="AU160" s="17" t="s">
        <v>80</v>
      </c>
    </row>
    <row r="161" spans="2:51" s="13" customFormat="1" ht="11.25">
      <c r="B161" s="191"/>
      <c r="C161" s="192"/>
      <c r="D161" s="193" t="s">
        <v>135</v>
      </c>
      <c r="E161" s="194" t="s">
        <v>19</v>
      </c>
      <c r="F161" s="195" t="s">
        <v>961</v>
      </c>
      <c r="G161" s="192"/>
      <c r="H161" s="196">
        <v>1987.362</v>
      </c>
      <c r="I161" s="197"/>
      <c r="J161" s="192"/>
      <c r="K161" s="192"/>
      <c r="L161" s="198"/>
      <c r="M161" s="199"/>
      <c r="N161" s="200"/>
      <c r="O161" s="200"/>
      <c r="P161" s="200"/>
      <c r="Q161" s="200"/>
      <c r="R161" s="200"/>
      <c r="S161" s="200"/>
      <c r="T161" s="201"/>
      <c r="AT161" s="202" t="s">
        <v>135</v>
      </c>
      <c r="AU161" s="202" t="s">
        <v>80</v>
      </c>
      <c r="AV161" s="13" t="s">
        <v>80</v>
      </c>
      <c r="AW161" s="13" t="s">
        <v>33</v>
      </c>
      <c r="AX161" s="13" t="s">
        <v>71</v>
      </c>
      <c r="AY161" s="202" t="s">
        <v>124</v>
      </c>
    </row>
    <row r="162" spans="2:51" s="14" customFormat="1" ht="11.25">
      <c r="B162" s="203"/>
      <c r="C162" s="204"/>
      <c r="D162" s="193" t="s">
        <v>135</v>
      </c>
      <c r="E162" s="205" t="s">
        <v>19</v>
      </c>
      <c r="F162" s="206" t="s">
        <v>137</v>
      </c>
      <c r="G162" s="204"/>
      <c r="H162" s="207">
        <v>1987.362</v>
      </c>
      <c r="I162" s="208"/>
      <c r="J162" s="204"/>
      <c r="K162" s="204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135</v>
      </c>
      <c r="AU162" s="213" t="s">
        <v>80</v>
      </c>
      <c r="AV162" s="14" t="s">
        <v>81</v>
      </c>
      <c r="AW162" s="14" t="s">
        <v>33</v>
      </c>
      <c r="AX162" s="14" t="s">
        <v>76</v>
      </c>
      <c r="AY162" s="213" t="s">
        <v>124</v>
      </c>
    </row>
    <row r="163" spans="1:65" s="2" customFormat="1" ht="37.9" customHeight="1">
      <c r="A163" s="34"/>
      <c r="B163" s="35"/>
      <c r="C163" s="173" t="s">
        <v>215</v>
      </c>
      <c r="D163" s="173" t="s">
        <v>127</v>
      </c>
      <c r="E163" s="174" t="s">
        <v>154</v>
      </c>
      <c r="F163" s="175" t="s">
        <v>155</v>
      </c>
      <c r="G163" s="176" t="s">
        <v>130</v>
      </c>
      <c r="H163" s="177">
        <v>232.158</v>
      </c>
      <c r="I163" s="178"/>
      <c r="J163" s="179">
        <f>ROUND(I163*H163,2)</f>
        <v>0</v>
      </c>
      <c r="K163" s="175" t="s">
        <v>131</v>
      </c>
      <c r="L163" s="39"/>
      <c r="M163" s="180" t="s">
        <v>19</v>
      </c>
      <c r="N163" s="181" t="s">
        <v>42</v>
      </c>
      <c r="O163" s="64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4" t="s">
        <v>81</v>
      </c>
      <c r="AT163" s="184" t="s">
        <v>127</v>
      </c>
      <c r="AU163" s="184" t="s">
        <v>80</v>
      </c>
      <c r="AY163" s="17" t="s">
        <v>124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7" t="s">
        <v>76</v>
      </c>
      <c r="BK163" s="185">
        <f>ROUND(I163*H163,2)</f>
        <v>0</v>
      </c>
      <c r="BL163" s="17" t="s">
        <v>81</v>
      </c>
      <c r="BM163" s="184" t="s">
        <v>962</v>
      </c>
    </row>
    <row r="164" spans="1:47" s="2" customFormat="1" ht="11.25">
      <c r="A164" s="34"/>
      <c r="B164" s="35"/>
      <c r="C164" s="36"/>
      <c r="D164" s="186" t="s">
        <v>133</v>
      </c>
      <c r="E164" s="36"/>
      <c r="F164" s="187" t="s">
        <v>157</v>
      </c>
      <c r="G164" s="36"/>
      <c r="H164" s="36"/>
      <c r="I164" s="188"/>
      <c r="J164" s="36"/>
      <c r="K164" s="36"/>
      <c r="L164" s="39"/>
      <c r="M164" s="189"/>
      <c r="N164" s="190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133</v>
      </c>
      <c r="AU164" s="17" t="s">
        <v>80</v>
      </c>
    </row>
    <row r="165" spans="2:51" s="13" customFormat="1" ht="11.25">
      <c r="B165" s="191"/>
      <c r="C165" s="192"/>
      <c r="D165" s="193" t="s">
        <v>135</v>
      </c>
      <c r="E165" s="194" t="s">
        <v>19</v>
      </c>
      <c r="F165" s="195" t="s">
        <v>956</v>
      </c>
      <c r="G165" s="192"/>
      <c r="H165" s="196">
        <v>232.158</v>
      </c>
      <c r="I165" s="197"/>
      <c r="J165" s="192"/>
      <c r="K165" s="192"/>
      <c r="L165" s="198"/>
      <c r="M165" s="199"/>
      <c r="N165" s="200"/>
      <c r="O165" s="200"/>
      <c r="P165" s="200"/>
      <c r="Q165" s="200"/>
      <c r="R165" s="200"/>
      <c r="S165" s="200"/>
      <c r="T165" s="201"/>
      <c r="AT165" s="202" t="s">
        <v>135</v>
      </c>
      <c r="AU165" s="202" t="s">
        <v>80</v>
      </c>
      <c r="AV165" s="13" t="s">
        <v>80</v>
      </c>
      <c r="AW165" s="13" t="s">
        <v>33</v>
      </c>
      <c r="AX165" s="13" t="s">
        <v>71</v>
      </c>
      <c r="AY165" s="202" t="s">
        <v>124</v>
      </c>
    </row>
    <row r="166" spans="2:51" s="14" customFormat="1" ht="11.25">
      <c r="B166" s="203"/>
      <c r="C166" s="204"/>
      <c r="D166" s="193" t="s">
        <v>135</v>
      </c>
      <c r="E166" s="205" t="s">
        <v>19</v>
      </c>
      <c r="F166" s="206" t="s">
        <v>137</v>
      </c>
      <c r="G166" s="204"/>
      <c r="H166" s="207">
        <v>232.158</v>
      </c>
      <c r="I166" s="208"/>
      <c r="J166" s="204"/>
      <c r="K166" s="204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135</v>
      </c>
      <c r="AU166" s="213" t="s">
        <v>80</v>
      </c>
      <c r="AV166" s="14" t="s">
        <v>81</v>
      </c>
      <c r="AW166" s="14" t="s">
        <v>33</v>
      </c>
      <c r="AX166" s="14" t="s">
        <v>76</v>
      </c>
      <c r="AY166" s="213" t="s">
        <v>124</v>
      </c>
    </row>
    <row r="167" spans="1:65" s="2" customFormat="1" ht="24.2" customHeight="1">
      <c r="A167" s="34"/>
      <c r="B167" s="35"/>
      <c r="C167" s="173" t="s">
        <v>221</v>
      </c>
      <c r="D167" s="173" t="s">
        <v>127</v>
      </c>
      <c r="E167" s="174" t="s">
        <v>963</v>
      </c>
      <c r="F167" s="175" t="s">
        <v>964</v>
      </c>
      <c r="G167" s="176" t="s">
        <v>150</v>
      </c>
      <c r="H167" s="177">
        <v>371.453</v>
      </c>
      <c r="I167" s="178"/>
      <c r="J167" s="179">
        <f>ROUND(I167*H167,2)</f>
        <v>0</v>
      </c>
      <c r="K167" s="175" t="s">
        <v>19</v>
      </c>
      <c r="L167" s="39"/>
      <c r="M167" s="180" t="s">
        <v>19</v>
      </c>
      <c r="N167" s="181" t="s">
        <v>42</v>
      </c>
      <c r="O167" s="64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4" t="s">
        <v>81</v>
      </c>
      <c r="AT167" s="184" t="s">
        <v>127</v>
      </c>
      <c r="AU167" s="184" t="s">
        <v>80</v>
      </c>
      <c r="AY167" s="17" t="s">
        <v>124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17" t="s">
        <v>76</v>
      </c>
      <c r="BK167" s="185">
        <f>ROUND(I167*H167,2)</f>
        <v>0</v>
      </c>
      <c r="BL167" s="17" t="s">
        <v>81</v>
      </c>
      <c r="BM167" s="184" t="s">
        <v>965</v>
      </c>
    </row>
    <row r="168" spans="2:51" s="13" customFormat="1" ht="11.25">
      <c r="B168" s="191"/>
      <c r="C168" s="192"/>
      <c r="D168" s="193" t="s">
        <v>135</v>
      </c>
      <c r="E168" s="194" t="s">
        <v>19</v>
      </c>
      <c r="F168" s="195" t="s">
        <v>966</v>
      </c>
      <c r="G168" s="192"/>
      <c r="H168" s="196">
        <v>371.453</v>
      </c>
      <c r="I168" s="197"/>
      <c r="J168" s="192"/>
      <c r="K168" s="192"/>
      <c r="L168" s="198"/>
      <c r="M168" s="199"/>
      <c r="N168" s="200"/>
      <c r="O168" s="200"/>
      <c r="P168" s="200"/>
      <c r="Q168" s="200"/>
      <c r="R168" s="200"/>
      <c r="S168" s="200"/>
      <c r="T168" s="201"/>
      <c r="AT168" s="202" t="s">
        <v>135</v>
      </c>
      <c r="AU168" s="202" t="s">
        <v>80</v>
      </c>
      <c r="AV168" s="13" t="s">
        <v>80</v>
      </c>
      <c r="AW168" s="13" t="s">
        <v>33</v>
      </c>
      <c r="AX168" s="13" t="s">
        <v>71</v>
      </c>
      <c r="AY168" s="202" t="s">
        <v>124</v>
      </c>
    </row>
    <row r="169" spans="2:51" s="14" customFormat="1" ht="11.25">
      <c r="B169" s="203"/>
      <c r="C169" s="204"/>
      <c r="D169" s="193" t="s">
        <v>135</v>
      </c>
      <c r="E169" s="205" t="s">
        <v>19</v>
      </c>
      <c r="F169" s="206" t="s">
        <v>137</v>
      </c>
      <c r="G169" s="204"/>
      <c r="H169" s="207">
        <v>371.453</v>
      </c>
      <c r="I169" s="208"/>
      <c r="J169" s="204"/>
      <c r="K169" s="204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135</v>
      </c>
      <c r="AU169" s="213" t="s">
        <v>80</v>
      </c>
      <c r="AV169" s="14" t="s">
        <v>81</v>
      </c>
      <c r="AW169" s="14" t="s">
        <v>33</v>
      </c>
      <c r="AX169" s="14" t="s">
        <v>76</v>
      </c>
      <c r="AY169" s="213" t="s">
        <v>124</v>
      </c>
    </row>
    <row r="170" spans="1:65" s="2" customFormat="1" ht="44.25" customHeight="1">
      <c r="A170" s="34"/>
      <c r="B170" s="35"/>
      <c r="C170" s="173" t="s">
        <v>230</v>
      </c>
      <c r="D170" s="173" t="s">
        <v>127</v>
      </c>
      <c r="E170" s="174" t="s">
        <v>967</v>
      </c>
      <c r="F170" s="175" t="s">
        <v>355</v>
      </c>
      <c r="G170" s="176" t="s">
        <v>130</v>
      </c>
      <c r="H170" s="177">
        <v>127.14</v>
      </c>
      <c r="I170" s="178"/>
      <c r="J170" s="179">
        <f>ROUND(I170*H170,2)</f>
        <v>0</v>
      </c>
      <c r="K170" s="175" t="s">
        <v>131</v>
      </c>
      <c r="L170" s="39"/>
      <c r="M170" s="180" t="s">
        <v>19</v>
      </c>
      <c r="N170" s="181" t="s">
        <v>42</v>
      </c>
      <c r="O170" s="64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4" t="s">
        <v>81</v>
      </c>
      <c r="AT170" s="184" t="s">
        <v>127</v>
      </c>
      <c r="AU170" s="184" t="s">
        <v>80</v>
      </c>
      <c r="AY170" s="17" t="s">
        <v>124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17" t="s">
        <v>76</v>
      </c>
      <c r="BK170" s="185">
        <f>ROUND(I170*H170,2)</f>
        <v>0</v>
      </c>
      <c r="BL170" s="17" t="s">
        <v>81</v>
      </c>
      <c r="BM170" s="184" t="s">
        <v>968</v>
      </c>
    </row>
    <row r="171" spans="1:47" s="2" customFormat="1" ht="11.25">
      <c r="A171" s="34"/>
      <c r="B171" s="35"/>
      <c r="C171" s="36"/>
      <c r="D171" s="186" t="s">
        <v>133</v>
      </c>
      <c r="E171" s="36"/>
      <c r="F171" s="187" t="s">
        <v>969</v>
      </c>
      <c r="G171" s="36"/>
      <c r="H171" s="36"/>
      <c r="I171" s="188"/>
      <c r="J171" s="36"/>
      <c r="K171" s="36"/>
      <c r="L171" s="39"/>
      <c r="M171" s="189"/>
      <c r="N171" s="190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133</v>
      </c>
      <c r="AU171" s="17" t="s">
        <v>80</v>
      </c>
    </row>
    <row r="172" spans="2:51" s="13" customFormat="1" ht="11.25">
      <c r="B172" s="191"/>
      <c r="C172" s="192"/>
      <c r="D172" s="193" t="s">
        <v>135</v>
      </c>
      <c r="E172" s="194" t="s">
        <v>19</v>
      </c>
      <c r="F172" s="195" t="s">
        <v>970</v>
      </c>
      <c r="G172" s="192"/>
      <c r="H172" s="196">
        <v>52.716</v>
      </c>
      <c r="I172" s="197"/>
      <c r="J172" s="192"/>
      <c r="K172" s="192"/>
      <c r="L172" s="198"/>
      <c r="M172" s="199"/>
      <c r="N172" s="200"/>
      <c r="O172" s="200"/>
      <c r="P172" s="200"/>
      <c r="Q172" s="200"/>
      <c r="R172" s="200"/>
      <c r="S172" s="200"/>
      <c r="T172" s="201"/>
      <c r="AT172" s="202" t="s">
        <v>135</v>
      </c>
      <c r="AU172" s="202" t="s">
        <v>80</v>
      </c>
      <c r="AV172" s="13" t="s">
        <v>80</v>
      </c>
      <c r="AW172" s="13" t="s">
        <v>33</v>
      </c>
      <c r="AX172" s="13" t="s">
        <v>71</v>
      </c>
      <c r="AY172" s="202" t="s">
        <v>124</v>
      </c>
    </row>
    <row r="173" spans="2:51" s="13" customFormat="1" ht="11.25">
      <c r="B173" s="191"/>
      <c r="C173" s="192"/>
      <c r="D173" s="193" t="s">
        <v>135</v>
      </c>
      <c r="E173" s="194" t="s">
        <v>19</v>
      </c>
      <c r="F173" s="195" t="s">
        <v>971</v>
      </c>
      <c r="G173" s="192"/>
      <c r="H173" s="196">
        <v>11.34</v>
      </c>
      <c r="I173" s="197"/>
      <c r="J173" s="192"/>
      <c r="K173" s="192"/>
      <c r="L173" s="198"/>
      <c r="M173" s="199"/>
      <c r="N173" s="200"/>
      <c r="O173" s="200"/>
      <c r="P173" s="200"/>
      <c r="Q173" s="200"/>
      <c r="R173" s="200"/>
      <c r="S173" s="200"/>
      <c r="T173" s="201"/>
      <c r="AT173" s="202" t="s">
        <v>135</v>
      </c>
      <c r="AU173" s="202" t="s">
        <v>80</v>
      </c>
      <c r="AV173" s="13" t="s">
        <v>80</v>
      </c>
      <c r="AW173" s="13" t="s">
        <v>33</v>
      </c>
      <c r="AX173" s="13" t="s">
        <v>71</v>
      </c>
      <c r="AY173" s="202" t="s">
        <v>124</v>
      </c>
    </row>
    <row r="174" spans="2:51" s="13" customFormat="1" ht="11.25">
      <c r="B174" s="191"/>
      <c r="C174" s="192"/>
      <c r="D174" s="193" t="s">
        <v>135</v>
      </c>
      <c r="E174" s="194" t="s">
        <v>19</v>
      </c>
      <c r="F174" s="195" t="s">
        <v>972</v>
      </c>
      <c r="G174" s="192"/>
      <c r="H174" s="196">
        <v>16.25</v>
      </c>
      <c r="I174" s="197"/>
      <c r="J174" s="192"/>
      <c r="K174" s="192"/>
      <c r="L174" s="198"/>
      <c r="M174" s="199"/>
      <c r="N174" s="200"/>
      <c r="O174" s="200"/>
      <c r="P174" s="200"/>
      <c r="Q174" s="200"/>
      <c r="R174" s="200"/>
      <c r="S174" s="200"/>
      <c r="T174" s="201"/>
      <c r="AT174" s="202" t="s">
        <v>135</v>
      </c>
      <c r="AU174" s="202" t="s">
        <v>80</v>
      </c>
      <c r="AV174" s="13" t="s">
        <v>80</v>
      </c>
      <c r="AW174" s="13" t="s">
        <v>33</v>
      </c>
      <c r="AX174" s="13" t="s">
        <v>71</v>
      </c>
      <c r="AY174" s="202" t="s">
        <v>124</v>
      </c>
    </row>
    <row r="175" spans="2:51" s="13" customFormat="1" ht="11.25">
      <c r="B175" s="191"/>
      <c r="C175" s="192"/>
      <c r="D175" s="193" t="s">
        <v>135</v>
      </c>
      <c r="E175" s="194" t="s">
        <v>19</v>
      </c>
      <c r="F175" s="195" t="s">
        <v>973</v>
      </c>
      <c r="G175" s="192"/>
      <c r="H175" s="196">
        <v>63.612</v>
      </c>
      <c r="I175" s="197"/>
      <c r="J175" s="192"/>
      <c r="K175" s="192"/>
      <c r="L175" s="198"/>
      <c r="M175" s="199"/>
      <c r="N175" s="200"/>
      <c r="O175" s="200"/>
      <c r="P175" s="200"/>
      <c r="Q175" s="200"/>
      <c r="R175" s="200"/>
      <c r="S175" s="200"/>
      <c r="T175" s="201"/>
      <c r="AT175" s="202" t="s">
        <v>135</v>
      </c>
      <c r="AU175" s="202" t="s">
        <v>80</v>
      </c>
      <c r="AV175" s="13" t="s">
        <v>80</v>
      </c>
      <c r="AW175" s="13" t="s">
        <v>33</v>
      </c>
      <c r="AX175" s="13" t="s">
        <v>71</v>
      </c>
      <c r="AY175" s="202" t="s">
        <v>124</v>
      </c>
    </row>
    <row r="176" spans="2:51" s="13" customFormat="1" ht="11.25">
      <c r="B176" s="191"/>
      <c r="C176" s="192"/>
      <c r="D176" s="193" t="s">
        <v>135</v>
      </c>
      <c r="E176" s="194" t="s">
        <v>19</v>
      </c>
      <c r="F176" s="195" t="s">
        <v>974</v>
      </c>
      <c r="G176" s="192"/>
      <c r="H176" s="196">
        <v>-15.6</v>
      </c>
      <c r="I176" s="197"/>
      <c r="J176" s="192"/>
      <c r="K176" s="192"/>
      <c r="L176" s="198"/>
      <c r="M176" s="199"/>
      <c r="N176" s="200"/>
      <c r="O176" s="200"/>
      <c r="P176" s="200"/>
      <c r="Q176" s="200"/>
      <c r="R176" s="200"/>
      <c r="S176" s="200"/>
      <c r="T176" s="201"/>
      <c r="AT176" s="202" t="s">
        <v>135</v>
      </c>
      <c r="AU176" s="202" t="s">
        <v>80</v>
      </c>
      <c r="AV176" s="13" t="s">
        <v>80</v>
      </c>
      <c r="AW176" s="13" t="s">
        <v>33</v>
      </c>
      <c r="AX176" s="13" t="s">
        <v>71</v>
      </c>
      <c r="AY176" s="202" t="s">
        <v>124</v>
      </c>
    </row>
    <row r="177" spans="2:51" s="13" customFormat="1" ht="11.25">
      <c r="B177" s="191"/>
      <c r="C177" s="192"/>
      <c r="D177" s="193" t="s">
        <v>135</v>
      </c>
      <c r="E177" s="194" t="s">
        <v>19</v>
      </c>
      <c r="F177" s="195" t="s">
        <v>975</v>
      </c>
      <c r="G177" s="192"/>
      <c r="H177" s="196">
        <v>-1.178</v>
      </c>
      <c r="I177" s="197"/>
      <c r="J177" s="192"/>
      <c r="K177" s="192"/>
      <c r="L177" s="198"/>
      <c r="M177" s="199"/>
      <c r="N177" s="200"/>
      <c r="O177" s="200"/>
      <c r="P177" s="200"/>
      <c r="Q177" s="200"/>
      <c r="R177" s="200"/>
      <c r="S177" s="200"/>
      <c r="T177" s="201"/>
      <c r="AT177" s="202" t="s">
        <v>135</v>
      </c>
      <c r="AU177" s="202" t="s">
        <v>80</v>
      </c>
      <c r="AV177" s="13" t="s">
        <v>80</v>
      </c>
      <c r="AW177" s="13" t="s">
        <v>33</v>
      </c>
      <c r="AX177" s="13" t="s">
        <v>71</v>
      </c>
      <c r="AY177" s="202" t="s">
        <v>124</v>
      </c>
    </row>
    <row r="178" spans="2:51" s="14" customFormat="1" ht="11.25">
      <c r="B178" s="203"/>
      <c r="C178" s="204"/>
      <c r="D178" s="193" t="s">
        <v>135</v>
      </c>
      <c r="E178" s="205" t="s">
        <v>19</v>
      </c>
      <c r="F178" s="206" t="s">
        <v>137</v>
      </c>
      <c r="G178" s="204"/>
      <c r="H178" s="207">
        <v>127.14</v>
      </c>
      <c r="I178" s="208"/>
      <c r="J178" s="204"/>
      <c r="K178" s="204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135</v>
      </c>
      <c r="AU178" s="213" t="s">
        <v>80</v>
      </c>
      <c r="AV178" s="14" t="s">
        <v>81</v>
      </c>
      <c r="AW178" s="14" t="s">
        <v>33</v>
      </c>
      <c r="AX178" s="14" t="s">
        <v>76</v>
      </c>
      <c r="AY178" s="213" t="s">
        <v>124</v>
      </c>
    </row>
    <row r="179" spans="1:65" s="2" customFormat="1" ht="16.5" customHeight="1">
      <c r="A179" s="34"/>
      <c r="B179" s="35"/>
      <c r="C179" s="214" t="s">
        <v>238</v>
      </c>
      <c r="D179" s="214" t="s">
        <v>147</v>
      </c>
      <c r="E179" s="215" t="s">
        <v>976</v>
      </c>
      <c r="F179" s="216" t="s">
        <v>977</v>
      </c>
      <c r="G179" s="217" t="s">
        <v>150</v>
      </c>
      <c r="H179" s="218">
        <v>254.28</v>
      </c>
      <c r="I179" s="219"/>
      <c r="J179" s="220">
        <f>ROUND(I179*H179,2)</f>
        <v>0</v>
      </c>
      <c r="K179" s="216" t="s">
        <v>131</v>
      </c>
      <c r="L179" s="221"/>
      <c r="M179" s="222" t="s">
        <v>19</v>
      </c>
      <c r="N179" s="223" t="s">
        <v>42</v>
      </c>
      <c r="O179" s="64"/>
      <c r="P179" s="182">
        <f>O179*H179</f>
        <v>0</v>
      </c>
      <c r="Q179" s="182">
        <v>1</v>
      </c>
      <c r="R179" s="182">
        <f>Q179*H179</f>
        <v>254.28</v>
      </c>
      <c r="S179" s="182">
        <v>0</v>
      </c>
      <c r="T179" s="183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4" t="s">
        <v>151</v>
      </c>
      <c r="AT179" s="184" t="s">
        <v>147</v>
      </c>
      <c r="AU179" s="184" t="s">
        <v>80</v>
      </c>
      <c r="AY179" s="17" t="s">
        <v>124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17" t="s">
        <v>76</v>
      </c>
      <c r="BK179" s="185">
        <f>ROUND(I179*H179,2)</f>
        <v>0</v>
      </c>
      <c r="BL179" s="17" t="s">
        <v>81</v>
      </c>
      <c r="BM179" s="184" t="s">
        <v>978</v>
      </c>
    </row>
    <row r="180" spans="2:51" s="13" customFormat="1" ht="11.25">
      <c r="B180" s="191"/>
      <c r="C180" s="192"/>
      <c r="D180" s="193" t="s">
        <v>135</v>
      </c>
      <c r="E180" s="194" t="s">
        <v>19</v>
      </c>
      <c r="F180" s="195" t="s">
        <v>979</v>
      </c>
      <c r="G180" s="192"/>
      <c r="H180" s="196">
        <v>254.28</v>
      </c>
      <c r="I180" s="197"/>
      <c r="J180" s="192"/>
      <c r="K180" s="192"/>
      <c r="L180" s="198"/>
      <c r="M180" s="199"/>
      <c r="N180" s="200"/>
      <c r="O180" s="200"/>
      <c r="P180" s="200"/>
      <c r="Q180" s="200"/>
      <c r="R180" s="200"/>
      <c r="S180" s="200"/>
      <c r="T180" s="201"/>
      <c r="AT180" s="202" t="s">
        <v>135</v>
      </c>
      <c r="AU180" s="202" t="s">
        <v>80</v>
      </c>
      <c r="AV180" s="13" t="s">
        <v>80</v>
      </c>
      <c r="AW180" s="13" t="s">
        <v>33</v>
      </c>
      <c r="AX180" s="13" t="s">
        <v>71</v>
      </c>
      <c r="AY180" s="202" t="s">
        <v>124</v>
      </c>
    </row>
    <row r="181" spans="2:51" s="14" customFormat="1" ht="11.25">
      <c r="B181" s="203"/>
      <c r="C181" s="204"/>
      <c r="D181" s="193" t="s">
        <v>135</v>
      </c>
      <c r="E181" s="205" t="s">
        <v>19</v>
      </c>
      <c r="F181" s="206" t="s">
        <v>137</v>
      </c>
      <c r="G181" s="204"/>
      <c r="H181" s="207">
        <v>254.28</v>
      </c>
      <c r="I181" s="208"/>
      <c r="J181" s="204"/>
      <c r="K181" s="204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135</v>
      </c>
      <c r="AU181" s="213" t="s">
        <v>80</v>
      </c>
      <c r="AV181" s="14" t="s">
        <v>81</v>
      </c>
      <c r="AW181" s="14" t="s">
        <v>33</v>
      </c>
      <c r="AX181" s="14" t="s">
        <v>76</v>
      </c>
      <c r="AY181" s="213" t="s">
        <v>124</v>
      </c>
    </row>
    <row r="182" spans="1:65" s="2" customFormat="1" ht="66.75" customHeight="1">
      <c r="A182" s="34"/>
      <c r="B182" s="35"/>
      <c r="C182" s="173" t="s">
        <v>244</v>
      </c>
      <c r="D182" s="173" t="s">
        <v>127</v>
      </c>
      <c r="E182" s="174" t="s">
        <v>980</v>
      </c>
      <c r="F182" s="175" t="s">
        <v>981</v>
      </c>
      <c r="G182" s="176" t="s">
        <v>130</v>
      </c>
      <c r="H182" s="177">
        <v>22.98</v>
      </c>
      <c r="I182" s="178"/>
      <c r="J182" s="179">
        <f>ROUND(I182*H182,2)</f>
        <v>0</v>
      </c>
      <c r="K182" s="175" t="s">
        <v>131</v>
      </c>
      <c r="L182" s="39"/>
      <c r="M182" s="180" t="s">
        <v>19</v>
      </c>
      <c r="N182" s="181" t="s">
        <v>42</v>
      </c>
      <c r="O182" s="64"/>
      <c r="P182" s="182">
        <f>O182*H182</f>
        <v>0</v>
      </c>
      <c r="Q182" s="182">
        <v>0</v>
      </c>
      <c r="R182" s="182">
        <f>Q182*H182</f>
        <v>0</v>
      </c>
      <c r="S182" s="182">
        <v>0</v>
      </c>
      <c r="T182" s="183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4" t="s">
        <v>81</v>
      </c>
      <c r="AT182" s="184" t="s">
        <v>127</v>
      </c>
      <c r="AU182" s="184" t="s">
        <v>80</v>
      </c>
      <c r="AY182" s="17" t="s">
        <v>124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17" t="s">
        <v>76</v>
      </c>
      <c r="BK182" s="185">
        <f>ROUND(I182*H182,2)</f>
        <v>0</v>
      </c>
      <c r="BL182" s="17" t="s">
        <v>81</v>
      </c>
      <c r="BM182" s="184" t="s">
        <v>982</v>
      </c>
    </row>
    <row r="183" spans="1:47" s="2" customFormat="1" ht="11.25">
      <c r="A183" s="34"/>
      <c r="B183" s="35"/>
      <c r="C183" s="36"/>
      <c r="D183" s="186" t="s">
        <v>133</v>
      </c>
      <c r="E183" s="36"/>
      <c r="F183" s="187" t="s">
        <v>983</v>
      </c>
      <c r="G183" s="36"/>
      <c r="H183" s="36"/>
      <c r="I183" s="188"/>
      <c r="J183" s="36"/>
      <c r="K183" s="36"/>
      <c r="L183" s="39"/>
      <c r="M183" s="189"/>
      <c r="N183" s="190"/>
      <c r="O183" s="64"/>
      <c r="P183" s="64"/>
      <c r="Q183" s="64"/>
      <c r="R183" s="64"/>
      <c r="S183" s="64"/>
      <c r="T183" s="65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133</v>
      </c>
      <c r="AU183" s="17" t="s">
        <v>80</v>
      </c>
    </row>
    <row r="184" spans="2:51" s="13" customFormat="1" ht="11.25">
      <c r="B184" s="191"/>
      <c r="C184" s="192"/>
      <c r="D184" s="193" t="s">
        <v>135</v>
      </c>
      <c r="E184" s="194" t="s">
        <v>19</v>
      </c>
      <c r="F184" s="195" t="s">
        <v>984</v>
      </c>
      <c r="G184" s="192"/>
      <c r="H184" s="196">
        <v>11.46</v>
      </c>
      <c r="I184" s="197"/>
      <c r="J184" s="192"/>
      <c r="K184" s="192"/>
      <c r="L184" s="198"/>
      <c r="M184" s="199"/>
      <c r="N184" s="200"/>
      <c r="O184" s="200"/>
      <c r="P184" s="200"/>
      <c r="Q184" s="200"/>
      <c r="R184" s="200"/>
      <c r="S184" s="200"/>
      <c r="T184" s="201"/>
      <c r="AT184" s="202" t="s">
        <v>135</v>
      </c>
      <c r="AU184" s="202" t="s">
        <v>80</v>
      </c>
      <c r="AV184" s="13" t="s">
        <v>80</v>
      </c>
      <c r="AW184" s="13" t="s">
        <v>33</v>
      </c>
      <c r="AX184" s="13" t="s">
        <v>71</v>
      </c>
      <c r="AY184" s="202" t="s">
        <v>124</v>
      </c>
    </row>
    <row r="185" spans="2:51" s="13" customFormat="1" ht="11.25">
      <c r="B185" s="191"/>
      <c r="C185" s="192"/>
      <c r="D185" s="193" t="s">
        <v>135</v>
      </c>
      <c r="E185" s="194" t="s">
        <v>19</v>
      </c>
      <c r="F185" s="195" t="s">
        <v>985</v>
      </c>
      <c r="G185" s="192"/>
      <c r="H185" s="196">
        <v>11.52</v>
      </c>
      <c r="I185" s="197"/>
      <c r="J185" s="192"/>
      <c r="K185" s="192"/>
      <c r="L185" s="198"/>
      <c r="M185" s="199"/>
      <c r="N185" s="200"/>
      <c r="O185" s="200"/>
      <c r="P185" s="200"/>
      <c r="Q185" s="200"/>
      <c r="R185" s="200"/>
      <c r="S185" s="200"/>
      <c r="T185" s="201"/>
      <c r="AT185" s="202" t="s">
        <v>135</v>
      </c>
      <c r="AU185" s="202" t="s">
        <v>80</v>
      </c>
      <c r="AV185" s="13" t="s">
        <v>80</v>
      </c>
      <c r="AW185" s="13" t="s">
        <v>33</v>
      </c>
      <c r="AX185" s="13" t="s">
        <v>71</v>
      </c>
      <c r="AY185" s="202" t="s">
        <v>124</v>
      </c>
    </row>
    <row r="186" spans="2:51" s="14" customFormat="1" ht="11.25">
      <c r="B186" s="203"/>
      <c r="C186" s="204"/>
      <c r="D186" s="193" t="s">
        <v>135</v>
      </c>
      <c r="E186" s="205" t="s">
        <v>19</v>
      </c>
      <c r="F186" s="206" t="s">
        <v>137</v>
      </c>
      <c r="G186" s="204"/>
      <c r="H186" s="207">
        <v>22.98</v>
      </c>
      <c r="I186" s="208"/>
      <c r="J186" s="204"/>
      <c r="K186" s="204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135</v>
      </c>
      <c r="AU186" s="213" t="s">
        <v>80</v>
      </c>
      <c r="AV186" s="14" t="s">
        <v>81</v>
      </c>
      <c r="AW186" s="14" t="s">
        <v>33</v>
      </c>
      <c r="AX186" s="14" t="s">
        <v>76</v>
      </c>
      <c r="AY186" s="213" t="s">
        <v>124</v>
      </c>
    </row>
    <row r="187" spans="1:65" s="2" customFormat="1" ht="16.5" customHeight="1">
      <c r="A187" s="34"/>
      <c r="B187" s="35"/>
      <c r="C187" s="214" t="s">
        <v>7</v>
      </c>
      <c r="D187" s="214" t="s">
        <v>147</v>
      </c>
      <c r="E187" s="215" t="s">
        <v>986</v>
      </c>
      <c r="F187" s="216" t="s">
        <v>987</v>
      </c>
      <c r="G187" s="217" t="s">
        <v>150</v>
      </c>
      <c r="H187" s="218">
        <v>45.96</v>
      </c>
      <c r="I187" s="219"/>
      <c r="J187" s="220">
        <f>ROUND(I187*H187,2)</f>
        <v>0</v>
      </c>
      <c r="K187" s="216" t="s">
        <v>131</v>
      </c>
      <c r="L187" s="221"/>
      <c r="M187" s="222" t="s">
        <v>19</v>
      </c>
      <c r="N187" s="223" t="s">
        <v>42</v>
      </c>
      <c r="O187" s="64"/>
      <c r="P187" s="182">
        <f>O187*H187</f>
        <v>0</v>
      </c>
      <c r="Q187" s="182">
        <v>1</v>
      </c>
      <c r="R187" s="182">
        <f>Q187*H187</f>
        <v>45.96</v>
      </c>
      <c r="S187" s="182">
        <v>0</v>
      </c>
      <c r="T187" s="183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4" t="s">
        <v>151</v>
      </c>
      <c r="AT187" s="184" t="s">
        <v>147</v>
      </c>
      <c r="AU187" s="184" t="s">
        <v>80</v>
      </c>
      <c r="AY187" s="17" t="s">
        <v>124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17" t="s">
        <v>76</v>
      </c>
      <c r="BK187" s="185">
        <f>ROUND(I187*H187,2)</f>
        <v>0</v>
      </c>
      <c r="BL187" s="17" t="s">
        <v>81</v>
      </c>
      <c r="BM187" s="184" t="s">
        <v>988</v>
      </c>
    </row>
    <row r="188" spans="2:51" s="13" customFormat="1" ht="11.25">
      <c r="B188" s="191"/>
      <c r="C188" s="192"/>
      <c r="D188" s="193" t="s">
        <v>135</v>
      </c>
      <c r="E188" s="194" t="s">
        <v>19</v>
      </c>
      <c r="F188" s="195" t="s">
        <v>989</v>
      </c>
      <c r="G188" s="192"/>
      <c r="H188" s="196">
        <v>45.96</v>
      </c>
      <c r="I188" s="197"/>
      <c r="J188" s="192"/>
      <c r="K188" s="192"/>
      <c r="L188" s="198"/>
      <c r="M188" s="199"/>
      <c r="N188" s="200"/>
      <c r="O188" s="200"/>
      <c r="P188" s="200"/>
      <c r="Q188" s="200"/>
      <c r="R188" s="200"/>
      <c r="S188" s="200"/>
      <c r="T188" s="201"/>
      <c r="AT188" s="202" t="s">
        <v>135</v>
      </c>
      <c r="AU188" s="202" t="s">
        <v>80</v>
      </c>
      <c r="AV188" s="13" t="s">
        <v>80</v>
      </c>
      <c r="AW188" s="13" t="s">
        <v>33</v>
      </c>
      <c r="AX188" s="13" t="s">
        <v>71</v>
      </c>
      <c r="AY188" s="202" t="s">
        <v>124</v>
      </c>
    </row>
    <row r="189" spans="2:51" s="14" customFormat="1" ht="11.25">
      <c r="B189" s="203"/>
      <c r="C189" s="204"/>
      <c r="D189" s="193" t="s">
        <v>135</v>
      </c>
      <c r="E189" s="205" t="s">
        <v>19</v>
      </c>
      <c r="F189" s="206" t="s">
        <v>137</v>
      </c>
      <c r="G189" s="204"/>
      <c r="H189" s="207">
        <v>45.96</v>
      </c>
      <c r="I189" s="208"/>
      <c r="J189" s="204"/>
      <c r="K189" s="204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135</v>
      </c>
      <c r="AU189" s="213" t="s">
        <v>80</v>
      </c>
      <c r="AV189" s="14" t="s">
        <v>81</v>
      </c>
      <c r="AW189" s="14" t="s">
        <v>33</v>
      </c>
      <c r="AX189" s="14" t="s">
        <v>76</v>
      </c>
      <c r="AY189" s="213" t="s">
        <v>124</v>
      </c>
    </row>
    <row r="190" spans="1:65" s="2" customFormat="1" ht="37.9" customHeight="1">
      <c r="A190" s="34"/>
      <c r="B190" s="35"/>
      <c r="C190" s="173" t="s">
        <v>260</v>
      </c>
      <c r="D190" s="173" t="s">
        <v>127</v>
      </c>
      <c r="E190" s="174" t="s">
        <v>366</v>
      </c>
      <c r="F190" s="175" t="s">
        <v>367</v>
      </c>
      <c r="G190" s="176" t="s">
        <v>166</v>
      </c>
      <c r="H190" s="177">
        <v>26</v>
      </c>
      <c r="I190" s="178"/>
      <c r="J190" s="179">
        <f>ROUND(I190*H190,2)</f>
        <v>0</v>
      </c>
      <c r="K190" s="175" t="s">
        <v>131</v>
      </c>
      <c r="L190" s="39"/>
      <c r="M190" s="180" t="s">
        <v>19</v>
      </c>
      <c r="N190" s="181" t="s">
        <v>42</v>
      </c>
      <c r="O190" s="64"/>
      <c r="P190" s="182">
        <f>O190*H190</f>
        <v>0</v>
      </c>
      <c r="Q190" s="182">
        <v>0</v>
      </c>
      <c r="R190" s="182">
        <f>Q190*H190</f>
        <v>0</v>
      </c>
      <c r="S190" s="182">
        <v>0</v>
      </c>
      <c r="T190" s="183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4" t="s">
        <v>81</v>
      </c>
      <c r="AT190" s="184" t="s">
        <v>127</v>
      </c>
      <c r="AU190" s="184" t="s">
        <v>80</v>
      </c>
      <c r="AY190" s="17" t="s">
        <v>124</v>
      </c>
      <c r="BE190" s="185">
        <f>IF(N190="základní",J190,0)</f>
        <v>0</v>
      </c>
      <c r="BF190" s="185">
        <f>IF(N190="snížená",J190,0)</f>
        <v>0</v>
      </c>
      <c r="BG190" s="185">
        <f>IF(N190="zákl. přenesená",J190,0)</f>
        <v>0</v>
      </c>
      <c r="BH190" s="185">
        <f>IF(N190="sníž. přenesená",J190,0)</f>
        <v>0</v>
      </c>
      <c r="BI190" s="185">
        <f>IF(N190="nulová",J190,0)</f>
        <v>0</v>
      </c>
      <c r="BJ190" s="17" t="s">
        <v>76</v>
      </c>
      <c r="BK190" s="185">
        <f>ROUND(I190*H190,2)</f>
        <v>0</v>
      </c>
      <c r="BL190" s="17" t="s">
        <v>81</v>
      </c>
      <c r="BM190" s="184" t="s">
        <v>990</v>
      </c>
    </row>
    <row r="191" spans="1:47" s="2" customFormat="1" ht="11.25">
      <c r="A191" s="34"/>
      <c r="B191" s="35"/>
      <c r="C191" s="36"/>
      <c r="D191" s="186" t="s">
        <v>133</v>
      </c>
      <c r="E191" s="36"/>
      <c r="F191" s="187" t="s">
        <v>369</v>
      </c>
      <c r="G191" s="36"/>
      <c r="H191" s="36"/>
      <c r="I191" s="188"/>
      <c r="J191" s="36"/>
      <c r="K191" s="36"/>
      <c r="L191" s="39"/>
      <c r="M191" s="189"/>
      <c r="N191" s="190"/>
      <c r="O191" s="64"/>
      <c r="P191" s="64"/>
      <c r="Q191" s="64"/>
      <c r="R191" s="64"/>
      <c r="S191" s="64"/>
      <c r="T191" s="65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133</v>
      </c>
      <c r="AU191" s="17" t="s">
        <v>80</v>
      </c>
    </row>
    <row r="192" spans="2:51" s="15" customFormat="1" ht="11.25">
      <c r="B192" s="224"/>
      <c r="C192" s="225"/>
      <c r="D192" s="193" t="s">
        <v>135</v>
      </c>
      <c r="E192" s="226" t="s">
        <v>19</v>
      </c>
      <c r="F192" s="227" t="s">
        <v>920</v>
      </c>
      <c r="G192" s="225"/>
      <c r="H192" s="226" t="s">
        <v>19</v>
      </c>
      <c r="I192" s="228"/>
      <c r="J192" s="225"/>
      <c r="K192" s="225"/>
      <c r="L192" s="229"/>
      <c r="M192" s="230"/>
      <c r="N192" s="231"/>
      <c r="O192" s="231"/>
      <c r="P192" s="231"/>
      <c r="Q192" s="231"/>
      <c r="R192" s="231"/>
      <c r="S192" s="231"/>
      <c r="T192" s="232"/>
      <c r="AT192" s="233" t="s">
        <v>135</v>
      </c>
      <c r="AU192" s="233" t="s">
        <v>80</v>
      </c>
      <c r="AV192" s="15" t="s">
        <v>76</v>
      </c>
      <c r="AW192" s="15" t="s">
        <v>33</v>
      </c>
      <c r="AX192" s="15" t="s">
        <v>71</v>
      </c>
      <c r="AY192" s="233" t="s">
        <v>124</v>
      </c>
    </row>
    <row r="193" spans="2:51" s="13" customFormat="1" ht="11.25">
      <c r="B193" s="191"/>
      <c r="C193" s="192"/>
      <c r="D193" s="193" t="s">
        <v>135</v>
      </c>
      <c r="E193" s="194" t="s">
        <v>19</v>
      </c>
      <c r="F193" s="195" t="s">
        <v>991</v>
      </c>
      <c r="G193" s="192"/>
      <c r="H193" s="196">
        <v>26</v>
      </c>
      <c r="I193" s="197"/>
      <c r="J193" s="192"/>
      <c r="K193" s="192"/>
      <c r="L193" s="198"/>
      <c r="M193" s="199"/>
      <c r="N193" s="200"/>
      <c r="O193" s="200"/>
      <c r="P193" s="200"/>
      <c r="Q193" s="200"/>
      <c r="R193" s="200"/>
      <c r="S193" s="200"/>
      <c r="T193" s="201"/>
      <c r="AT193" s="202" t="s">
        <v>135</v>
      </c>
      <c r="AU193" s="202" t="s">
        <v>80</v>
      </c>
      <c r="AV193" s="13" t="s">
        <v>80</v>
      </c>
      <c r="AW193" s="13" t="s">
        <v>33</v>
      </c>
      <c r="AX193" s="13" t="s">
        <v>76</v>
      </c>
      <c r="AY193" s="202" t="s">
        <v>124</v>
      </c>
    </row>
    <row r="194" spans="1:65" s="2" customFormat="1" ht="37.9" customHeight="1">
      <c r="A194" s="34"/>
      <c r="B194" s="35"/>
      <c r="C194" s="173" t="s">
        <v>267</v>
      </c>
      <c r="D194" s="173" t="s">
        <v>127</v>
      </c>
      <c r="E194" s="174" t="s">
        <v>373</v>
      </c>
      <c r="F194" s="175" t="s">
        <v>374</v>
      </c>
      <c r="G194" s="176" t="s">
        <v>166</v>
      </c>
      <c r="H194" s="177">
        <v>26</v>
      </c>
      <c r="I194" s="178"/>
      <c r="J194" s="179">
        <f>ROUND(I194*H194,2)</f>
        <v>0</v>
      </c>
      <c r="K194" s="175" t="s">
        <v>131</v>
      </c>
      <c r="L194" s="39"/>
      <c r="M194" s="180" t="s">
        <v>19</v>
      </c>
      <c r="N194" s="181" t="s">
        <v>42</v>
      </c>
      <c r="O194" s="64"/>
      <c r="P194" s="182">
        <f>O194*H194</f>
        <v>0</v>
      </c>
      <c r="Q194" s="182">
        <v>0</v>
      </c>
      <c r="R194" s="182">
        <f>Q194*H194</f>
        <v>0</v>
      </c>
      <c r="S194" s="182">
        <v>0</v>
      </c>
      <c r="T194" s="183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4" t="s">
        <v>81</v>
      </c>
      <c r="AT194" s="184" t="s">
        <v>127</v>
      </c>
      <c r="AU194" s="184" t="s">
        <v>80</v>
      </c>
      <c r="AY194" s="17" t="s">
        <v>124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17" t="s">
        <v>76</v>
      </c>
      <c r="BK194" s="185">
        <f>ROUND(I194*H194,2)</f>
        <v>0</v>
      </c>
      <c r="BL194" s="17" t="s">
        <v>81</v>
      </c>
      <c r="BM194" s="184" t="s">
        <v>992</v>
      </c>
    </row>
    <row r="195" spans="1:47" s="2" customFormat="1" ht="11.25">
      <c r="A195" s="34"/>
      <c r="B195" s="35"/>
      <c r="C195" s="36"/>
      <c r="D195" s="186" t="s">
        <v>133</v>
      </c>
      <c r="E195" s="36"/>
      <c r="F195" s="187" t="s">
        <v>376</v>
      </c>
      <c r="G195" s="36"/>
      <c r="H195" s="36"/>
      <c r="I195" s="188"/>
      <c r="J195" s="36"/>
      <c r="K195" s="36"/>
      <c r="L195" s="39"/>
      <c r="M195" s="189"/>
      <c r="N195" s="190"/>
      <c r="O195" s="64"/>
      <c r="P195" s="64"/>
      <c r="Q195" s="64"/>
      <c r="R195" s="64"/>
      <c r="S195" s="64"/>
      <c r="T195" s="65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133</v>
      </c>
      <c r="AU195" s="17" t="s">
        <v>80</v>
      </c>
    </row>
    <row r="196" spans="2:51" s="13" customFormat="1" ht="11.25">
      <c r="B196" s="191"/>
      <c r="C196" s="192"/>
      <c r="D196" s="193" t="s">
        <v>135</v>
      </c>
      <c r="E196" s="194" t="s">
        <v>19</v>
      </c>
      <c r="F196" s="195" t="s">
        <v>993</v>
      </c>
      <c r="G196" s="192"/>
      <c r="H196" s="196">
        <v>26</v>
      </c>
      <c r="I196" s="197"/>
      <c r="J196" s="192"/>
      <c r="K196" s="192"/>
      <c r="L196" s="198"/>
      <c r="M196" s="199"/>
      <c r="N196" s="200"/>
      <c r="O196" s="200"/>
      <c r="P196" s="200"/>
      <c r="Q196" s="200"/>
      <c r="R196" s="200"/>
      <c r="S196" s="200"/>
      <c r="T196" s="201"/>
      <c r="AT196" s="202" t="s">
        <v>135</v>
      </c>
      <c r="AU196" s="202" t="s">
        <v>80</v>
      </c>
      <c r="AV196" s="13" t="s">
        <v>80</v>
      </c>
      <c r="AW196" s="13" t="s">
        <v>33</v>
      </c>
      <c r="AX196" s="13" t="s">
        <v>76</v>
      </c>
      <c r="AY196" s="202" t="s">
        <v>124</v>
      </c>
    </row>
    <row r="197" spans="1:65" s="2" customFormat="1" ht="16.5" customHeight="1">
      <c r="A197" s="34"/>
      <c r="B197" s="35"/>
      <c r="C197" s="214" t="s">
        <v>279</v>
      </c>
      <c r="D197" s="214" t="s">
        <v>147</v>
      </c>
      <c r="E197" s="215" t="s">
        <v>378</v>
      </c>
      <c r="F197" s="216" t="s">
        <v>379</v>
      </c>
      <c r="G197" s="217" t="s">
        <v>380</v>
      </c>
      <c r="H197" s="218">
        <v>1.04</v>
      </c>
      <c r="I197" s="219"/>
      <c r="J197" s="220">
        <f>ROUND(I197*H197,2)</f>
        <v>0</v>
      </c>
      <c r="K197" s="216" t="s">
        <v>131</v>
      </c>
      <c r="L197" s="221"/>
      <c r="M197" s="222" t="s">
        <v>19</v>
      </c>
      <c r="N197" s="223" t="s">
        <v>42</v>
      </c>
      <c r="O197" s="64"/>
      <c r="P197" s="182">
        <f>O197*H197</f>
        <v>0</v>
      </c>
      <c r="Q197" s="182">
        <v>0.001</v>
      </c>
      <c r="R197" s="182">
        <f>Q197*H197</f>
        <v>0.0010400000000000001</v>
      </c>
      <c r="S197" s="182">
        <v>0</v>
      </c>
      <c r="T197" s="183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4" t="s">
        <v>151</v>
      </c>
      <c r="AT197" s="184" t="s">
        <v>147</v>
      </c>
      <c r="AU197" s="184" t="s">
        <v>80</v>
      </c>
      <c r="AY197" s="17" t="s">
        <v>124</v>
      </c>
      <c r="BE197" s="185">
        <f>IF(N197="základní",J197,0)</f>
        <v>0</v>
      </c>
      <c r="BF197" s="185">
        <f>IF(N197="snížená",J197,0)</f>
        <v>0</v>
      </c>
      <c r="BG197" s="185">
        <f>IF(N197="zákl. přenesená",J197,0)</f>
        <v>0</v>
      </c>
      <c r="BH197" s="185">
        <f>IF(N197="sníž. přenesená",J197,0)</f>
        <v>0</v>
      </c>
      <c r="BI197" s="185">
        <f>IF(N197="nulová",J197,0)</f>
        <v>0</v>
      </c>
      <c r="BJ197" s="17" t="s">
        <v>76</v>
      </c>
      <c r="BK197" s="185">
        <f>ROUND(I197*H197,2)</f>
        <v>0</v>
      </c>
      <c r="BL197" s="17" t="s">
        <v>81</v>
      </c>
      <c r="BM197" s="184" t="s">
        <v>994</v>
      </c>
    </row>
    <row r="198" spans="2:51" s="13" customFormat="1" ht="11.25">
      <c r="B198" s="191"/>
      <c r="C198" s="192"/>
      <c r="D198" s="193" t="s">
        <v>135</v>
      </c>
      <c r="E198" s="194" t="s">
        <v>19</v>
      </c>
      <c r="F198" s="195" t="s">
        <v>995</v>
      </c>
      <c r="G198" s="192"/>
      <c r="H198" s="196">
        <v>1.04</v>
      </c>
      <c r="I198" s="197"/>
      <c r="J198" s="192"/>
      <c r="K198" s="192"/>
      <c r="L198" s="198"/>
      <c r="M198" s="199"/>
      <c r="N198" s="200"/>
      <c r="O198" s="200"/>
      <c r="P198" s="200"/>
      <c r="Q198" s="200"/>
      <c r="R198" s="200"/>
      <c r="S198" s="200"/>
      <c r="T198" s="201"/>
      <c r="AT198" s="202" t="s">
        <v>135</v>
      </c>
      <c r="AU198" s="202" t="s">
        <v>80</v>
      </c>
      <c r="AV198" s="13" t="s">
        <v>80</v>
      </c>
      <c r="AW198" s="13" t="s">
        <v>33</v>
      </c>
      <c r="AX198" s="13" t="s">
        <v>76</v>
      </c>
      <c r="AY198" s="202" t="s">
        <v>124</v>
      </c>
    </row>
    <row r="199" spans="2:63" s="12" customFormat="1" ht="22.9" customHeight="1">
      <c r="B199" s="157"/>
      <c r="C199" s="158"/>
      <c r="D199" s="159" t="s">
        <v>70</v>
      </c>
      <c r="E199" s="171" t="s">
        <v>80</v>
      </c>
      <c r="F199" s="171" t="s">
        <v>401</v>
      </c>
      <c r="G199" s="158"/>
      <c r="H199" s="158"/>
      <c r="I199" s="161"/>
      <c r="J199" s="172">
        <f>BK199</f>
        <v>0</v>
      </c>
      <c r="K199" s="158"/>
      <c r="L199" s="163"/>
      <c r="M199" s="164"/>
      <c r="N199" s="165"/>
      <c r="O199" s="165"/>
      <c r="P199" s="166">
        <f>SUM(P200:P205)</f>
        <v>0</v>
      </c>
      <c r="Q199" s="165"/>
      <c r="R199" s="166">
        <f>SUM(R200:R205)</f>
        <v>7.0408800000000005</v>
      </c>
      <c r="S199" s="165"/>
      <c r="T199" s="167">
        <f>SUM(T200:T205)</f>
        <v>0</v>
      </c>
      <c r="AR199" s="168" t="s">
        <v>76</v>
      </c>
      <c r="AT199" s="169" t="s">
        <v>70</v>
      </c>
      <c r="AU199" s="169" t="s">
        <v>76</v>
      </c>
      <c r="AY199" s="168" t="s">
        <v>124</v>
      </c>
      <c r="BK199" s="170">
        <f>SUM(BK200:BK205)</f>
        <v>0</v>
      </c>
    </row>
    <row r="200" spans="1:65" s="2" customFormat="1" ht="37.9" customHeight="1">
      <c r="A200" s="34"/>
      <c r="B200" s="35"/>
      <c r="C200" s="173" t="s">
        <v>285</v>
      </c>
      <c r="D200" s="173" t="s">
        <v>127</v>
      </c>
      <c r="E200" s="174" t="s">
        <v>996</v>
      </c>
      <c r="F200" s="175" t="s">
        <v>997</v>
      </c>
      <c r="G200" s="176" t="s">
        <v>130</v>
      </c>
      <c r="H200" s="177">
        <v>3.556</v>
      </c>
      <c r="I200" s="178"/>
      <c r="J200" s="179">
        <f>ROUND(I200*H200,2)</f>
        <v>0</v>
      </c>
      <c r="K200" s="175" t="s">
        <v>131</v>
      </c>
      <c r="L200" s="39"/>
      <c r="M200" s="180" t="s">
        <v>19</v>
      </c>
      <c r="N200" s="181" t="s">
        <v>42</v>
      </c>
      <c r="O200" s="64"/>
      <c r="P200" s="182">
        <f>O200*H200</f>
        <v>0</v>
      </c>
      <c r="Q200" s="182">
        <v>1.98</v>
      </c>
      <c r="R200" s="182">
        <f>Q200*H200</f>
        <v>7.0408800000000005</v>
      </c>
      <c r="S200" s="182">
        <v>0</v>
      </c>
      <c r="T200" s="183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4" t="s">
        <v>81</v>
      </c>
      <c r="AT200" s="184" t="s">
        <v>127</v>
      </c>
      <c r="AU200" s="184" t="s">
        <v>80</v>
      </c>
      <c r="AY200" s="17" t="s">
        <v>124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17" t="s">
        <v>76</v>
      </c>
      <c r="BK200" s="185">
        <f>ROUND(I200*H200,2)</f>
        <v>0</v>
      </c>
      <c r="BL200" s="17" t="s">
        <v>81</v>
      </c>
      <c r="BM200" s="184" t="s">
        <v>998</v>
      </c>
    </row>
    <row r="201" spans="1:47" s="2" customFormat="1" ht="11.25">
      <c r="A201" s="34"/>
      <c r="B201" s="35"/>
      <c r="C201" s="36"/>
      <c r="D201" s="186" t="s">
        <v>133</v>
      </c>
      <c r="E201" s="36"/>
      <c r="F201" s="187" t="s">
        <v>999</v>
      </c>
      <c r="G201" s="36"/>
      <c r="H201" s="36"/>
      <c r="I201" s="188"/>
      <c r="J201" s="36"/>
      <c r="K201" s="36"/>
      <c r="L201" s="39"/>
      <c r="M201" s="189"/>
      <c r="N201" s="190"/>
      <c r="O201" s="64"/>
      <c r="P201" s="64"/>
      <c r="Q201" s="64"/>
      <c r="R201" s="64"/>
      <c r="S201" s="64"/>
      <c r="T201" s="65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133</v>
      </c>
      <c r="AU201" s="17" t="s">
        <v>80</v>
      </c>
    </row>
    <row r="202" spans="2:51" s="15" customFormat="1" ht="11.25">
      <c r="B202" s="224"/>
      <c r="C202" s="225"/>
      <c r="D202" s="193" t="s">
        <v>135</v>
      </c>
      <c r="E202" s="226" t="s">
        <v>19</v>
      </c>
      <c r="F202" s="227" t="s">
        <v>1000</v>
      </c>
      <c r="G202" s="225"/>
      <c r="H202" s="226" t="s">
        <v>19</v>
      </c>
      <c r="I202" s="228"/>
      <c r="J202" s="225"/>
      <c r="K202" s="225"/>
      <c r="L202" s="229"/>
      <c r="M202" s="230"/>
      <c r="N202" s="231"/>
      <c r="O202" s="231"/>
      <c r="P202" s="231"/>
      <c r="Q202" s="231"/>
      <c r="R202" s="231"/>
      <c r="S202" s="231"/>
      <c r="T202" s="232"/>
      <c r="AT202" s="233" t="s">
        <v>135</v>
      </c>
      <c r="AU202" s="233" t="s">
        <v>80</v>
      </c>
      <c r="AV202" s="15" t="s">
        <v>76</v>
      </c>
      <c r="AW202" s="15" t="s">
        <v>33</v>
      </c>
      <c r="AX202" s="15" t="s">
        <v>71</v>
      </c>
      <c r="AY202" s="233" t="s">
        <v>124</v>
      </c>
    </row>
    <row r="203" spans="2:51" s="13" customFormat="1" ht="11.25">
      <c r="B203" s="191"/>
      <c r="C203" s="192"/>
      <c r="D203" s="193" t="s">
        <v>135</v>
      </c>
      <c r="E203" s="194" t="s">
        <v>19</v>
      </c>
      <c r="F203" s="195" t="s">
        <v>1001</v>
      </c>
      <c r="G203" s="192"/>
      <c r="H203" s="196">
        <v>2.356</v>
      </c>
      <c r="I203" s="197"/>
      <c r="J203" s="192"/>
      <c r="K203" s="192"/>
      <c r="L203" s="198"/>
      <c r="M203" s="199"/>
      <c r="N203" s="200"/>
      <c r="O203" s="200"/>
      <c r="P203" s="200"/>
      <c r="Q203" s="200"/>
      <c r="R203" s="200"/>
      <c r="S203" s="200"/>
      <c r="T203" s="201"/>
      <c r="AT203" s="202" t="s">
        <v>135</v>
      </c>
      <c r="AU203" s="202" t="s">
        <v>80</v>
      </c>
      <c r="AV203" s="13" t="s">
        <v>80</v>
      </c>
      <c r="AW203" s="13" t="s">
        <v>33</v>
      </c>
      <c r="AX203" s="13" t="s">
        <v>71</v>
      </c>
      <c r="AY203" s="202" t="s">
        <v>124</v>
      </c>
    </row>
    <row r="204" spans="2:51" s="13" customFormat="1" ht="11.25">
      <c r="B204" s="191"/>
      <c r="C204" s="192"/>
      <c r="D204" s="193" t="s">
        <v>135</v>
      </c>
      <c r="E204" s="194" t="s">
        <v>19</v>
      </c>
      <c r="F204" s="195" t="s">
        <v>1002</v>
      </c>
      <c r="G204" s="192"/>
      <c r="H204" s="196">
        <v>1.2</v>
      </c>
      <c r="I204" s="197"/>
      <c r="J204" s="192"/>
      <c r="K204" s="192"/>
      <c r="L204" s="198"/>
      <c r="M204" s="199"/>
      <c r="N204" s="200"/>
      <c r="O204" s="200"/>
      <c r="P204" s="200"/>
      <c r="Q204" s="200"/>
      <c r="R204" s="200"/>
      <c r="S204" s="200"/>
      <c r="T204" s="201"/>
      <c r="AT204" s="202" t="s">
        <v>135</v>
      </c>
      <c r="AU204" s="202" t="s">
        <v>80</v>
      </c>
      <c r="AV204" s="13" t="s">
        <v>80</v>
      </c>
      <c r="AW204" s="13" t="s">
        <v>33</v>
      </c>
      <c r="AX204" s="13" t="s">
        <v>71</v>
      </c>
      <c r="AY204" s="202" t="s">
        <v>124</v>
      </c>
    </row>
    <row r="205" spans="2:51" s="14" customFormat="1" ht="11.25">
      <c r="B205" s="203"/>
      <c r="C205" s="204"/>
      <c r="D205" s="193" t="s">
        <v>135</v>
      </c>
      <c r="E205" s="205" t="s">
        <v>19</v>
      </c>
      <c r="F205" s="206" t="s">
        <v>137</v>
      </c>
      <c r="G205" s="204"/>
      <c r="H205" s="207">
        <v>3.556</v>
      </c>
      <c r="I205" s="208"/>
      <c r="J205" s="204"/>
      <c r="K205" s="204"/>
      <c r="L205" s="209"/>
      <c r="M205" s="210"/>
      <c r="N205" s="211"/>
      <c r="O205" s="211"/>
      <c r="P205" s="211"/>
      <c r="Q205" s="211"/>
      <c r="R205" s="211"/>
      <c r="S205" s="211"/>
      <c r="T205" s="212"/>
      <c r="AT205" s="213" t="s">
        <v>135</v>
      </c>
      <c r="AU205" s="213" t="s">
        <v>80</v>
      </c>
      <c r="AV205" s="14" t="s">
        <v>81</v>
      </c>
      <c r="AW205" s="14" t="s">
        <v>33</v>
      </c>
      <c r="AX205" s="14" t="s">
        <v>76</v>
      </c>
      <c r="AY205" s="213" t="s">
        <v>124</v>
      </c>
    </row>
    <row r="206" spans="2:63" s="12" customFormat="1" ht="22.9" customHeight="1">
      <c r="B206" s="157"/>
      <c r="C206" s="158"/>
      <c r="D206" s="159" t="s">
        <v>70</v>
      </c>
      <c r="E206" s="171" t="s">
        <v>142</v>
      </c>
      <c r="F206" s="171" t="s">
        <v>1003</v>
      </c>
      <c r="G206" s="158"/>
      <c r="H206" s="158"/>
      <c r="I206" s="161"/>
      <c r="J206" s="172">
        <f>BK206</f>
        <v>0</v>
      </c>
      <c r="K206" s="158"/>
      <c r="L206" s="163"/>
      <c r="M206" s="164"/>
      <c r="N206" s="165"/>
      <c r="O206" s="165"/>
      <c r="P206" s="166">
        <f>SUM(P207:P208)</f>
        <v>0</v>
      </c>
      <c r="Q206" s="165"/>
      <c r="R206" s="166">
        <f>SUM(R207:R208)</f>
        <v>2.63979</v>
      </c>
      <c r="S206" s="165"/>
      <c r="T206" s="167">
        <f>SUM(T207:T208)</f>
        <v>0</v>
      </c>
      <c r="AR206" s="168" t="s">
        <v>76</v>
      </c>
      <c r="AT206" s="169" t="s">
        <v>70</v>
      </c>
      <c r="AU206" s="169" t="s">
        <v>76</v>
      </c>
      <c r="AY206" s="168" t="s">
        <v>124</v>
      </c>
      <c r="BK206" s="170">
        <f>SUM(BK207:BK208)</f>
        <v>0</v>
      </c>
    </row>
    <row r="207" spans="1:65" s="2" customFormat="1" ht="37.9" customHeight="1">
      <c r="A207" s="34"/>
      <c r="B207" s="35"/>
      <c r="C207" s="173" t="s">
        <v>291</v>
      </c>
      <c r="D207" s="173" t="s">
        <v>127</v>
      </c>
      <c r="E207" s="174" t="s">
        <v>1004</v>
      </c>
      <c r="F207" s="175" t="s">
        <v>1005</v>
      </c>
      <c r="G207" s="176" t="s">
        <v>854</v>
      </c>
      <c r="H207" s="177">
        <v>1</v>
      </c>
      <c r="I207" s="178"/>
      <c r="J207" s="179">
        <f>ROUND(I207*H207,2)</f>
        <v>0</v>
      </c>
      <c r="K207" s="175" t="s">
        <v>19</v>
      </c>
      <c r="L207" s="39"/>
      <c r="M207" s="180" t="s">
        <v>19</v>
      </c>
      <c r="N207" s="181" t="s">
        <v>42</v>
      </c>
      <c r="O207" s="64"/>
      <c r="P207" s="182">
        <f>O207*H207</f>
        <v>0</v>
      </c>
      <c r="Q207" s="182">
        <v>2.52979</v>
      </c>
      <c r="R207" s="182">
        <f>Q207*H207</f>
        <v>2.52979</v>
      </c>
      <c r="S207" s="182">
        <v>0</v>
      </c>
      <c r="T207" s="183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4" t="s">
        <v>81</v>
      </c>
      <c r="AT207" s="184" t="s">
        <v>127</v>
      </c>
      <c r="AU207" s="184" t="s">
        <v>80</v>
      </c>
      <c r="AY207" s="17" t="s">
        <v>124</v>
      </c>
      <c r="BE207" s="185">
        <f>IF(N207="základní",J207,0)</f>
        <v>0</v>
      </c>
      <c r="BF207" s="185">
        <f>IF(N207="snížená",J207,0)</f>
        <v>0</v>
      </c>
      <c r="BG207" s="185">
        <f>IF(N207="zákl. přenesená",J207,0)</f>
        <v>0</v>
      </c>
      <c r="BH207" s="185">
        <f>IF(N207="sníž. přenesená",J207,0)</f>
        <v>0</v>
      </c>
      <c r="BI207" s="185">
        <f>IF(N207="nulová",J207,0)</f>
        <v>0</v>
      </c>
      <c r="BJ207" s="17" t="s">
        <v>76</v>
      </c>
      <c r="BK207" s="185">
        <f>ROUND(I207*H207,2)</f>
        <v>0</v>
      </c>
      <c r="BL207" s="17" t="s">
        <v>81</v>
      </c>
      <c r="BM207" s="184" t="s">
        <v>1006</v>
      </c>
    </row>
    <row r="208" spans="1:65" s="2" customFormat="1" ht="16.5" customHeight="1">
      <c r="A208" s="34"/>
      <c r="B208" s="35"/>
      <c r="C208" s="173" t="s">
        <v>296</v>
      </c>
      <c r="D208" s="173" t="s">
        <v>127</v>
      </c>
      <c r="E208" s="174" t="s">
        <v>1007</v>
      </c>
      <c r="F208" s="175" t="s">
        <v>1008</v>
      </c>
      <c r="G208" s="176" t="s">
        <v>177</v>
      </c>
      <c r="H208" s="177">
        <v>1</v>
      </c>
      <c r="I208" s="178"/>
      <c r="J208" s="179">
        <f>ROUND(I208*H208,2)</f>
        <v>0</v>
      </c>
      <c r="K208" s="175" t="s">
        <v>19</v>
      </c>
      <c r="L208" s="39"/>
      <c r="M208" s="180" t="s">
        <v>19</v>
      </c>
      <c r="N208" s="181" t="s">
        <v>42</v>
      </c>
      <c r="O208" s="64"/>
      <c r="P208" s="182">
        <f>O208*H208</f>
        <v>0</v>
      </c>
      <c r="Q208" s="182">
        <v>0.11</v>
      </c>
      <c r="R208" s="182">
        <f>Q208*H208</f>
        <v>0.11</v>
      </c>
      <c r="S208" s="182">
        <v>0</v>
      </c>
      <c r="T208" s="183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4" t="s">
        <v>81</v>
      </c>
      <c r="AT208" s="184" t="s">
        <v>127</v>
      </c>
      <c r="AU208" s="184" t="s">
        <v>80</v>
      </c>
      <c r="AY208" s="17" t="s">
        <v>124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17" t="s">
        <v>76</v>
      </c>
      <c r="BK208" s="185">
        <f>ROUND(I208*H208,2)</f>
        <v>0</v>
      </c>
      <c r="BL208" s="17" t="s">
        <v>81</v>
      </c>
      <c r="BM208" s="184" t="s">
        <v>1009</v>
      </c>
    </row>
    <row r="209" spans="2:63" s="12" customFormat="1" ht="22.9" customHeight="1">
      <c r="B209" s="157"/>
      <c r="C209" s="158"/>
      <c r="D209" s="159" t="s">
        <v>70</v>
      </c>
      <c r="E209" s="171" t="s">
        <v>81</v>
      </c>
      <c r="F209" s="171" t="s">
        <v>419</v>
      </c>
      <c r="G209" s="158"/>
      <c r="H209" s="158"/>
      <c r="I209" s="161"/>
      <c r="J209" s="172">
        <f>BK209</f>
        <v>0</v>
      </c>
      <c r="K209" s="158"/>
      <c r="L209" s="163"/>
      <c r="M209" s="164"/>
      <c r="N209" s="165"/>
      <c r="O209" s="165"/>
      <c r="P209" s="166">
        <f>SUM(P210:P215)</f>
        <v>0</v>
      </c>
      <c r="Q209" s="165"/>
      <c r="R209" s="166">
        <f>SUM(R210:R215)</f>
        <v>13.76102406</v>
      </c>
      <c r="S209" s="165"/>
      <c r="T209" s="167">
        <f>SUM(T210:T215)</f>
        <v>0</v>
      </c>
      <c r="AR209" s="168" t="s">
        <v>76</v>
      </c>
      <c r="AT209" s="169" t="s">
        <v>70</v>
      </c>
      <c r="AU209" s="169" t="s">
        <v>76</v>
      </c>
      <c r="AY209" s="168" t="s">
        <v>124</v>
      </c>
      <c r="BK209" s="170">
        <f>SUM(BK210:BK215)</f>
        <v>0</v>
      </c>
    </row>
    <row r="210" spans="1:65" s="2" customFormat="1" ht="33" customHeight="1">
      <c r="A210" s="34"/>
      <c r="B210" s="35"/>
      <c r="C210" s="173" t="s">
        <v>302</v>
      </c>
      <c r="D210" s="173" t="s">
        <v>127</v>
      </c>
      <c r="E210" s="174" t="s">
        <v>1010</v>
      </c>
      <c r="F210" s="175" t="s">
        <v>1011</v>
      </c>
      <c r="G210" s="176" t="s">
        <v>130</v>
      </c>
      <c r="H210" s="177">
        <v>7.278</v>
      </c>
      <c r="I210" s="178"/>
      <c r="J210" s="179">
        <f>ROUND(I210*H210,2)</f>
        <v>0</v>
      </c>
      <c r="K210" s="175" t="s">
        <v>131</v>
      </c>
      <c r="L210" s="39"/>
      <c r="M210" s="180" t="s">
        <v>19</v>
      </c>
      <c r="N210" s="181" t="s">
        <v>42</v>
      </c>
      <c r="O210" s="64"/>
      <c r="P210" s="182">
        <f>O210*H210</f>
        <v>0</v>
      </c>
      <c r="Q210" s="182">
        <v>1.89077</v>
      </c>
      <c r="R210" s="182">
        <f>Q210*H210</f>
        <v>13.76102406</v>
      </c>
      <c r="S210" s="182">
        <v>0</v>
      </c>
      <c r="T210" s="183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4" t="s">
        <v>81</v>
      </c>
      <c r="AT210" s="184" t="s">
        <v>127</v>
      </c>
      <c r="AU210" s="184" t="s">
        <v>80</v>
      </c>
      <c r="AY210" s="17" t="s">
        <v>124</v>
      </c>
      <c r="BE210" s="185">
        <f>IF(N210="základní",J210,0)</f>
        <v>0</v>
      </c>
      <c r="BF210" s="185">
        <f>IF(N210="snížená",J210,0)</f>
        <v>0</v>
      </c>
      <c r="BG210" s="185">
        <f>IF(N210="zákl. přenesená",J210,0)</f>
        <v>0</v>
      </c>
      <c r="BH210" s="185">
        <f>IF(N210="sníž. přenesená",J210,0)</f>
        <v>0</v>
      </c>
      <c r="BI210" s="185">
        <f>IF(N210="nulová",J210,0)</f>
        <v>0</v>
      </c>
      <c r="BJ210" s="17" t="s">
        <v>76</v>
      </c>
      <c r="BK210" s="185">
        <f>ROUND(I210*H210,2)</f>
        <v>0</v>
      </c>
      <c r="BL210" s="17" t="s">
        <v>81</v>
      </c>
      <c r="BM210" s="184" t="s">
        <v>1012</v>
      </c>
    </row>
    <row r="211" spans="1:47" s="2" customFormat="1" ht="11.25">
      <c r="A211" s="34"/>
      <c r="B211" s="35"/>
      <c r="C211" s="36"/>
      <c r="D211" s="186" t="s">
        <v>133</v>
      </c>
      <c r="E211" s="36"/>
      <c r="F211" s="187" t="s">
        <v>1013</v>
      </c>
      <c r="G211" s="36"/>
      <c r="H211" s="36"/>
      <c r="I211" s="188"/>
      <c r="J211" s="36"/>
      <c r="K211" s="36"/>
      <c r="L211" s="39"/>
      <c r="M211" s="189"/>
      <c r="N211" s="190"/>
      <c r="O211" s="64"/>
      <c r="P211" s="64"/>
      <c r="Q211" s="64"/>
      <c r="R211" s="64"/>
      <c r="S211" s="64"/>
      <c r="T211" s="65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133</v>
      </c>
      <c r="AU211" s="17" t="s">
        <v>80</v>
      </c>
    </row>
    <row r="212" spans="2:51" s="15" customFormat="1" ht="11.25">
      <c r="B212" s="224"/>
      <c r="C212" s="225"/>
      <c r="D212" s="193" t="s">
        <v>135</v>
      </c>
      <c r="E212" s="226" t="s">
        <v>19</v>
      </c>
      <c r="F212" s="227" t="s">
        <v>1014</v>
      </c>
      <c r="G212" s="225"/>
      <c r="H212" s="226" t="s">
        <v>19</v>
      </c>
      <c r="I212" s="228"/>
      <c r="J212" s="225"/>
      <c r="K212" s="225"/>
      <c r="L212" s="229"/>
      <c r="M212" s="230"/>
      <c r="N212" s="231"/>
      <c r="O212" s="231"/>
      <c r="P212" s="231"/>
      <c r="Q212" s="231"/>
      <c r="R212" s="231"/>
      <c r="S212" s="231"/>
      <c r="T212" s="232"/>
      <c r="AT212" s="233" t="s">
        <v>135</v>
      </c>
      <c r="AU212" s="233" t="s">
        <v>80</v>
      </c>
      <c r="AV212" s="15" t="s">
        <v>76</v>
      </c>
      <c r="AW212" s="15" t="s">
        <v>33</v>
      </c>
      <c r="AX212" s="15" t="s">
        <v>71</v>
      </c>
      <c r="AY212" s="233" t="s">
        <v>124</v>
      </c>
    </row>
    <row r="213" spans="2:51" s="13" customFormat="1" ht="11.25">
      <c r="B213" s="191"/>
      <c r="C213" s="192"/>
      <c r="D213" s="193" t="s">
        <v>135</v>
      </c>
      <c r="E213" s="194" t="s">
        <v>19</v>
      </c>
      <c r="F213" s="195" t="s">
        <v>1015</v>
      </c>
      <c r="G213" s="192"/>
      <c r="H213" s="196">
        <v>3.438</v>
      </c>
      <c r="I213" s="197"/>
      <c r="J213" s="192"/>
      <c r="K213" s="192"/>
      <c r="L213" s="198"/>
      <c r="M213" s="199"/>
      <c r="N213" s="200"/>
      <c r="O213" s="200"/>
      <c r="P213" s="200"/>
      <c r="Q213" s="200"/>
      <c r="R213" s="200"/>
      <c r="S213" s="200"/>
      <c r="T213" s="201"/>
      <c r="AT213" s="202" t="s">
        <v>135</v>
      </c>
      <c r="AU213" s="202" t="s">
        <v>80</v>
      </c>
      <c r="AV213" s="13" t="s">
        <v>80</v>
      </c>
      <c r="AW213" s="13" t="s">
        <v>33</v>
      </c>
      <c r="AX213" s="13" t="s">
        <v>71</v>
      </c>
      <c r="AY213" s="202" t="s">
        <v>124</v>
      </c>
    </row>
    <row r="214" spans="2:51" s="13" customFormat="1" ht="11.25">
      <c r="B214" s="191"/>
      <c r="C214" s="192"/>
      <c r="D214" s="193" t="s">
        <v>135</v>
      </c>
      <c r="E214" s="194" t="s">
        <v>19</v>
      </c>
      <c r="F214" s="195" t="s">
        <v>1016</v>
      </c>
      <c r="G214" s="192"/>
      <c r="H214" s="196">
        <v>3.84</v>
      </c>
      <c r="I214" s="197"/>
      <c r="J214" s="192"/>
      <c r="K214" s="192"/>
      <c r="L214" s="198"/>
      <c r="M214" s="199"/>
      <c r="N214" s="200"/>
      <c r="O214" s="200"/>
      <c r="P214" s="200"/>
      <c r="Q214" s="200"/>
      <c r="R214" s="200"/>
      <c r="S214" s="200"/>
      <c r="T214" s="201"/>
      <c r="AT214" s="202" t="s">
        <v>135</v>
      </c>
      <c r="AU214" s="202" t="s">
        <v>80</v>
      </c>
      <c r="AV214" s="13" t="s">
        <v>80</v>
      </c>
      <c r="AW214" s="13" t="s">
        <v>33</v>
      </c>
      <c r="AX214" s="13" t="s">
        <v>71</v>
      </c>
      <c r="AY214" s="202" t="s">
        <v>124</v>
      </c>
    </row>
    <row r="215" spans="2:51" s="14" customFormat="1" ht="11.25">
      <c r="B215" s="203"/>
      <c r="C215" s="204"/>
      <c r="D215" s="193" t="s">
        <v>135</v>
      </c>
      <c r="E215" s="205" t="s">
        <v>19</v>
      </c>
      <c r="F215" s="206" t="s">
        <v>137</v>
      </c>
      <c r="G215" s="204"/>
      <c r="H215" s="207">
        <v>7.278</v>
      </c>
      <c r="I215" s="208"/>
      <c r="J215" s="204"/>
      <c r="K215" s="204"/>
      <c r="L215" s="209"/>
      <c r="M215" s="210"/>
      <c r="N215" s="211"/>
      <c r="O215" s="211"/>
      <c r="P215" s="211"/>
      <c r="Q215" s="211"/>
      <c r="R215" s="211"/>
      <c r="S215" s="211"/>
      <c r="T215" s="212"/>
      <c r="AT215" s="213" t="s">
        <v>135</v>
      </c>
      <c r="AU215" s="213" t="s">
        <v>80</v>
      </c>
      <c r="AV215" s="14" t="s">
        <v>81</v>
      </c>
      <c r="AW215" s="14" t="s">
        <v>33</v>
      </c>
      <c r="AX215" s="14" t="s">
        <v>76</v>
      </c>
      <c r="AY215" s="213" t="s">
        <v>124</v>
      </c>
    </row>
    <row r="216" spans="2:63" s="12" customFormat="1" ht="22.9" customHeight="1">
      <c r="B216" s="157"/>
      <c r="C216" s="158"/>
      <c r="D216" s="159" t="s">
        <v>70</v>
      </c>
      <c r="E216" s="171" t="s">
        <v>151</v>
      </c>
      <c r="F216" s="171" t="s">
        <v>538</v>
      </c>
      <c r="G216" s="158"/>
      <c r="H216" s="158"/>
      <c r="I216" s="161"/>
      <c r="J216" s="172">
        <f>BK216</f>
        <v>0</v>
      </c>
      <c r="K216" s="158"/>
      <c r="L216" s="163"/>
      <c r="M216" s="164"/>
      <c r="N216" s="165"/>
      <c r="O216" s="165"/>
      <c r="P216" s="166">
        <f>SUM(P217:P275)</f>
        <v>0</v>
      </c>
      <c r="Q216" s="165"/>
      <c r="R216" s="166">
        <f>SUM(R217:R275)</f>
        <v>2.890189</v>
      </c>
      <c r="S216" s="165"/>
      <c r="T216" s="167">
        <f>SUM(T217:T275)</f>
        <v>0</v>
      </c>
      <c r="AR216" s="168" t="s">
        <v>76</v>
      </c>
      <c r="AT216" s="169" t="s">
        <v>70</v>
      </c>
      <c r="AU216" s="169" t="s">
        <v>76</v>
      </c>
      <c r="AY216" s="168" t="s">
        <v>124</v>
      </c>
      <c r="BK216" s="170">
        <f>SUM(BK217:BK275)</f>
        <v>0</v>
      </c>
    </row>
    <row r="217" spans="1:65" s="2" customFormat="1" ht="33" customHeight="1">
      <c r="A217" s="34"/>
      <c r="B217" s="35"/>
      <c r="C217" s="173" t="s">
        <v>257</v>
      </c>
      <c r="D217" s="173" t="s">
        <v>127</v>
      </c>
      <c r="E217" s="174" t="s">
        <v>1017</v>
      </c>
      <c r="F217" s="175" t="s">
        <v>1018</v>
      </c>
      <c r="G217" s="176" t="s">
        <v>224</v>
      </c>
      <c r="H217" s="177">
        <v>25.6</v>
      </c>
      <c r="I217" s="178"/>
      <c r="J217" s="179">
        <f>ROUND(I217*H217,2)</f>
        <v>0</v>
      </c>
      <c r="K217" s="175" t="s">
        <v>131</v>
      </c>
      <c r="L217" s="39"/>
      <c r="M217" s="180" t="s">
        <v>19</v>
      </c>
      <c r="N217" s="181" t="s">
        <v>42</v>
      </c>
      <c r="O217" s="64"/>
      <c r="P217" s="182">
        <f>O217*H217</f>
        <v>0</v>
      </c>
      <c r="Q217" s="182">
        <v>1E-05</v>
      </c>
      <c r="R217" s="182">
        <f>Q217*H217</f>
        <v>0.00025600000000000004</v>
      </c>
      <c r="S217" s="182">
        <v>0</v>
      </c>
      <c r="T217" s="183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4" t="s">
        <v>81</v>
      </c>
      <c r="AT217" s="184" t="s">
        <v>127</v>
      </c>
      <c r="AU217" s="184" t="s">
        <v>80</v>
      </c>
      <c r="AY217" s="17" t="s">
        <v>124</v>
      </c>
      <c r="BE217" s="185">
        <f>IF(N217="základní",J217,0)</f>
        <v>0</v>
      </c>
      <c r="BF217" s="185">
        <f>IF(N217="snížená",J217,0)</f>
        <v>0</v>
      </c>
      <c r="BG217" s="185">
        <f>IF(N217="zákl. přenesená",J217,0)</f>
        <v>0</v>
      </c>
      <c r="BH217" s="185">
        <f>IF(N217="sníž. přenesená",J217,0)</f>
        <v>0</v>
      </c>
      <c r="BI217" s="185">
        <f>IF(N217="nulová",J217,0)</f>
        <v>0</v>
      </c>
      <c r="BJ217" s="17" t="s">
        <v>76</v>
      </c>
      <c r="BK217" s="185">
        <f>ROUND(I217*H217,2)</f>
        <v>0</v>
      </c>
      <c r="BL217" s="17" t="s">
        <v>81</v>
      </c>
      <c r="BM217" s="184" t="s">
        <v>1019</v>
      </c>
    </row>
    <row r="218" spans="1:47" s="2" customFormat="1" ht="11.25">
      <c r="A218" s="34"/>
      <c r="B218" s="35"/>
      <c r="C218" s="36"/>
      <c r="D218" s="186" t="s">
        <v>133</v>
      </c>
      <c r="E218" s="36"/>
      <c r="F218" s="187" t="s">
        <v>1020</v>
      </c>
      <c r="G218" s="36"/>
      <c r="H218" s="36"/>
      <c r="I218" s="188"/>
      <c r="J218" s="36"/>
      <c r="K218" s="36"/>
      <c r="L218" s="39"/>
      <c r="M218" s="189"/>
      <c r="N218" s="190"/>
      <c r="O218" s="64"/>
      <c r="P218" s="64"/>
      <c r="Q218" s="64"/>
      <c r="R218" s="64"/>
      <c r="S218" s="64"/>
      <c r="T218" s="65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133</v>
      </c>
      <c r="AU218" s="17" t="s">
        <v>80</v>
      </c>
    </row>
    <row r="219" spans="2:51" s="15" customFormat="1" ht="11.25">
      <c r="B219" s="224"/>
      <c r="C219" s="225"/>
      <c r="D219" s="193" t="s">
        <v>135</v>
      </c>
      <c r="E219" s="226" t="s">
        <v>19</v>
      </c>
      <c r="F219" s="227" t="s">
        <v>920</v>
      </c>
      <c r="G219" s="225"/>
      <c r="H219" s="226" t="s">
        <v>19</v>
      </c>
      <c r="I219" s="228"/>
      <c r="J219" s="225"/>
      <c r="K219" s="225"/>
      <c r="L219" s="229"/>
      <c r="M219" s="230"/>
      <c r="N219" s="231"/>
      <c r="O219" s="231"/>
      <c r="P219" s="231"/>
      <c r="Q219" s="231"/>
      <c r="R219" s="231"/>
      <c r="S219" s="231"/>
      <c r="T219" s="232"/>
      <c r="AT219" s="233" t="s">
        <v>135</v>
      </c>
      <c r="AU219" s="233" t="s">
        <v>80</v>
      </c>
      <c r="AV219" s="15" t="s">
        <v>76</v>
      </c>
      <c r="AW219" s="15" t="s">
        <v>33</v>
      </c>
      <c r="AX219" s="15" t="s">
        <v>71</v>
      </c>
      <c r="AY219" s="233" t="s">
        <v>124</v>
      </c>
    </row>
    <row r="220" spans="2:51" s="13" customFormat="1" ht="11.25">
      <c r="B220" s="191"/>
      <c r="C220" s="192"/>
      <c r="D220" s="193" t="s">
        <v>135</v>
      </c>
      <c r="E220" s="194" t="s">
        <v>19</v>
      </c>
      <c r="F220" s="195" t="s">
        <v>1021</v>
      </c>
      <c r="G220" s="192"/>
      <c r="H220" s="196">
        <v>25.6</v>
      </c>
      <c r="I220" s="197"/>
      <c r="J220" s="192"/>
      <c r="K220" s="192"/>
      <c r="L220" s="198"/>
      <c r="M220" s="199"/>
      <c r="N220" s="200"/>
      <c r="O220" s="200"/>
      <c r="P220" s="200"/>
      <c r="Q220" s="200"/>
      <c r="R220" s="200"/>
      <c r="S220" s="200"/>
      <c r="T220" s="201"/>
      <c r="AT220" s="202" t="s">
        <v>135</v>
      </c>
      <c r="AU220" s="202" t="s">
        <v>80</v>
      </c>
      <c r="AV220" s="13" t="s">
        <v>80</v>
      </c>
      <c r="AW220" s="13" t="s">
        <v>33</v>
      </c>
      <c r="AX220" s="13" t="s">
        <v>71</v>
      </c>
      <c r="AY220" s="202" t="s">
        <v>124</v>
      </c>
    </row>
    <row r="221" spans="2:51" s="14" customFormat="1" ht="11.25">
      <c r="B221" s="203"/>
      <c r="C221" s="204"/>
      <c r="D221" s="193" t="s">
        <v>135</v>
      </c>
      <c r="E221" s="205" t="s">
        <v>19</v>
      </c>
      <c r="F221" s="206" t="s">
        <v>137</v>
      </c>
      <c r="G221" s="204"/>
      <c r="H221" s="207">
        <v>25.6</v>
      </c>
      <c r="I221" s="208"/>
      <c r="J221" s="204"/>
      <c r="K221" s="204"/>
      <c r="L221" s="209"/>
      <c r="M221" s="210"/>
      <c r="N221" s="211"/>
      <c r="O221" s="211"/>
      <c r="P221" s="211"/>
      <c r="Q221" s="211"/>
      <c r="R221" s="211"/>
      <c r="S221" s="211"/>
      <c r="T221" s="212"/>
      <c r="AT221" s="213" t="s">
        <v>135</v>
      </c>
      <c r="AU221" s="213" t="s">
        <v>80</v>
      </c>
      <c r="AV221" s="14" t="s">
        <v>81</v>
      </c>
      <c r="AW221" s="14" t="s">
        <v>33</v>
      </c>
      <c r="AX221" s="14" t="s">
        <v>76</v>
      </c>
      <c r="AY221" s="213" t="s">
        <v>124</v>
      </c>
    </row>
    <row r="222" spans="1:65" s="2" customFormat="1" ht="24.2" customHeight="1">
      <c r="A222" s="34"/>
      <c r="B222" s="35"/>
      <c r="C222" s="214" t="s">
        <v>311</v>
      </c>
      <c r="D222" s="214" t="s">
        <v>147</v>
      </c>
      <c r="E222" s="215" t="s">
        <v>1022</v>
      </c>
      <c r="F222" s="216" t="s">
        <v>1023</v>
      </c>
      <c r="G222" s="217" t="s">
        <v>224</v>
      </c>
      <c r="H222" s="218">
        <v>26.112</v>
      </c>
      <c r="I222" s="219"/>
      <c r="J222" s="220">
        <f>ROUND(I222*H222,2)</f>
        <v>0</v>
      </c>
      <c r="K222" s="216" t="s">
        <v>131</v>
      </c>
      <c r="L222" s="221"/>
      <c r="M222" s="222" t="s">
        <v>19</v>
      </c>
      <c r="N222" s="223" t="s">
        <v>42</v>
      </c>
      <c r="O222" s="64"/>
      <c r="P222" s="182">
        <f>O222*H222</f>
        <v>0</v>
      </c>
      <c r="Q222" s="182">
        <v>0.0029</v>
      </c>
      <c r="R222" s="182">
        <f>Q222*H222</f>
        <v>0.0757248</v>
      </c>
      <c r="S222" s="182">
        <v>0</v>
      </c>
      <c r="T222" s="183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4" t="s">
        <v>151</v>
      </c>
      <c r="AT222" s="184" t="s">
        <v>147</v>
      </c>
      <c r="AU222" s="184" t="s">
        <v>80</v>
      </c>
      <c r="AY222" s="17" t="s">
        <v>124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17" t="s">
        <v>76</v>
      </c>
      <c r="BK222" s="185">
        <f>ROUND(I222*H222,2)</f>
        <v>0</v>
      </c>
      <c r="BL222" s="17" t="s">
        <v>81</v>
      </c>
      <c r="BM222" s="184" t="s">
        <v>1024</v>
      </c>
    </row>
    <row r="223" spans="2:51" s="13" customFormat="1" ht="11.25">
      <c r="B223" s="191"/>
      <c r="C223" s="192"/>
      <c r="D223" s="193" t="s">
        <v>135</v>
      </c>
      <c r="E223" s="194" t="s">
        <v>19</v>
      </c>
      <c r="F223" s="195" t="s">
        <v>1025</v>
      </c>
      <c r="G223" s="192"/>
      <c r="H223" s="196">
        <v>26.112</v>
      </c>
      <c r="I223" s="197"/>
      <c r="J223" s="192"/>
      <c r="K223" s="192"/>
      <c r="L223" s="198"/>
      <c r="M223" s="199"/>
      <c r="N223" s="200"/>
      <c r="O223" s="200"/>
      <c r="P223" s="200"/>
      <c r="Q223" s="200"/>
      <c r="R223" s="200"/>
      <c r="S223" s="200"/>
      <c r="T223" s="201"/>
      <c r="AT223" s="202" t="s">
        <v>135</v>
      </c>
      <c r="AU223" s="202" t="s">
        <v>80</v>
      </c>
      <c r="AV223" s="13" t="s">
        <v>80</v>
      </c>
      <c r="AW223" s="13" t="s">
        <v>33</v>
      </c>
      <c r="AX223" s="13" t="s">
        <v>71</v>
      </c>
      <c r="AY223" s="202" t="s">
        <v>124</v>
      </c>
    </row>
    <row r="224" spans="2:51" s="14" customFormat="1" ht="11.25">
      <c r="B224" s="203"/>
      <c r="C224" s="204"/>
      <c r="D224" s="193" t="s">
        <v>135</v>
      </c>
      <c r="E224" s="205" t="s">
        <v>19</v>
      </c>
      <c r="F224" s="206" t="s">
        <v>137</v>
      </c>
      <c r="G224" s="204"/>
      <c r="H224" s="207">
        <v>26.112</v>
      </c>
      <c r="I224" s="208"/>
      <c r="J224" s="204"/>
      <c r="K224" s="204"/>
      <c r="L224" s="209"/>
      <c r="M224" s="210"/>
      <c r="N224" s="211"/>
      <c r="O224" s="211"/>
      <c r="P224" s="211"/>
      <c r="Q224" s="211"/>
      <c r="R224" s="211"/>
      <c r="S224" s="211"/>
      <c r="T224" s="212"/>
      <c r="AT224" s="213" t="s">
        <v>135</v>
      </c>
      <c r="AU224" s="213" t="s">
        <v>80</v>
      </c>
      <c r="AV224" s="14" t="s">
        <v>81</v>
      </c>
      <c r="AW224" s="14" t="s">
        <v>33</v>
      </c>
      <c r="AX224" s="14" t="s">
        <v>76</v>
      </c>
      <c r="AY224" s="213" t="s">
        <v>124</v>
      </c>
    </row>
    <row r="225" spans="1:65" s="2" customFormat="1" ht="33" customHeight="1">
      <c r="A225" s="34"/>
      <c r="B225" s="35"/>
      <c r="C225" s="173" t="s">
        <v>316</v>
      </c>
      <c r="D225" s="173" t="s">
        <v>127</v>
      </c>
      <c r="E225" s="174" t="s">
        <v>1026</v>
      </c>
      <c r="F225" s="175" t="s">
        <v>1027</v>
      </c>
      <c r="G225" s="176" t="s">
        <v>224</v>
      </c>
      <c r="H225" s="177">
        <v>19.1</v>
      </c>
      <c r="I225" s="178"/>
      <c r="J225" s="179">
        <f>ROUND(I225*H225,2)</f>
        <v>0</v>
      </c>
      <c r="K225" s="175" t="s">
        <v>131</v>
      </c>
      <c r="L225" s="39"/>
      <c r="M225" s="180" t="s">
        <v>19</v>
      </c>
      <c r="N225" s="181" t="s">
        <v>42</v>
      </c>
      <c r="O225" s="64"/>
      <c r="P225" s="182">
        <f>O225*H225</f>
        <v>0</v>
      </c>
      <c r="Q225" s="182">
        <v>1E-05</v>
      </c>
      <c r="R225" s="182">
        <f>Q225*H225</f>
        <v>0.00019100000000000003</v>
      </c>
      <c r="S225" s="182">
        <v>0</v>
      </c>
      <c r="T225" s="183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4" t="s">
        <v>81</v>
      </c>
      <c r="AT225" s="184" t="s">
        <v>127</v>
      </c>
      <c r="AU225" s="184" t="s">
        <v>80</v>
      </c>
      <c r="AY225" s="17" t="s">
        <v>124</v>
      </c>
      <c r="BE225" s="185">
        <f>IF(N225="základní",J225,0)</f>
        <v>0</v>
      </c>
      <c r="BF225" s="185">
        <f>IF(N225="snížená",J225,0)</f>
        <v>0</v>
      </c>
      <c r="BG225" s="185">
        <f>IF(N225="zákl. přenesená",J225,0)</f>
        <v>0</v>
      </c>
      <c r="BH225" s="185">
        <f>IF(N225="sníž. přenesená",J225,0)</f>
        <v>0</v>
      </c>
      <c r="BI225" s="185">
        <f>IF(N225="nulová",J225,0)</f>
        <v>0</v>
      </c>
      <c r="BJ225" s="17" t="s">
        <v>76</v>
      </c>
      <c r="BK225" s="185">
        <f>ROUND(I225*H225,2)</f>
        <v>0</v>
      </c>
      <c r="BL225" s="17" t="s">
        <v>81</v>
      </c>
      <c r="BM225" s="184" t="s">
        <v>1028</v>
      </c>
    </row>
    <row r="226" spans="1:47" s="2" customFormat="1" ht="11.25">
      <c r="A226" s="34"/>
      <c r="B226" s="35"/>
      <c r="C226" s="36"/>
      <c r="D226" s="186" t="s">
        <v>133</v>
      </c>
      <c r="E226" s="36"/>
      <c r="F226" s="187" t="s">
        <v>1029</v>
      </c>
      <c r="G226" s="36"/>
      <c r="H226" s="36"/>
      <c r="I226" s="188"/>
      <c r="J226" s="36"/>
      <c r="K226" s="36"/>
      <c r="L226" s="39"/>
      <c r="M226" s="189"/>
      <c r="N226" s="190"/>
      <c r="O226" s="64"/>
      <c r="P226" s="64"/>
      <c r="Q226" s="64"/>
      <c r="R226" s="64"/>
      <c r="S226" s="64"/>
      <c r="T226" s="65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133</v>
      </c>
      <c r="AU226" s="17" t="s">
        <v>80</v>
      </c>
    </row>
    <row r="227" spans="2:51" s="15" customFormat="1" ht="11.25">
      <c r="B227" s="224"/>
      <c r="C227" s="225"/>
      <c r="D227" s="193" t="s">
        <v>135</v>
      </c>
      <c r="E227" s="226" t="s">
        <v>19</v>
      </c>
      <c r="F227" s="227" t="s">
        <v>920</v>
      </c>
      <c r="G227" s="225"/>
      <c r="H227" s="226" t="s">
        <v>19</v>
      </c>
      <c r="I227" s="228"/>
      <c r="J227" s="225"/>
      <c r="K227" s="225"/>
      <c r="L227" s="229"/>
      <c r="M227" s="230"/>
      <c r="N227" s="231"/>
      <c r="O227" s="231"/>
      <c r="P227" s="231"/>
      <c r="Q227" s="231"/>
      <c r="R227" s="231"/>
      <c r="S227" s="231"/>
      <c r="T227" s="232"/>
      <c r="AT227" s="233" t="s">
        <v>135</v>
      </c>
      <c r="AU227" s="233" t="s">
        <v>80</v>
      </c>
      <c r="AV227" s="15" t="s">
        <v>76</v>
      </c>
      <c r="AW227" s="15" t="s">
        <v>33</v>
      </c>
      <c r="AX227" s="15" t="s">
        <v>71</v>
      </c>
      <c r="AY227" s="233" t="s">
        <v>124</v>
      </c>
    </row>
    <row r="228" spans="2:51" s="13" customFormat="1" ht="11.25">
      <c r="B228" s="191"/>
      <c r="C228" s="192"/>
      <c r="D228" s="193" t="s">
        <v>135</v>
      </c>
      <c r="E228" s="194" t="s">
        <v>19</v>
      </c>
      <c r="F228" s="195" t="s">
        <v>1030</v>
      </c>
      <c r="G228" s="192"/>
      <c r="H228" s="196">
        <v>19.1</v>
      </c>
      <c r="I228" s="197"/>
      <c r="J228" s="192"/>
      <c r="K228" s="192"/>
      <c r="L228" s="198"/>
      <c r="M228" s="199"/>
      <c r="N228" s="200"/>
      <c r="O228" s="200"/>
      <c r="P228" s="200"/>
      <c r="Q228" s="200"/>
      <c r="R228" s="200"/>
      <c r="S228" s="200"/>
      <c r="T228" s="201"/>
      <c r="AT228" s="202" t="s">
        <v>135</v>
      </c>
      <c r="AU228" s="202" t="s">
        <v>80</v>
      </c>
      <c r="AV228" s="13" t="s">
        <v>80</v>
      </c>
      <c r="AW228" s="13" t="s">
        <v>33</v>
      </c>
      <c r="AX228" s="13" t="s">
        <v>71</v>
      </c>
      <c r="AY228" s="202" t="s">
        <v>124</v>
      </c>
    </row>
    <row r="229" spans="2:51" s="14" customFormat="1" ht="11.25">
      <c r="B229" s="203"/>
      <c r="C229" s="204"/>
      <c r="D229" s="193" t="s">
        <v>135</v>
      </c>
      <c r="E229" s="205" t="s">
        <v>19</v>
      </c>
      <c r="F229" s="206" t="s">
        <v>137</v>
      </c>
      <c r="G229" s="204"/>
      <c r="H229" s="207">
        <v>19.1</v>
      </c>
      <c r="I229" s="208"/>
      <c r="J229" s="204"/>
      <c r="K229" s="204"/>
      <c r="L229" s="209"/>
      <c r="M229" s="210"/>
      <c r="N229" s="211"/>
      <c r="O229" s="211"/>
      <c r="P229" s="211"/>
      <c r="Q229" s="211"/>
      <c r="R229" s="211"/>
      <c r="S229" s="211"/>
      <c r="T229" s="212"/>
      <c r="AT229" s="213" t="s">
        <v>135</v>
      </c>
      <c r="AU229" s="213" t="s">
        <v>80</v>
      </c>
      <c r="AV229" s="14" t="s">
        <v>81</v>
      </c>
      <c r="AW229" s="14" t="s">
        <v>33</v>
      </c>
      <c r="AX229" s="14" t="s">
        <v>76</v>
      </c>
      <c r="AY229" s="213" t="s">
        <v>124</v>
      </c>
    </row>
    <row r="230" spans="1:65" s="2" customFormat="1" ht="24.2" customHeight="1">
      <c r="A230" s="34"/>
      <c r="B230" s="35"/>
      <c r="C230" s="214" t="s">
        <v>322</v>
      </c>
      <c r="D230" s="214" t="s">
        <v>147</v>
      </c>
      <c r="E230" s="215" t="s">
        <v>1031</v>
      </c>
      <c r="F230" s="216" t="s">
        <v>1032</v>
      </c>
      <c r="G230" s="217" t="s">
        <v>224</v>
      </c>
      <c r="H230" s="218">
        <v>19.482</v>
      </c>
      <c r="I230" s="219"/>
      <c r="J230" s="220">
        <f>ROUND(I230*H230,2)</f>
        <v>0</v>
      </c>
      <c r="K230" s="216" t="s">
        <v>131</v>
      </c>
      <c r="L230" s="221"/>
      <c r="M230" s="222" t="s">
        <v>19</v>
      </c>
      <c r="N230" s="223" t="s">
        <v>42</v>
      </c>
      <c r="O230" s="64"/>
      <c r="P230" s="182">
        <f>O230*H230</f>
        <v>0</v>
      </c>
      <c r="Q230" s="182">
        <v>0.0046</v>
      </c>
      <c r="R230" s="182">
        <f>Q230*H230</f>
        <v>0.0896172</v>
      </c>
      <c r="S230" s="182">
        <v>0</v>
      </c>
      <c r="T230" s="183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4" t="s">
        <v>151</v>
      </c>
      <c r="AT230" s="184" t="s">
        <v>147</v>
      </c>
      <c r="AU230" s="184" t="s">
        <v>80</v>
      </c>
      <c r="AY230" s="17" t="s">
        <v>124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17" t="s">
        <v>76</v>
      </c>
      <c r="BK230" s="185">
        <f>ROUND(I230*H230,2)</f>
        <v>0</v>
      </c>
      <c r="BL230" s="17" t="s">
        <v>81</v>
      </c>
      <c r="BM230" s="184" t="s">
        <v>1033</v>
      </c>
    </row>
    <row r="231" spans="2:51" s="13" customFormat="1" ht="11.25">
      <c r="B231" s="191"/>
      <c r="C231" s="192"/>
      <c r="D231" s="193" t="s">
        <v>135</v>
      </c>
      <c r="E231" s="194" t="s">
        <v>19</v>
      </c>
      <c r="F231" s="195" t="s">
        <v>1034</v>
      </c>
      <c r="G231" s="192"/>
      <c r="H231" s="196">
        <v>19.482</v>
      </c>
      <c r="I231" s="197"/>
      <c r="J231" s="192"/>
      <c r="K231" s="192"/>
      <c r="L231" s="198"/>
      <c r="M231" s="199"/>
      <c r="N231" s="200"/>
      <c r="O231" s="200"/>
      <c r="P231" s="200"/>
      <c r="Q231" s="200"/>
      <c r="R231" s="200"/>
      <c r="S231" s="200"/>
      <c r="T231" s="201"/>
      <c r="AT231" s="202" t="s">
        <v>135</v>
      </c>
      <c r="AU231" s="202" t="s">
        <v>80</v>
      </c>
      <c r="AV231" s="13" t="s">
        <v>80</v>
      </c>
      <c r="AW231" s="13" t="s">
        <v>33</v>
      </c>
      <c r="AX231" s="13" t="s">
        <v>71</v>
      </c>
      <c r="AY231" s="202" t="s">
        <v>124</v>
      </c>
    </row>
    <row r="232" spans="2:51" s="14" customFormat="1" ht="11.25">
      <c r="B232" s="203"/>
      <c r="C232" s="204"/>
      <c r="D232" s="193" t="s">
        <v>135</v>
      </c>
      <c r="E232" s="205" t="s">
        <v>19</v>
      </c>
      <c r="F232" s="206" t="s">
        <v>137</v>
      </c>
      <c r="G232" s="204"/>
      <c r="H232" s="207">
        <v>19.482</v>
      </c>
      <c r="I232" s="208"/>
      <c r="J232" s="204"/>
      <c r="K232" s="204"/>
      <c r="L232" s="209"/>
      <c r="M232" s="210"/>
      <c r="N232" s="211"/>
      <c r="O232" s="211"/>
      <c r="P232" s="211"/>
      <c r="Q232" s="211"/>
      <c r="R232" s="211"/>
      <c r="S232" s="211"/>
      <c r="T232" s="212"/>
      <c r="AT232" s="213" t="s">
        <v>135</v>
      </c>
      <c r="AU232" s="213" t="s">
        <v>80</v>
      </c>
      <c r="AV232" s="14" t="s">
        <v>81</v>
      </c>
      <c r="AW232" s="14" t="s">
        <v>33</v>
      </c>
      <c r="AX232" s="14" t="s">
        <v>76</v>
      </c>
      <c r="AY232" s="213" t="s">
        <v>124</v>
      </c>
    </row>
    <row r="233" spans="1:65" s="2" customFormat="1" ht="37.9" customHeight="1">
      <c r="A233" s="34"/>
      <c r="B233" s="35"/>
      <c r="C233" s="173" t="s">
        <v>327</v>
      </c>
      <c r="D233" s="173" t="s">
        <v>127</v>
      </c>
      <c r="E233" s="174" t="s">
        <v>1035</v>
      </c>
      <c r="F233" s="175" t="s">
        <v>1036</v>
      </c>
      <c r="G233" s="176" t="s">
        <v>177</v>
      </c>
      <c r="H233" s="177">
        <v>2</v>
      </c>
      <c r="I233" s="178"/>
      <c r="J233" s="179">
        <f>ROUND(I233*H233,2)</f>
        <v>0</v>
      </c>
      <c r="K233" s="175" t="s">
        <v>131</v>
      </c>
      <c r="L233" s="39"/>
      <c r="M233" s="180" t="s">
        <v>19</v>
      </c>
      <c r="N233" s="181" t="s">
        <v>42</v>
      </c>
      <c r="O233" s="64"/>
      <c r="P233" s="182">
        <f>O233*H233</f>
        <v>0</v>
      </c>
      <c r="Q233" s="182">
        <v>0.10833</v>
      </c>
      <c r="R233" s="182">
        <f>Q233*H233</f>
        <v>0.21666</v>
      </c>
      <c r="S233" s="182">
        <v>0</v>
      </c>
      <c r="T233" s="183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4" t="s">
        <v>81</v>
      </c>
      <c r="AT233" s="184" t="s">
        <v>127</v>
      </c>
      <c r="AU233" s="184" t="s">
        <v>80</v>
      </c>
      <c r="AY233" s="17" t="s">
        <v>124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17" t="s">
        <v>76</v>
      </c>
      <c r="BK233" s="185">
        <f>ROUND(I233*H233,2)</f>
        <v>0</v>
      </c>
      <c r="BL233" s="17" t="s">
        <v>81</v>
      </c>
      <c r="BM233" s="184" t="s">
        <v>1037</v>
      </c>
    </row>
    <row r="234" spans="1:47" s="2" customFormat="1" ht="11.25">
      <c r="A234" s="34"/>
      <c r="B234" s="35"/>
      <c r="C234" s="36"/>
      <c r="D234" s="186" t="s">
        <v>133</v>
      </c>
      <c r="E234" s="36"/>
      <c r="F234" s="187" t="s">
        <v>1038</v>
      </c>
      <c r="G234" s="36"/>
      <c r="H234" s="36"/>
      <c r="I234" s="188"/>
      <c r="J234" s="36"/>
      <c r="K234" s="36"/>
      <c r="L234" s="39"/>
      <c r="M234" s="189"/>
      <c r="N234" s="190"/>
      <c r="O234" s="64"/>
      <c r="P234" s="64"/>
      <c r="Q234" s="64"/>
      <c r="R234" s="64"/>
      <c r="S234" s="64"/>
      <c r="T234" s="65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133</v>
      </c>
      <c r="AU234" s="17" t="s">
        <v>80</v>
      </c>
    </row>
    <row r="235" spans="2:51" s="15" customFormat="1" ht="11.25">
      <c r="B235" s="224"/>
      <c r="C235" s="225"/>
      <c r="D235" s="193" t="s">
        <v>135</v>
      </c>
      <c r="E235" s="226" t="s">
        <v>19</v>
      </c>
      <c r="F235" s="227" t="s">
        <v>1039</v>
      </c>
      <c r="G235" s="225"/>
      <c r="H235" s="226" t="s">
        <v>19</v>
      </c>
      <c r="I235" s="228"/>
      <c r="J235" s="225"/>
      <c r="K235" s="225"/>
      <c r="L235" s="229"/>
      <c r="M235" s="230"/>
      <c r="N235" s="231"/>
      <c r="O235" s="231"/>
      <c r="P235" s="231"/>
      <c r="Q235" s="231"/>
      <c r="R235" s="231"/>
      <c r="S235" s="231"/>
      <c r="T235" s="232"/>
      <c r="AT235" s="233" t="s">
        <v>135</v>
      </c>
      <c r="AU235" s="233" t="s">
        <v>80</v>
      </c>
      <c r="AV235" s="15" t="s">
        <v>76</v>
      </c>
      <c r="AW235" s="15" t="s">
        <v>33</v>
      </c>
      <c r="AX235" s="15" t="s">
        <v>71</v>
      </c>
      <c r="AY235" s="233" t="s">
        <v>124</v>
      </c>
    </row>
    <row r="236" spans="2:51" s="13" customFormat="1" ht="11.25">
      <c r="B236" s="191"/>
      <c r="C236" s="192"/>
      <c r="D236" s="193" t="s">
        <v>135</v>
      </c>
      <c r="E236" s="194" t="s">
        <v>19</v>
      </c>
      <c r="F236" s="195" t="s">
        <v>80</v>
      </c>
      <c r="G236" s="192"/>
      <c r="H236" s="196">
        <v>2</v>
      </c>
      <c r="I236" s="197"/>
      <c r="J236" s="192"/>
      <c r="K236" s="192"/>
      <c r="L236" s="198"/>
      <c r="M236" s="199"/>
      <c r="N236" s="200"/>
      <c r="O236" s="200"/>
      <c r="P236" s="200"/>
      <c r="Q236" s="200"/>
      <c r="R236" s="200"/>
      <c r="S236" s="200"/>
      <c r="T236" s="201"/>
      <c r="AT236" s="202" t="s">
        <v>135</v>
      </c>
      <c r="AU236" s="202" t="s">
        <v>80</v>
      </c>
      <c r="AV236" s="13" t="s">
        <v>80</v>
      </c>
      <c r="AW236" s="13" t="s">
        <v>33</v>
      </c>
      <c r="AX236" s="13" t="s">
        <v>71</v>
      </c>
      <c r="AY236" s="202" t="s">
        <v>124</v>
      </c>
    </row>
    <row r="237" spans="2:51" s="14" customFormat="1" ht="11.25">
      <c r="B237" s="203"/>
      <c r="C237" s="204"/>
      <c r="D237" s="193" t="s">
        <v>135</v>
      </c>
      <c r="E237" s="205" t="s">
        <v>19</v>
      </c>
      <c r="F237" s="206" t="s">
        <v>137</v>
      </c>
      <c r="G237" s="204"/>
      <c r="H237" s="207">
        <v>2</v>
      </c>
      <c r="I237" s="208"/>
      <c r="J237" s="204"/>
      <c r="K237" s="204"/>
      <c r="L237" s="209"/>
      <c r="M237" s="210"/>
      <c r="N237" s="211"/>
      <c r="O237" s="211"/>
      <c r="P237" s="211"/>
      <c r="Q237" s="211"/>
      <c r="R237" s="211"/>
      <c r="S237" s="211"/>
      <c r="T237" s="212"/>
      <c r="AT237" s="213" t="s">
        <v>135</v>
      </c>
      <c r="AU237" s="213" t="s">
        <v>80</v>
      </c>
      <c r="AV237" s="14" t="s">
        <v>81</v>
      </c>
      <c r="AW237" s="14" t="s">
        <v>33</v>
      </c>
      <c r="AX237" s="14" t="s">
        <v>76</v>
      </c>
      <c r="AY237" s="213" t="s">
        <v>124</v>
      </c>
    </row>
    <row r="238" spans="1:65" s="2" customFormat="1" ht="37.9" customHeight="1">
      <c r="A238" s="34"/>
      <c r="B238" s="35"/>
      <c r="C238" s="173" t="s">
        <v>332</v>
      </c>
      <c r="D238" s="173" t="s">
        <v>127</v>
      </c>
      <c r="E238" s="174" t="s">
        <v>1040</v>
      </c>
      <c r="F238" s="175" t="s">
        <v>1041</v>
      </c>
      <c r="G238" s="176" t="s">
        <v>177</v>
      </c>
      <c r="H238" s="177">
        <v>2</v>
      </c>
      <c r="I238" s="178"/>
      <c r="J238" s="179">
        <f>ROUND(I238*H238,2)</f>
        <v>0</v>
      </c>
      <c r="K238" s="175" t="s">
        <v>131</v>
      </c>
      <c r="L238" s="39"/>
      <c r="M238" s="180" t="s">
        <v>19</v>
      </c>
      <c r="N238" s="181" t="s">
        <v>42</v>
      </c>
      <c r="O238" s="64"/>
      <c r="P238" s="182">
        <f>O238*H238</f>
        <v>0</v>
      </c>
      <c r="Q238" s="182">
        <v>0.03637</v>
      </c>
      <c r="R238" s="182">
        <f>Q238*H238</f>
        <v>0.07274</v>
      </c>
      <c r="S238" s="182">
        <v>0</v>
      </c>
      <c r="T238" s="183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4" t="s">
        <v>81</v>
      </c>
      <c r="AT238" s="184" t="s">
        <v>127</v>
      </c>
      <c r="AU238" s="184" t="s">
        <v>80</v>
      </c>
      <c r="AY238" s="17" t="s">
        <v>124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17" t="s">
        <v>76</v>
      </c>
      <c r="BK238" s="185">
        <f>ROUND(I238*H238,2)</f>
        <v>0</v>
      </c>
      <c r="BL238" s="17" t="s">
        <v>81</v>
      </c>
      <c r="BM238" s="184" t="s">
        <v>1042</v>
      </c>
    </row>
    <row r="239" spans="1:47" s="2" customFormat="1" ht="11.25">
      <c r="A239" s="34"/>
      <c r="B239" s="35"/>
      <c r="C239" s="36"/>
      <c r="D239" s="186" t="s">
        <v>133</v>
      </c>
      <c r="E239" s="36"/>
      <c r="F239" s="187" t="s">
        <v>1043</v>
      </c>
      <c r="G239" s="36"/>
      <c r="H239" s="36"/>
      <c r="I239" s="188"/>
      <c r="J239" s="36"/>
      <c r="K239" s="36"/>
      <c r="L239" s="39"/>
      <c r="M239" s="189"/>
      <c r="N239" s="190"/>
      <c r="O239" s="64"/>
      <c r="P239" s="64"/>
      <c r="Q239" s="64"/>
      <c r="R239" s="64"/>
      <c r="S239" s="64"/>
      <c r="T239" s="65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7" t="s">
        <v>133</v>
      </c>
      <c r="AU239" s="17" t="s">
        <v>80</v>
      </c>
    </row>
    <row r="240" spans="2:51" s="15" customFormat="1" ht="11.25">
      <c r="B240" s="224"/>
      <c r="C240" s="225"/>
      <c r="D240" s="193" t="s">
        <v>135</v>
      </c>
      <c r="E240" s="226" t="s">
        <v>19</v>
      </c>
      <c r="F240" s="227" t="s">
        <v>1039</v>
      </c>
      <c r="G240" s="225"/>
      <c r="H240" s="226" t="s">
        <v>19</v>
      </c>
      <c r="I240" s="228"/>
      <c r="J240" s="225"/>
      <c r="K240" s="225"/>
      <c r="L240" s="229"/>
      <c r="M240" s="230"/>
      <c r="N240" s="231"/>
      <c r="O240" s="231"/>
      <c r="P240" s="231"/>
      <c r="Q240" s="231"/>
      <c r="R240" s="231"/>
      <c r="S240" s="231"/>
      <c r="T240" s="232"/>
      <c r="AT240" s="233" t="s">
        <v>135</v>
      </c>
      <c r="AU240" s="233" t="s">
        <v>80</v>
      </c>
      <c r="AV240" s="15" t="s">
        <v>76</v>
      </c>
      <c r="AW240" s="15" t="s">
        <v>33</v>
      </c>
      <c r="AX240" s="15" t="s">
        <v>71</v>
      </c>
      <c r="AY240" s="233" t="s">
        <v>124</v>
      </c>
    </row>
    <row r="241" spans="2:51" s="13" customFormat="1" ht="11.25">
      <c r="B241" s="191"/>
      <c r="C241" s="192"/>
      <c r="D241" s="193" t="s">
        <v>135</v>
      </c>
      <c r="E241" s="194" t="s">
        <v>19</v>
      </c>
      <c r="F241" s="195" t="s">
        <v>80</v>
      </c>
      <c r="G241" s="192"/>
      <c r="H241" s="196">
        <v>2</v>
      </c>
      <c r="I241" s="197"/>
      <c r="J241" s="192"/>
      <c r="K241" s="192"/>
      <c r="L241" s="198"/>
      <c r="M241" s="199"/>
      <c r="N241" s="200"/>
      <c r="O241" s="200"/>
      <c r="P241" s="200"/>
      <c r="Q241" s="200"/>
      <c r="R241" s="200"/>
      <c r="S241" s="200"/>
      <c r="T241" s="201"/>
      <c r="AT241" s="202" t="s">
        <v>135</v>
      </c>
      <c r="AU241" s="202" t="s">
        <v>80</v>
      </c>
      <c r="AV241" s="13" t="s">
        <v>80</v>
      </c>
      <c r="AW241" s="13" t="s">
        <v>33</v>
      </c>
      <c r="AX241" s="13" t="s">
        <v>76</v>
      </c>
      <c r="AY241" s="202" t="s">
        <v>124</v>
      </c>
    </row>
    <row r="242" spans="1:65" s="2" customFormat="1" ht="37.9" customHeight="1">
      <c r="A242" s="34"/>
      <c r="B242" s="35"/>
      <c r="C242" s="173" t="s">
        <v>339</v>
      </c>
      <c r="D242" s="173" t="s">
        <v>127</v>
      </c>
      <c r="E242" s="174" t="s">
        <v>1044</v>
      </c>
      <c r="F242" s="175" t="s">
        <v>1045</v>
      </c>
      <c r="G242" s="176" t="s">
        <v>177</v>
      </c>
      <c r="H242" s="177">
        <v>2</v>
      </c>
      <c r="I242" s="178"/>
      <c r="J242" s="179">
        <f>ROUND(I242*H242,2)</f>
        <v>0</v>
      </c>
      <c r="K242" s="175" t="s">
        <v>131</v>
      </c>
      <c r="L242" s="39"/>
      <c r="M242" s="180" t="s">
        <v>19</v>
      </c>
      <c r="N242" s="181" t="s">
        <v>42</v>
      </c>
      <c r="O242" s="64"/>
      <c r="P242" s="182">
        <f>O242*H242</f>
        <v>0</v>
      </c>
      <c r="Q242" s="182">
        <v>0</v>
      </c>
      <c r="R242" s="182">
        <f>Q242*H242</f>
        <v>0</v>
      </c>
      <c r="S242" s="182">
        <v>0</v>
      </c>
      <c r="T242" s="183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4" t="s">
        <v>81</v>
      </c>
      <c r="AT242" s="184" t="s">
        <v>127</v>
      </c>
      <c r="AU242" s="184" t="s">
        <v>80</v>
      </c>
      <c r="AY242" s="17" t="s">
        <v>124</v>
      </c>
      <c r="BE242" s="185">
        <f>IF(N242="základní",J242,0)</f>
        <v>0</v>
      </c>
      <c r="BF242" s="185">
        <f>IF(N242="snížená",J242,0)</f>
        <v>0</v>
      </c>
      <c r="BG242" s="185">
        <f>IF(N242="zákl. přenesená",J242,0)</f>
        <v>0</v>
      </c>
      <c r="BH242" s="185">
        <f>IF(N242="sníž. přenesená",J242,0)</f>
        <v>0</v>
      </c>
      <c r="BI242" s="185">
        <f>IF(N242="nulová",J242,0)</f>
        <v>0</v>
      </c>
      <c r="BJ242" s="17" t="s">
        <v>76</v>
      </c>
      <c r="BK242" s="185">
        <f>ROUND(I242*H242,2)</f>
        <v>0</v>
      </c>
      <c r="BL242" s="17" t="s">
        <v>81</v>
      </c>
      <c r="BM242" s="184" t="s">
        <v>1046</v>
      </c>
    </row>
    <row r="243" spans="1:47" s="2" customFormat="1" ht="11.25">
      <c r="A243" s="34"/>
      <c r="B243" s="35"/>
      <c r="C243" s="36"/>
      <c r="D243" s="186" t="s">
        <v>133</v>
      </c>
      <c r="E243" s="36"/>
      <c r="F243" s="187" t="s">
        <v>1047</v>
      </c>
      <c r="G243" s="36"/>
      <c r="H243" s="36"/>
      <c r="I243" s="188"/>
      <c r="J243" s="36"/>
      <c r="K243" s="36"/>
      <c r="L243" s="39"/>
      <c r="M243" s="189"/>
      <c r="N243" s="190"/>
      <c r="O243" s="64"/>
      <c r="P243" s="64"/>
      <c r="Q243" s="64"/>
      <c r="R243" s="64"/>
      <c r="S243" s="64"/>
      <c r="T243" s="65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133</v>
      </c>
      <c r="AU243" s="17" t="s">
        <v>80</v>
      </c>
    </row>
    <row r="244" spans="2:51" s="13" customFormat="1" ht="11.25">
      <c r="B244" s="191"/>
      <c r="C244" s="192"/>
      <c r="D244" s="193" t="s">
        <v>135</v>
      </c>
      <c r="E244" s="194" t="s">
        <v>19</v>
      </c>
      <c r="F244" s="195" t="s">
        <v>80</v>
      </c>
      <c r="G244" s="192"/>
      <c r="H244" s="196">
        <v>2</v>
      </c>
      <c r="I244" s="197"/>
      <c r="J244" s="192"/>
      <c r="K244" s="192"/>
      <c r="L244" s="198"/>
      <c r="M244" s="199"/>
      <c r="N244" s="200"/>
      <c r="O244" s="200"/>
      <c r="P244" s="200"/>
      <c r="Q244" s="200"/>
      <c r="R244" s="200"/>
      <c r="S244" s="200"/>
      <c r="T244" s="201"/>
      <c r="AT244" s="202" t="s">
        <v>135</v>
      </c>
      <c r="AU244" s="202" t="s">
        <v>80</v>
      </c>
      <c r="AV244" s="13" t="s">
        <v>80</v>
      </c>
      <c r="AW244" s="13" t="s">
        <v>33</v>
      </c>
      <c r="AX244" s="13" t="s">
        <v>71</v>
      </c>
      <c r="AY244" s="202" t="s">
        <v>124</v>
      </c>
    </row>
    <row r="245" spans="2:51" s="14" customFormat="1" ht="11.25">
      <c r="B245" s="203"/>
      <c r="C245" s="204"/>
      <c r="D245" s="193" t="s">
        <v>135</v>
      </c>
      <c r="E245" s="205" t="s">
        <v>19</v>
      </c>
      <c r="F245" s="206" t="s">
        <v>137</v>
      </c>
      <c r="G245" s="204"/>
      <c r="H245" s="207">
        <v>2</v>
      </c>
      <c r="I245" s="208"/>
      <c r="J245" s="204"/>
      <c r="K245" s="204"/>
      <c r="L245" s="209"/>
      <c r="M245" s="210"/>
      <c r="N245" s="211"/>
      <c r="O245" s="211"/>
      <c r="P245" s="211"/>
      <c r="Q245" s="211"/>
      <c r="R245" s="211"/>
      <c r="S245" s="211"/>
      <c r="T245" s="212"/>
      <c r="AT245" s="213" t="s">
        <v>135</v>
      </c>
      <c r="AU245" s="213" t="s">
        <v>80</v>
      </c>
      <c r="AV245" s="14" t="s">
        <v>81</v>
      </c>
      <c r="AW245" s="14" t="s">
        <v>33</v>
      </c>
      <c r="AX245" s="14" t="s">
        <v>76</v>
      </c>
      <c r="AY245" s="213" t="s">
        <v>124</v>
      </c>
    </row>
    <row r="246" spans="1:65" s="2" customFormat="1" ht="44.25" customHeight="1">
      <c r="A246" s="34"/>
      <c r="B246" s="35"/>
      <c r="C246" s="173" t="s">
        <v>346</v>
      </c>
      <c r="D246" s="173" t="s">
        <v>127</v>
      </c>
      <c r="E246" s="174" t="s">
        <v>1048</v>
      </c>
      <c r="F246" s="175" t="s">
        <v>1049</v>
      </c>
      <c r="G246" s="176" t="s">
        <v>177</v>
      </c>
      <c r="H246" s="177">
        <v>2</v>
      </c>
      <c r="I246" s="178"/>
      <c r="J246" s="179">
        <f>ROUND(I246*H246,2)</f>
        <v>0</v>
      </c>
      <c r="K246" s="175" t="s">
        <v>131</v>
      </c>
      <c r="L246" s="39"/>
      <c r="M246" s="180" t="s">
        <v>19</v>
      </c>
      <c r="N246" s="181" t="s">
        <v>42</v>
      </c>
      <c r="O246" s="64"/>
      <c r="P246" s="182">
        <f>O246*H246</f>
        <v>0</v>
      </c>
      <c r="Q246" s="182">
        <v>0.42116</v>
      </c>
      <c r="R246" s="182">
        <f>Q246*H246</f>
        <v>0.84232</v>
      </c>
      <c r="S246" s="182">
        <v>0</v>
      </c>
      <c r="T246" s="183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4" t="s">
        <v>81</v>
      </c>
      <c r="AT246" s="184" t="s">
        <v>127</v>
      </c>
      <c r="AU246" s="184" t="s">
        <v>80</v>
      </c>
      <c r="AY246" s="17" t="s">
        <v>124</v>
      </c>
      <c r="BE246" s="185">
        <f>IF(N246="základní",J246,0)</f>
        <v>0</v>
      </c>
      <c r="BF246" s="185">
        <f>IF(N246="snížená",J246,0)</f>
        <v>0</v>
      </c>
      <c r="BG246" s="185">
        <f>IF(N246="zákl. přenesená",J246,0)</f>
        <v>0</v>
      </c>
      <c r="BH246" s="185">
        <f>IF(N246="sníž. přenesená",J246,0)</f>
        <v>0</v>
      </c>
      <c r="BI246" s="185">
        <f>IF(N246="nulová",J246,0)</f>
        <v>0</v>
      </c>
      <c r="BJ246" s="17" t="s">
        <v>76</v>
      </c>
      <c r="BK246" s="185">
        <f>ROUND(I246*H246,2)</f>
        <v>0</v>
      </c>
      <c r="BL246" s="17" t="s">
        <v>81</v>
      </c>
      <c r="BM246" s="184" t="s">
        <v>1050</v>
      </c>
    </row>
    <row r="247" spans="1:47" s="2" customFormat="1" ht="11.25">
      <c r="A247" s="34"/>
      <c r="B247" s="35"/>
      <c r="C247" s="36"/>
      <c r="D247" s="186" t="s">
        <v>133</v>
      </c>
      <c r="E247" s="36"/>
      <c r="F247" s="187" t="s">
        <v>1051</v>
      </c>
      <c r="G247" s="36"/>
      <c r="H247" s="36"/>
      <c r="I247" s="188"/>
      <c r="J247" s="36"/>
      <c r="K247" s="36"/>
      <c r="L247" s="39"/>
      <c r="M247" s="189"/>
      <c r="N247" s="190"/>
      <c r="O247" s="64"/>
      <c r="P247" s="64"/>
      <c r="Q247" s="64"/>
      <c r="R247" s="64"/>
      <c r="S247" s="64"/>
      <c r="T247" s="65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133</v>
      </c>
      <c r="AU247" s="17" t="s">
        <v>80</v>
      </c>
    </row>
    <row r="248" spans="2:51" s="15" customFormat="1" ht="11.25">
      <c r="B248" s="224"/>
      <c r="C248" s="225"/>
      <c r="D248" s="193" t="s">
        <v>135</v>
      </c>
      <c r="E248" s="226" t="s">
        <v>19</v>
      </c>
      <c r="F248" s="227" t="s">
        <v>1039</v>
      </c>
      <c r="G248" s="225"/>
      <c r="H248" s="226" t="s">
        <v>19</v>
      </c>
      <c r="I248" s="228"/>
      <c r="J248" s="225"/>
      <c r="K248" s="225"/>
      <c r="L248" s="229"/>
      <c r="M248" s="230"/>
      <c r="N248" s="231"/>
      <c r="O248" s="231"/>
      <c r="P248" s="231"/>
      <c r="Q248" s="231"/>
      <c r="R248" s="231"/>
      <c r="S248" s="231"/>
      <c r="T248" s="232"/>
      <c r="AT248" s="233" t="s">
        <v>135</v>
      </c>
      <c r="AU248" s="233" t="s">
        <v>80</v>
      </c>
      <c r="AV248" s="15" t="s">
        <v>76</v>
      </c>
      <c r="AW248" s="15" t="s">
        <v>33</v>
      </c>
      <c r="AX248" s="15" t="s">
        <v>71</v>
      </c>
      <c r="AY248" s="233" t="s">
        <v>124</v>
      </c>
    </row>
    <row r="249" spans="2:51" s="13" customFormat="1" ht="11.25">
      <c r="B249" s="191"/>
      <c r="C249" s="192"/>
      <c r="D249" s="193" t="s">
        <v>135</v>
      </c>
      <c r="E249" s="194" t="s">
        <v>19</v>
      </c>
      <c r="F249" s="195" t="s">
        <v>80</v>
      </c>
      <c r="G249" s="192"/>
      <c r="H249" s="196">
        <v>2</v>
      </c>
      <c r="I249" s="197"/>
      <c r="J249" s="192"/>
      <c r="K249" s="192"/>
      <c r="L249" s="198"/>
      <c r="M249" s="199"/>
      <c r="N249" s="200"/>
      <c r="O249" s="200"/>
      <c r="P249" s="200"/>
      <c r="Q249" s="200"/>
      <c r="R249" s="200"/>
      <c r="S249" s="200"/>
      <c r="T249" s="201"/>
      <c r="AT249" s="202" t="s">
        <v>135</v>
      </c>
      <c r="AU249" s="202" t="s">
        <v>80</v>
      </c>
      <c r="AV249" s="13" t="s">
        <v>80</v>
      </c>
      <c r="AW249" s="13" t="s">
        <v>33</v>
      </c>
      <c r="AX249" s="13" t="s">
        <v>71</v>
      </c>
      <c r="AY249" s="202" t="s">
        <v>124</v>
      </c>
    </row>
    <row r="250" spans="2:51" s="14" customFormat="1" ht="11.25">
      <c r="B250" s="203"/>
      <c r="C250" s="204"/>
      <c r="D250" s="193" t="s">
        <v>135</v>
      </c>
      <c r="E250" s="205" t="s">
        <v>19</v>
      </c>
      <c r="F250" s="206" t="s">
        <v>137</v>
      </c>
      <c r="G250" s="204"/>
      <c r="H250" s="207">
        <v>2</v>
      </c>
      <c r="I250" s="208"/>
      <c r="J250" s="204"/>
      <c r="K250" s="204"/>
      <c r="L250" s="209"/>
      <c r="M250" s="210"/>
      <c r="N250" s="211"/>
      <c r="O250" s="211"/>
      <c r="P250" s="211"/>
      <c r="Q250" s="211"/>
      <c r="R250" s="211"/>
      <c r="S250" s="211"/>
      <c r="T250" s="212"/>
      <c r="AT250" s="213" t="s">
        <v>135</v>
      </c>
      <c r="AU250" s="213" t="s">
        <v>80</v>
      </c>
      <c r="AV250" s="14" t="s">
        <v>81</v>
      </c>
      <c r="AW250" s="14" t="s">
        <v>33</v>
      </c>
      <c r="AX250" s="14" t="s">
        <v>76</v>
      </c>
      <c r="AY250" s="213" t="s">
        <v>124</v>
      </c>
    </row>
    <row r="251" spans="1:65" s="2" customFormat="1" ht="24.2" customHeight="1">
      <c r="A251" s="34"/>
      <c r="B251" s="35"/>
      <c r="C251" s="173" t="s">
        <v>350</v>
      </c>
      <c r="D251" s="173" t="s">
        <v>127</v>
      </c>
      <c r="E251" s="174" t="s">
        <v>1052</v>
      </c>
      <c r="F251" s="175" t="s">
        <v>1053</v>
      </c>
      <c r="G251" s="176" t="s">
        <v>177</v>
      </c>
      <c r="H251" s="177">
        <v>2</v>
      </c>
      <c r="I251" s="178"/>
      <c r="J251" s="179">
        <f>ROUND(I251*H251,2)</f>
        <v>0</v>
      </c>
      <c r="K251" s="175" t="s">
        <v>1054</v>
      </c>
      <c r="L251" s="39"/>
      <c r="M251" s="180" t="s">
        <v>19</v>
      </c>
      <c r="N251" s="181" t="s">
        <v>42</v>
      </c>
      <c r="O251" s="64"/>
      <c r="P251" s="182">
        <f>O251*H251</f>
        <v>0</v>
      </c>
      <c r="Q251" s="182">
        <v>0.3409</v>
      </c>
      <c r="R251" s="182">
        <f>Q251*H251</f>
        <v>0.6818</v>
      </c>
      <c r="S251" s="182">
        <v>0</v>
      </c>
      <c r="T251" s="183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4" t="s">
        <v>81</v>
      </c>
      <c r="AT251" s="184" t="s">
        <v>127</v>
      </c>
      <c r="AU251" s="184" t="s">
        <v>80</v>
      </c>
      <c r="AY251" s="17" t="s">
        <v>124</v>
      </c>
      <c r="BE251" s="185">
        <f>IF(N251="základní",J251,0)</f>
        <v>0</v>
      </c>
      <c r="BF251" s="185">
        <f>IF(N251="snížená",J251,0)</f>
        <v>0</v>
      </c>
      <c r="BG251" s="185">
        <f>IF(N251="zákl. přenesená",J251,0)</f>
        <v>0</v>
      </c>
      <c r="BH251" s="185">
        <f>IF(N251="sníž. přenesená",J251,0)</f>
        <v>0</v>
      </c>
      <c r="BI251" s="185">
        <f>IF(N251="nulová",J251,0)</f>
        <v>0</v>
      </c>
      <c r="BJ251" s="17" t="s">
        <v>76</v>
      </c>
      <c r="BK251" s="185">
        <f>ROUND(I251*H251,2)</f>
        <v>0</v>
      </c>
      <c r="BL251" s="17" t="s">
        <v>81</v>
      </c>
      <c r="BM251" s="184" t="s">
        <v>1055</v>
      </c>
    </row>
    <row r="252" spans="1:47" s="2" customFormat="1" ht="11.25">
      <c r="A252" s="34"/>
      <c r="B252" s="35"/>
      <c r="C252" s="36"/>
      <c r="D252" s="186" t="s">
        <v>133</v>
      </c>
      <c r="E252" s="36"/>
      <c r="F252" s="187" t="s">
        <v>1056</v>
      </c>
      <c r="G252" s="36"/>
      <c r="H252" s="36"/>
      <c r="I252" s="188"/>
      <c r="J252" s="36"/>
      <c r="K252" s="36"/>
      <c r="L252" s="39"/>
      <c r="M252" s="189"/>
      <c r="N252" s="190"/>
      <c r="O252" s="64"/>
      <c r="P252" s="64"/>
      <c r="Q252" s="64"/>
      <c r="R252" s="64"/>
      <c r="S252" s="64"/>
      <c r="T252" s="65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133</v>
      </c>
      <c r="AU252" s="17" t="s">
        <v>80</v>
      </c>
    </row>
    <row r="253" spans="2:51" s="15" customFormat="1" ht="11.25">
      <c r="B253" s="224"/>
      <c r="C253" s="225"/>
      <c r="D253" s="193" t="s">
        <v>135</v>
      </c>
      <c r="E253" s="226" t="s">
        <v>19</v>
      </c>
      <c r="F253" s="227" t="s">
        <v>920</v>
      </c>
      <c r="G253" s="225"/>
      <c r="H253" s="226" t="s">
        <v>19</v>
      </c>
      <c r="I253" s="228"/>
      <c r="J253" s="225"/>
      <c r="K253" s="225"/>
      <c r="L253" s="229"/>
      <c r="M253" s="230"/>
      <c r="N253" s="231"/>
      <c r="O253" s="231"/>
      <c r="P253" s="231"/>
      <c r="Q253" s="231"/>
      <c r="R253" s="231"/>
      <c r="S253" s="231"/>
      <c r="T253" s="232"/>
      <c r="AT253" s="233" t="s">
        <v>135</v>
      </c>
      <c r="AU253" s="233" t="s">
        <v>80</v>
      </c>
      <c r="AV253" s="15" t="s">
        <v>76</v>
      </c>
      <c r="AW253" s="15" t="s">
        <v>33</v>
      </c>
      <c r="AX253" s="15" t="s">
        <v>71</v>
      </c>
      <c r="AY253" s="233" t="s">
        <v>124</v>
      </c>
    </row>
    <row r="254" spans="2:51" s="13" customFormat="1" ht="11.25">
      <c r="B254" s="191"/>
      <c r="C254" s="192"/>
      <c r="D254" s="193" t="s">
        <v>135</v>
      </c>
      <c r="E254" s="194" t="s">
        <v>19</v>
      </c>
      <c r="F254" s="195" t="s">
        <v>80</v>
      </c>
      <c r="G254" s="192"/>
      <c r="H254" s="196">
        <v>2</v>
      </c>
      <c r="I254" s="197"/>
      <c r="J254" s="192"/>
      <c r="K254" s="192"/>
      <c r="L254" s="198"/>
      <c r="M254" s="199"/>
      <c r="N254" s="200"/>
      <c r="O254" s="200"/>
      <c r="P254" s="200"/>
      <c r="Q254" s="200"/>
      <c r="R254" s="200"/>
      <c r="S254" s="200"/>
      <c r="T254" s="201"/>
      <c r="AT254" s="202" t="s">
        <v>135</v>
      </c>
      <c r="AU254" s="202" t="s">
        <v>80</v>
      </c>
      <c r="AV254" s="13" t="s">
        <v>80</v>
      </c>
      <c r="AW254" s="13" t="s">
        <v>33</v>
      </c>
      <c r="AX254" s="13" t="s">
        <v>76</v>
      </c>
      <c r="AY254" s="202" t="s">
        <v>124</v>
      </c>
    </row>
    <row r="255" spans="1:65" s="2" customFormat="1" ht="24.2" customHeight="1">
      <c r="A255" s="34"/>
      <c r="B255" s="35"/>
      <c r="C255" s="214" t="s">
        <v>353</v>
      </c>
      <c r="D255" s="214" t="s">
        <v>147</v>
      </c>
      <c r="E255" s="215" t="s">
        <v>1057</v>
      </c>
      <c r="F255" s="216" t="s">
        <v>1058</v>
      </c>
      <c r="G255" s="217" t="s">
        <v>177</v>
      </c>
      <c r="H255" s="218">
        <v>2</v>
      </c>
      <c r="I255" s="219"/>
      <c r="J255" s="220">
        <f>ROUND(I255*H255,2)</f>
        <v>0</v>
      </c>
      <c r="K255" s="216" t="s">
        <v>131</v>
      </c>
      <c r="L255" s="221"/>
      <c r="M255" s="222" t="s">
        <v>19</v>
      </c>
      <c r="N255" s="223" t="s">
        <v>42</v>
      </c>
      <c r="O255" s="64"/>
      <c r="P255" s="182">
        <f>O255*H255</f>
        <v>0</v>
      </c>
      <c r="Q255" s="182">
        <v>0.072</v>
      </c>
      <c r="R255" s="182">
        <f>Q255*H255</f>
        <v>0.144</v>
      </c>
      <c r="S255" s="182">
        <v>0</v>
      </c>
      <c r="T255" s="183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4" t="s">
        <v>151</v>
      </c>
      <c r="AT255" s="184" t="s">
        <v>147</v>
      </c>
      <c r="AU255" s="184" t="s">
        <v>80</v>
      </c>
      <c r="AY255" s="17" t="s">
        <v>124</v>
      </c>
      <c r="BE255" s="185">
        <f>IF(N255="základní",J255,0)</f>
        <v>0</v>
      </c>
      <c r="BF255" s="185">
        <f>IF(N255="snížená",J255,0)</f>
        <v>0</v>
      </c>
      <c r="BG255" s="185">
        <f>IF(N255="zákl. přenesená",J255,0)</f>
        <v>0</v>
      </c>
      <c r="BH255" s="185">
        <f>IF(N255="sníž. přenesená",J255,0)</f>
        <v>0</v>
      </c>
      <c r="BI255" s="185">
        <f>IF(N255="nulová",J255,0)</f>
        <v>0</v>
      </c>
      <c r="BJ255" s="17" t="s">
        <v>76</v>
      </c>
      <c r="BK255" s="185">
        <f>ROUND(I255*H255,2)</f>
        <v>0</v>
      </c>
      <c r="BL255" s="17" t="s">
        <v>81</v>
      </c>
      <c r="BM255" s="184" t="s">
        <v>1059</v>
      </c>
    </row>
    <row r="256" spans="2:51" s="13" customFormat="1" ht="11.25">
      <c r="B256" s="191"/>
      <c r="C256" s="192"/>
      <c r="D256" s="193" t="s">
        <v>135</v>
      </c>
      <c r="E256" s="194" t="s">
        <v>19</v>
      </c>
      <c r="F256" s="195" t="s">
        <v>80</v>
      </c>
      <c r="G256" s="192"/>
      <c r="H256" s="196">
        <v>2</v>
      </c>
      <c r="I256" s="197"/>
      <c r="J256" s="192"/>
      <c r="K256" s="192"/>
      <c r="L256" s="198"/>
      <c r="M256" s="199"/>
      <c r="N256" s="200"/>
      <c r="O256" s="200"/>
      <c r="P256" s="200"/>
      <c r="Q256" s="200"/>
      <c r="R256" s="200"/>
      <c r="S256" s="200"/>
      <c r="T256" s="201"/>
      <c r="AT256" s="202" t="s">
        <v>135</v>
      </c>
      <c r="AU256" s="202" t="s">
        <v>80</v>
      </c>
      <c r="AV256" s="13" t="s">
        <v>80</v>
      </c>
      <c r="AW256" s="13" t="s">
        <v>33</v>
      </c>
      <c r="AX256" s="13" t="s">
        <v>71</v>
      </c>
      <c r="AY256" s="202" t="s">
        <v>124</v>
      </c>
    </row>
    <row r="257" spans="2:51" s="14" customFormat="1" ht="11.25">
      <c r="B257" s="203"/>
      <c r="C257" s="204"/>
      <c r="D257" s="193" t="s">
        <v>135</v>
      </c>
      <c r="E257" s="205" t="s">
        <v>19</v>
      </c>
      <c r="F257" s="206" t="s">
        <v>137</v>
      </c>
      <c r="G257" s="204"/>
      <c r="H257" s="207">
        <v>2</v>
      </c>
      <c r="I257" s="208"/>
      <c r="J257" s="204"/>
      <c r="K257" s="204"/>
      <c r="L257" s="209"/>
      <c r="M257" s="210"/>
      <c r="N257" s="211"/>
      <c r="O257" s="211"/>
      <c r="P257" s="211"/>
      <c r="Q257" s="211"/>
      <c r="R257" s="211"/>
      <c r="S257" s="211"/>
      <c r="T257" s="212"/>
      <c r="AT257" s="213" t="s">
        <v>135</v>
      </c>
      <c r="AU257" s="213" t="s">
        <v>80</v>
      </c>
      <c r="AV257" s="14" t="s">
        <v>81</v>
      </c>
      <c r="AW257" s="14" t="s">
        <v>33</v>
      </c>
      <c r="AX257" s="14" t="s">
        <v>76</v>
      </c>
      <c r="AY257" s="213" t="s">
        <v>124</v>
      </c>
    </row>
    <row r="258" spans="1:65" s="2" customFormat="1" ht="24.2" customHeight="1">
      <c r="A258" s="34"/>
      <c r="B258" s="35"/>
      <c r="C258" s="214" t="s">
        <v>360</v>
      </c>
      <c r="D258" s="214" t="s">
        <v>147</v>
      </c>
      <c r="E258" s="215" t="s">
        <v>1060</v>
      </c>
      <c r="F258" s="216" t="s">
        <v>1061</v>
      </c>
      <c r="G258" s="217" t="s">
        <v>177</v>
      </c>
      <c r="H258" s="218">
        <v>2</v>
      </c>
      <c r="I258" s="219"/>
      <c r="J258" s="220">
        <f>ROUND(I258*H258,2)</f>
        <v>0</v>
      </c>
      <c r="K258" s="216" t="s">
        <v>131</v>
      </c>
      <c r="L258" s="221"/>
      <c r="M258" s="222" t="s">
        <v>19</v>
      </c>
      <c r="N258" s="223" t="s">
        <v>42</v>
      </c>
      <c r="O258" s="64"/>
      <c r="P258" s="182">
        <f>O258*H258</f>
        <v>0</v>
      </c>
      <c r="Q258" s="182">
        <v>0.08</v>
      </c>
      <c r="R258" s="182">
        <f>Q258*H258</f>
        <v>0.16</v>
      </c>
      <c r="S258" s="182">
        <v>0</v>
      </c>
      <c r="T258" s="183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4" t="s">
        <v>151</v>
      </c>
      <c r="AT258" s="184" t="s">
        <v>147</v>
      </c>
      <c r="AU258" s="184" t="s">
        <v>80</v>
      </c>
      <c r="AY258" s="17" t="s">
        <v>124</v>
      </c>
      <c r="BE258" s="185">
        <f>IF(N258="základní",J258,0)</f>
        <v>0</v>
      </c>
      <c r="BF258" s="185">
        <f>IF(N258="snížená",J258,0)</f>
        <v>0</v>
      </c>
      <c r="BG258" s="185">
        <f>IF(N258="zákl. přenesená",J258,0)</f>
        <v>0</v>
      </c>
      <c r="BH258" s="185">
        <f>IF(N258="sníž. přenesená",J258,0)</f>
        <v>0</v>
      </c>
      <c r="BI258" s="185">
        <f>IF(N258="nulová",J258,0)</f>
        <v>0</v>
      </c>
      <c r="BJ258" s="17" t="s">
        <v>76</v>
      </c>
      <c r="BK258" s="185">
        <f>ROUND(I258*H258,2)</f>
        <v>0</v>
      </c>
      <c r="BL258" s="17" t="s">
        <v>81</v>
      </c>
      <c r="BM258" s="184" t="s">
        <v>1062</v>
      </c>
    </row>
    <row r="259" spans="2:51" s="13" customFormat="1" ht="11.25">
      <c r="B259" s="191"/>
      <c r="C259" s="192"/>
      <c r="D259" s="193" t="s">
        <v>135</v>
      </c>
      <c r="E259" s="194" t="s">
        <v>19</v>
      </c>
      <c r="F259" s="195" t="s">
        <v>80</v>
      </c>
      <c r="G259" s="192"/>
      <c r="H259" s="196">
        <v>2</v>
      </c>
      <c r="I259" s="197"/>
      <c r="J259" s="192"/>
      <c r="K259" s="192"/>
      <c r="L259" s="198"/>
      <c r="M259" s="199"/>
      <c r="N259" s="200"/>
      <c r="O259" s="200"/>
      <c r="P259" s="200"/>
      <c r="Q259" s="200"/>
      <c r="R259" s="200"/>
      <c r="S259" s="200"/>
      <c r="T259" s="201"/>
      <c r="AT259" s="202" t="s">
        <v>135</v>
      </c>
      <c r="AU259" s="202" t="s">
        <v>80</v>
      </c>
      <c r="AV259" s="13" t="s">
        <v>80</v>
      </c>
      <c r="AW259" s="13" t="s">
        <v>33</v>
      </c>
      <c r="AX259" s="13" t="s">
        <v>71</v>
      </c>
      <c r="AY259" s="202" t="s">
        <v>124</v>
      </c>
    </row>
    <row r="260" spans="2:51" s="14" customFormat="1" ht="11.25">
      <c r="B260" s="203"/>
      <c r="C260" s="204"/>
      <c r="D260" s="193" t="s">
        <v>135</v>
      </c>
      <c r="E260" s="205" t="s">
        <v>19</v>
      </c>
      <c r="F260" s="206" t="s">
        <v>137</v>
      </c>
      <c r="G260" s="204"/>
      <c r="H260" s="207">
        <v>2</v>
      </c>
      <c r="I260" s="208"/>
      <c r="J260" s="204"/>
      <c r="K260" s="204"/>
      <c r="L260" s="209"/>
      <c r="M260" s="210"/>
      <c r="N260" s="211"/>
      <c r="O260" s="211"/>
      <c r="P260" s="211"/>
      <c r="Q260" s="211"/>
      <c r="R260" s="211"/>
      <c r="S260" s="211"/>
      <c r="T260" s="212"/>
      <c r="AT260" s="213" t="s">
        <v>135</v>
      </c>
      <c r="AU260" s="213" t="s">
        <v>80</v>
      </c>
      <c r="AV260" s="14" t="s">
        <v>81</v>
      </c>
      <c r="AW260" s="14" t="s">
        <v>33</v>
      </c>
      <c r="AX260" s="14" t="s">
        <v>76</v>
      </c>
      <c r="AY260" s="213" t="s">
        <v>124</v>
      </c>
    </row>
    <row r="261" spans="1:65" s="2" customFormat="1" ht="21.75" customHeight="1">
      <c r="A261" s="34"/>
      <c r="B261" s="35"/>
      <c r="C261" s="214" t="s">
        <v>365</v>
      </c>
      <c r="D261" s="214" t="s">
        <v>147</v>
      </c>
      <c r="E261" s="215" t="s">
        <v>1063</v>
      </c>
      <c r="F261" s="216" t="s">
        <v>1064</v>
      </c>
      <c r="G261" s="217" t="s">
        <v>177</v>
      </c>
      <c r="H261" s="218">
        <v>2</v>
      </c>
      <c r="I261" s="219"/>
      <c r="J261" s="220">
        <f>ROUND(I261*H261,2)</f>
        <v>0</v>
      </c>
      <c r="K261" s="216" t="s">
        <v>131</v>
      </c>
      <c r="L261" s="221"/>
      <c r="M261" s="222" t="s">
        <v>19</v>
      </c>
      <c r="N261" s="223" t="s">
        <v>42</v>
      </c>
      <c r="O261" s="64"/>
      <c r="P261" s="182">
        <f>O261*H261</f>
        <v>0</v>
      </c>
      <c r="Q261" s="182">
        <v>0.111</v>
      </c>
      <c r="R261" s="182">
        <f>Q261*H261</f>
        <v>0.222</v>
      </c>
      <c r="S261" s="182">
        <v>0</v>
      </c>
      <c r="T261" s="183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4" t="s">
        <v>151</v>
      </c>
      <c r="AT261" s="184" t="s">
        <v>147</v>
      </c>
      <c r="AU261" s="184" t="s">
        <v>80</v>
      </c>
      <c r="AY261" s="17" t="s">
        <v>124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17" t="s">
        <v>76</v>
      </c>
      <c r="BK261" s="185">
        <f>ROUND(I261*H261,2)</f>
        <v>0</v>
      </c>
      <c r="BL261" s="17" t="s">
        <v>81</v>
      </c>
      <c r="BM261" s="184" t="s">
        <v>1065</v>
      </c>
    </row>
    <row r="262" spans="2:51" s="13" customFormat="1" ht="11.25">
      <c r="B262" s="191"/>
      <c r="C262" s="192"/>
      <c r="D262" s="193" t="s">
        <v>135</v>
      </c>
      <c r="E262" s="194" t="s">
        <v>19</v>
      </c>
      <c r="F262" s="195" t="s">
        <v>80</v>
      </c>
      <c r="G262" s="192"/>
      <c r="H262" s="196">
        <v>2</v>
      </c>
      <c r="I262" s="197"/>
      <c r="J262" s="192"/>
      <c r="K262" s="192"/>
      <c r="L262" s="198"/>
      <c r="M262" s="199"/>
      <c r="N262" s="200"/>
      <c r="O262" s="200"/>
      <c r="P262" s="200"/>
      <c r="Q262" s="200"/>
      <c r="R262" s="200"/>
      <c r="S262" s="200"/>
      <c r="T262" s="201"/>
      <c r="AT262" s="202" t="s">
        <v>135</v>
      </c>
      <c r="AU262" s="202" t="s">
        <v>80</v>
      </c>
      <c r="AV262" s="13" t="s">
        <v>80</v>
      </c>
      <c r="AW262" s="13" t="s">
        <v>33</v>
      </c>
      <c r="AX262" s="13" t="s">
        <v>71</v>
      </c>
      <c r="AY262" s="202" t="s">
        <v>124</v>
      </c>
    </row>
    <row r="263" spans="2:51" s="14" customFormat="1" ht="11.25">
      <c r="B263" s="203"/>
      <c r="C263" s="204"/>
      <c r="D263" s="193" t="s">
        <v>135</v>
      </c>
      <c r="E263" s="205" t="s">
        <v>19</v>
      </c>
      <c r="F263" s="206" t="s">
        <v>137</v>
      </c>
      <c r="G263" s="204"/>
      <c r="H263" s="207">
        <v>2</v>
      </c>
      <c r="I263" s="208"/>
      <c r="J263" s="204"/>
      <c r="K263" s="204"/>
      <c r="L263" s="209"/>
      <c r="M263" s="210"/>
      <c r="N263" s="211"/>
      <c r="O263" s="211"/>
      <c r="P263" s="211"/>
      <c r="Q263" s="211"/>
      <c r="R263" s="211"/>
      <c r="S263" s="211"/>
      <c r="T263" s="212"/>
      <c r="AT263" s="213" t="s">
        <v>135</v>
      </c>
      <c r="AU263" s="213" t="s">
        <v>80</v>
      </c>
      <c r="AV263" s="14" t="s">
        <v>81</v>
      </c>
      <c r="AW263" s="14" t="s">
        <v>33</v>
      </c>
      <c r="AX263" s="14" t="s">
        <v>76</v>
      </c>
      <c r="AY263" s="213" t="s">
        <v>124</v>
      </c>
    </row>
    <row r="264" spans="1:65" s="2" customFormat="1" ht="24.2" customHeight="1">
      <c r="A264" s="34"/>
      <c r="B264" s="35"/>
      <c r="C264" s="214" t="s">
        <v>372</v>
      </c>
      <c r="D264" s="214" t="s">
        <v>147</v>
      </c>
      <c r="E264" s="215" t="s">
        <v>1066</v>
      </c>
      <c r="F264" s="216" t="s">
        <v>1067</v>
      </c>
      <c r="G264" s="217" t="s">
        <v>177</v>
      </c>
      <c r="H264" s="218">
        <v>2</v>
      </c>
      <c r="I264" s="219"/>
      <c r="J264" s="220">
        <f>ROUND(I264*H264,2)</f>
        <v>0</v>
      </c>
      <c r="K264" s="216" t="s">
        <v>131</v>
      </c>
      <c r="L264" s="221"/>
      <c r="M264" s="222" t="s">
        <v>19</v>
      </c>
      <c r="N264" s="223" t="s">
        <v>42</v>
      </c>
      <c r="O264" s="64"/>
      <c r="P264" s="182">
        <f>O264*H264</f>
        <v>0</v>
      </c>
      <c r="Q264" s="182">
        <v>0.057</v>
      </c>
      <c r="R264" s="182">
        <f>Q264*H264</f>
        <v>0.114</v>
      </c>
      <c r="S264" s="182">
        <v>0</v>
      </c>
      <c r="T264" s="183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4" t="s">
        <v>151</v>
      </c>
      <c r="AT264" s="184" t="s">
        <v>147</v>
      </c>
      <c r="AU264" s="184" t="s">
        <v>80</v>
      </c>
      <c r="AY264" s="17" t="s">
        <v>124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17" t="s">
        <v>76</v>
      </c>
      <c r="BK264" s="185">
        <f>ROUND(I264*H264,2)</f>
        <v>0</v>
      </c>
      <c r="BL264" s="17" t="s">
        <v>81</v>
      </c>
      <c r="BM264" s="184" t="s">
        <v>1068</v>
      </c>
    </row>
    <row r="265" spans="2:51" s="13" customFormat="1" ht="11.25">
      <c r="B265" s="191"/>
      <c r="C265" s="192"/>
      <c r="D265" s="193" t="s">
        <v>135</v>
      </c>
      <c r="E265" s="194" t="s">
        <v>19</v>
      </c>
      <c r="F265" s="195" t="s">
        <v>80</v>
      </c>
      <c r="G265" s="192"/>
      <c r="H265" s="196">
        <v>2</v>
      </c>
      <c r="I265" s="197"/>
      <c r="J265" s="192"/>
      <c r="K265" s="192"/>
      <c r="L265" s="198"/>
      <c r="M265" s="199"/>
      <c r="N265" s="200"/>
      <c r="O265" s="200"/>
      <c r="P265" s="200"/>
      <c r="Q265" s="200"/>
      <c r="R265" s="200"/>
      <c r="S265" s="200"/>
      <c r="T265" s="201"/>
      <c r="AT265" s="202" t="s">
        <v>135</v>
      </c>
      <c r="AU265" s="202" t="s">
        <v>80</v>
      </c>
      <c r="AV265" s="13" t="s">
        <v>80</v>
      </c>
      <c r="AW265" s="13" t="s">
        <v>33</v>
      </c>
      <c r="AX265" s="13" t="s">
        <v>71</v>
      </c>
      <c r="AY265" s="202" t="s">
        <v>124</v>
      </c>
    </row>
    <row r="266" spans="2:51" s="14" customFormat="1" ht="11.25">
      <c r="B266" s="203"/>
      <c r="C266" s="204"/>
      <c r="D266" s="193" t="s">
        <v>135</v>
      </c>
      <c r="E266" s="205" t="s">
        <v>19</v>
      </c>
      <c r="F266" s="206" t="s">
        <v>137</v>
      </c>
      <c r="G266" s="204"/>
      <c r="H266" s="207">
        <v>2</v>
      </c>
      <c r="I266" s="208"/>
      <c r="J266" s="204"/>
      <c r="K266" s="204"/>
      <c r="L266" s="209"/>
      <c r="M266" s="210"/>
      <c r="N266" s="211"/>
      <c r="O266" s="211"/>
      <c r="P266" s="211"/>
      <c r="Q266" s="211"/>
      <c r="R266" s="211"/>
      <c r="S266" s="211"/>
      <c r="T266" s="212"/>
      <c r="AT266" s="213" t="s">
        <v>135</v>
      </c>
      <c r="AU266" s="213" t="s">
        <v>80</v>
      </c>
      <c r="AV266" s="14" t="s">
        <v>81</v>
      </c>
      <c r="AW266" s="14" t="s">
        <v>33</v>
      </c>
      <c r="AX266" s="14" t="s">
        <v>76</v>
      </c>
      <c r="AY266" s="213" t="s">
        <v>124</v>
      </c>
    </row>
    <row r="267" spans="1:65" s="2" customFormat="1" ht="24.2" customHeight="1">
      <c r="A267" s="34"/>
      <c r="B267" s="35"/>
      <c r="C267" s="214" t="s">
        <v>377</v>
      </c>
      <c r="D267" s="214" t="s">
        <v>147</v>
      </c>
      <c r="E267" s="215" t="s">
        <v>1069</v>
      </c>
      <c r="F267" s="216" t="s">
        <v>1070</v>
      </c>
      <c r="G267" s="217" t="s">
        <v>177</v>
      </c>
      <c r="H267" s="218">
        <v>2</v>
      </c>
      <c r="I267" s="219"/>
      <c r="J267" s="220">
        <f>ROUND(I267*H267,2)</f>
        <v>0</v>
      </c>
      <c r="K267" s="216" t="s">
        <v>131</v>
      </c>
      <c r="L267" s="221"/>
      <c r="M267" s="222" t="s">
        <v>19</v>
      </c>
      <c r="N267" s="223" t="s">
        <v>42</v>
      </c>
      <c r="O267" s="64"/>
      <c r="P267" s="182">
        <f>O267*H267</f>
        <v>0</v>
      </c>
      <c r="Q267" s="182">
        <v>0.027</v>
      </c>
      <c r="R267" s="182">
        <f>Q267*H267</f>
        <v>0.054</v>
      </c>
      <c r="S267" s="182">
        <v>0</v>
      </c>
      <c r="T267" s="183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84" t="s">
        <v>151</v>
      </c>
      <c r="AT267" s="184" t="s">
        <v>147</v>
      </c>
      <c r="AU267" s="184" t="s">
        <v>80</v>
      </c>
      <c r="AY267" s="17" t="s">
        <v>124</v>
      </c>
      <c r="BE267" s="185">
        <f>IF(N267="základní",J267,0)</f>
        <v>0</v>
      </c>
      <c r="BF267" s="185">
        <f>IF(N267="snížená",J267,0)</f>
        <v>0</v>
      </c>
      <c r="BG267" s="185">
        <f>IF(N267="zákl. přenesená",J267,0)</f>
        <v>0</v>
      </c>
      <c r="BH267" s="185">
        <f>IF(N267="sníž. přenesená",J267,0)</f>
        <v>0</v>
      </c>
      <c r="BI267" s="185">
        <f>IF(N267="nulová",J267,0)</f>
        <v>0</v>
      </c>
      <c r="BJ267" s="17" t="s">
        <v>76</v>
      </c>
      <c r="BK267" s="185">
        <f>ROUND(I267*H267,2)</f>
        <v>0</v>
      </c>
      <c r="BL267" s="17" t="s">
        <v>81</v>
      </c>
      <c r="BM267" s="184" t="s">
        <v>1071</v>
      </c>
    </row>
    <row r="268" spans="2:51" s="13" customFormat="1" ht="11.25">
      <c r="B268" s="191"/>
      <c r="C268" s="192"/>
      <c r="D268" s="193" t="s">
        <v>135</v>
      </c>
      <c r="E268" s="194" t="s">
        <v>19</v>
      </c>
      <c r="F268" s="195" t="s">
        <v>80</v>
      </c>
      <c r="G268" s="192"/>
      <c r="H268" s="196">
        <v>2</v>
      </c>
      <c r="I268" s="197"/>
      <c r="J268" s="192"/>
      <c r="K268" s="192"/>
      <c r="L268" s="198"/>
      <c r="M268" s="199"/>
      <c r="N268" s="200"/>
      <c r="O268" s="200"/>
      <c r="P268" s="200"/>
      <c r="Q268" s="200"/>
      <c r="R268" s="200"/>
      <c r="S268" s="200"/>
      <c r="T268" s="201"/>
      <c r="AT268" s="202" t="s">
        <v>135</v>
      </c>
      <c r="AU268" s="202" t="s">
        <v>80</v>
      </c>
      <c r="AV268" s="13" t="s">
        <v>80</v>
      </c>
      <c r="AW268" s="13" t="s">
        <v>33</v>
      </c>
      <c r="AX268" s="13" t="s">
        <v>71</v>
      </c>
      <c r="AY268" s="202" t="s">
        <v>124</v>
      </c>
    </row>
    <row r="269" spans="2:51" s="14" customFormat="1" ht="11.25">
      <c r="B269" s="203"/>
      <c r="C269" s="204"/>
      <c r="D269" s="193" t="s">
        <v>135</v>
      </c>
      <c r="E269" s="205" t="s">
        <v>19</v>
      </c>
      <c r="F269" s="206" t="s">
        <v>137</v>
      </c>
      <c r="G269" s="204"/>
      <c r="H269" s="207">
        <v>2</v>
      </c>
      <c r="I269" s="208"/>
      <c r="J269" s="204"/>
      <c r="K269" s="204"/>
      <c r="L269" s="209"/>
      <c r="M269" s="210"/>
      <c r="N269" s="211"/>
      <c r="O269" s="211"/>
      <c r="P269" s="211"/>
      <c r="Q269" s="211"/>
      <c r="R269" s="211"/>
      <c r="S269" s="211"/>
      <c r="T269" s="212"/>
      <c r="AT269" s="213" t="s">
        <v>135</v>
      </c>
      <c r="AU269" s="213" t="s">
        <v>80</v>
      </c>
      <c r="AV269" s="14" t="s">
        <v>81</v>
      </c>
      <c r="AW269" s="14" t="s">
        <v>33</v>
      </c>
      <c r="AX269" s="14" t="s">
        <v>76</v>
      </c>
      <c r="AY269" s="213" t="s">
        <v>124</v>
      </c>
    </row>
    <row r="270" spans="1:65" s="2" customFormat="1" ht="24.2" customHeight="1">
      <c r="A270" s="34"/>
      <c r="B270" s="35"/>
      <c r="C270" s="214" t="s">
        <v>383</v>
      </c>
      <c r="D270" s="214" t="s">
        <v>147</v>
      </c>
      <c r="E270" s="215" t="s">
        <v>1072</v>
      </c>
      <c r="F270" s="216" t="s">
        <v>1073</v>
      </c>
      <c r="G270" s="217" t="s">
        <v>177</v>
      </c>
      <c r="H270" s="218">
        <v>2</v>
      </c>
      <c r="I270" s="219"/>
      <c r="J270" s="220">
        <f>ROUND(I270*H270,2)</f>
        <v>0</v>
      </c>
      <c r="K270" s="216" t="s">
        <v>131</v>
      </c>
      <c r="L270" s="221"/>
      <c r="M270" s="222" t="s">
        <v>19</v>
      </c>
      <c r="N270" s="223" t="s">
        <v>42</v>
      </c>
      <c r="O270" s="64"/>
      <c r="P270" s="182">
        <f>O270*H270</f>
        <v>0</v>
      </c>
      <c r="Q270" s="182">
        <v>0.108</v>
      </c>
      <c r="R270" s="182">
        <f>Q270*H270</f>
        <v>0.216</v>
      </c>
      <c r="S270" s="182">
        <v>0</v>
      </c>
      <c r="T270" s="183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84" t="s">
        <v>151</v>
      </c>
      <c r="AT270" s="184" t="s">
        <v>147</v>
      </c>
      <c r="AU270" s="184" t="s">
        <v>80</v>
      </c>
      <c r="AY270" s="17" t="s">
        <v>124</v>
      </c>
      <c r="BE270" s="185">
        <f>IF(N270="základní",J270,0)</f>
        <v>0</v>
      </c>
      <c r="BF270" s="185">
        <f>IF(N270="snížená",J270,0)</f>
        <v>0</v>
      </c>
      <c r="BG270" s="185">
        <f>IF(N270="zákl. přenesená",J270,0)</f>
        <v>0</v>
      </c>
      <c r="BH270" s="185">
        <f>IF(N270="sníž. přenesená",J270,0)</f>
        <v>0</v>
      </c>
      <c r="BI270" s="185">
        <f>IF(N270="nulová",J270,0)</f>
        <v>0</v>
      </c>
      <c r="BJ270" s="17" t="s">
        <v>76</v>
      </c>
      <c r="BK270" s="185">
        <f>ROUND(I270*H270,2)</f>
        <v>0</v>
      </c>
      <c r="BL270" s="17" t="s">
        <v>81</v>
      </c>
      <c r="BM270" s="184" t="s">
        <v>1074</v>
      </c>
    </row>
    <row r="271" spans="2:51" s="13" customFormat="1" ht="11.25">
      <c r="B271" s="191"/>
      <c r="C271" s="192"/>
      <c r="D271" s="193" t="s">
        <v>135</v>
      </c>
      <c r="E271" s="194" t="s">
        <v>19</v>
      </c>
      <c r="F271" s="195" t="s">
        <v>80</v>
      </c>
      <c r="G271" s="192"/>
      <c r="H271" s="196">
        <v>2</v>
      </c>
      <c r="I271" s="197"/>
      <c r="J271" s="192"/>
      <c r="K271" s="192"/>
      <c r="L271" s="198"/>
      <c r="M271" s="199"/>
      <c r="N271" s="200"/>
      <c r="O271" s="200"/>
      <c r="P271" s="200"/>
      <c r="Q271" s="200"/>
      <c r="R271" s="200"/>
      <c r="S271" s="200"/>
      <c r="T271" s="201"/>
      <c r="AT271" s="202" t="s">
        <v>135</v>
      </c>
      <c r="AU271" s="202" t="s">
        <v>80</v>
      </c>
      <c r="AV271" s="13" t="s">
        <v>80</v>
      </c>
      <c r="AW271" s="13" t="s">
        <v>33</v>
      </c>
      <c r="AX271" s="13" t="s">
        <v>71</v>
      </c>
      <c r="AY271" s="202" t="s">
        <v>124</v>
      </c>
    </row>
    <row r="272" spans="2:51" s="14" customFormat="1" ht="11.25">
      <c r="B272" s="203"/>
      <c r="C272" s="204"/>
      <c r="D272" s="193" t="s">
        <v>135</v>
      </c>
      <c r="E272" s="205" t="s">
        <v>19</v>
      </c>
      <c r="F272" s="206" t="s">
        <v>137</v>
      </c>
      <c r="G272" s="204"/>
      <c r="H272" s="207">
        <v>2</v>
      </c>
      <c r="I272" s="208"/>
      <c r="J272" s="204"/>
      <c r="K272" s="204"/>
      <c r="L272" s="209"/>
      <c r="M272" s="210"/>
      <c r="N272" s="211"/>
      <c r="O272" s="211"/>
      <c r="P272" s="211"/>
      <c r="Q272" s="211"/>
      <c r="R272" s="211"/>
      <c r="S272" s="211"/>
      <c r="T272" s="212"/>
      <c r="AT272" s="213" t="s">
        <v>135</v>
      </c>
      <c r="AU272" s="213" t="s">
        <v>80</v>
      </c>
      <c r="AV272" s="14" t="s">
        <v>81</v>
      </c>
      <c r="AW272" s="14" t="s">
        <v>33</v>
      </c>
      <c r="AX272" s="14" t="s">
        <v>76</v>
      </c>
      <c r="AY272" s="213" t="s">
        <v>124</v>
      </c>
    </row>
    <row r="273" spans="1:65" s="2" customFormat="1" ht="16.5" customHeight="1">
      <c r="A273" s="34"/>
      <c r="B273" s="35"/>
      <c r="C273" s="214" t="s">
        <v>389</v>
      </c>
      <c r="D273" s="214" t="s">
        <v>147</v>
      </c>
      <c r="E273" s="215" t="s">
        <v>1075</v>
      </c>
      <c r="F273" s="216" t="s">
        <v>1076</v>
      </c>
      <c r="G273" s="217" t="s">
        <v>177</v>
      </c>
      <c r="H273" s="218">
        <v>2</v>
      </c>
      <c r="I273" s="219"/>
      <c r="J273" s="220">
        <f>ROUND(I273*H273,2)</f>
        <v>0</v>
      </c>
      <c r="K273" s="216" t="s">
        <v>131</v>
      </c>
      <c r="L273" s="221"/>
      <c r="M273" s="222" t="s">
        <v>19</v>
      </c>
      <c r="N273" s="223" t="s">
        <v>42</v>
      </c>
      <c r="O273" s="64"/>
      <c r="P273" s="182">
        <f>O273*H273</f>
        <v>0</v>
      </c>
      <c r="Q273" s="182">
        <v>0.00044</v>
      </c>
      <c r="R273" s="182">
        <f>Q273*H273</f>
        <v>0.00088</v>
      </c>
      <c r="S273" s="182">
        <v>0</v>
      </c>
      <c r="T273" s="183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84" t="s">
        <v>151</v>
      </c>
      <c r="AT273" s="184" t="s">
        <v>147</v>
      </c>
      <c r="AU273" s="184" t="s">
        <v>80</v>
      </c>
      <c r="AY273" s="17" t="s">
        <v>124</v>
      </c>
      <c r="BE273" s="185">
        <f>IF(N273="základní",J273,0)</f>
        <v>0</v>
      </c>
      <c r="BF273" s="185">
        <f>IF(N273="snížená",J273,0)</f>
        <v>0</v>
      </c>
      <c r="BG273" s="185">
        <f>IF(N273="zákl. přenesená",J273,0)</f>
        <v>0</v>
      </c>
      <c r="BH273" s="185">
        <f>IF(N273="sníž. přenesená",J273,0)</f>
        <v>0</v>
      </c>
      <c r="BI273" s="185">
        <f>IF(N273="nulová",J273,0)</f>
        <v>0</v>
      </c>
      <c r="BJ273" s="17" t="s">
        <v>76</v>
      </c>
      <c r="BK273" s="185">
        <f>ROUND(I273*H273,2)</f>
        <v>0</v>
      </c>
      <c r="BL273" s="17" t="s">
        <v>81</v>
      </c>
      <c r="BM273" s="184" t="s">
        <v>1077</v>
      </c>
    </row>
    <row r="274" spans="2:51" s="13" customFormat="1" ht="11.25">
      <c r="B274" s="191"/>
      <c r="C274" s="192"/>
      <c r="D274" s="193" t="s">
        <v>135</v>
      </c>
      <c r="E274" s="194" t="s">
        <v>19</v>
      </c>
      <c r="F274" s="195" t="s">
        <v>80</v>
      </c>
      <c r="G274" s="192"/>
      <c r="H274" s="196">
        <v>2</v>
      </c>
      <c r="I274" s="197"/>
      <c r="J274" s="192"/>
      <c r="K274" s="192"/>
      <c r="L274" s="198"/>
      <c r="M274" s="199"/>
      <c r="N274" s="200"/>
      <c r="O274" s="200"/>
      <c r="P274" s="200"/>
      <c r="Q274" s="200"/>
      <c r="R274" s="200"/>
      <c r="S274" s="200"/>
      <c r="T274" s="201"/>
      <c r="AT274" s="202" t="s">
        <v>135</v>
      </c>
      <c r="AU274" s="202" t="s">
        <v>80</v>
      </c>
      <c r="AV274" s="13" t="s">
        <v>80</v>
      </c>
      <c r="AW274" s="13" t="s">
        <v>33</v>
      </c>
      <c r="AX274" s="13" t="s">
        <v>71</v>
      </c>
      <c r="AY274" s="202" t="s">
        <v>124</v>
      </c>
    </row>
    <row r="275" spans="2:51" s="14" customFormat="1" ht="11.25">
      <c r="B275" s="203"/>
      <c r="C275" s="204"/>
      <c r="D275" s="193" t="s">
        <v>135</v>
      </c>
      <c r="E275" s="205" t="s">
        <v>19</v>
      </c>
      <c r="F275" s="206" t="s">
        <v>137</v>
      </c>
      <c r="G275" s="204"/>
      <c r="H275" s="207">
        <v>2</v>
      </c>
      <c r="I275" s="208"/>
      <c r="J275" s="204"/>
      <c r="K275" s="204"/>
      <c r="L275" s="209"/>
      <c r="M275" s="210"/>
      <c r="N275" s="211"/>
      <c r="O275" s="211"/>
      <c r="P275" s="211"/>
      <c r="Q275" s="211"/>
      <c r="R275" s="211"/>
      <c r="S275" s="211"/>
      <c r="T275" s="212"/>
      <c r="AT275" s="213" t="s">
        <v>135</v>
      </c>
      <c r="AU275" s="213" t="s">
        <v>80</v>
      </c>
      <c r="AV275" s="14" t="s">
        <v>81</v>
      </c>
      <c r="AW275" s="14" t="s">
        <v>33</v>
      </c>
      <c r="AX275" s="14" t="s">
        <v>76</v>
      </c>
      <c r="AY275" s="213" t="s">
        <v>124</v>
      </c>
    </row>
    <row r="276" spans="2:63" s="12" customFormat="1" ht="22.9" customHeight="1">
      <c r="B276" s="157"/>
      <c r="C276" s="158"/>
      <c r="D276" s="159" t="s">
        <v>70</v>
      </c>
      <c r="E276" s="171" t="s">
        <v>174</v>
      </c>
      <c r="F276" s="171" t="s">
        <v>1078</v>
      </c>
      <c r="G276" s="158"/>
      <c r="H276" s="158"/>
      <c r="I276" s="161"/>
      <c r="J276" s="172">
        <f>BK276</f>
        <v>0</v>
      </c>
      <c r="K276" s="158"/>
      <c r="L276" s="163"/>
      <c r="M276" s="164"/>
      <c r="N276" s="165"/>
      <c r="O276" s="165"/>
      <c r="P276" s="166">
        <f>SUM(P277:P286)</f>
        <v>0</v>
      </c>
      <c r="Q276" s="165"/>
      <c r="R276" s="166">
        <f>SUM(R277:R286)</f>
        <v>0</v>
      </c>
      <c r="S276" s="165"/>
      <c r="T276" s="167">
        <f>SUM(T277:T286)</f>
        <v>0.063</v>
      </c>
      <c r="AR276" s="168" t="s">
        <v>76</v>
      </c>
      <c r="AT276" s="169" t="s">
        <v>70</v>
      </c>
      <c r="AU276" s="169" t="s">
        <v>76</v>
      </c>
      <c r="AY276" s="168" t="s">
        <v>124</v>
      </c>
      <c r="BK276" s="170">
        <f>SUM(BK277:BK286)</f>
        <v>0</v>
      </c>
    </row>
    <row r="277" spans="1:65" s="2" customFormat="1" ht="24.2" customHeight="1">
      <c r="A277" s="34"/>
      <c r="B277" s="35"/>
      <c r="C277" s="173" t="s">
        <v>395</v>
      </c>
      <c r="D277" s="173" t="s">
        <v>127</v>
      </c>
      <c r="E277" s="174" t="s">
        <v>755</v>
      </c>
      <c r="F277" s="175" t="s">
        <v>756</v>
      </c>
      <c r="G277" s="176" t="s">
        <v>224</v>
      </c>
      <c r="H277" s="177">
        <v>6</v>
      </c>
      <c r="I277" s="178"/>
      <c r="J277" s="179">
        <f>ROUND(I277*H277,2)</f>
        <v>0</v>
      </c>
      <c r="K277" s="175" t="s">
        <v>131</v>
      </c>
      <c r="L277" s="39"/>
      <c r="M277" s="180" t="s">
        <v>19</v>
      </c>
      <c r="N277" s="181" t="s">
        <v>42</v>
      </c>
      <c r="O277" s="64"/>
      <c r="P277" s="182">
        <f>O277*H277</f>
        <v>0</v>
      </c>
      <c r="Q277" s="182">
        <v>0</v>
      </c>
      <c r="R277" s="182">
        <f>Q277*H277</f>
        <v>0</v>
      </c>
      <c r="S277" s="182">
        <v>0</v>
      </c>
      <c r="T277" s="183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84" t="s">
        <v>81</v>
      </c>
      <c r="AT277" s="184" t="s">
        <v>127</v>
      </c>
      <c r="AU277" s="184" t="s">
        <v>80</v>
      </c>
      <c r="AY277" s="17" t="s">
        <v>124</v>
      </c>
      <c r="BE277" s="185">
        <f>IF(N277="základní",J277,0)</f>
        <v>0</v>
      </c>
      <c r="BF277" s="185">
        <f>IF(N277="snížená",J277,0)</f>
        <v>0</v>
      </c>
      <c r="BG277" s="185">
        <f>IF(N277="zákl. přenesená",J277,0)</f>
        <v>0</v>
      </c>
      <c r="BH277" s="185">
        <f>IF(N277="sníž. přenesená",J277,0)</f>
        <v>0</v>
      </c>
      <c r="BI277" s="185">
        <f>IF(N277="nulová",J277,0)</f>
        <v>0</v>
      </c>
      <c r="BJ277" s="17" t="s">
        <v>76</v>
      </c>
      <c r="BK277" s="185">
        <f>ROUND(I277*H277,2)</f>
        <v>0</v>
      </c>
      <c r="BL277" s="17" t="s">
        <v>81</v>
      </c>
      <c r="BM277" s="184" t="s">
        <v>1079</v>
      </c>
    </row>
    <row r="278" spans="1:47" s="2" customFormat="1" ht="11.25">
      <c r="A278" s="34"/>
      <c r="B278" s="35"/>
      <c r="C278" s="36"/>
      <c r="D278" s="186" t="s">
        <v>133</v>
      </c>
      <c r="E278" s="36"/>
      <c r="F278" s="187" t="s">
        <v>758</v>
      </c>
      <c r="G278" s="36"/>
      <c r="H278" s="36"/>
      <c r="I278" s="188"/>
      <c r="J278" s="36"/>
      <c r="K278" s="36"/>
      <c r="L278" s="39"/>
      <c r="M278" s="189"/>
      <c r="N278" s="190"/>
      <c r="O278" s="64"/>
      <c r="P278" s="64"/>
      <c r="Q278" s="64"/>
      <c r="R278" s="64"/>
      <c r="S278" s="64"/>
      <c r="T278" s="65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133</v>
      </c>
      <c r="AU278" s="17" t="s">
        <v>80</v>
      </c>
    </row>
    <row r="279" spans="2:51" s="13" customFormat="1" ht="11.25">
      <c r="B279" s="191"/>
      <c r="C279" s="192"/>
      <c r="D279" s="193" t="s">
        <v>135</v>
      </c>
      <c r="E279" s="194" t="s">
        <v>19</v>
      </c>
      <c r="F279" s="195" t="s">
        <v>1080</v>
      </c>
      <c r="G279" s="192"/>
      <c r="H279" s="196">
        <v>6</v>
      </c>
      <c r="I279" s="197"/>
      <c r="J279" s="192"/>
      <c r="K279" s="192"/>
      <c r="L279" s="198"/>
      <c r="M279" s="199"/>
      <c r="N279" s="200"/>
      <c r="O279" s="200"/>
      <c r="P279" s="200"/>
      <c r="Q279" s="200"/>
      <c r="R279" s="200"/>
      <c r="S279" s="200"/>
      <c r="T279" s="201"/>
      <c r="AT279" s="202" t="s">
        <v>135</v>
      </c>
      <c r="AU279" s="202" t="s">
        <v>80</v>
      </c>
      <c r="AV279" s="13" t="s">
        <v>80</v>
      </c>
      <c r="AW279" s="13" t="s">
        <v>33</v>
      </c>
      <c r="AX279" s="13" t="s">
        <v>71</v>
      </c>
      <c r="AY279" s="202" t="s">
        <v>124</v>
      </c>
    </row>
    <row r="280" spans="2:51" s="14" customFormat="1" ht="11.25">
      <c r="B280" s="203"/>
      <c r="C280" s="204"/>
      <c r="D280" s="193" t="s">
        <v>135</v>
      </c>
      <c r="E280" s="205" t="s">
        <v>19</v>
      </c>
      <c r="F280" s="206" t="s">
        <v>137</v>
      </c>
      <c r="G280" s="204"/>
      <c r="H280" s="207">
        <v>6</v>
      </c>
      <c r="I280" s="208"/>
      <c r="J280" s="204"/>
      <c r="K280" s="204"/>
      <c r="L280" s="209"/>
      <c r="M280" s="210"/>
      <c r="N280" s="211"/>
      <c r="O280" s="211"/>
      <c r="P280" s="211"/>
      <c r="Q280" s="211"/>
      <c r="R280" s="211"/>
      <c r="S280" s="211"/>
      <c r="T280" s="212"/>
      <c r="AT280" s="213" t="s">
        <v>135</v>
      </c>
      <c r="AU280" s="213" t="s">
        <v>80</v>
      </c>
      <c r="AV280" s="14" t="s">
        <v>81</v>
      </c>
      <c r="AW280" s="14" t="s">
        <v>33</v>
      </c>
      <c r="AX280" s="14" t="s">
        <v>76</v>
      </c>
      <c r="AY280" s="213" t="s">
        <v>124</v>
      </c>
    </row>
    <row r="281" spans="1:65" s="2" customFormat="1" ht="37.9" customHeight="1">
      <c r="A281" s="34"/>
      <c r="B281" s="35"/>
      <c r="C281" s="173" t="s">
        <v>402</v>
      </c>
      <c r="D281" s="173" t="s">
        <v>127</v>
      </c>
      <c r="E281" s="174" t="s">
        <v>1081</v>
      </c>
      <c r="F281" s="175" t="s">
        <v>1082</v>
      </c>
      <c r="G281" s="176" t="s">
        <v>130</v>
      </c>
      <c r="H281" s="177">
        <v>24.96</v>
      </c>
      <c r="I281" s="178"/>
      <c r="J281" s="179">
        <f>ROUND(I281*H281,2)</f>
        <v>0</v>
      </c>
      <c r="K281" s="175" t="s">
        <v>131</v>
      </c>
      <c r="L281" s="39"/>
      <c r="M281" s="180" t="s">
        <v>19</v>
      </c>
      <c r="N281" s="181" t="s">
        <v>42</v>
      </c>
      <c r="O281" s="64"/>
      <c r="P281" s="182">
        <f>O281*H281</f>
        <v>0</v>
      </c>
      <c r="Q281" s="182">
        <v>0</v>
      </c>
      <c r="R281" s="182">
        <f>Q281*H281</f>
        <v>0</v>
      </c>
      <c r="S281" s="182">
        <v>0</v>
      </c>
      <c r="T281" s="183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4" t="s">
        <v>81</v>
      </c>
      <c r="AT281" s="184" t="s">
        <v>127</v>
      </c>
      <c r="AU281" s="184" t="s">
        <v>80</v>
      </c>
      <c r="AY281" s="17" t="s">
        <v>124</v>
      </c>
      <c r="BE281" s="185">
        <f>IF(N281="základní",J281,0)</f>
        <v>0</v>
      </c>
      <c r="BF281" s="185">
        <f>IF(N281="snížená",J281,0)</f>
        <v>0</v>
      </c>
      <c r="BG281" s="185">
        <f>IF(N281="zákl. přenesená",J281,0)</f>
        <v>0</v>
      </c>
      <c r="BH281" s="185">
        <f>IF(N281="sníž. přenesená",J281,0)</f>
        <v>0</v>
      </c>
      <c r="BI281" s="185">
        <f>IF(N281="nulová",J281,0)</f>
        <v>0</v>
      </c>
      <c r="BJ281" s="17" t="s">
        <v>76</v>
      </c>
      <c r="BK281" s="185">
        <f>ROUND(I281*H281,2)</f>
        <v>0</v>
      </c>
      <c r="BL281" s="17" t="s">
        <v>81</v>
      </c>
      <c r="BM281" s="184" t="s">
        <v>1083</v>
      </c>
    </row>
    <row r="282" spans="1:47" s="2" customFormat="1" ht="11.25">
      <c r="A282" s="34"/>
      <c r="B282" s="35"/>
      <c r="C282" s="36"/>
      <c r="D282" s="186" t="s">
        <v>133</v>
      </c>
      <c r="E282" s="36"/>
      <c r="F282" s="187" t="s">
        <v>1084</v>
      </c>
      <c r="G282" s="36"/>
      <c r="H282" s="36"/>
      <c r="I282" s="188"/>
      <c r="J282" s="36"/>
      <c r="K282" s="36"/>
      <c r="L282" s="39"/>
      <c r="M282" s="189"/>
      <c r="N282" s="190"/>
      <c r="O282" s="64"/>
      <c r="P282" s="64"/>
      <c r="Q282" s="64"/>
      <c r="R282" s="64"/>
      <c r="S282" s="64"/>
      <c r="T282" s="65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133</v>
      </c>
      <c r="AU282" s="17" t="s">
        <v>80</v>
      </c>
    </row>
    <row r="283" spans="2:51" s="13" customFormat="1" ht="11.25">
      <c r="B283" s="191"/>
      <c r="C283" s="192"/>
      <c r="D283" s="193" t="s">
        <v>135</v>
      </c>
      <c r="E283" s="194" t="s">
        <v>19</v>
      </c>
      <c r="F283" s="195" t="s">
        <v>1085</v>
      </c>
      <c r="G283" s="192"/>
      <c r="H283" s="196">
        <v>24.96</v>
      </c>
      <c r="I283" s="197"/>
      <c r="J283" s="192"/>
      <c r="K283" s="192"/>
      <c r="L283" s="198"/>
      <c r="M283" s="199"/>
      <c r="N283" s="200"/>
      <c r="O283" s="200"/>
      <c r="P283" s="200"/>
      <c r="Q283" s="200"/>
      <c r="R283" s="200"/>
      <c r="S283" s="200"/>
      <c r="T283" s="201"/>
      <c r="AT283" s="202" t="s">
        <v>135</v>
      </c>
      <c r="AU283" s="202" t="s">
        <v>80</v>
      </c>
      <c r="AV283" s="13" t="s">
        <v>80</v>
      </c>
      <c r="AW283" s="13" t="s">
        <v>33</v>
      </c>
      <c r="AX283" s="13" t="s">
        <v>76</v>
      </c>
      <c r="AY283" s="202" t="s">
        <v>124</v>
      </c>
    </row>
    <row r="284" spans="1:65" s="2" customFormat="1" ht="16.5" customHeight="1">
      <c r="A284" s="34"/>
      <c r="B284" s="35"/>
      <c r="C284" s="173" t="s">
        <v>408</v>
      </c>
      <c r="D284" s="173" t="s">
        <v>127</v>
      </c>
      <c r="E284" s="174" t="s">
        <v>1086</v>
      </c>
      <c r="F284" s="175" t="s">
        <v>1087</v>
      </c>
      <c r="G284" s="176" t="s">
        <v>177</v>
      </c>
      <c r="H284" s="177">
        <v>1</v>
      </c>
      <c r="I284" s="178"/>
      <c r="J284" s="179">
        <f>ROUND(I284*H284,2)</f>
        <v>0</v>
      </c>
      <c r="K284" s="175" t="s">
        <v>19</v>
      </c>
      <c r="L284" s="39"/>
      <c r="M284" s="180" t="s">
        <v>19</v>
      </c>
      <c r="N284" s="181" t="s">
        <v>42</v>
      </c>
      <c r="O284" s="64"/>
      <c r="P284" s="182">
        <f>O284*H284</f>
        <v>0</v>
      </c>
      <c r="Q284" s="182">
        <v>0</v>
      </c>
      <c r="R284" s="182">
        <f>Q284*H284</f>
        <v>0</v>
      </c>
      <c r="S284" s="182">
        <v>0.063</v>
      </c>
      <c r="T284" s="183">
        <f>S284*H284</f>
        <v>0.063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84" t="s">
        <v>81</v>
      </c>
      <c r="AT284" s="184" t="s">
        <v>127</v>
      </c>
      <c r="AU284" s="184" t="s">
        <v>80</v>
      </c>
      <c r="AY284" s="17" t="s">
        <v>124</v>
      </c>
      <c r="BE284" s="185">
        <f>IF(N284="základní",J284,0)</f>
        <v>0</v>
      </c>
      <c r="BF284" s="185">
        <f>IF(N284="snížená",J284,0)</f>
        <v>0</v>
      </c>
      <c r="BG284" s="185">
        <f>IF(N284="zákl. přenesená",J284,0)</f>
        <v>0</v>
      </c>
      <c r="BH284" s="185">
        <f>IF(N284="sníž. přenesená",J284,0)</f>
        <v>0</v>
      </c>
      <c r="BI284" s="185">
        <f>IF(N284="nulová",J284,0)</f>
        <v>0</v>
      </c>
      <c r="BJ284" s="17" t="s">
        <v>76</v>
      </c>
      <c r="BK284" s="185">
        <f>ROUND(I284*H284,2)</f>
        <v>0</v>
      </c>
      <c r="BL284" s="17" t="s">
        <v>81</v>
      </c>
      <c r="BM284" s="184" t="s">
        <v>1088</v>
      </c>
    </row>
    <row r="285" spans="1:47" s="2" customFormat="1" ht="29.25">
      <c r="A285" s="34"/>
      <c r="B285" s="35"/>
      <c r="C285" s="36"/>
      <c r="D285" s="193" t="s">
        <v>859</v>
      </c>
      <c r="E285" s="36"/>
      <c r="F285" s="234" t="s">
        <v>1089</v>
      </c>
      <c r="G285" s="36"/>
      <c r="H285" s="36"/>
      <c r="I285" s="188"/>
      <c r="J285" s="36"/>
      <c r="K285" s="36"/>
      <c r="L285" s="39"/>
      <c r="M285" s="189"/>
      <c r="N285" s="190"/>
      <c r="O285" s="64"/>
      <c r="P285" s="64"/>
      <c r="Q285" s="64"/>
      <c r="R285" s="64"/>
      <c r="S285" s="64"/>
      <c r="T285" s="65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7" t="s">
        <v>859</v>
      </c>
      <c r="AU285" s="17" t="s">
        <v>80</v>
      </c>
    </row>
    <row r="286" spans="2:51" s="13" customFormat="1" ht="11.25">
      <c r="B286" s="191"/>
      <c r="C286" s="192"/>
      <c r="D286" s="193" t="s">
        <v>135</v>
      </c>
      <c r="E286" s="194" t="s">
        <v>19</v>
      </c>
      <c r="F286" s="195" t="s">
        <v>76</v>
      </c>
      <c r="G286" s="192"/>
      <c r="H286" s="196">
        <v>1</v>
      </c>
      <c r="I286" s="197"/>
      <c r="J286" s="192"/>
      <c r="K286" s="192"/>
      <c r="L286" s="198"/>
      <c r="M286" s="199"/>
      <c r="N286" s="200"/>
      <c r="O286" s="200"/>
      <c r="P286" s="200"/>
      <c r="Q286" s="200"/>
      <c r="R286" s="200"/>
      <c r="S286" s="200"/>
      <c r="T286" s="201"/>
      <c r="AT286" s="202" t="s">
        <v>135</v>
      </c>
      <c r="AU286" s="202" t="s">
        <v>80</v>
      </c>
      <c r="AV286" s="13" t="s">
        <v>80</v>
      </c>
      <c r="AW286" s="13" t="s">
        <v>33</v>
      </c>
      <c r="AX286" s="13" t="s">
        <v>76</v>
      </c>
      <c r="AY286" s="202" t="s">
        <v>124</v>
      </c>
    </row>
    <row r="287" spans="2:63" s="12" customFormat="1" ht="22.9" customHeight="1">
      <c r="B287" s="157"/>
      <c r="C287" s="158"/>
      <c r="D287" s="159" t="s">
        <v>70</v>
      </c>
      <c r="E287" s="171" t="s">
        <v>805</v>
      </c>
      <c r="F287" s="171" t="s">
        <v>806</v>
      </c>
      <c r="G287" s="158"/>
      <c r="H287" s="158"/>
      <c r="I287" s="161"/>
      <c r="J287" s="172">
        <f>BK287</f>
        <v>0</v>
      </c>
      <c r="K287" s="158"/>
      <c r="L287" s="163"/>
      <c r="M287" s="164"/>
      <c r="N287" s="165"/>
      <c r="O287" s="165"/>
      <c r="P287" s="166">
        <f>SUM(P288:P303)</f>
        <v>0</v>
      </c>
      <c r="Q287" s="165"/>
      <c r="R287" s="166">
        <f>SUM(R288:R303)</f>
        <v>0</v>
      </c>
      <c r="S287" s="165"/>
      <c r="T287" s="167">
        <f>SUM(T288:T303)</f>
        <v>0</v>
      </c>
      <c r="AR287" s="168" t="s">
        <v>76</v>
      </c>
      <c r="AT287" s="169" t="s">
        <v>70</v>
      </c>
      <c r="AU287" s="169" t="s">
        <v>76</v>
      </c>
      <c r="AY287" s="168" t="s">
        <v>124</v>
      </c>
      <c r="BK287" s="170">
        <f>SUM(BK288:BK303)</f>
        <v>0</v>
      </c>
    </row>
    <row r="288" spans="1:65" s="2" customFormat="1" ht="37.9" customHeight="1">
      <c r="A288" s="34"/>
      <c r="B288" s="35"/>
      <c r="C288" s="173" t="s">
        <v>414</v>
      </c>
      <c r="D288" s="173" t="s">
        <v>127</v>
      </c>
      <c r="E288" s="174" t="s">
        <v>1090</v>
      </c>
      <c r="F288" s="175" t="s">
        <v>1091</v>
      </c>
      <c r="G288" s="176" t="s">
        <v>150</v>
      </c>
      <c r="H288" s="177">
        <v>5.151</v>
      </c>
      <c r="I288" s="178"/>
      <c r="J288" s="179">
        <f>ROUND(I288*H288,2)</f>
        <v>0</v>
      </c>
      <c r="K288" s="175" t="s">
        <v>131</v>
      </c>
      <c r="L288" s="39"/>
      <c r="M288" s="180" t="s">
        <v>19</v>
      </c>
      <c r="N288" s="181" t="s">
        <v>42</v>
      </c>
      <c r="O288" s="64"/>
      <c r="P288" s="182">
        <f>O288*H288</f>
        <v>0</v>
      </c>
      <c r="Q288" s="182">
        <v>0</v>
      </c>
      <c r="R288" s="182">
        <f>Q288*H288</f>
        <v>0</v>
      </c>
      <c r="S288" s="182">
        <v>0</v>
      </c>
      <c r="T288" s="183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84" t="s">
        <v>81</v>
      </c>
      <c r="AT288" s="184" t="s">
        <v>127</v>
      </c>
      <c r="AU288" s="184" t="s">
        <v>80</v>
      </c>
      <c r="AY288" s="17" t="s">
        <v>124</v>
      </c>
      <c r="BE288" s="185">
        <f>IF(N288="základní",J288,0)</f>
        <v>0</v>
      </c>
      <c r="BF288" s="185">
        <f>IF(N288="snížená",J288,0)</f>
        <v>0</v>
      </c>
      <c r="BG288" s="185">
        <f>IF(N288="zákl. přenesená",J288,0)</f>
        <v>0</v>
      </c>
      <c r="BH288" s="185">
        <f>IF(N288="sníž. přenesená",J288,0)</f>
        <v>0</v>
      </c>
      <c r="BI288" s="185">
        <f>IF(N288="nulová",J288,0)</f>
        <v>0</v>
      </c>
      <c r="BJ288" s="17" t="s">
        <v>76</v>
      </c>
      <c r="BK288" s="185">
        <f>ROUND(I288*H288,2)</f>
        <v>0</v>
      </c>
      <c r="BL288" s="17" t="s">
        <v>81</v>
      </c>
      <c r="BM288" s="184" t="s">
        <v>1092</v>
      </c>
    </row>
    <row r="289" spans="1:47" s="2" customFormat="1" ht="11.25">
      <c r="A289" s="34"/>
      <c r="B289" s="35"/>
      <c r="C289" s="36"/>
      <c r="D289" s="186" t="s">
        <v>133</v>
      </c>
      <c r="E289" s="36"/>
      <c r="F289" s="187" t="s">
        <v>1093</v>
      </c>
      <c r="G289" s="36"/>
      <c r="H289" s="36"/>
      <c r="I289" s="188"/>
      <c r="J289" s="36"/>
      <c r="K289" s="36"/>
      <c r="L289" s="39"/>
      <c r="M289" s="189"/>
      <c r="N289" s="190"/>
      <c r="O289" s="64"/>
      <c r="P289" s="64"/>
      <c r="Q289" s="64"/>
      <c r="R289" s="64"/>
      <c r="S289" s="64"/>
      <c r="T289" s="65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133</v>
      </c>
      <c r="AU289" s="17" t="s">
        <v>80</v>
      </c>
    </row>
    <row r="290" spans="1:65" s="2" customFormat="1" ht="49.15" customHeight="1">
      <c r="A290" s="34"/>
      <c r="B290" s="35"/>
      <c r="C290" s="173" t="s">
        <v>420</v>
      </c>
      <c r="D290" s="173" t="s">
        <v>127</v>
      </c>
      <c r="E290" s="174" t="s">
        <v>1094</v>
      </c>
      <c r="F290" s="175" t="s">
        <v>1095</v>
      </c>
      <c r="G290" s="176" t="s">
        <v>150</v>
      </c>
      <c r="H290" s="177">
        <v>82.416</v>
      </c>
      <c r="I290" s="178"/>
      <c r="J290" s="179">
        <f>ROUND(I290*H290,2)</f>
        <v>0</v>
      </c>
      <c r="K290" s="175" t="s">
        <v>131</v>
      </c>
      <c r="L290" s="39"/>
      <c r="M290" s="180" t="s">
        <v>19</v>
      </c>
      <c r="N290" s="181" t="s">
        <v>42</v>
      </c>
      <c r="O290" s="64"/>
      <c r="P290" s="182">
        <f>O290*H290</f>
        <v>0</v>
      </c>
      <c r="Q290" s="182">
        <v>0</v>
      </c>
      <c r="R290" s="182">
        <f>Q290*H290</f>
        <v>0</v>
      </c>
      <c r="S290" s="182">
        <v>0</v>
      </c>
      <c r="T290" s="183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84" t="s">
        <v>81</v>
      </c>
      <c r="AT290" s="184" t="s">
        <v>127</v>
      </c>
      <c r="AU290" s="184" t="s">
        <v>80</v>
      </c>
      <c r="AY290" s="17" t="s">
        <v>124</v>
      </c>
      <c r="BE290" s="185">
        <f>IF(N290="základní",J290,0)</f>
        <v>0</v>
      </c>
      <c r="BF290" s="185">
        <f>IF(N290="snížená",J290,0)</f>
        <v>0</v>
      </c>
      <c r="BG290" s="185">
        <f>IF(N290="zákl. přenesená",J290,0)</f>
        <v>0</v>
      </c>
      <c r="BH290" s="185">
        <f>IF(N290="sníž. přenesená",J290,0)</f>
        <v>0</v>
      </c>
      <c r="BI290" s="185">
        <f>IF(N290="nulová",J290,0)</f>
        <v>0</v>
      </c>
      <c r="BJ290" s="17" t="s">
        <v>76</v>
      </c>
      <c r="BK290" s="185">
        <f>ROUND(I290*H290,2)</f>
        <v>0</v>
      </c>
      <c r="BL290" s="17" t="s">
        <v>81</v>
      </c>
      <c r="BM290" s="184" t="s">
        <v>1096</v>
      </c>
    </row>
    <row r="291" spans="1:47" s="2" customFormat="1" ht="11.25">
      <c r="A291" s="34"/>
      <c r="B291" s="35"/>
      <c r="C291" s="36"/>
      <c r="D291" s="186" t="s">
        <v>133</v>
      </c>
      <c r="E291" s="36"/>
      <c r="F291" s="187" t="s">
        <v>1097</v>
      </c>
      <c r="G291" s="36"/>
      <c r="H291" s="36"/>
      <c r="I291" s="188"/>
      <c r="J291" s="36"/>
      <c r="K291" s="36"/>
      <c r="L291" s="39"/>
      <c r="M291" s="189"/>
      <c r="N291" s="190"/>
      <c r="O291" s="64"/>
      <c r="P291" s="64"/>
      <c r="Q291" s="64"/>
      <c r="R291" s="64"/>
      <c r="S291" s="64"/>
      <c r="T291" s="65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7" t="s">
        <v>133</v>
      </c>
      <c r="AU291" s="17" t="s">
        <v>80</v>
      </c>
    </row>
    <row r="292" spans="2:51" s="13" customFormat="1" ht="11.25">
      <c r="B292" s="191"/>
      <c r="C292" s="192"/>
      <c r="D292" s="193" t="s">
        <v>135</v>
      </c>
      <c r="E292" s="192"/>
      <c r="F292" s="195" t="s">
        <v>1098</v>
      </c>
      <c r="G292" s="192"/>
      <c r="H292" s="196">
        <v>82.416</v>
      </c>
      <c r="I292" s="197"/>
      <c r="J292" s="192"/>
      <c r="K292" s="192"/>
      <c r="L292" s="198"/>
      <c r="M292" s="199"/>
      <c r="N292" s="200"/>
      <c r="O292" s="200"/>
      <c r="P292" s="200"/>
      <c r="Q292" s="200"/>
      <c r="R292" s="200"/>
      <c r="S292" s="200"/>
      <c r="T292" s="201"/>
      <c r="AT292" s="202" t="s">
        <v>135</v>
      </c>
      <c r="AU292" s="202" t="s">
        <v>80</v>
      </c>
      <c r="AV292" s="13" t="s">
        <v>80</v>
      </c>
      <c r="AW292" s="13" t="s">
        <v>4</v>
      </c>
      <c r="AX292" s="13" t="s">
        <v>76</v>
      </c>
      <c r="AY292" s="202" t="s">
        <v>124</v>
      </c>
    </row>
    <row r="293" spans="1:65" s="2" customFormat="1" ht="24.2" customHeight="1">
      <c r="A293" s="34"/>
      <c r="B293" s="35"/>
      <c r="C293" s="173" t="s">
        <v>427</v>
      </c>
      <c r="D293" s="173" t="s">
        <v>127</v>
      </c>
      <c r="E293" s="174" t="s">
        <v>819</v>
      </c>
      <c r="F293" s="175" t="s">
        <v>820</v>
      </c>
      <c r="G293" s="176" t="s">
        <v>150</v>
      </c>
      <c r="H293" s="177">
        <v>5.151</v>
      </c>
      <c r="I293" s="178"/>
      <c r="J293" s="179">
        <f>ROUND(I293*H293,2)</f>
        <v>0</v>
      </c>
      <c r="K293" s="175" t="s">
        <v>19</v>
      </c>
      <c r="L293" s="39"/>
      <c r="M293" s="180" t="s">
        <v>19</v>
      </c>
      <c r="N293" s="181" t="s">
        <v>42</v>
      </c>
      <c r="O293" s="64"/>
      <c r="P293" s="182">
        <f>O293*H293</f>
        <v>0</v>
      </c>
      <c r="Q293" s="182">
        <v>0</v>
      </c>
      <c r="R293" s="182">
        <f>Q293*H293</f>
        <v>0</v>
      </c>
      <c r="S293" s="182">
        <v>0</v>
      </c>
      <c r="T293" s="183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84" t="s">
        <v>81</v>
      </c>
      <c r="AT293" s="184" t="s">
        <v>127</v>
      </c>
      <c r="AU293" s="184" t="s">
        <v>80</v>
      </c>
      <c r="AY293" s="17" t="s">
        <v>124</v>
      </c>
      <c r="BE293" s="185">
        <f>IF(N293="základní",J293,0)</f>
        <v>0</v>
      </c>
      <c r="BF293" s="185">
        <f>IF(N293="snížená",J293,0)</f>
        <v>0</v>
      </c>
      <c r="BG293" s="185">
        <f>IF(N293="zákl. přenesená",J293,0)</f>
        <v>0</v>
      </c>
      <c r="BH293" s="185">
        <f>IF(N293="sníž. přenesená",J293,0)</f>
        <v>0</v>
      </c>
      <c r="BI293" s="185">
        <f>IF(N293="nulová",J293,0)</f>
        <v>0</v>
      </c>
      <c r="BJ293" s="17" t="s">
        <v>76</v>
      </c>
      <c r="BK293" s="185">
        <f>ROUND(I293*H293,2)</f>
        <v>0</v>
      </c>
      <c r="BL293" s="17" t="s">
        <v>81</v>
      </c>
      <c r="BM293" s="184" t="s">
        <v>1099</v>
      </c>
    </row>
    <row r="294" spans="1:65" s="2" customFormat="1" ht="44.25" customHeight="1">
      <c r="A294" s="34"/>
      <c r="B294" s="35"/>
      <c r="C294" s="173" t="s">
        <v>436</v>
      </c>
      <c r="D294" s="173" t="s">
        <v>127</v>
      </c>
      <c r="E294" s="174" t="s">
        <v>829</v>
      </c>
      <c r="F294" s="175" t="s">
        <v>830</v>
      </c>
      <c r="G294" s="176" t="s">
        <v>150</v>
      </c>
      <c r="H294" s="177">
        <v>0.588</v>
      </c>
      <c r="I294" s="178"/>
      <c r="J294" s="179">
        <f>ROUND(I294*H294,2)</f>
        <v>0</v>
      </c>
      <c r="K294" s="175" t="s">
        <v>131</v>
      </c>
      <c r="L294" s="39"/>
      <c r="M294" s="180" t="s">
        <v>19</v>
      </c>
      <c r="N294" s="181" t="s">
        <v>42</v>
      </c>
      <c r="O294" s="64"/>
      <c r="P294" s="182">
        <f>O294*H294</f>
        <v>0</v>
      </c>
      <c r="Q294" s="182">
        <v>0</v>
      </c>
      <c r="R294" s="182">
        <f>Q294*H294</f>
        <v>0</v>
      </c>
      <c r="S294" s="182">
        <v>0</v>
      </c>
      <c r="T294" s="183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84" t="s">
        <v>81</v>
      </c>
      <c r="AT294" s="184" t="s">
        <v>127</v>
      </c>
      <c r="AU294" s="184" t="s">
        <v>80</v>
      </c>
      <c r="AY294" s="17" t="s">
        <v>124</v>
      </c>
      <c r="BE294" s="185">
        <f>IF(N294="základní",J294,0)</f>
        <v>0</v>
      </c>
      <c r="BF294" s="185">
        <f>IF(N294="snížená",J294,0)</f>
        <v>0</v>
      </c>
      <c r="BG294" s="185">
        <f>IF(N294="zákl. přenesená",J294,0)</f>
        <v>0</v>
      </c>
      <c r="BH294" s="185">
        <f>IF(N294="sníž. přenesená",J294,0)</f>
        <v>0</v>
      </c>
      <c r="BI294" s="185">
        <f>IF(N294="nulová",J294,0)</f>
        <v>0</v>
      </c>
      <c r="BJ294" s="17" t="s">
        <v>76</v>
      </c>
      <c r="BK294" s="185">
        <f>ROUND(I294*H294,2)</f>
        <v>0</v>
      </c>
      <c r="BL294" s="17" t="s">
        <v>81</v>
      </c>
      <c r="BM294" s="184" t="s">
        <v>1100</v>
      </c>
    </row>
    <row r="295" spans="1:47" s="2" customFormat="1" ht="11.25">
      <c r="A295" s="34"/>
      <c r="B295" s="35"/>
      <c r="C295" s="36"/>
      <c r="D295" s="186" t="s">
        <v>133</v>
      </c>
      <c r="E295" s="36"/>
      <c r="F295" s="187" t="s">
        <v>832</v>
      </c>
      <c r="G295" s="36"/>
      <c r="H295" s="36"/>
      <c r="I295" s="188"/>
      <c r="J295" s="36"/>
      <c r="K295" s="36"/>
      <c r="L295" s="39"/>
      <c r="M295" s="189"/>
      <c r="N295" s="190"/>
      <c r="O295" s="64"/>
      <c r="P295" s="64"/>
      <c r="Q295" s="64"/>
      <c r="R295" s="64"/>
      <c r="S295" s="64"/>
      <c r="T295" s="65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7" t="s">
        <v>133</v>
      </c>
      <c r="AU295" s="17" t="s">
        <v>80</v>
      </c>
    </row>
    <row r="296" spans="2:51" s="13" customFormat="1" ht="11.25">
      <c r="B296" s="191"/>
      <c r="C296" s="192"/>
      <c r="D296" s="193" t="s">
        <v>135</v>
      </c>
      <c r="E296" s="194" t="s">
        <v>19</v>
      </c>
      <c r="F296" s="195" t="s">
        <v>1101</v>
      </c>
      <c r="G296" s="192"/>
      <c r="H296" s="196">
        <v>0.588</v>
      </c>
      <c r="I296" s="197"/>
      <c r="J296" s="192"/>
      <c r="K296" s="192"/>
      <c r="L296" s="198"/>
      <c r="M296" s="199"/>
      <c r="N296" s="200"/>
      <c r="O296" s="200"/>
      <c r="P296" s="200"/>
      <c r="Q296" s="200"/>
      <c r="R296" s="200"/>
      <c r="S296" s="200"/>
      <c r="T296" s="201"/>
      <c r="AT296" s="202" t="s">
        <v>135</v>
      </c>
      <c r="AU296" s="202" t="s">
        <v>80</v>
      </c>
      <c r="AV296" s="13" t="s">
        <v>80</v>
      </c>
      <c r="AW296" s="13" t="s">
        <v>33</v>
      </c>
      <c r="AX296" s="13" t="s">
        <v>71</v>
      </c>
      <c r="AY296" s="202" t="s">
        <v>124</v>
      </c>
    </row>
    <row r="297" spans="2:51" s="14" customFormat="1" ht="11.25">
      <c r="B297" s="203"/>
      <c r="C297" s="204"/>
      <c r="D297" s="193" t="s">
        <v>135</v>
      </c>
      <c r="E297" s="205" t="s">
        <v>19</v>
      </c>
      <c r="F297" s="206" t="s">
        <v>137</v>
      </c>
      <c r="G297" s="204"/>
      <c r="H297" s="207">
        <v>0.588</v>
      </c>
      <c r="I297" s="208"/>
      <c r="J297" s="204"/>
      <c r="K297" s="204"/>
      <c r="L297" s="209"/>
      <c r="M297" s="210"/>
      <c r="N297" s="211"/>
      <c r="O297" s="211"/>
      <c r="P297" s="211"/>
      <c r="Q297" s="211"/>
      <c r="R297" s="211"/>
      <c r="S297" s="211"/>
      <c r="T297" s="212"/>
      <c r="AT297" s="213" t="s">
        <v>135</v>
      </c>
      <c r="AU297" s="213" t="s">
        <v>80</v>
      </c>
      <c r="AV297" s="14" t="s">
        <v>81</v>
      </c>
      <c r="AW297" s="14" t="s">
        <v>33</v>
      </c>
      <c r="AX297" s="14" t="s">
        <v>76</v>
      </c>
      <c r="AY297" s="213" t="s">
        <v>124</v>
      </c>
    </row>
    <row r="298" spans="1:65" s="2" customFormat="1" ht="44.25" customHeight="1">
      <c r="A298" s="34"/>
      <c r="B298" s="35"/>
      <c r="C298" s="173" t="s">
        <v>440</v>
      </c>
      <c r="D298" s="173" t="s">
        <v>127</v>
      </c>
      <c r="E298" s="174" t="s">
        <v>834</v>
      </c>
      <c r="F298" s="175" t="s">
        <v>159</v>
      </c>
      <c r="G298" s="176" t="s">
        <v>150</v>
      </c>
      <c r="H298" s="177">
        <v>4.5</v>
      </c>
      <c r="I298" s="178"/>
      <c r="J298" s="179">
        <f>ROUND(I298*H298,2)</f>
        <v>0</v>
      </c>
      <c r="K298" s="175" t="s">
        <v>131</v>
      </c>
      <c r="L298" s="39"/>
      <c r="M298" s="180" t="s">
        <v>19</v>
      </c>
      <c r="N298" s="181" t="s">
        <v>42</v>
      </c>
      <c r="O298" s="64"/>
      <c r="P298" s="182">
        <f>O298*H298</f>
        <v>0</v>
      </c>
      <c r="Q298" s="182">
        <v>0</v>
      </c>
      <c r="R298" s="182">
        <f>Q298*H298</f>
        <v>0</v>
      </c>
      <c r="S298" s="182">
        <v>0</v>
      </c>
      <c r="T298" s="183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84" t="s">
        <v>81</v>
      </c>
      <c r="AT298" s="184" t="s">
        <v>127</v>
      </c>
      <c r="AU298" s="184" t="s">
        <v>80</v>
      </c>
      <c r="AY298" s="17" t="s">
        <v>124</v>
      </c>
      <c r="BE298" s="185">
        <f>IF(N298="základní",J298,0)</f>
        <v>0</v>
      </c>
      <c r="BF298" s="185">
        <f>IF(N298="snížená",J298,0)</f>
        <v>0</v>
      </c>
      <c r="BG298" s="185">
        <f>IF(N298="zákl. přenesená",J298,0)</f>
        <v>0</v>
      </c>
      <c r="BH298" s="185">
        <f>IF(N298="sníž. přenesená",J298,0)</f>
        <v>0</v>
      </c>
      <c r="BI298" s="185">
        <f>IF(N298="nulová",J298,0)</f>
        <v>0</v>
      </c>
      <c r="BJ298" s="17" t="s">
        <v>76</v>
      </c>
      <c r="BK298" s="185">
        <f>ROUND(I298*H298,2)</f>
        <v>0</v>
      </c>
      <c r="BL298" s="17" t="s">
        <v>81</v>
      </c>
      <c r="BM298" s="184" t="s">
        <v>1102</v>
      </c>
    </row>
    <row r="299" spans="1:47" s="2" customFormat="1" ht="11.25">
      <c r="A299" s="34"/>
      <c r="B299" s="35"/>
      <c r="C299" s="36"/>
      <c r="D299" s="186" t="s">
        <v>133</v>
      </c>
      <c r="E299" s="36"/>
      <c r="F299" s="187" t="s">
        <v>836</v>
      </c>
      <c r="G299" s="36"/>
      <c r="H299" s="36"/>
      <c r="I299" s="188"/>
      <c r="J299" s="36"/>
      <c r="K299" s="36"/>
      <c r="L299" s="39"/>
      <c r="M299" s="189"/>
      <c r="N299" s="190"/>
      <c r="O299" s="64"/>
      <c r="P299" s="64"/>
      <c r="Q299" s="64"/>
      <c r="R299" s="64"/>
      <c r="S299" s="64"/>
      <c r="T299" s="65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133</v>
      </c>
      <c r="AU299" s="17" t="s">
        <v>80</v>
      </c>
    </row>
    <row r="300" spans="2:51" s="13" customFormat="1" ht="11.25">
      <c r="B300" s="191"/>
      <c r="C300" s="192"/>
      <c r="D300" s="193" t="s">
        <v>135</v>
      </c>
      <c r="E300" s="194" t="s">
        <v>19</v>
      </c>
      <c r="F300" s="195" t="s">
        <v>1103</v>
      </c>
      <c r="G300" s="192"/>
      <c r="H300" s="196">
        <v>4.5</v>
      </c>
      <c r="I300" s="197"/>
      <c r="J300" s="192"/>
      <c r="K300" s="192"/>
      <c r="L300" s="198"/>
      <c r="M300" s="199"/>
      <c r="N300" s="200"/>
      <c r="O300" s="200"/>
      <c r="P300" s="200"/>
      <c r="Q300" s="200"/>
      <c r="R300" s="200"/>
      <c r="S300" s="200"/>
      <c r="T300" s="201"/>
      <c r="AT300" s="202" t="s">
        <v>135</v>
      </c>
      <c r="AU300" s="202" t="s">
        <v>80</v>
      </c>
      <c r="AV300" s="13" t="s">
        <v>80</v>
      </c>
      <c r="AW300" s="13" t="s">
        <v>33</v>
      </c>
      <c r="AX300" s="13" t="s">
        <v>71</v>
      </c>
      <c r="AY300" s="202" t="s">
        <v>124</v>
      </c>
    </row>
    <row r="301" spans="2:51" s="14" customFormat="1" ht="11.25">
      <c r="B301" s="203"/>
      <c r="C301" s="204"/>
      <c r="D301" s="193" t="s">
        <v>135</v>
      </c>
      <c r="E301" s="205" t="s">
        <v>19</v>
      </c>
      <c r="F301" s="206" t="s">
        <v>137</v>
      </c>
      <c r="G301" s="204"/>
      <c r="H301" s="207">
        <v>4.5</v>
      </c>
      <c r="I301" s="208"/>
      <c r="J301" s="204"/>
      <c r="K301" s="204"/>
      <c r="L301" s="209"/>
      <c r="M301" s="210"/>
      <c r="N301" s="211"/>
      <c r="O301" s="211"/>
      <c r="P301" s="211"/>
      <c r="Q301" s="211"/>
      <c r="R301" s="211"/>
      <c r="S301" s="211"/>
      <c r="T301" s="212"/>
      <c r="AT301" s="213" t="s">
        <v>135</v>
      </c>
      <c r="AU301" s="213" t="s">
        <v>80</v>
      </c>
      <c r="AV301" s="14" t="s">
        <v>81</v>
      </c>
      <c r="AW301" s="14" t="s">
        <v>33</v>
      </c>
      <c r="AX301" s="14" t="s">
        <v>76</v>
      </c>
      <c r="AY301" s="213" t="s">
        <v>124</v>
      </c>
    </row>
    <row r="302" spans="1:65" s="2" customFormat="1" ht="44.25" customHeight="1">
      <c r="A302" s="34"/>
      <c r="B302" s="35"/>
      <c r="C302" s="173" t="s">
        <v>445</v>
      </c>
      <c r="D302" s="173" t="s">
        <v>127</v>
      </c>
      <c r="E302" s="174" t="s">
        <v>839</v>
      </c>
      <c r="F302" s="175" t="s">
        <v>840</v>
      </c>
      <c r="G302" s="176" t="s">
        <v>150</v>
      </c>
      <c r="H302" s="177">
        <v>0.063</v>
      </c>
      <c r="I302" s="178"/>
      <c r="J302" s="179">
        <f>ROUND(I302*H302,2)</f>
        <v>0</v>
      </c>
      <c r="K302" s="175" t="s">
        <v>131</v>
      </c>
      <c r="L302" s="39"/>
      <c r="M302" s="180" t="s">
        <v>19</v>
      </c>
      <c r="N302" s="181" t="s">
        <v>42</v>
      </c>
      <c r="O302" s="64"/>
      <c r="P302" s="182">
        <f>O302*H302</f>
        <v>0</v>
      </c>
      <c r="Q302" s="182">
        <v>0</v>
      </c>
      <c r="R302" s="182">
        <f>Q302*H302</f>
        <v>0</v>
      </c>
      <c r="S302" s="182">
        <v>0</v>
      </c>
      <c r="T302" s="183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84" t="s">
        <v>81</v>
      </c>
      <c r="AT302" s="184" t="s">
        <v>127</v>
      </c>
      <c r="AU302" s="184" t="s">
        <v>80</v>
      </c>
      <c r="AY302" s="17" t="s">
        <v>124</v>
      </c>
      <c r="BE302" s="185">
        <f>IF(N302="základní",J302,0)</f>
        <v>0</v>
      </c>
      <c r="BF302" s="185">
        <f>IF(N302="snížená",J302,0)</f>
        <v>0</v>
      </c>
      <c r="BG302" s="185">
        <f>IF(N302="zákl. přenesená",J302,0)</f>
        <v>0</v>
      </c>
      <c r="BH302" s="185">
        <f>IF(N302="sníž. přenesená",J302,0)</f>
        <v>0</v>
      </c>
      <c r="BI302" s="185">
        <f>IF(N302="nulová",J302,0)</f>
        <v>0</v>
      </c>
      <c r="BJ302" s="17" t="s">
        <v>76</v>
      </c>
      <c r="BK302" s="185">
        <f>ROUND(I302*H302,2)</f>
        <v>0</v>
      </c>
      <c r="BL302" s="17" t="s">
        <v>81</v>
      </c>
      <c r="BM302" s="184" t="s">
        <v>1104</v>
      </c>
    </row>
    <row r="303" spans="1:47" s="2" customFormat="1" ht="11.25">
      <c r="A303" s="34"/>
      <c r="B303" s="35"/>
      <c r="C303" s="36"/>
      <c r="D303" s="186" t="s">
        <v>133</v>
      </c>
      <c r="E303" s="36"/>
      <c r="F303" s="187" t="s">
        <v>842</v>
      </c>
      <c r="G303" s="36"/>
      <c r="H303" s="36"/>
      <c r="I303" s="188"/>
      <c r="J303" s="36"/>
      <c r="K303" s="36"/>
      <c r="L303" s="39"/>
      <c r="M303" s="189"/>
      <c r="N303" s="190"/>
      <c r="O303" s="64"/>
      <c r="P303" s="64"/>
      <c r="Q303" s="64"/>
      <c r="R303" s="64"/>
      <c r="S303" s="64"/>
      <c r="T303" s="65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133</v>
      </c>
      <c r="AU303" s="17" t="s">
        <v>80</v>
      </c>
    </row>
    <row r="304" spans="2:63" s="12" customFormat="1" ht="22.9" customHeight="1">
      <c r="B304" s="157"/>
      <c r="C304" s="158"/>
      <c r="D304" s="159" t="s">
        <v>70</v>
      </c>
      <c r="E304" s="171" t="s">
        <v>843</v>
      </c>
      <c r="F304" s="171" t="s">
        <v>844</v>
      </c>
      <c r="G304" s="158"/>
      <c r="H304" s="158"/>
      <c r="I304" s="161"/>
      <c r="J304" s="172">
        <f>BK304</f>
        <v>0</v>
      </c>
      <c r="K304" s="158"/>
      <c r="L304" s="163"/>
      <c r="M304" s="164"/>
      <c r="N304" s="165"/>
      <c r="O304" s="165"/>
      <c r="P304" s="166">
        <f>SUM(P305:P306)</f>
        <v>0</v>
      </c>
      <c r="Q304" s="165"/>
      <c r="R304" s="166">
        <f>SUM(R305:R306)</f>
        <v>0</v>
      </c>
      <c r="S304" s="165"/>
      <c r="T304" s="167">
        <f>SUM(T305:T306)</f>
        <v>0</v>
      </c>
      <c r="AR304" s="168" t="s">
        <v>76</v>
      </c>
      <c r="AT304" s="169" t="s">
        <v>70</v>
      </c>
      <c r="AU304" s="169" t="s">
        <v>76</v>
      </c>
      <c r="AY304" s="168" t="s">
        <v>124</v>
      </c>
      <c r="BK304" s="170">
        <f>SUM(BK305:BK306)</f>
        <v>0</v>
      </c>
    </row>
    <row r="305" spans="1:65" s="2" customFormat="1" ht="49.15" customHeight="1">
      <c r="A305" s="34"/>
      <c r="B305" s="35"/>
      <c r="C305" s="173" t="s">
        <v>453</v>
      </c>
      <c r="D305" s="173" t="s">
        <v>127</v>
      </c>
      <c r="E305" s="174" t="s">
        <v>1105</v>
      </c>
      <c r="F305" s="175" t="s">
        <v>1106</v>
      </c>
      <c r="G305" s="176" t="s">
        <v>150</v>
      </c>
      <c r="H305" s="177">
        <v>330.151</v>
      </c>
      <c r="I305" s="178"/>
      <c r="J305" s="179">
        <f>ROUND(I305*H305,2)</f>
        <v>0</v>
      </c>
      <c r="K305" s="175" t="s">
        <v>131</v>
      </c>
      <c r="L305" s="39"/>
      <c r="M305" s="180" t="s">
        <v>19</v>
      </c>
      <c r="N305" s="181" t="s">
        <v>42</v>
      </c>
      <c r="O305" s="64"/>
      <c r="P305" s="182">
        <f>O305*H305</f>
        <v>0</v>
      </c>
      <c r="Q305" s="182">
        <v>0</v>
      </c>
      <c r="R305" s="182">
        <f>Q305*H305</f>
        <v>0</v>
      </c>
      <c r="S305" s="182">
        <v>0</v>
      </c>
      <c r="T305" s="183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84" t="s">
        <v>81</v>
      </c>
      <c r="AT305" s="184" t="s">
        <v>127</v>
      </c>
      <c r="AU305" s="184" t="s">
        <v>80</v>
      </c>
      <c r="AY305" s="17" t="s">
        <v>124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17" t="s">
        <v>76</v>
      </c>
      <c r="BK305" s="185">
        <f>ROUND(I305*H305,2)</f>
        <v>0</v>
      </c>
      <c r="BL305" s="17" t="s">
        <v>81</v>
      </c>
      <c r="BM305" s="184" t="s">
        <v>1107</v>
      </c>
    </row>
    <row r="306" spans="1:47" s="2" customFormat="1" ht="11.25">
      <c r="A306" s="34"/>
      <c r="B306" s="35"/>
      <c r="C306" s="36"/>
      <c r="D306" s="186" t="s">
        <v>133</v>
      </c>
      <c r="E306" s="36"/>
      <c r="F306" s="187" t="s">
        <v>1108</v>
      </c>
      <c r="G306" s="36"/>
      <c r="H306" s="36"/>
      <c r="I306" s="188"/>
      <c r="J306" s="36"/>
      <c r="K306" s="36"/>
      <c r="L306" s="39"/>
      <c r="M306" s="189"/>
      <c r="N306" s="190"/>
      <c r="O306" s="64"/>
      <c r="P306" s="64"/>
      <c r="Q306" s="64"/>
      <c r="R306" s="64"/>
      <c r="S306" s="64"/>
      <c r="T306" s="65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7" t="s">
        <v>133</v>
      </c>
      <c r="AU306" s="17" t="s">
        <v>80</v>
      </c>
    </row>
    <row r="307" spans="2:63" s="12" customFormat="1" ht="25.9" customHeight="1">
      <c r="B307" s="157"/>
      <c r="C307" s="158"/>
      <c r="D307" s="159" t="s">
        <v>70</v>
      </c>
      <c r="E307" s="160" t="s">
        <v>147</v>
      </c>
      <c r="F307" s="160" t="s">
        <v>1109</v>
      </c>
      <c r="G307" s="158"/>
      <c r="H307" s="158"/>
      <c r="I307" s="161"/>
      <c r="J307" s="162">
        <f>BK307</f>
        <v>0</v>
      </c>
      <c r="K307" s="158"/>
      <c r="L307" s="163"/>
      <c r="M307" s="164"/>
      <c r="N307" s="165"/>
      <c r="O307" s="165"/>
      <c r="P307" s="166">
        <f>P308+P313</f>
        <v>0</v>
      </c>
      <c r="Q307" s="165"/>
      <c r="R307" s="166">
        <f>R308+R313</f>
        <v>0.0019800000000000004</v>
      </c>
      <c r="S307" s="165"/>
      <c r="T307" s="167">
        <f>T308+T313</f>
        <v>0</v>
      </c>
      <c r="AR307" s="168" t="s">
        <v>142</v>
      </c>
      <c r="AT307" s="169" t="s">
        <v>70</v>
      </c>
      <c r="AU307" s="169" t="s">
        <v>71</v>
      </c>
      <c r="AY307" s="168" t="s">
        <v>124</v>
      </c>
      <c r="BK307" s="170">
        <f>BK308+BK313</f>
        <v>0</v>
      </c>
    </row>
    <row r="308" spans="2:63" s="12" customFormat="1" ht="22.9" customHeight="1">
      <c r="B308" s="157"/>
      <c r="C308" s="158"/>
      <c r="D308" s="159" t="s">
        <v>70</v>
      </c>
      <c r="E308" s="171" t="s">
        <v>1110</v>
      </c>
      <c r="F308" s="171" t="s">
        <v>1111</v>
      </c>
      <c r="G308" s="158"/>
      <c r="H308" s="158"/>
      <c r="I308" s="161"/>
      <c r="J308" s="172">
        <f>BK308</f>
        <v>0</v>
      </c>
      <c r="K308" s="158"/>
      <c r="L308" s="163"/>
      <c r="M308" s="164"/>
      <c r="N308" s="165"/>
      <c r="O308" s="165"/>
      <c r="P308" s="166">
        <f>SUM(P309:P312)</f>
        <v>0</v>
      </c>
      <c r="Q308" s="165"/>
      <c r="R308" s="166">
        <f>SUM(R309:R312)</f>
        <v>0</v>
      </c>
      <c r="S308" s="165"/>
      <c r="T308" s="167">
        <f>SUM(T309:T312)</f>
        <v>0</v>
      </c>
      <c r="AR308" s="168" t="s">
        <v>142</v>
      </c>
      <c r="AT308" s="169" t="s">
        <v>70</v>
      </c>
      <c r="AU308" s="169" t="s">
        <v>76</v>
      </c>
      <c r="AY308" s="168" t="s">
        <v>124</v>
      </c>
      <c r="BK308" s="170">
        <f>SUM(BK309:BK312)</f>
        <v>0</v>
      </c>
    </row>
    <row r="309" spans="1:65" s="2" customFormat="1" ht="16.5" customHeight="1">
      <c r="A309" s="34"/>
      <c r="B309" s="35"/>
      <c r="C309" s="173" t="s">
        <v>461</v>
      </c>
      <c r="D309" s="173" t="s">
        <v>127</v>
      </c>
      <c r="E309" s="174" t="s">
        <v>1112</v>
      </c>
      <c r="F309" s="175" t="s">
        <v>1113</v>
      </c>
      <c r="G309" s="176" t="s">
        <v>224</v>
      </c>
      <c r="H309" s="177">
        <v>44.7</v>
      </c>
      <c r="I309" s="178"/>
      <c r="J309" s="179">
        <f>ROUND(I309*H309,2)</f>
        <v>0</v>
      </c>
      <c r="K309" s="175" t="s">
        <v>131</v>
      </c>
      <c r="L309" s="39"/>
      <c r="M309" s="180" t="s">
        <v>19</v>
      </c>
      <c r="N309" s="181" t="s">
        <v>42</v>
      </c>
      <c r="O309" s="64"/>
      <c r="P309" s="182">
        <f>O309*H309</f>
        <v>0</v>
      </c>
      <c r="Q309" s="182">
        <v>0</v>
      </c>
      <c r="R309" s="182">
        <f>Q309*H309</f>
        <v>0</v>
      </c>
      <c r="S309" s="182">
        <v>0</v>
      </c>
      <c r="T309" s="183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84" t="s">
        <v>516</v>
      </c>
      <c r="AT309" s="184" t="s">
        <v>127</v>
      </c>
      <c r="AU309" s="184" t="s">
        <v>80</v>
      </c>
      <c r="AY309" s="17" t="s">
        <v>124</v>
      </c>
      <c r="BE309" s="185">
        <f>IF(N309="základní",J309,0)</f>
        <v>0</v>
      </c>
      <c r="BF309" s="185">
        <f>IF(N309="snížená",J309,0)</f>
        <v>0</v>
      </c>
      <c r="BG309" s="185">
        <f>IF(N309="zákl. přenesená",J309,0)</f>
        <v>0</v>
      </c>
      <c r="BH309" s="185">
        <f>IF(N309="sníž. přenesená",J309,0)</f>
        <v>0</v>
      </c>
      <c r="BI309" s="185">
        <f>IF(N309="nulová",J309,0)</f>
        <v>0</v>
      </c>
      <c r="BJ309" s="17" t="s">
        <v>76</v>
      </c>
      <c r="BK309" s="185">
        <f>ROUND(I309*H309,2)</f>
        <v>0</v>
      </c>
      <c r="BL309" s="17" t="s">
        <v>516</v>
      </c>
      <c r="BM309" s="184" t="s">
        <v>1114</v>
      </c>
    </row>
    <row r="310" spans="1:47" s="2" customFormat="1" ht="11.25">
      <c r="A310" s="34"/>
      <c r="B310" s="35"/>
      <c r="C310" s="36"/>
      <c r="D310" s="186" t="s">
        <v>133</v>
      </c>
      <c r="E310" s="36"/>
      <c r="F310" s="187" t="s">
        <v>1115</v>
      </c>
      <c r="G310" s="36"/>
      <c r="H310" s="36"/>
      <c r="I310" s="188"/>
      <c r="J310" s="36"/>
      <c r="K310" s="36"/>
      <c r="L310" s="39"/>
      <c r="M310" s="189"/>
      <c r="N310" s="190"/>
      <c r="O310" s="64"/>
      <c r="P310" s="64"/>
      <c r="Q310" s="64"/>
      <c r="R310" s="64"/>
      <c r="S310" s="64"/>
      <c r="T310" s="65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7" t="s">
        <v>133</v>
      </c>
      <c r="AU310" s="17" t="s">
        <v>80</v>
      </c>
    </row>
    <row r="311" spans="2:51" s="15" customFormat="1" ht="11.25">
      <c r="B311" s="224"/>
      <c r="C311" s="225"/>
      <c r="D311" s="193" t="s">
        <v>135</v>
      </c>
      <c r="E311" s="226" t="s">
        <v>19</v>
      </c>
      <c r="F311" s="227" t="s">
        <v>1116</v>
      </c>
      <c r="G311" s="225"/>
      <c r="H311" s="226" t="s">
        <v>19</v>
      </c>
      <c r="I311" s="228"/>
      <c r="J311" s="225"/>
      <c r="K311" s="225"/>
      <c r="L311" s="229"/>
      <c r="M311" s="230"/>
      <c r="N311" s="231"/>
      <c r="O311" s="231"/>
      <c r="P311" s="231"/>
      <c r="Q311" s="231"/>
      <c r="R311" s="231"/>
      <c r="S311" s="231"/>
      <c r="T311" s="232"/>
      <c r="AT311" s="233" t="s">
        <v>135</v>
      </c>
      <c r="AU311" s="233" t="s">
        <v>80</v>
      </c>
      <c r="AV311" s="15" t="s">
        <v>76</v>
      </c>
      <c r="AW311" s="15" t="s">
        <v>33</v>
      </c>
      <c r="AX311" s="15" t="s">
        <v>71</v>
      </c>
      <c r="AY311" s="233" t="s">
        <v>124</v>
      </c>
    </row>
    <row r="312" spans="2:51" s="13" customFormat="1" ht="11.25">
      <c r="B312" s="191"/>
      <c r="C312" s="192"/>
      <c r="D312" s="193" t="s">
        <v>135</v>
      </c>
      <c r="E312" s="194" t="s">
        <v>19</v>
      </c>
      <c r="F312" s="195" t="s">
        <v>1117</v>
      </c>
      <c r="G312" s="192"/>
      <c r="H312" s="196">
        <v>44.7</v>
      </c>
      <c r="I312" s="197"/>
      <c r="J312" s="192"/>
      <c r="K312" s="192"/>
      <c r="L312" s="198"/>
      <c r="M312" s="199"/>
      <c r="N312" s="200"/>
      <c r="O312" s="200"/>
      <c r="P312" s="200"/>
      <c r="Q312" s="200"/>
      <c r="R312" s="200"/>
      <c r="S312" s="200"/>
      <c r="T312" s="201"/>
      <c r="AT312" s="202" t="s">
        <v>135</v>
      </c>
      <c r="AU312" s="202" t="s">
        <v>80</v>
      </c>
      <c r="AV312" s="13" t="s">
        <v>80</v>
      </c>
      <c r="AW312" s="13" t="s">
        <v>33</v>
      </c>
      <c r="AX312" s="13" t="s">
        <v>76</v>
      </c>
      <c r="AY312" s="202" t="s">
        <v>124</v>
      </c>
    </row>
    <row r="313" spans="2:63" s="12" customFormat="1" ht="22.9" customHeight="1">
      <c r="B313" s="157"/>
      <c r="C313" s="158"/>
      <c r="D313" s="159" t="s">
        <v>70</v>
      </c>
      <c r="E313" s="171" t="s">
        <v>1118</v>
      </c>
      <c r="F313" s="171" t="s">
        <v>1119</v>
      </c>
      <c r="G313" s="158"/>
      <c r="H313" s="158"/>
      <c r="I313" s="161"/>
      <c r="J313" s="172">
        <f>BK313</f>
        <v>0</v>
      </c>
      <c r="K313" s="158"/>
      <c r="L313" s="163"/>
      <c r="M313" s="164"/>
      <c r="N313" s="165"/>
      <c r="O313" s="165"/>
      <c r="P313" s="166">
        <f>SUM(P314:P316)</f>
        <v>0</v>
      </c>
      <c r="Q313" s="165"/>
      <c r="R313" s="166">
        <f>SUM(R314:R316)</f>
        <v>0.0019800000000000004</v>
      </c>
      <c r="S313" s="165"/>
      <c r="T313" s="167">
        <f>SUM(T314:T316)</f>
        <v>0</v>
      </c>
      <c r="AR313" s="168" t="s">
        <v>142</v>
      </c>
      <c r="AT313" s="169" t="s">
        <v>70</v>
      </c>
      <c r="AU313" s="169" t="s">
        <v>76</v>
      </c>
      <c r="AY313" s="168" t="s">
        <v>124</v>
      </c>
      <c r="BK313" s="170">
        <f>SUM(BK314:BK316)</f>
        <v>0</v>
      </c>
    </row>
    <row r="314" spans="1:65" s="2" customFormat="1" ht="21.75" customHeight="1">
      <c r="A314" s="34"/>
      <c r="B314" s="35"/>
      <c r="C314" s="173" t="s">
        <v>469</v>
      </c>
      <c r="D314" s="173" t="s">
        <v>127</v>
      </c>
      <c r="E314" s="174" t="s">
        <v>1120</v>
      </c>
      <c r="F314" s="175" t="s">
        <v>1121</v>
      </c>
      <c r="G314" s="176" t="s">
        <v>1122</v>
      </c>
      <c r="H314" s="177">
        <v>0.2</v>
      </c>
      <c r="I314" s="178"/>
      <c r="J314" s="179">
        <f>ROUND(I314*H314,2)</f>
        <v>0</v>
      </c>
      <c r="K314" s="175" t="s">
        <v>131</v>
      </c>
      <c r="L314" s="39"/>
      <c r="M314" s="180" t="s">
        <v>19</v>
      </c>
      <c r="N314" s="181" t="s">
        <v>42</v>
      </c>
      <c r="O314" s="64"/>
      <c r="P314" s="182">
        <f>O314*H314</f>
        <v>0</v>
      </c>
      <c r="Q314" s="182">
        <v>0.0099</v>
      </c>
      <c r="R314" s="182">
        <f>Q314*H314</f>
        <v>0.0019800000000000004</v>
      </c>
      <c r="S314" s="182">
        <v>0</v>
      </c>
      <c r="T314" s="183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84" t="s">
        <v>516</v>
      </c>
      <c r="AT314" s="184" t="s">
        <v>127</v>
      </c>
      <c r="AU314" s="184" t="s">
        <v>80</v>
      </c>
      <c r="AY314" s="17" t="s">
        <v>124</v>
      </c>
      <c r="BE314" s="185">
        <f>IF(N314="základní",J314,0)</f>
        <v>0</v>
      </c>
      <c r="BF314" s="185">
        <f>IF(N314="snížená",J314,0)</f>
        <v>0</v>
      </c>
      <c r="BG314" s="185">
        <f>IF(N314="zákl. přenesená",J314,0)</f>
        <v>0</v>
      </c>
      <c r="BH314" s="185">
        <f>IF(N314="sníž. přenesená",J314,0)</f>
        <v>0</v>
      </c>
      <c r="BI314" s="185">
        <f>IF(N314="nulová",J314,0)</f>
        <v>0</v>
      </c>
      <c r="BJ314" s="17" t="s">
        <v>76</v>
      </c>
      <c r="BK314" s="185">
        <f>ROUND(I314*H314,2)</f>
        <v>0</v>
      </c>
      <c r="BL314" s="17" t="s">
        <v>516</v>
      </c>
      <c r="BM314" s="184" t="s">
        <v>1123</v>
      </c>
    </row>
    <row r="315" spans="1:47" s="2" customFormat="1" ht="11.25">
      <c r="A315" s="34"/>
      <c r="B315" s="35"/>
      <c r="C315" s="36"/>
      <c r="D315" s="186" t="s">
        <v>133</v>
      </c>
      <c r="E315" s="36"/>
      <c r="F315" s="187" t="s">
        <v>1124</v>
      </c>
      <c r="G315" s="36"/>
      <c r="H315" s="36"/>
      <c r="I315" s="188"/>
      <c r="J315" s="36"/>
      <c r="K315" s="36"/>
      <c r="L315" s="39"/>
      <c r="M315" s="189"/>
      <c r="N315" s="190"/>
      <c r="O315" s="64"/>
      <c r="P315" s="64"/>
      <c r="Q315" s="64"/>
      <c r="R315" s="64"/>
      <c r="S315" s="64"/>
      <c r="T315" s="65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7" t="s">
        <v>133</v>
      </c>
      <c r="AU315" s="17" t="s">
        <v>80</v>
      </c>
    </row>
    <row r="316" spans="2:51" s="13" customFormat="1" ht="11.25">
      <c r="B316" s="191"/>
      <c r="C316" s="192"/>
      <c r="D316" s="193" t="s">
        <v>135</v>
      </c>
      <c r="E316" s="194" t="s">
        <v>19</v>
      </c>
      <c r="F316" s="195" t="s">
        <v>1125</v>
      </c>
      <c r="G316" s="192"/>
      <c r="H316" s="196">
        <v>0.2</v>
      </c>
      <c r="I316" s="197"/>
      <c r="J316" s="192"/>
      <c r="K316" s="192"/>
      <c r="L316" s="198"/>
      <c r="M316" s="199"/>
      <c r="N316" s="200"/>
      <c r="O316" s="200"/>
      <c r="P316" s="200"/>
      <c r="Q316" s="200"/>
      <c r="R316" s="200"/>
      <c r="S316" s="200"/>
      <c r="T316" s="201"/>
      <c r="AT316" s="202" t="s">
        <v>135</v>
      </c>
      <c r="AU316" s="202" t="s">
        <v>80</v>
      </c>
      <c r="AV316" s="13" t="s">
        <v>80</v>
      </c>
      <c r="AW316" s="13" t="s">
        <v>33</v>
      </c>
      <c r="AX316" s="13" t="s">
        <v>76</v>
      </c>
      <c r="AY316" s="202" t="s">
        <v>124</v>
      </c>
    </row>
    <row r="317" spans="2:63" s="12" customFormat="1" ht="25.9" customHeight="1">
      <c r="B317" s="157"/>
      <c r="C317" s="158"/>
      <c r="D317" s="159" t="s">
        <v>70</v>
      </c>
      <c r="E317" s="160" t="s">
        <v>850</v>
      </c>
      <c r="F317" s="160" t="s">
        <v>851</v>
      </c>
      <c r="G317" s="158"/>
      <c r="H317" s="158"/>
      <c r="I317" s="161"/>
      <c r="J317" s="162">
        <f>BK317</f>
        <v>0</v>
      </c>
      <c r="K317" s="158"/>
      <c r="L317" s="163"/>
      <c r="M317" s="164"/>
      <c r="N317" s="165"/>
      <c r="O317" s="165"/>
      <c r="P317" s="166">
        <f>P318</f>
        <v>0</v>
      </c>
      <c r="Q317" s="165"/>
      <c r="R317" s="166">
        <f>R318</f>
        <v>0</v>
      </c>
      <c r="S317" s="165"/>
      <c r="T317" s="167">
        <f>T318</f>
        <v>0</v>
      </c>
      <c r="AR317" s="168" t="s">
        <v>84</v>
      </c>
      <c r="AT317" s="169" t="s">
        <v>70</v>
      </c>
      <c r="AU317" s="169" t="s">
        <v>71</v>
      </c>
      <c r="AY317" s="168" t="s">
        <v>124</v>
      </c>
      <c r="BK317" s="170">
        <f>BK318</f>
        <v>0</v>
      </c>
    </row>
    <row r="318" spans="2:63" s="12" customFormat="1" ht="22.9" customHeight="1">
      <c r="B318" s="157"/>
      <c r="C318" s="158"/>
      <c r="D318" s="159" t="s">
        <v>70</v>
      </c>
      <c r="E318" s="171" t="s">
        <v>1126</v>
      </c>
      <c r="F318" s="171" t="s">
        <v>1127</v>
      </c>
      <c r="G318" s="158"/>
      <c r="H318" s="158"/>
      <c r="I318" s="161"/>
      <c r="J318" s="172">
        <f>BK318</f>
        <v>0</v>
      </c>
      <c r="K318" s="158"/>
      <c r="L318" s="163"/>
      <c r="M318" s="164"/>
      <c r="N318" s="165"/>
      <c r="O318" s="165"/>
      <c r="P318" s="166">
        <f>SUM(P319:P328)</f>
        <v>0</v>
      </c>
      <c r="Q318" s="165"/>
      <c r="R318" s="166">
        <f>SUM(R319:R328)</f>
        <v>0</v>
      </c>
      <c r="S318" s="165"/>
      <c r="T318" s="167">
        <f>SUM(T319:T328)</f>
        <v>0</v>
      </c>
      <c r="AR318" s="168" t="s">
        <v>84</v>
      </c>
      <c r="AT318" s="169" t="s">
        <v>70</v>
      </c>
      <c r="AU318" s="169" t="s">
        <v>76</v>
      </c>
      <c r="AY318" s="168" t="s">
        <v>124</v>
      </c>
      <c r="BK318" s="170">
        <f>SUM(BK319:BK328)</f>
        <v>0</v>
      </c>
    </row>
    <row r="319" spans="1:65" s="2" customFormat="1" ht="16.5" customHeight="1">
      <c r="A319" s="34"/>
      <c r="B319" s="35"/>
      <c r="C319" s="173" t="s">
        <v>474</v>
      </c>
      <c r="D319" s="173" t="s">
        <v>127</v>
      </c>
      <c r="E319" s="174" t="s">
        <v>1128</v>
      </c>
      <c r="F319" s="175" t="s">
        <v>1129</v>
      </c>
      <c r="G319" s="176" t="s">
        <v>1130</v>
      </c>
      <c r="H319" s="177">
        <v>1</v>
      </c>
      <c r="I319" s="178"/>
      <c r="J319" s="179">
        <f>ROUND(I319*H319,2)</f>
        <v>0</v>
      </c>
      <c r="K319" s="175" t="s">
        <v>131</v>
      </c>
      <c r="L319" s="39"/>
      <c r="M319" s="180" t="s">
        <v>19</v>
      </c>
      <c r="N319" s="181" t="s">
        <v>42</v>
      </c>
      <c r="O319" s="64"/>
      <c r="P319" s="182">
        <f>O319*H319</f>
        <v>0</v>
      </c>
      <c r="Q319" s="182">
        <v>0</v>
      </c>
      <c r="R319" s="182">
        <f>Q319*H319</f>
        <v>0</v>
      </c>
      <c r="S319" s="182">
        <v>0</v>
      </c>
      <c r="T319" s="183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84" t="s">
        <v>1131</v>
      </c>
      <c r="AT319" s="184" t="s">
        <v>127</v>
      </c>
      <c r="AU319" s="184" t="s">
        <v>80</v>
      </c>
      <c r="AY319" s="17" t="s">
        <v>124</v>
      </c>
      <c r="BE319" s="185">
        <f>IF(N319="základní",J319,0)</f>
        <v>0</v>
      </c>
      <c r="BF319" s="185">
        <f>IF(N319="snížená",J319,0)</f>
        <v>0</v>
      </c>
      <c r="BG319" s="185">
        <f>IF(N319="zákl. přenesená",J319,0)</f>
        <v>0</v>
      </c>
      <c r="BH319" s="185">
        <f>IF(N319="sníž. přenesená",J319,0)</f>
        <v>0</v>
      </c>
      <c r="BI319" s="185">
        <f>IF(N319="nulová",J319,0)</f>
        <v>0</v>
      </c>
      <c r="BJ319" s="17" t="s">
        <v>76</v>
      </c>
      <c r="BK319" s="185">
        <f>ROUND(I319*H319,2)</f>
        <v>0</v>
      </c>
      <c r="BL319" s="17" t="s">
        <v>1131</v>
      </c>
      <c r="BM319" s="184" t="s">
        <v>1132</v>
      </c>
    </row>
    <row r="320" spans="1:47" s="2" customFormat="1" ht="11.25">
      <c r="A320" s="34"/>
      <c r="B320" s="35"/>
      <c r="C320" s="36"/>
      <c r="D320" s="186" t="s">
        <v>133</v>
      </c>
      <c r="E320" s="36"/>
      <c r="F320" s="187" t="s">
        <v>1133</v>
      </c>
      <c r="G320" s="36"/>
      <c r="H320" s="36"/>
      <c r="I320" s="188"/>
      <c r="J320" s="36"/>
      <c r="K320" s="36"/>
      <c r="L320" s="39"/>
      <c r="M320" s="189"/>
      <c r="N320" s="190"/>
      <c r="O320" s="64"/>
      <c r="P320" s="64"/>
      <c r="Q320" s="64"/>
      <c r="R320" s="64"/>
      <c r="S320" s="64"/>
      <c r="T320" s="65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T320" s="17" t="s">
        <v>133</v>
      </c>
      <c r="AU320" s="17" t="s">
        <v>80</v>
      </c>
    </row>
    <row r="321" spans="1:47" s="2" customFormat="1" ht="29.25">
      <c r="A321" s="34"/>
      <c r="B321" s="35"/>
      <c r="C321" s="36"/>
      <c r="D321" s="193" t="s">
        <v>859</v>
      </c>
      <c r="E321" s="36"/>
      <c r="F321" s="234" t="s">
        <v>1134</v>
      </c>
      <c r="G321" s="36"/>
      <c r="H321" s="36"/>
      <c r="I321" s="188"/>
      <c r="J321" s="36"/>
      <c r="K321" s="36"/>
      <c r="L321" s="39"/>
      <c r="M321" s="189"/>
      <c r="N321" s="190"/>
      <c r="O321" s="64"/>
      <c r="P321" s="64"/>
      <c r="Q321" s="64"/>
      <c r="R321" s="64"/>
      <c r="S321" s="64"/>
      <c r="T321" s="65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7" t="s">
        <v>859</v>
      </c>
      <c r="AU321" s="17" t="s">
        <v>80</v>
      </c>
    </row>
    <row r="322" spans="1:65" s="2" customFormat="1" ht="16.5" customHeight="1">
      <c r="A322" s="34"/>
      <c r="B322" s="35"/>
      <c r="C322" s="173" t="s">
        <v>480</v>
      </c>
      <c r="D322" s="173" t="s">
        <v>127</v>
      </c>
      <c r="E322" s="174" t="s">
        <v>1135</v>
      </c>
      <c r="F322" s="175" t="s">
        <v>1136</v>
      </c>
      <c r="G322" s="176" t="s">
        <v>1130</v>
      </c>
      <c r="H322" s="177">
        <v>1</v>
      </c>
      <c r="I322" s="178"/>
      <c r="J322" s="179">
        <f>ROUND(I322*H322,2)</f>
        <v>0</v>
      </c>
      <c r="K322" s="175" t="s">
        <v>131</v>
      </c>
      <c r="L322" s="39"/>
      <c r="M322" s="180" t="s">
        <v>19</v>
      </c>
      <c r="N322" s="181" t="s">
        <v>42</v>
      </c>
      <c r="O322" s="64"/>
      <c r="P322" s="182">
        <f>O322*H322</f>
        <v>0</v>
      </c>
      <c r="Q322" s="182">
        <v>0</v>
      </c>
      <c r="R322" s="182">
        <f>Q322*H322</f>
        <v>0</v>
      </c>
      <c r="S322" s="182">
        <v>0</v>
      </c>
      <c r="T322" s="183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84" t="s">
        <v>1131</v>
      </c>
      <c r="AT322" s="184" t="s">
        <v>127</v>
      </c>
      <c r="AU322" s="184" t="s">
        <v>80</v>
      </c>
      <c r="AY322" s="17" t="s">
        <v>124</v>
      </c>
      <c r="BE322" s="185">
        <f>IF(N322="základní",J322,0)</f>
        <v>0</v>
      </c>
      <c r="BF322" s="185">
        <f>IF(N322="snížená",J322,0)</f>
        <v>0</v>
      </c>
      <c r="BG322" s="185">
        <f>IF(N322="zákl. přenesená",J322,0)</f>
        <v>0</v>
      </c>
      <c r="BH322" s="185">
        <f>IF(N322="sníž. přenesená",J322,0)</f>
        <v>0</v>
      </c>
      <c r="BI322" s="185">
        <f>IF(N322="nulová",J322,0)</f>
        <v>0</v>
      </c>
      <c r="BJ322" s="17" t="s">
        <v>76</v>
      </c>
      <c r="BK322" s="185">
        <f>ROUND(I322*H322,2)</f>
        <v>0</v>
      </c>
      <c r="BL322" s="17" t="s">
        <v>1131</v>
      </c>
      <c r="BM322" s="184" t="s">
        <v>1137</v>
      </c>
    </row>
    <row r="323" spans="1:47" s="2" customFormat="1" ht="11.25">
      <c r="A323" s="34"/>
      <c r="B323" s="35"/>
      <c r="C323" s="36"/>
      <c r="D323" s="186" t="s">
        <v>133</v>
      </c>
      <c r="E323" s="36"/>
      <c r="F323" s="187" t="s">
        <v>1138</v>
      </c>
      <c r="G323" s="36"/>
      <c r="H323" s="36"/>
      <c r="I323" s="188"/>
      <c r="J323" s="36"/>
      <c r="K323" s="36"/>
      <c r="L323" s="39"/>
      <c r="M323" s="189"/>
      <c r="N323" s="190"/>
      <c r="O323" s="64"/>
      <c r="P323" s="64"/>
      <c r="Q323" s="64"/>
      <c r="R323" s="64"/>
      <c r="S323" s="64"/>
      <c r="T323" s="65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7" t="s">
        <v>133</v>
      </c>
      <c r="AU323" s="17" t="s">
        <v>80</v>
      </c>
    </row>
    <row r="324" spans="1:47" s="2" customFormat="1" ht="19.5">
      <c r="A324" s="34"/>
      <c r="B324" s="35"/>
      <c r="C324" s="36"/>
      <c r="D324" s="193" t="s">
        <v>859</v>
      </c>
      <c r="E324" s="36"/>
      <c r="F324" s="234" t="s">
        <v>1139</v>
      </c>
      <c r="G324" s="36"/>
      <c r="H324" s="36"/>
      <c r="I324" s="188"/>
      <c r="J324" s="36"/>
      <c r="K324" s="36"/>
      <c r="L324" s="39"/>
      <c r="M324" s="189"/>
      <c r="N324" s="190"/>
      <c r="O324" s="64"/>
      <c r="P324" s="64"/>
      <c r="Q324" s="64"/>
      <c r="R324" s="64"/>
      <c r="S324" s="64"/>
      <c r="T324" s="65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7" t="s">
        <v>859</v>
      </c>
      <c r="AU324" s="17" t="s">
        <v>80</v>
      </c>
    </row>
    <row r="325" spans="2:51" s="13" customFormat="1" ht="11.25">
      <c r="B325" s="191"/>
      <c r="C325" s="192"/>
      <c r="D325" s="193" t="s">
        <v>135</v>
      </c>
      <c r="E325" s="194" t="s">
        <v>19</v>
      </c>
      <c r="F325" s="195" t="s">
        <v>76</v>
      </c>
      <c r="G325" s="192"/>
      <c r="H325" s="196">
        <v>1</v>
      </c>
      <c r="I325" s="197"/>
      <c r="J325" s="192"/>
      <c r="K325" s="192"/>
      <c r="L325" s="198"/>
      <c r="M325" s="199"/>
      <c r="N325" s="200"/>
      <c r="O325" s="200"/>
      <c r="P325" s="200"/>
      <c r="Q325" s="200"/>
      <c r="R325" s="200"/>
      <c r="S325" s="200"/>
      <c r="T325" s="201"/>
      <c r="AT325" s="202" t="s">
        <v>135</v>
      </c>
      <c r="AU325" s="202" t="s">
        <v>80</v>
      </c>
      <c r="AV325" s="13" t="s">
        <v>80</v>
      </c>
      <c r="AW325" s="13" t="s">
        <v>33</v>
      </c>
      <c r="AX325" s="13" t="s">
        <v>76</v>
      </c>
      <c r="AY325" s="202" t="s">
        <v>124</v>
      </c>
    </row>
    <row r="326" spans="1:65" s="2" customFormat="1" ht="16.5" customHeight="1">
      <c r="A326" s="34"/>
      <c r="B326" s="35"/>
      <c r="C326" s="173" t="s">
        <v>485</v>
      </c>
      <c r="D326" s="173" t="s">
        <v>127</v>
      </c>
      <c r="E326" s="174" t="s">
        <v>1140</v>
      </c>
      <c r="F326" s="175" t="s">
        <v>1141</v>
      </c>
      <c r="G326" s="176" t="s">
        <v>1130</v>
      </c>
      <c r="H326" s="177">
        <v>1</v>
      </c>
      <c r="I326" s="178"/>
      <c r="J326" s="179">
        <f>ROUND(I326*H326,2)</f>
        <v>0</v>
      </c>
      <c r="K326" s="175" t="s">
        <v>131</v>
      </c>
      <c r="L326" s="39"/>
      <c r="M326" s="180" t="s">
        <v>19</v>
      </c>
      <c r="N326" s="181" t="s">
        <v>42</v>
      </c>
      <c r="O326" s="64"/>
      <c r="P326" s="182">
        <f>O326*H326</f>
        <v>0</v>
      </c>
      <c r="Q326" s="182">
        <v>0</v>
      </c>
      <c r="R326" s="182">
        <f>Q326*H326</f>
        <v>0</v>
      </c>
      <c r="S326" s="182">
        <v>0</v>
      </c>
      <c r="T326" s="183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84" t="s">
        <v>1131</v>
      </c>
      <c r="AT326" s="184" t="s">
        <v>127</v>
      </c>
      <c r="AU326" s="184" t="s">
        <v>80</v>
      </c>
      <c r="AY326" s="17" t="s">
        <v>124</v>
      </c>
      <c r="BE326" s="185">
        <f>IF(N326="základní",J326,0)</f>
        <v>0</v>
      </c>
      <c r="BF326" s="185">
        <f>IF(N326="snížená",J326,0)</f>
        <v>0</v>
      </c>
      <c r="BG326" s="185">
        <f>IF(N326="zákl. přenesená",J326,0)</f>
        <v>0</v>
      </c>
      <c r="BH326" s="185">
        <f>IF(N326="sníž. přenesená",J326,0)</f>
        <v>0</v>
      </c>
      <c r="BI326" s="185">
        <f>IF(N326="nulová",J326,0)</f>
        <v>0</v>
      </c>
      <c r="BJ326" s="17" t="s">
        <v>76</v>
      </c>
      <c r="BK326" s="185">
        <f>ROUND(I326*H326,2)</f>
        <v>0</v>
      </c>
      <c r="BL326" s="17" t="s">
        <v>1131</v>
      </c>
      <c r="BM326" s="184" t="s">
        <v>1142</v>
      </c>
    </row>
    <row r="327" spans="1:47" s="2" customFormat="1" ht="11.25">
      <c r="A327" s="34"/>
      <c r="B327" s="35"/>
      <c r="C327" s="36"/>
      <c r="D327" s="186" t="s">
        <v>133</v>
      </c>
      <c r="E327" s="36"/>
      <c r="F327" s="187" t="s">
        <v>1143</v>
      </c>
      <c r="G327" s="36"/>
      <c r="H327" s="36"/>
      <c r="I327" s="188"/>
      <c r="J327" s="36"/>
      <c r="K327" s="36"/>
      <c r="L327" s="39"/>
      <c r="M327" s="189"/>
      <c r="N327" s="190"/>
      <c r="O327" s="64"/>
      <c r="P327" s="64"/>
      <c r="Q327" s="64"/>
      <c r="R327" s="64"/>
      <c r="S327" s="64"/>
      <c r="T327" s="65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133</v>
      </c>
      <c r="AU327" s="17" t="s">
        <v>80</v>
      </c>
    </row>
    <row r="328" spans="2:51" s="13" customFormat="1" ht="11.25">
      <c r="B328" s="191"/>
      <c r="C328" s="192"/>
      <c r="D328" s="193" t="s">
        <v>135</v>
      </c>
      <c r="E328" s="194" t="s">
        <v>19</v>
      </c>
      <c r="F328" s="195" t="s">
        <v>76</v>
      </c>
      <c r="G328" s="192"/>
      <c r="H328" s="196">
        <v>1</v>
      </c>
      <c r="I328" s="197"/>
      <c r="J328" s="192"/>
      <c r="K328" s="192"/>
      <c r="L328" s="198"/>
      <c r="M328" s="240"/>
      <c r="N328" s="241"/>
      <c r="O328" s="241"/>
      <c r="P328" s="241"/>
      <c r="Q328" s="241"/>
      <c r="R328" s="241"/>
      <c r="S328" s="241"/>
      <c r="T328" s="242"/>
      <c r="AT328" s="202" t="s">
        <v>135</v>
      </c>
      <c r="AU328" s="202" t="s">
        <v>80</v>
      </c>
      <c r="AV328" s="13" t="s">
        <v>80</v>
      </c>
      <c r="AW328" s="13" t="s">
        <v>33</v>
      </c>
      <c r="AX328" s="13" t="s">
        <v>76</v>
      </c>
      <c r="AY328" s="202" t="s">
        <v>124</v>
      </c>
    </row>
    <row r="329" spans="1:31" s="2" customFormat="1" ht="6.95" customHeight="1">
      <c r="A329" s="34"/>
      <c r="B329" s="47"/>
      <c r="C329" s="48"/>
      <c r="D329" s="48"/>
      <c r="E329" s="48"/>
      <c r="F329" s="48"/>
      <c r="G329" s="48"/>
      <c r="H329" s="48"/>
      <c r="I329" s="48"/>
      <c r="J329" s="48"/>
      <c r="K329" s="48"/>
      <c r="L329" s="39"/>
      <c r="M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</row>
  </sheetData>
  <sheetProtection algorithmName="SHA-512" hashValue="o7PMdvfB1KZxTuNFqRYSZ+iFEe1weRHQI7XQPoaBCndjrwaja3W6ddzzlEI8Cf8iRRheOTy6OgZfB9eTu15z2A==" saltValue="jQuUiHT/OyXuVZL21GJrVlyMRbJC39SmP05LtITAbsTRPHs5cn1DKOIexFQ/f5HZvI4MM4i0ffXc0XdLNhvFgA==" spinCount="100000" sheet="1" objects="1" scenarios="1" formatColumns="0" formatRows="0" autoFilter="0"/>
  <autoFilter ref="C92:K328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2_01/113107025"/>
    <hyperlink ref="F102" r:id="rId2" display="https://podminky.urs.cz/item/CS_URS_2022_01/113107041"/>
    <hyperlink ref="F107" r:id="rId3" display="https://podminky.urs.cz/item/CS_URS_2022_01/115101201"/>
    <hyperlink ref="F109" r:id="rId4" display="https://podminky.urs.cz/item/CS_URS_2022_01/115001101"/>
    <hyperlink ref="F112" r:id="rId5" display="https://podminky.urs.cz/item/CS_URS_2022_01/115101301"/>
    <hyperlink ref="F114" r:id="rId6" display="https://podminky.urs.cz/item/CS_URS_2022_01/132212221"/>
    <hyperlink ref="F119" r:id="rId7" display="https://podminky.urs.cz/item/CS_URS_2022_01/121151113"/>
    <hyperlink ref="F126" r:id="rId8" display="https://podminky.urs.cz/item/CS_URS_2022_01/131251203"/>
    <hyperlink ref="F130" r:id="rId9" display="https://podminky.urs.cz/item/CS_URS_2022_01/132154203"/>
    <hyperlink ref="F137" r:id="rId10" display="https://podminky.urs.cz/item/CS_URS_2022_01/151101101"/>
    <hyperlink ref="F142" r:id="rId11" display="https://podminky.urs.cz/item/CS_URS_2022_01/151101111"/>
    <hyperlink ref="F151" r:id="rId12" display="https://podminky.urs.cz/item/CS_URS_2022_01/161151103"/>
    <hyperlink ref="F156" r:id="rId13" display="https://podminky.urs.cz/item/CS_URS_2022_01/162751117"/>
    <hyperlink ref="F160" r:id="rId14" display="https://podminky.urs.cz/item/CS_URS_2022_01/162751119"/>
    <hyperlink ref="F164" r:id="rId15" display="https://podminky.urs.cz/item/CS_URS_2022_01/171201201"/>
    <hyperlink ref="F171" r:id="rId16" display="https://podminky.urs.cz/item/CS_URS_2022_01/174101101"/>
    <hyperlink ref="F183" r:id="rId17" display="https://podminky.urs.cz/item/CS_URS_2022_01/175151101"/>
    <hyperlink ref="F191" r:id="rId18" display="https://podminky.urs.cz/item/CS_URS_2022_01/181351103"/>
    <hyperlink ref="F195" r:id="rId19" display="https://podminky.urs.cz/item/CS_URS_2022_01/181411131"/>
    <hyperlink ref="F201" r:id="rId20" display="https://podminky.urs.cz/item/CS_URS_2022_01/271562211"/>
    <hyperlink ref="F211" r:id="rId21" display="https://podminky.urs.cz/item/CS_URS_2022_01/451573111"/>
    <hyperlink ref="F218" r:id="rId22" display="https://podminky.urs.cz/item/CS_URS_2022_01/871310310"/>
    <hyperlink ref="F226" r:id="rId23" display="https://podminky.urs.cz/item/CS_URS_2022_01/871350310"/>
    <hyperlink ref="F234" r:id="rId24" display="https://podminky.urs.cz/item/CS_URS_2022_01/894812321"/>
    <hyperlink ref="F239" r:id="rId25" display="https://podminky.urs.cz/item/CS_URS_2022_01/894812333"/>
    <hyperlink ref="F243" r:id="rId26" display="https://podminky.urs.cz/item/CS_URS_2022_01/894812339"/>
    <hyperlink ref="F247" r:id="rId27" display="https://podminky.urs.cz/item/CS_URS_2022_01/894812376"/>
    <hyperlink ref="F252" r:id="rId28" display="https://podminky.urs.cz/item/CS_URS_2021_02/895941111"/>
    <hyperlink ref="F278" r:id="rId29" display="https://podminky.urs.cz/item/CS_URS_2022_01/919735112"/>
    <hyperlink ref="F282" r:id="rId30" display="https://podminky.urs.cz/item/CS_URS_2022_01/933901111"/>
    <hyperlink ref="F289" r:id="rId31" display="https://podminky.urs.cz/item/CS_URS_2022_01/997221571"/>
    <hyperlink ref="F291" r:id="rId32" display="https://podminky.urs.cz/item/CS_URS_2022_01/997221579"/>
    <hyperlink ref="F295" r:id="rId33" display="https://podminky.urs.cz/item/CS_URS_2022_01/997221645"/>
    <hyperlink ref="F299" r:id="rId34" display="https://podminky.urs.cz/item/CS_URS_2022_01/997221655"/>
    <hyperlink ref="F303" r:id="rId35" display="https://podminky.urs.cz/item/CS_URS_2022_01/997013631"/>
    <hyperlink ref="F306" r:id="rId36" display="https://podminky.urs.cz/item/CS_URS_2022_01/998276101"/>
    <hyperlink ref="F310" r:id="rId37" display="https://podminky.urs.cz/item/CS_URS_2022_01/230170014"/>
    <hyperlink ref="F315" r:id="rId38" display="https://podminky.urs.cz/item/CS_URS_2022_01/460010025"/>
    <hyperlink ref="F320" r:id="rId39" display="https://podminky.urs.cz/item/CS_URS_2022_01/012203000"/>
    <hyperlink ref="F323" r:id="rId40" display="https://podminky.urs.cz/item/CS_URS_2022_01/012303000"/>
    <hyperlink ref="F327" r:id="rId41" display="https://podminky.urs.cz/item/CS_URS_2022_01/01325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39"/>
  <sheetViews>
    <sheetView showGridLines="0" tabSelected="1" workbookViewId="0" topLeftCell="A1">
      <selection activeCell="E50" sqref="E50:H5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86</v>
      </c>
    </row>
    <row r="3" spans="2:46" s="1" customFormat="1" ht="6.95" customHeight="1" hidden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80</v>
      </c>
    </row>
    <row r="4" spans="2:46" s="1" customFormat="1" ht="24.95" customHeight="1" hidden="1">
      <c r="B4" s="20"/>
      <c r="D4" s="103" t="s">
        <v>90</v>
      </c>
      <c r="L4" s="20"/>
      <c r="M4" s="104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05" t="s">
        <v>16</v>
      </c>
      <c r="L6" s="20"/>
    </row>
    <row r="7" spans="2:12" s="1" customFormat="1" ht="16.5" customHeight="1" hidden="1">
      <c r="B7" s="20"/>
      <c r="E7" s="286" t="str">
        <f>'Rekapitulace stavby'!K6</f>
        <v>Parkoviště na ul.Zd.Buriana</v>
      </c>
      <c r="F7" s="287"/>
      <c r="G7" s="287"/>
      <c r="H7" s="287"/>
      <c r="L7" s="20"/>
    </row>
    <row r="8" spans="1:31" s="2" customFormat="1" ht="12" customHeight="1" hidden="1">
      <c r="A8" s="34"/>
      <c r="B8" s="39"/>
      <c r="C8" s="34"/>
      <c r="D8" s="105" t="s">
        <v>91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30" customHeight="1" hidden="1">
      <c r="A9" s="34"/>
      <c r="B9" s="39"/>
      <c r="C9" s="34"/>
      <c r="D9" s="34"/>
      <c r="E9" s="288" t="s">
        <v>1144</v>
      </c>
      <c r="F9" s="289"/>
      <c r="G9" s="289"/>
      <c r="H9" s="28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28. 3. 2022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07" t="s">
        <v>22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90" t="str">
        <f>'Rekapitulace stavby'!E14</f>
        <v>Vyplň údaj</v>
      </c>
      <c r="F18" s="291"/>
      <c r="G18" s="291"/>
      <c r="H18" s="291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07" t="s">
        <v>22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07" t="s">
        <v>22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09"/>
      <c r="B27" s="110"/>
      <c r="C27" s="109"/>
      <c r="D27" s="109"/>
      <c r="E27" s="292" t="s">
        <v>19</v>
      </c>
      <c r="F27" s="292"/>
      <c r="G27" s="292"/>
      <c r="H27" s="29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ROUND(J93,2)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6" t="s">
        <v>41</v>
      </c>
      <c r="E33" s="105" t="s">
        <v>42</v>
      </c>
      <c r="F33" s="117">
        <f>ROUND((SUM(BE93:BE338)),2)</f>
        <v>0</v>
      </c>
      <c r="G33" s="34"/>
      <c r="H33" s="34"/>
      <c r="I33" s="118">
        <v>0.21</v>
      </c>
      <c r="J33" s="117">
        <f>ROUND(((SUM(BE93:BE338))*I33),2)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5" t="s">
        <v>43</v>
      </c>
      <c r="F34" s="117">
        <f>ROUND((SUM(BF93:BF338)),2)</f>
        <v>0</v>
      </c>
      <c r="G34" s="34"/>
      <c r="H34" s="34"/>
      <c r="I34" s="118">
        <v>0.15</v>
      </c>
      <c r="J34" s="117">
        <f>ROUND(((SUM(BF93:BF338))*I34),2)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44</v>
      </c>
      <c r="F35" s="117">
        <f>ROUND((SUM(BG93:BG338)),2)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45</v>
      </c>
      <c r="F36" s="117">
        <f>ROUND((SUM(BH93:BH338)),2)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46</v>
      </c>
      <c r="F37" s="117">
        <f>ROUND((SUM(BI93:BI338)),2)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1.25" hidden="1"/>
    <row r="42" ht="11.25" hidden="1"/>
    <row r="43" ht="11.25" hidden="1"/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93" t="str">
        <f>E7</f>
        <v>Parkoviště na ul.Zd.Buriana</v>
      </c>
      <c r="F48" s="294"/>
      <c r="G48" s="294"/>
      <c r="H48" s="29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30" customHeight="1">
      <c r="A50" s="34"/>
      <c r="B50" s="35"/>
      <c r="C50" s="36"/>
      <c r="D50" s="36"/>
      <c r="E50" s="246" t="str">
        <f>E9</f>
        <v>5 - SO 351 Přeložka vodovodu - NECENIT, DODÁVKA INVESTORA</v>
      </c>
      <c r="F50" s="295"/>
      <c r="G50" s="295"/>
      <c r="H50" s="29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28. 3. 2022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 xml:space="preserve"> </v>
      </c>
      <c r="G54" s="36"/>
      <c r="H54" s="36"/>
      <c r="I54" s="29" t="s">
        <v>31</v>
      </c>
      <c r="J54" s="32" t="str">
        <f>E21</f>
        <v xml:space="preserve"> 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94</v>
      </c>
      <c r="D57" s="131"/>
      <c r="E57" s="131"/>
      <c r="F57" s="131"/>
      <c r="G57" s="131"/>
      <c r="H57" s="131"/>
      <c r="I57" s="131"/>
      <c r="J57" s="132" t="s">
        <v>95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J93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96</v>
      </c>
    </row>
    <row r="60" spans="2:12" s="9" customFormat="1" ht="24.95" customHeight="1">
      <c r="B60" s="134"/>
      <c r="C60" s="135"/>
      <c r="D60" s="136" t="s">
        <v>97</v>
      </c>
      <c r="E60" s="137"/>
      <c r="F60" s="137"/>
      <c r="G60" s="137"/>
      <c r="H60" s="137"/>
      <c r="I60" s="137"/>
      <c r="J60" s="138">
        <f>J94</f>
        <v>0</v>
      </c>
      <c r="K60" s="135"/>
      <c r="L60" s="139"/>
    </row>
    <row r="61" spans="2:12" s="10" customFormat="1" ht="19.9" customHeight="1">
      <c r="B61" s="140"/>
      <c r="C61" s="141"/>
      <c r="D61" s="142" t="s">
        <v>99</v>
      </c>
      <c r="E61" s="143"/>
      <c r="F61" s="143"/>
      <c r="G61" s="143"/>
      <c r="H61" s="143"/>
      <c r="I61" s="143"/>
      <c r="J61" s="144">
        <f>J95</f>
        <v>0</v>
      </c>
      <c r="K61" s="141"/>
      <c r="L61" s="145"/>
    </row>
    <row r="62" spans="2:12" s="10" customFormat="1" ht="19.9" customHeight="1">
      <c r="B62" s="140"/>
      <c r="C62" s="141"/>
      <c r="D62" s="142" t="s">
        <v>101</v>
      </c>
      <c r="E62" s="143"/>
      <c r="F62" s="143"/>
      <c r="G62" s="143"/>
      <c r="H62" s="143"/>
      <c r="I62" s="143"/>
      <c r="J62" s="144">
        <f>J193</f>
        <v>0</v>
      </c>
      <c r="K62" s="141"/>
      <c r="L62" s="145"/>
    </row>
    <row r="63" spans="2:12" s="10" customFormat="1" ht="19.9" customHeight="1">
      <c r="B63" s="140"/>
      <c r="C63" s="141"/>
      <c r="D63" s="142" t="s">
        <v>104</v>
      </c>
      <c r="E63" s="143"/>
      <c r="F63" s="143"/>
      <c r="G63" s="143"/>
      <c r="H63" s="143"/>
      <c r="I63" s="143"/>
      <c r="J63" s="144">
        <f>J200</f>
        <v>0</v>
      </c>
      <c r="K63" s="141"/>
      <c r="L63" s="145"/>
    </row>
    <row r="64" spans="2:12" s="10" customFormat="1" ht="19.9" customHeight="1">
      <c r="B64" s="140"/>
      <c r="C64" s="141"/>
      <c r="D64" s="142" t="s">
        <v>879</v>
      </c>
      <c r="E64" s="143"/>
      <c r="F64" s="143"/>
      <c r="G64" s="143"/>
      <c r="H64" s="143"/>
      <c r="I64" s="143"/>
      <c r="J64" s="144">
        <f>J280</f>
        <v>0</v>
      </c>
      <c r="K64" s="141"/>
      <c r="L64" s="145"/>
    </row>
    <row r="65" spans="2:12" s="10" customFormat="1" ht="19.9" customHeight="1">
      <c r="B65" s="140"/>
      <c r="C65" s="141"/>
      <c r="D65" s="142" t="s">
        <v>106</v>
      </c>
      <c r="E65" s="143"/>
      <c r="F65" s="143"/>
      <c r="G65" s="143"/>
      <c r="H65" s="143"/>
      <c r="I65" s="143"/>
      <c r="J65" s="144">
        <f>J288</f>
        <v>0</v>
      </c>
      <c r="K65" s="141"/>
      <c r="L65" s="145"/>
    </row>
    <row r="66" spans="2:12" s="10" customFormat="1" ht="19.9" customHeight="1">
      <c r="B66" s="140"/>
      <c r="C66" s="141"/>
      <c r="D66" s="142" t="s">
        <v>107</v>
      </c>
      <c r="E66" s="143"/>
      <c r="F66" s="143"/>
      <c r="G66" s="143"/>
      <c r="H66" s="143"/>
      <c r="I66" s="143"/>
      <c r="J66" s="144">
        <f>J306</f>
        <v>0</v>
      </c>
      <c r="K66" s="141"/>
      <c r="L66" s="145"/>
    </row>
    <row r="67" spans="2:12" s="9" customFormat="1" ht="24.95" customHeight="1">
      <c r="B67" s="134"/>
      <c r="C67" s="135"/>
      <c r="D67" s="136" t="s">
        <v>1145</v>
      </c>
      <c r="E67" s="137"/>
      <c r="F67" s="137"/>
      <c r="G67" s="137"/>
      <c r="H67" s="137"/>
      <c r="I67" s="137"/>
      <c r="J67" s="138">
        <f>J309</f>
        <v>0</v>
      </c>
      <c r="K67" s="135"/>
      <c r="L67" s="139"/>
    </row>
    <row r="68" spans="2:12" s="10" customFormat="1" ht="19.9" customHeight="1">
      <c r="B68" s="140"/>
      <c r="C68" s="141"/>
      <c r="D68" s="142" t="s">
        <v>1146</v>
      </c>
      <c r="E68" s="143"/>
      <c r="F68" s="143"/>
      <c r="G68" s="143"/>
      <c r="H68" s="143"/>
      <c r="I68" s="143"/>
      <c r="J68" s="144">
        <f>J310</f>
        <v>0</v>
      </c>
      <c r="K68" s="141"/>
      <c r="L68" s="145"/>
    </row>
    <row r="69" spans="2:12" s="9" customFormat="1" ht="24.95" customHeight="1">
      <c r="B69" s="134"/>
      <c r="C69" s="135"/>
      <c r="D69" s="136" t="s">
        <v>880</v>
      </c>
      <c r="E69" s="137"/>
      <c r="F69" s="137"/>
      <c r="G69" s="137"/>
      <c r="H69" s="137"/>
      <c r="I69" s="137"/>
      <c r="J69" s="138">
        <f>J316</f>
        <v>0</v>
      </c>
      <c r="K69" s="135"/>
      <c r="L69" s="139"/>
    </row>
    <row r="70" spans="2:12" s="10" customFormat="1" ht="19.9" customHeight="1">
      <c r="B70" s="140"/>
      <c r="C70" s="141"/>
      <c r="D70" s="142" t="s">
        <v>882</v>
      </c>
      <c r="E70" s="143"/>
      <c r="F70" s="143"/>
      <c r="G70" s="143"/>
      <c r="H70" s="143"/>
      <c r="I70" s="143"/>
      <c r="J70" s="144">
        <f>J317</f>
        <v>0</v>
      </c>
      <c r="K70" s="141"/>
      <c r="L70" s="145"/>
    </row>
    <row r="71" spans="2:12" s="9" customFormat="1" ht="24.95" customHeight="1">
      <c r="B71" s="134"/>
      <c r="C71" s="135"/>
      <c r="D71" s="136" t="s">
        <v>108</v>
      </c>
      <c r="E71" s="137"/>
      <c r="F71" s="137"/>
      <c r="G71" s="137"/>
      <c r="H71" s="137"/>
      <c r="I71" s="137"/>
      <c r="J71" s="138">
        <f>J321</f>
        <v>0</v>
      </c>
      <c r="K71" s="135"/>
      <c r="L71" s="139"/>
    </row>
    <row r="72" spans="2:12" s="10" customFormat="1" ht="19.9" customHeight="1">
      <c r="B72" s="140"/>
      <c r="C72" s="141"/>
      <c r="D72" s="142" t="s">
        <v>883</v>
      </c>
      <c r="E72" s="143"/>
      <c r="F72" s="143"/>
      <c r="G72" s="143"/>
      <c r="H72" s="143"/>
      <c r="I72" s="143"/>
      <c r="J72" s="144">
        <f>J322</f>
        <v>0</v>
      </c>
      <c r="K72" s="141"/>
      <c r="L72" s="145"/>
    </row>
    <row r="73" spans="2:12" s="10" customFormat="1" ht="19.9" customHeight="1">
      <c r="B73" s="140"/>
      <c r="C73" s="141"/>
      <c r="D73" s="142" t="s">
        <v>1147</v>
      </c>
      <c r="E73" s="143"/>
      <c r="F73" s="143"/>
      <c r="G73" s="143"/>
      <c r="H73" s="143"/>
      <c r="I73" s="143"/>
      <c r="J73" s="144">
        <f>J333</f>
        <v>0</v>
      </c>
      <c r="K73" s="141"/>
      <c r="L73" s="145"/>
    </row>
    <row r="74" spans="1:31" s="2" customFormat="1" ht="21.7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9" spans="1:31" s="2" customFormat="1" ht="6.95" customHeight="1">
      <c r="A79" s="34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4.95" customHeight="1">
      <c r="A80" s="34"/>
      <c r="B80" s="35"/>
      <c r="C80" s="23" t="s">
        <v>109</v>
      </c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16</v>
      </c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6"/>
      <c r="D83" s="36"/>
      <c r="E83" s="293" t="str">
        <f>E7</f>
        <v>Parkoviště na ul.Zd.Buriana</v>
      </c>
      <c r="F83" s="294"/>
      <c r="G83" s="294"/>
      <c r="H83" s="294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91</v>
      </c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30" customHeight="1">
      <c r="A85" s="34"/>
      <c r="B85" s="35"/>
      <c r="C85" s="36"/>
      <c r="D85" s="36"/>
      <c r="E85" s="246" t="str">
        <f>E9</f>
        <v>5 - SO 351 Přeložka vodovodu - NECENIT, DODÁVKA INVESTORA</v>
      </c>
      <c r="F85" s="295"/>
      <c r="G85" s="295"/>
      <c r="H85" s="295"/>
      <c r="I85" s="36"/>
      <c r="J85" s="36"/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21</v>
      </c>
      <c r="D87" s="36"/>
      <c r="E87" s="36"/>
      <c r="F87" s="27" t="str">
        <f>F12</f>
        <v xml:space="preserve"> </v>
      </c>
      <c r="G87" s="36"/>
      <c r="H87" s="36"/>
      <c r="I87" s="29" t="s">
        <v>23</v>
      </c>
      <c r="J87" s="59" t="str">
        <f>IF(J12="","",J12)</f>
        <v>28. 3. 2022</v>
      </c>
      <c r="K87" s="36"/>
      <c r="L87" s="10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10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2" customHeight="1">
      <c r="A89" s="34"/>
      <c r="B89" s="35"/>
      <c r="C89" s="29" t="s">
        <v>25</v>
      </c>
      <c r="D89" s="36"/>
      <c r="E89" s="36"/>
      <c r="F89" s="27" t="str">
        <f>E15</f>
        <v xml:space="preserve"> </v>
      </c>
      <c r="G89" s="36"/>
      <c r="H89" s="36"/>
      <c r="I89" s="29" t="s">
        <v>31</v>
      </c>
      <c r="J89" s="32" t="str">
        <f>E21</f>
        <v xml:space="preserve"> </v>
      </c>
      <c r="K89" s="36"/>
      <c r="L89" s="10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2" customHeight="1">
      <c r="A90" s="34"/>
      <c r="B90" s="35"/>
      <c r="C90" s="29" t="s">
        <v>29</v>
      </c>
      <c r="D90" s="36"/>
      <c r="E90" s="36"/>
      <c r="F90" s="27" t="str">
        <f>IF(E18="","",E18)</f>
        <v>Vyplň údaj</v>
      </c>
      <c r="G90" s="36"/>
      <c r="H90" s="36"/>
      <c r="I90" s="29" t="s">
        <v>34</v>
      </c>
      <c r="J90" s="32" t="str">
        <f>E24</f>
        <v xml:space="preserve"> </v>
      </c>
      <c r="K90" s="36"/>
      <c r="L90" s="10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10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11" customFormat="1" ht="29.25" customHeight="1">
      <c r="A92" s="146"/>
      <c r="B92" s="147"/>
      <c r="C92" s="148" t="s">
        <v>110</v>
      </c>
      <c r="D92" s="149" t="s">
        <v>56</v>
      </c>
      <c r="E92" s="149" t="s">
        <v>52</v>
      </c>
      <c r="F92" s="149" t="s">
        <v>53</v>
      </c>
      <c r="G92" s="149" t="s">
        <v>111</v>
      </c>
      <c r="H92" s="149" t="s">
        <v>112</v>
      </c>
      <c r="I92" s="149" t="s">
        <v>113</v>
      </c>
      <c r="J92" s="149" t="s">
        <v>95</v>
      </c>
      <c r="K92" s="150" t="s">
        <v>114</v>
      </c>
      <c r="L92" s="151"/>
      <c r="M92" s="68" t="s">
        <v>19</v>
      </c>
      <c r="N92" s="69" t="s">
        <v>41</v>
      </c>
      <c r="O92" s="69" t="s">
        <v>115</v>
      </c>
      <c r="P92" s="69" t="s">
        <v>116</v>
      </c>
      <c r="Q92" s="69" t="s">
        <v>117</v>
      </c>
      <c r="R92" s="69" t="s">
        <v>118</v>
      </c>
      <c r="S92" s="69" t="s">
        <v>119</v>
      </c>
      <c r="T92" s="70" t="s">
        <v>120</v>
      </c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</row>
    <row r="93" spans="1:63" s="2" customFormat="1" ht="22.9" customHeight="1">
      <c r="A93" s="34"/>
      <c r="B93" s="35"/>
      <c r="C93" s="75" t="s">
        <v>121</v>
      </c>
      <c r="D93" s="36"/>
      <c r="E93" s="36"/>
      <c r="F93" s="36"/>
      <c r="G93" s="36"/>
      <c r="H93" s="36"/>
      <c r="I93" s="36"/>
      <c r="J93" s="152">
        <f>BK93</f>
        <v>0</v>
      </c>
      <c r="K93" s="36"/>
      <c r="L93" s="39"/>
      <c r="M93" s="71"/>
      <c r="N93" s="153"/>
      <c r="O93" s="72"/>
      <c r="P93" s="154">
        <f>P94+P309+P316+P321</f>
        <v>0</v>
      </c>
      <c r="Q93" s="72"/>
      <c r="R93" s="154">
        <f>R94+R309+R316+R321</f>
        <v>81.0845175</v>
      </c>
      <c r="S93" s="72"/>
      <c r="T93" s="155">
        <f>T94+T309+T316+T321</f>
        <v>16.1476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70</v>
      </c>
      <c r="AU93" s="17" t="s">
        <v>96</v>
      </c>
      <c r="BK93" s="156">
        <f>BK94+BK309+BK316+BK321</f>
        <v>0</v>
      </c>
    </row>
    <row r="94" spans="2:63" s="12" customFormat="1" ht="25.9" customHeight="1">
      <c r="B94" s="157"/>
      <c r="C94" s="158"/>
      <c r="D94" s="159" t="s">
        <v>70</v>
      </c>
      <c r="E94" s="160" t="s">
        <v>122</v>
      </c>
      <c r="F94" s="160" t="s">
        <v>123</v>
      </c>
      <c r="G94" s="158"/>
      <c r="H94" s="158"/>
      <c r="I94" s="161"/>
      <c r="J94" s="162">
        <f>BK94</f>
        <v>0</v>
      </c>
      <c r="K94" s="158"/>
      <c r="L94" s="163"/>
      <c r="M94" s="164"/>
      <c r="N94" s="165"/>
      <c r="O94" s="165"/>
      <c r="P94" s="166">
        <f>P95+P193+P200+P280+P288+P306</f>
        <v>0</v>
      </c>
      <c r="Q94" s="165"/>
      <c r="R94" s="166">
        <f>R95+R193+R200+R280+R288+R306</f>
        <v>81.0825375</v>
      </c>
      <c r="S94" s="165"/>
      <c r="T94" s="167">
        <f>T95+T193+T200+T280+T288+T306</f>
        <v>16.1476</v>
      </c>
      <c r="AR94" s="168" t="s">
        <v>76</v>
      </c>
      <c r="AT94" s="169" t="s">
        <v>70</v>
      </c>
      <c r="AU94" s="169" t="s">
        <v>71</v>
      </c>
      <c r="AY94" s="168" t="s">
        <v>124</v>
      </c>
      <c r="BK94" s="170">
        <f>BK95+BK193+BK200+BK280+BK288+BK306</f>
        <v>0</v>
      </c>
    </row>
    <row r="95" spans="2:63" s="12" customFormat="1" ht="22.9" customHeight="1">
      <c r="B95" s="157"/>
      <c r="C95" s="158"/>
      <c r="D95" s="159" t="s">
        <v>70</v>
      </c>
      <c r="E95" s="171" t="s">
        <v>76</v>
      </c>
      <c r="F95" s="171" t="s">
        <v>169</v>
      </c>
      <c r="G95" s="158"/>
      <c r="H95" s="158"/>
      <c r="I95" s="161"/>
      <c r="J95" s="172">
        <f>BK95</f>
        <v>0</v>
      </c>
      <c r="K95" s="158"/>
      <c r="L95" s="163"/>
      <c r="M95" s="164"/>
      <c r="N95" s="165"/>
      <c r="O95" s="165"/>
      <c r="P95" s="166">
        <f>SUM(P96:P192)</f>
        <v>0</v>
      </c>
      <c r="Q95" s="165"/>
      <c r="R95" s="166">
        <f>SUM(R96:R192)</f>
        <v>65.33108</v>
      </c>
      <c r="S95" s="165"/>
      <c r="T95" s="167">
        <f>SUM(T96:T192)</f>
        <v>14.416</v>
      </c>
      <c r="AR95" s="168" t="s">
        <v>76</v>
      </c>
      <c r="AT95" s="169" t="s">
        <v>70</v>
      </c>
      <c r="AU95" s="169" t="s">
        <v>76</v>
      </c>
      <c r="AY95" s="168" t="s">
        <v>124</v>
      </c>
      <c r="BK95" s="170">
        <f>SUM(BK96:BK192)</f>
        <v>0</v>
      </c>
    </row>
    <row r="96" spans="1:65" s="2" customFormat="1" ht="62.65" customHeight="1">
      <c r="A96" s="34"/>
      <c r="B96" s="35"/>
      <c r="C96" s="173" t="s">
        <v>76</v>
      </c>
      <c r="D96" s="173" t="s">
        <v>127</v>
      </c>
      <c r="E96" s="174" t="s">
        <v>884</v>
      </c>
      <c r="F96" s="175" t="s">
        <v>885</v>
      </c>
      <c r="G96" s="176" t="s">
        <v>166</v>
      </c>
      <c r="H96" s="177">
        <v>17</v>
      </c>
      <c r="I96" s="178">
        <v>0</v>
      </c>
      <c r="J96" s="179">
        <f>ROUND(I96*H96,2)</f>
        <v>0</v>
      </c>
      <c r="K96" s="175" t="s">
        <v>131</v>
      </c>
      <c r="L96" s="39"/>
      <c r="M96" s="180" t="s">
        <v>19</v>
      </c>
      <c r="N96" s="181" t="s">
        <v>42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0.75</v>
      </c>
      <c r="T96" s="183">
        <f>S96*H96</f>
        <v>12.75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81</v>
      </c>
      <c r="AT96" s="184" t="s">
        <v>127</v>
      </c>
      <c r="AU96" s="184" t="s">
        <v>80</v>
      </c>
      <c r="AY96" s="17" t="s">
        <v>124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76</v>
      </c>
      <c r="BK96" s="185">
        <f>ROUND(I96*H96,2)</f>
        <v>0</v>
      </c>
      <c r="BL96" s="17" t="s">
        <v>81</v>
      </c>
      <c r="BM96" s="184" t="s">
        <v>1148</v>
      </c>
    </row>
    <row r="97" spans="1:47" s="2" customFormat="1" ht="11.25">
      <c r="A97" s="34"/>
      <c r="B97" s="35"/>
      <c r="C97" s="36"/>
      <c r="D97" s="186" t="s">
        <v>133</v>
      </c>
      <c r="E97" s="36"/>
      <c r="F97" s="187" t="s">
        <v>887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133</v>
      </c>
      <c r="AU97" s="17" t="s">
        <v>80</v>
      </c>
    </row>
    <row r="98" spans="2:51" s="15" customFormat="1" ht="11.25">
      <c r="B98" s="224"/>
      <c r="C98" s="225"/>
      <c r="D98" s="193" t="s">
        <v>135</v>
      </c>
      <c r="E98" s="226" t="s">
        <v>19</v>
      </c>
      <c r="F98" s="227" t="s">
        <v>920</v>
      </c>
      <c r="G98" s="225"/>
      <c r="H98" s="226" t="s">
        <v>19</v>
      </c>
      <c r="I98" s="228"/>
      <c r="J98" s="225"/>
      <c r="K98" s="225"/>
      <c r="L98" s="229"/>
      <c r="M98" s="230"/>
      <c r="N98" s="231"/>
      <c r="O98" s="231"/>
      <c r="P98" s="231"/>
      <c r="Q98" s="231"/>
      <c r="R98" s="231"/>
      <c r="S98" s="231"/>
      <c r="T98" s="232"/>
      <c r="AT98" s="233" t="s">
        <v>135</v>
      </c>
      <c r="AU98" s="233" t="s">
        <v>80</v>
      </c>
      <c r="AV98" s="15" t="s">
        <v>76</v>
      </c>
      <c r="AW98" s="15" t="s">
        <v>33</v>
      </c>
      <c r="AX98" s="15" t="s">
        <v>71</v>
      </c>
      <c r="AY98" s="233" t="s">
        <v>124</v>
      </c>
    </row>
    <row r="99" spans="2:51" s="13" customFormat="1" ht="11.25">
      <c r="B99" s="191"/>
      <c r="C99" s="192"/>
      <c r="D99" s="193" t="s">
        <v>135</v>
      </c>
      <c r="E99" s="194" t="s">
        <v>19</v>
      </c>
      <c r="F99" s="195" t="s">
        <v>1149</v>
      </c>
      <c r="G99" s="192"/>
      <c r="H99" s="196">
        <v>17</v>
      </c>
      <c r="I99" s="197"/>
      <c r="J99" s="192"/>
      <c r="K99" s="192"/>
      <c r="L99" s="198"/>
      <c r="M99" s="199"/>
      <c r="N99" s="200"/>
      <c r="O99" s="200"/>
      <c r="P99" s="200"/>
      <c r="Q99" s="200"/>
      <c r="R99" s="200"/>
      <c r="S99" s="200"/>
      <c r="T99" s="201"/>
      <c r="AT99" s="202" t="s">
        <v>135</v>
      </c>
      <c r="AU99" s="202" t="s">
        <v>80</v>
      </c>
      <c r="AV99" s="13" t="s">
        <v>80</v>
      </c>
      <c r="AW99" s="13" t="s">
        <v>33</v>
      </c>
      <c r="AX99" s="13" t="s">
        <v>71</v>
      </c>
      <c r="AY99" s="202" t="s">
        <v>124</v>
      </c>
    </row>
    <row r="100" spans="2:51" s="14" customFormat="1" ht="11.25">
      <c r="B100" s="203"/>
      <c r="C100" s="204"/>
      <c r="D100" s="193" t="s">
        <v>135</v>
      </c>
      <c r="E100" s="205" t="s">
        <v>19</v>
      </c>
      <c r="F100" s="206" t="s">
        <v>137</v>
      </c>
      <c r="G100" s="204"/>
      <c r="H100" s="207">
        <v>17</v>
      </c>
      <c r="I100" s="208"/>
      <c r="J100" s="204"/>
      <c r="K100" s="204"/>
      <c r="L100" s="209"/>
      <c r="M100" s="210"/>
      <c r="N100" s="211"/>
      <c r="O100" s="211"/>
      <c r="P100" s="211"/>
      <c r="Q100" s="211"/>
      <c r="R100" s="211"/>
      <c r="S100" s="211"/>
      <c r="T100" s="212"/>
      <c r="AT100" s="213" t="s">
        <v>135</v>
      </c>
      <c r="AU100" s="213" t="s">
        <v>80</v>
      </c>
      <c r="AV100" s="14" t="s">
        <v>81</v>
      </c>
      <c r="AW100" s="14" t="s">
        <v>33</v>
      </c>
      <c r="AX100" s="14" t="s">
        <v>76</v>
      </c>
      <c r="AY100" s="213" t="s">
        <v>124</v>
      </c>
    </row>
    <row r="101" spans="1:65" s="2" customFormat="1" ht="55.5" customHeight="1">
      <c r="A101" s="34"/>
      <c r="B101" s="35"/>
      <c r="C101" s="173" t="s">
        <v>80</v>
      </c>
      <c r="D101" s="173" t="s">
        <v>127</v>
      </c>
      <c r="E101" s="174" t="s">
        <v>890</v>
      </c>
      <c r="F101" s="175" t="s">
        <v>891</v>
      </c>
      <c r="G101" s="176" t="s">
        <v>166</v>
      </c>
      <c r="H101" s="177">
        <v>17</v>
      </c>
      <c r="I101" s="178">
        <v>0</v>
      </c>
      <c r="J101" s="179">
        <f>ROUND(I101*H101,2)</f>
        <v>0</v>
      </c>
      <c r="K101" s="175" t="s">
        <v>131</v>
      </c>
      <c r="L101" s="39"/>
      <c r="M101" s="180" t="s">
        <v>19</v>
      </c>
      <c r="N101" s="181" t="s">
        <v>42</v>
      </c>
      <c r="O101" s="64"/>
      <c r="P101" s="182">
        <f>O101*H101</f>
        <v>0</v>
      </c>
      <c r="Q101" s="182">
        <v>0</v>
      </c>
      <c r="R101" s="182">
        <f>Q101*H101</f>
        <v>0</v>
      </c>
      <c r="S101" s="182">
        <v>0.098</v>
      </c>
      <c r="T101" s="183">
        <f>S101*H101</f>
        <v>1.6660000000000001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4" t="s">
        <v>81</v>
      </c>
      <c r="AT101" s="184" t="s">
        <v>127</v>
      </c>
      <c r="AU101" s="184" t="s">
        <v>80</v>
      </c>
      <c r="AY101" s="17" t="s">
        <v>124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7" t="s">
        <v>76</v>
      </c>
      <c r="BK101" s="185">
        <f>ROUND(I101*H101,2)</f>
        <v>0</v>
      </c>
      <c r="BL101" s="17" t="s">
        <v>81</v>
      </c>
      <c r="BM101" s="184" t="s">
        <v>1150</v>
      </c>
    </row>
    <row r="102" spans="1:47" s="2" customFormat="1" ht="11.25">
      <c r="A102" s="34"/>
      <c r="B102" s="35"/>
      <c r="C102" s="36"/>
      <c r="D102" s="186" t="s">
        <v>133</v>
      </c>
      <c r="E102" s="36"/>
      <c r="F102" s="187" t="s">
        <v>893</v>
      </c>
      <c r="G102" s="36"/>
      <c r="H102" s="36"/>
      <c r="I102" s="188"/>
      <c r="J102" s="36"/>
      <c r="K102" s="36"/>
      <c r="L102" s="39"/>
      <c r="M102" s="189"/>
      <c r="N102" s="190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133</v>
      </c>
      <c r="AU102" s="17" t="s">
        <v>80</v>
      </c>
    </row>
    <row r="103" spans="2:51" s="15" customFormat="1" ht="11.25">
      <c r="B103" s="224"/>
      <c r="C103" s="225"/>
      <c r="D103" s="193" t="s">
        <v>135</v>
      </c>
      <c r="E103" s="226" t="s">
        <v>19</v>
      </c>
      <c r="F103" s="227" t="s">
        <v>920</v>
      </c>
      <c r="G103" s="225"/>
      <c r="H103" s="226" t="s">
        <v>19</v>
      </c>
      <c r="I103" s="228"/>
      <c r="J103" s="225"/>
      <c r="K103" s="225"/>
      <c r="L103" s="229"/>
      <c r="M103" s="230"/>
      <c r="N103" s="231"/>
      <c r="O103" s="231"/>
      <c r="P103" s="231"/>
      <c r="Q103" s="231"/>
      <c r="R103" s="231"/>
      <c r="S103" s="231"/>
      <c r="T103" s="232"/>
      <c r="AT103" s="233" t="s">
        <v>135</v>
      </c>
      <c r="AU103" s="233" t="s">
        <v>80</v>
      </c>
      <c r="AV103" s="15" t="s">
        <v>76</v>
      </c>
      <c r="AW103" s="15" t="s">
        <v>33</v>
      </c>
      <c r="AX103" s="15" t="s">
        <v>71</v>
      </c>
      <c r="AY103" s="233" t="s">
        <v>124</v>
      </c>
    </row>
    <row r="104" spans="2:51" s="13" customFormat="1" ht="11.25">
      <c r="B104" s="191"/>
      <c r="C104" s="192"/>
      <c r="D104" s="193" t="s">
        <v>135</v>
      </c>
      <c r="E104" s="194" t="s">
        <v>19</v>
      </c>
      <c r="F104" s="195" t="s">
        <v>1149</v>
      </c>
      <c r="G104" s="192"/>
      <c r="H104" s="196">
        <v>17</v>
      </c>
      <c r="I104" s="197"/>
      <c r="J104" s="192"/>
      <c r="K104" s="192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135</v>
      </c>
      <c r="AU104" s="202" t="s">
        <v>80</v>
      </c>
      <c r="AV104" s="13" t="s">
        <v>80</v>
      </c>
      <c r="AW104" s="13" t="s">
        <v>33</v>
      </c>
      <c r="AX104" s="13" t="s">
        <v>71</v>
      </c>
      <c r="AY104" s="202" t="s">
        <v>124</v>
      </c>
    </row>
    <row r="105" spans="2:51" s="14" customFormat="1" ht="11.25">
      <c r="B105" s="203"/>
      <c r="C105" s="204"/>
      <c r="D105" s="193" t="s">
        <v>135</v>
      </c>
      <c r="E105" s="205" t="s">
        <v>19</v>
      </c>
      <c r="F105" s="206" t="s">
        <v>137</v>
      </c>
      <c r="G105" s="204"/>
      <c r="H105" s="207">
        <v>17</v>
      </c>
      <c r="I105" s="208"/>
      <c r="J105" s="204"/>
      <c r="K105" s="204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135</v>
      </c>
      <c r="AU105" s="213" t="s">
        <v>80</v>
      </c>
      <c r="AV105" s="14" t="s">
        <v>81</v>
      </c>
      <c r="AW105" s="14" t="s">
        <v>33</v>
      </c>
      <c r="AX105" s="14" t="s">
        <v>76</v>
      </c>
      <c r="AY105" s="213" t="s">
        <v>124</v>
      </c>
    </row>
    <row r="106" spans="1:65" s="2" customFormat="1" ht="24.2" customHeight="1">
      <c r="A106" s="34"/>
      <c r="B106" s="35"/>
      <c r="C106" s="173" t="s">
        <v>142</v>
      </c>
      <c r="D106" s="173" t="s">
        <v>127</v>
      </c>
      <c r="E106" s="174" t="s">
        <v>895</v>
      </c>
      <c r="F106" s="175" t="s">
        <v>896</v>
      </c>
      <c r="G106" s="176" t="s">
        <v>897</v>
      </c>
      <c r="H106" s="177">
        <v>10</v>
      </c>
      <c r="I106" s="178">
        <v>0</v>
      </c>
      <c r="J106" s="179">
        <f>ROUND(I106*H106,2)</f>
        <v>0</v>
      </c>
      <c r="K106" s="175" t="s">
        <v>131</v>
      </c>
      <c r="L106" s="39"/>
      <c r="M106" s="180" t="s">
        <v>19</v>
      </c>
      <c r="N106" s="181" t="s">
        <v>42</v>
      </c>
      <c r="O106" s="64"/>
      <c r="P106" s="182">
        <f>O106*H106</f>
        <v>0</v>
      </c>
      <c r="Q106" s="182">
        <v>3E-05</v>
      </c>
      <c r="R106" s="182">
        <f>Q106*H106</f>
        <v>0.00030000000000000003</v>
      </c>
      <c r="S106" s="182">
        <v>0</v>
      </c>
      <c r="T106" s="183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4" t="s">
        <v>81</v>
      </c>
      <c r="AT106" s="184" t="s">
        <v>127</v>
      </c>
      <c r="AU106" s="184" t="s">
        <v>80</v>
      </c>
      <c r="AY106" s="17" t="s">
        <v>124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17" t="s">
        <v>76</v>
      </c>
      <c r="BK106" s="185">
        <f>ROUND(I106*H106,2)</f>
        <v>0</v>
      </c>
      <c r="BL106" s="17" t="s">
        <v>81</v>
      </c>
      <c r="BM106" s="184" t="s">
        <v>1151</v>
      </c>
    </row>
    <row r="107" spans="1:47" s="2" customFormat="1" ht="11.25">
      <c r="A107" s="34"/>
      <c r="B107" s="35"/>
      <c r="C107" s="36"/>
      <c r="D107" s="186" t="s">
        <v>133</v>
      </c>
      <c r="E107" s="36"/>
      <c r="F107" s="187" t="s">
        <v>899</v>
      </c>
      <c r="G107" s="36"/>
      <c r="H107" s="36"/>
      <c r="I107" s="188"/>
      <c r="J107" s="36"/>
      <c r="K107" s="36"/>
      <c r="L107" s="39"/>
      <c r="M107" s="189"/>
      <c r="N107" s="190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133</v>
      </c>
      <c r="AU107" s="17" t="s">
        <v>80</v>
      </c>
    </row>
    <row r="108" spans="2:51" s="15" customFormat="1" ht="11.25">
      <c r="B108" s="224"/>
      <c r="C108" s="225"/>
      <c r="D108" s="193" t="s">
        <v>135</v>
      </c>
      <c r="E108" s="226" t="s">
        <v>19</v>
      </c>
      <c r="F108" s="227" t="s">
        <v>1152</v>
      </c>
      <c r="G108" s="225"/>
      <c r="H108" s="226" t="s">
        <v>19</v>
      </c>
      <c r="I108" s="228"/>
      <c r="J108" s="225"/>
      <c r="K108" s="225"/>
      <c r="L108" s="229"/>
      <c r="M108" s="230"/>
      <c r="N108" s="231"/>
      <c r="O108" s="231"/>
      <c r="P108" s="231"/>
      <c r="Q108" s="231"/>
      <c r="R108" s="231"/>
      <c r="S108" s="231"/>
      <c r="T108" s="232"/>
      <c r="AT108" s="233" t="s">
        <v>135</v>
      </c>
      <c r="AU108" s="233" t="s">
        <v>80</v>
      </c>
      <c r="AV108" s="15" t="s">
        <v>76</v>
      </c>
      <c r="AW108" s="15" t="s">
        <v>33</v>
      </c>
      <c r="AX108" s="15" t="s">
        <v>71</v>
      </c>
      <c r="AY108" s="233" t="s">
        <v>124</v>
      </c>
    </row>
    <row r="109" spans="2:51" s="13" customFormat="1" ht="11.25">
      <c r="B109" s="191"/>
      <c r="C109" s="192"/>
      <c r="D109" s="193" t="s">
        <v>135</v>
      </c>
      <c r="E109" s="194" t="s">
        <v>19</v>
      </c>
      <c r="F109" s="195" t="s">
        <v>180</v>
      </c>
      <c r="G109" s="192"/>
      <c r="H109" s="196">
        <v>10</v>
      </c>
      <c r="I109" s="197"/>
      <c r="J109" s="192"/>
      <c r="K109" s="192"/>
      <c r="L109" s="198"/>
      <c r="M109" s="199"/>
      <c r="N109" s="200"/>
      <c r="O109" s="200"/>
      <c r="P109" s="200"/>
      <c r="Q109" s="200"/>
      <c r="R109" s="200"/>
      <c r="S109" s="200"/>
      <c r="T109" s="201"/>
      <c r="AT109" s="202" t="s">
        <v>135</v>
      </c>
      <c r="AU109" s="202" t="s">
        <v>80</v>
      </c>
      <c r="AV109" s="13" t="s">
        <v>80</v>
      </c>
      <c r="AW109" s="13" t="s">
        <v>33</v>
      </c>
      <c r="AX109" s="13" t="s">
        <v>71</v>
      </c>
      <c r="AY109" s="202" t="s">
        <v>124</v>
      </c>
    </row>
    <row r="110" spans="2:51" s="14" customFormat="1" ht="11.25">
      <c r="B110" s="203"/>
      <c r="C110" s="204"/>
      <c r="D110" s="193" t="s">
        <v>135</v>
      </c>
      <c r="E110" s="205" t="s">
        <v>19</v>
      </c>
      <c r="F110" s="206" t="s">
        <v>137</v>
      </c>
      <c r="G110" s="204"/>
      <c r="H110" s="207">
        <v>10</v>
      </c>
      <c r="I110" s="208"/>
      <c r="J110" s="204"/>
      <c r="K110" s="204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135</v>
      </c>
      <c r="AU110" s="213" t="s">
        <v>80</v>
      </c>
      <c r="AV110" s="14" t="s">
        <v>81</v>
      </c>
      <c r="AW110" s="14" t="s">
        <v>33</v>
      </c>
      <c r="AX110" s="14" t="s">
        <v>76</v>
      </c>
      <c r="AY110" s="213" t="s">
        <v>124</v>
      </c>
    </row>
    <row r="111" spans="1:65" s="2" customFormat="1" ht="16.5" customHeight="1">
      <c r="A111" s="34"/>
      <c r="B111" s="35"/>
      <c r="C111" s="173" t="s">
        <v>81</v>
      </c>
      <c r="D111" s="173" t="s">
        <v>127</v>
      </c>
      <c r="E111" s="174" t="s">
        <v>900</v>
      </c>
      <c r="F111" s="175" t="s">
        <v>901</v>
      </c>
      <c r="G111" s="176" t="s">
        <v>224</v>
      </c>
      <c r="H111" s="177">
        <v>20</v>
      </c>
      <c r="I111" s="178">
        <v>0</v>
      </c>
      <c r="J111" s="179">
        <f>ROUND(I111*H111,2)</f>
        <v>0</v>
      </c>
      <c r="K111" s="175" t="s">
        <v>131</v>
      </c>
      <c r="L111" s="39"/>
      <c r="M111" s="180" t="s">
        <v>19</v>
      </c>
      <c r="N111" s="181" t="s">
        <v>42</v>
      </c>
      <c r="O111" s="64"/>
      <c r="P111" s="182">
        <f>O111*H111</f>
        <v>0</v>
      </c>
      <c r="Q111" s="182">
        <v>0.00719</v>
      </c>
      <c r="R111" s="182">
        <f>Q111*H111</f>
        <v>0.1438</v>
      </c>
      <c r="S111" s="182">
        <v>0</v>
      </c>
      <c r="T111" s="183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4" t="s">
        <v>81</v>
      </c>
      <c r="AT111" s="184" t="s">
        <v>127</v>
      </c>
      <c r="AU111" s="184" t="s">
        <v>80</v>
      </c>
      <c r="AY111" s="17" t="s">
        <v>124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7" t="s">
        <v>76</v>
      </c>
      <c r="BK111" s="185">
        <f>ROUND(I111*H111,2)</f>
        <v>0</v>
      </c>
      <c r="BL111" s="17" t="s">
        <v>81</v>
      </c>
      <c r="BM111" s="184" t="s">
        <v>1153</v>
      </c>
    </row>
    <row r="112" spans="1:47" s="2" customFormat="1" ht="11.25">
      <c r="A112" s="34"/>
      <c r="B112" s="35"/>
      <c r="C112" s="36"/>
      <c r="D112" s="186" t="s">
        <v>133</v>
      </c>
      <c r="E112" s="36"/>
      <c r="F112" s="187" t="s">
        <v>903</v>
      </c>
      <c r="G112" s="36"/>
      <c r="H112" s="36"/>
      <c r="I112" s="188"/>
      <c r="J112" s="36"/>
      <c r="K112" s="36"/>
      <c r="L112" s="39"/>
      <c r="M112" s="189"/>
      <c r="N112" s="190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133</v>
      </c>
      <c r="AU112" s="17" t="s">
        <v>80</v>
      </c>
    </row>
    <row r="113" spans="1:47" s="2" customFormat="1" ht="19.5">
      <c r="A113" s="34"/>
      <c r="B113" s="35"/>
      <c r="C113" s="36"/>
      <c r="D113" s="193" t="s">
        <v>859</v>
      </c>
      <c r="E113" s="36"/>
      <c r="F113" s="234" t="s">
        <v>904</v>
      </c>
      <c r="G113" s="36"/>
      <c r="H113" s="36"/>
      <c r="I113" s="188"/>
      <c r="J113" s="36"/>
      <c r="K113" s="36"/>
      <c r="L113" s="39"/>
      <c r="M113" s="189"/>
      <c r="N113" s="190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859</v>
      </c>
      <c r="AU113" s="17" t="s">
        <v>80</v>
      </c>
    </row>
    <row r="114" spans="1:65" s="2" customFormat="1" ht="37.9" customHeight="1">
      <c r="A114" s="34"/>
      <c r="B114" s="35"/>
      <c r="C114" s="173" t="s">
        <v>84</v>
      </c>
      <c r="D114" s="173" t="s">
        <v>127</v>
      </c>
      <c r="E114" s="174" t="s">
        <v>905</v>
      </c>
      <c r="F114" s="175" t="s">
        <v>906</v>
      </c>
      <c r="G114" s="176" t="s">
        <v>907</v>
      </c>
      <c r="H114" s="177">
        <v>10</v>
      </c>
      <c r="I114" s="178">
        <v>0</v>
      </c>
      <c r="J114" s="179">
        <f>ROUND(I114*H114,2)</f>
        <v>0</v>
      </c>
      <c r="K114" s="175" t="s">
        <v>131</v>
      </c>
      <c r="L114" s="39"/>
      <c r="M114" s="180" t="s">
        <v>19</v>
      </c>
      <c r="N114" s="181" t="s">
        <v>42</v>
      </c>
      <c r="O114" s="64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4" t="s">
        <v>81</v>
      </c>
      <c r="AT114" s="184" t="s">
        <v>127</v>
      </c>
      <c r="AU114" s="184" t="s">
        <v>80</v>
      </c>
      <c r="AY114" s="17" t="s">
        <v>124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7" t="s">
        <v>76</v>
      </c>
      <c r="BK114" s="185">
        <f>ROUND(I114*H114,2)</f>
        <v>0</v>
      </c>
      <c r="BL114" s="17" t="s">
        <v>81</v>
      </c>
      <c r="BM114" s="184" t="s">
        <v>1154</v>
      </c>
    </row>
    <row r="115" spans="1:47" s="2" customFormat="1" ht="11.25">
      <c r="A115" s="34"/>
      <c r="B115" s="35"/>
      <c r="C115" s="36"/>
      <c r="D115" s="186" t="s">
        <v>133</v>
      </c>
      <c r="E115" s="36"/>
      <c r="F115" s="187" t="s">
        <v>909</v>
      </c>
      <c r="G115" s="36"/>
      <c r="H115" s="36"/>
      <c r="I115" s="188"/>
      <c r="J115" s="36"/>
      <c r="K115" s="36"/>
      <c r="L115" s="39"/>
      <c r="M115" s="189"/>
      <c r="N115" s="190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133</v>
      </c>
      <c r="AU115" s="17" t="s">
        <v>80</v>
      </c>
    </row>
    <row r="116" spans="1:65" s="2" customFormat="1" ht="44.25" customHeight="1">
      <c r="A116" s="34"/>
      <c r="B116" s="35"/>
      <c r="C116" s="173" t="s">
        <v>87</v>
      </c>
      <c r="D116" s="173" t="s">
        <v>127</v>
      </c>
      <c r="E116" s="174" t="s">
        <v>1155</v>
      </c>
      <c r="F116" s="175" t="s">
        <v>1156</v>
      </c>
      <c r="G116" s="176" t="s">
        <v>130</v>
      </c>
      <c r="H116" s="177">
        <v>9</v>
      </c>
      <c r="I116" s="178">
        <v>0</v>
      </c>
      <c r="J116" s="179">
        <f>ROUND(I116*H116,2)</f>
        <v>0</v>
      </c>
      <c r="K116" s="175" t="s">
        <v>131</v>
      </c>
      <c r="L116" s="39"/>
      <c r="M116" s="180" t="s">
        <v>19</v>
      </c>
      <c r="N116" s="181" t="s">
        <v>42</v>
      </c>
      <c r="O116" s="64"/>
      <c r="P116" s="182">
        <f>O116*H116</f>
        <v>0</v>
      </c>
      <c r="Q116" s="182">
        <v>0</v>
      </c>
      <c r="R116" s="182">
        <f>Q116*H116</f>
        <v>0</v>
      </c>
      <c r="S116" s="182">
        <v>0</v>
      </c>
      <c r="T116" s="183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4" t="s">
        <v>81</v>
      </c>
      <c r="AT116" s="184" t="s">
        <v>127</v>
      </c>
      <c r="AU116" s="184" t="s">
        <v>80</v>
      </c>
      <c r="AY116" s="17" t="s">
        <v>124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17" t="s">
        <v>76</v>
      </c>
      <c r="BK116" s="185">
        <f>ROUND(I116*H116,2)</f>
        <v>0</v>
      </c>
      <c r="BL116" s="17" t="s">
        <v>81</v>
      </c>
      <c r="BM116" s="184" t="s">
        <v>1157</v>
      </c>
    </row>
    <row r="117" spans="1:47" s="2" customFormat="1" ht="11.25">
      <c r="A117" s="34"/>
      <c r="B117" s="35"/>
      <c r="C117" s="36"/>
      <c r="D117" s="186" t="s">
        <v>133</v>
      </c>
      <c r="E117" s="36"/>
      <c r="F117" s="187" t="s">
        <v>1158</v>
      </c>
      <c r="G117" s="36"/>
      <c r="H117" s="36"/>
      <c r="I117" s="188"/>
      <c r="J117" s="36"/>
      <c r="K117" s="36"/>
      <c r="L117" s="39"/>
      <c r="M117" s="189"/>
      <c r="N117" s="190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133</v>
      </c>
      <c r="AU117" s="17" t="s">
        <v>80</v>
      </c>
    </row>
    <row r="118" spans="2:51" s="15" customFormat="1" ht="11.25">
      <c r="B118" s="224"/>
      <c r="C118" s="225"/>
      <c r="D118" s="193" t="s">
        <v>135</v>
      </c>
      <c r="E118" s="226" t="s">
        <v>19</v>
      </c>
      <c r="F118" s="227" t="s">
        <v>1159</v>
      </c>
      <c r="G118" s="225"/>
      <c r="H118" s="226" t="s">
        <v>19</v>
      </c>
      <c r="I118" s="228"/>
      <c r="J118" s="225"/>
      <c r="K118" s="225"/>
      <c r="L118" s="229"/>
      <c r="M118" s="230"/>
      <c r="N118" s="231"/>
      <c r="O118" s="231"/>
      <c r="P118" s="231"/>
      <c r="Q118" s="231"/>
      <c r="R118" s="231"/>
      <c r="S118" s="231"/>
      <c r="T118" s="232"/>
      <c r="AT118" s="233" t="s">
        <v>135</v>
      </c>
      <c r="AU118" s="233" t="s">
        <v>80</v>
      </c>
      <c r="AV118" s="15" t="s">
        <v>76</v>
      </c>
      <c r="AW118" s="15" t="s">
        <v>33</v>
      </c>
      <c r="AX118" s="15" t="s">
        <v>71</v>
      </c>
      <c r="AY118" s="233" t="s">
        <v>124</v>
      </c>
    </row>
    <row r="119" spans="2:51" s="13" customFormat="1" ht="11.25">
      <c r="B119" s="191"/>
      <c r="C119" s="192"/>
      <c r="D119" s="193" t="s">
        <v>135</v>
      </c>
      <c r="E119" s="194" t="s">
        <v>19</v>
      </c>
      <c r="F119" s="195" t="s">
        <v>1160</v>
      </c>
      <c r="G119" s="192"/>
      <c r="H119" s="196">
        <v>9</v>
      </c>
      <c r="I119" s="197"/>
      <c r="J119" s="192"/>
      <c r="K119" s="192"/>
      <c r="L119" s="198"/>
      <c r="M119" s="199"/>
      <c r="N119" s="200"/>
      <c r="O119" s="200"/>
      <c r="P119" s="200"/>
      <c r="Q119" s="200"/>
      <c r="R119" s="200"/>
      <c r="S119" s="200"/>
      <c r="T119" s="201"/>
      <c r="AT119" s="202" t="s">
        <v>135</v>
      </c>
      <c r="AU119" s="202" t="s">
        <v>80</v>
      </c>
      <c r="AV119" s="13" t="s">
        <v>80</v>
      </c>
      <c r="AW119" s="13" t="s">
        <v>33</v>
      </c>
      <c r="AX119" s="13" t="s">
        <v>71</v>
      </c>
      <c r="AY119" s="202" t="s">
        <v>124</v>
      </c>
    </row>
    <row r="120" spans="2:51" s="14" customFormat="1" ht="11.25">
      <c r="B120" s="203"/>
      <c r="C120" s="204"/>
      <c r="D120" s="193" t="s">
        <v>135</v>
      </c>
      <c r="E120" s="205" t="s">
        <v>19</v>
      </c>
      <c r="F120" s="206" t="s">
        <v>137</v>
      </c>
      <c r="G120" s="204"/>
      <c r="H120" s="207">
        <v>9</v>
      </c>
      <c r="I120" s="208"/>
      <c r="J120" s="204"/>
      <c r="K120" s="204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135</v>
      </c>
      <c r="AU120" s="213" t="s">
        <v>80</v>
      </c>
      <c r="AV120" s="14" t="s">
        <v>81</v>
      </c>
      <c r="AW120" s="14" t="s">
        <v>33</v>
      </c>
      <c r="AX120" s="14" t="s">
        <v>76</v>
      </c>
      <c r="AY120" s="213" t="s">
        <v>124</v>
      </c>
    </row>
    <row r="121" spans="1:65" s="2" customFormat="1" ht="24.2" customHeight="1">
      <c r="A121" s="34"/>
      <c r="B121" s="35"/>
      <c r="C121" s="173" t="s">
        <v>163</v>
      </c>
      <c r="D121" s="173" t="s">
        <v>127</v>
      </c>
      <c r="E121" s="174" t="s">
        <v>1161</v>
      </c>
      <c r="F121" s="175" t="s">
        <v>1162</v>
      </c>
      <c r="G121" s="176" t="s">
        <v>166</v>
      </c>
      <c r="H121" s="177">
        <v>10.95</v>
      </c>
      <c r="I121" s="178">
        <v>0</v>
      </c>
      <c r="J121" s="179">
        <f>ROUND(I121*H121,2)</f>
        <v>0</v>
      </c>
      <c r="K121" s="175" t="s">
        <v>131</v>
      </c>
      <c r="L121" s="39"/>
      <c r="M121" s="180" t="s">
        <v>19</v>
      </c>
      <c r="N121" s="181" t="s">
        <v>42</v>
      </c>
      <c r="O121" s="64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4" t="s">
        <v>81</v>
      </c>
      <c r="AT121" s="184" t="s">
        <v>127</v>
      </c>
      <c r="AU121" s="184" t="s">
        <v>80</v>
      </c>
      <c r="AY121" s="17" t="s">
        <v>124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7" t="s">
        <v>76</v>
      </c>
      <c r="BK121" s="185">
        <f>ROUND(I121*H121,2)</f>
        <v>0</v>
      </c>
      <c r="BL121" s="17" t="s">
        <v>81</v>
      </c>
      <c r="BM121" s="184" t="s">
        <v>1163</v>
      </c>
    </row>
    <row r="122" spans="1:47" s="2" customFormat="1" ht="11.25">
      <c r="A122" s="34"/>
      <c r="B122" s="35"/>
      <c r="C122" s="36"/>
      <c r="D122" s="186" t="s">
        <v>133</v>
      </c>
      <c r="E122" s="36"/>
      <c r="F122" s="187" t="s">
        <v>1164</v>
      </c>
      <c r="G122" s="36"/>
      <c r="H122" s="36"/>
      <c r="I122" s="188"/>
      <c r="J122" s="36"/>
      <c r="K122" s="36"/>
      <c r="L122" s="39"/>
      <c r="M122" s="189"/>
      <c r="N122" s="190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133</v>
      </c>
      <c r="AU122" s="17" t="s">
        <v>80</v>
      </c>
    </row>
    <row r="123" spans="2:51" s="15" customFormat="1" ht="11.25">
      <c r="B123" s="224"/>
      <c r="C123" s="225"/>
      <c r="D123" s="193" t="s">
        <v>135</v>
      </c>
      <c r="E123" s="226" t="s">
        <v>19</v>
      </c>
      <c r="F123" s="227" t="s">
        <v>920</v>
      </c>
      <c r="G123" s="225"/>
      <c r="H123" s="226" t="s">
        <v>19</v>
      </c>
      <c r="I123" s="228"/>
      <c r="J123" s="225"/>
      <c r="K123" s="225"/>
      <c r="L123" s="229"/>
      <c r="M123" s="230"/>
      <c r="N123" s="231"/>
      <c r="O123" s="231"/>
      <c r="P123" s="231"/>
      <c r="Q123" s="231"/>
      <c r="R123" s="231"/>
      <c r="S123" s="231"/>
      <c r="T123" s="232"/>
      <c r="AT123" s="233" t="s">
        <v>135</v>
      </c>
      <c r="AU123" s="233" t="s">
        <v>80</v>
      </c>
      <c r="AV123" s="15" t="s">
        <v>76</v>
      </c>
      <c r="AW123" s="15" t="s">
        <v>33</v>
      </c>
      <c r="AX123" s="15" t="s">
        <v>71</v>
      </c>
      <c r="AY123" s="233" t="s">
        <v>124</v>
      </c>
    </row>
    <row r="124" spans="2:51" s="13" customFormat="1" ht="11.25">
      <c r="B124" s="191"/>
      <c r="C124" s="192"/>
      <c r="D124" s="193" t="s">
        <v>135</v>
      </c>
      <c r="E124" s="194" t="s">
        <v>19</v>
      </c>
      <c r="F124" s="195" t="s">
        <v>1165</v>
      </c>
      <c r="G124" s="192"/>
      <c r="H124" s="196">
        <v>10.95</v>
      </c>
      <c r="I124" s="197"/>
      <c r="J124" s="192"/>
      <c r="K124" s="192"/>
      <c r="L124" s="198"/>
      <c r="M124" s="199"/>
      <c r="N124" s="200"/>
      <c r="O124" s="200"/>
      <c r="P124" s="200"/>
      <c r="Q124" s="200"/>
      <c r="R124" s="200"/>
      <c r="S124" s="200"/>
      <c r="T124" s="201"/>
      <c r="AT124" s="202" t="s">
        <v>135</v>
      </c>
      <c r="AU124" s="202" t="s">
        <v>80</v>
      </c>
      <c r="AV124" s="13" t="s">
        <v>80</v>
      </c>
      <c r="AW124" s="13" t="s">
        <v>33</v>
      </c>
      <c r="AX124" s="13" t="s">
        <v>71</v>
      </c>
      <c r="AY124" s="202" t="s">
        <v>124</v>
      </c>
    </row>
    <row r="125" spans="2:51" s="14" customFormat="1" ht="11.25">
      <c r="B125" s="203"/>
      <c r="C125" s="204"/>
      <c r="D125" s="193" t="s">
        <v>135</v>
      </c>
      <c r="E125" s="205" t="s">
        <v>19</v>
      </c>
      <c r="F125" s="206" t="s">
        <v>137</v>
      </c>
      <c r="G125" s="204"/>
      <c r="H125" s="207">
        <v>10.95</v>
      </c>
      <c r="I125" s="208"/>
      <c r="J125" s="204"/>
      <c r="K125" s="204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135</v>
      </c>
      <c r="AU125" s="213" t="s">
        <v>80</v>
      </c>
      <c r="AV125" s="14" t="s">
        <v>81</v>
      </c>
      <c r="AW125" s="14" t="s">
        <v>33</v>
      </c>
      <c r="AX125" s="14" t="s">
        <v>76</v>
      </c>
      <c r="AY125" s="213" t="s">
        <v>124</v>
      </c>
    </row>
    <row r="126" spans="1:65" s="2" customFormat="1" ht="49.15" customHeight="1">
      <c r="A126" s="34"/>
      <c r="B126" s="35"/>
      <c r="C126" s="173" t="s">
        <v>151</v>
      </c>
      <c r="D126" s="173" t="s">
        <v>127</v>
      </c>
      <c r="E126" s="174" t="s">
        <v>1166</v>
      </c>
      <c r="F126" s="175" t="s">
        <v>1167</v>
      </c>
      <c r="G126" s="176" t="s">
        <v>130</v>
      </c>
      <c r="H126" s="177">
        <v>57.775</v>
      </c>
      <c r="I126" s="178">
        <v>0</v>
      </c>
      <c r="J126" s="179">
        <f>ROUND(I126*H126,2)</f>
        <v>0</v>
      </c>
      <c r="K126" s="175" t="s">
        <v>131</v>
      </c>
      <c r="L126" s="39"/>
      <c r="M126" s="180" t="s">
        <v>19</v>
      </c>
      <c r="N126" s="181" t="s">
        <v>42</v>
      </c>
      <c r="O126" s="64"/>
      <c r="P126" s="182">
        <f>O126*H126</f>
        <v>0</v>
      </c>
      <c r="Q126" s="182">
        <v>0</v>
      </c>
      <c r="R126" s="182">
        <f>Q126*H126</f>
        <v>0</v>
      </c>
      <c r="S126" s="182">
        <v>0</v>
      </c>
      <c r="T126" s="183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4" t="s">
        <v>81</v>
      </c>
      <c r="AT126" s="184" t="s">
        <v>127</v>
      </c>
      <c r="AU126" s="184" t="s">
        <v>80</v>
      </c>
      <c r="AY126" s="17" t="s">
        <v>124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17" t="s">
        <v>76</v>
      </c>
      <c r="BK126" s="185">
        <f>ROUND(I126*H126,2)</f>
        <v>0</v>
      </c>
      <c r="BL126" s="17" t="s">
        <v>81</v>
      </c>
      <c r="BM126" s="184" t="s">
        <v>1168</v>
      </c>
    </row>
    <row r="127" spans="1:47" s="2" customFormat="1" ht="11.25">
      <c r="A127" s="34"/>
      <c r="B127" s="35"/>
      <c r="C127" s="36"/>
      <c r="D127" s="186" t="s">
        <v>133</v>
      </c>
      <c r="E127" s="36"/>
      <c r="F127" s="187" t="s">
        <v>1169</v>
      </c>
      <c r="G127" s="36"/>
      <c r="H127" s="36"/>
      <c r="I127" s="188"/>
      <c r="J127" s="36"/>
      <c r="K127" s="36"/>
      <c r="L127" s="39"/>
      <c r="M127" s="189"/>
      <c r="N127" s="190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133</v>
      </c>
      <c r="AU127" s="17" t="s">
        <v>80</v>
      </c>
    </row>
    <row r="128" spans="2:51" s="13" customFormat="1" ht="11.25">
      <c r="B128" s="191"/>
      <c r="C128" s="192"/>
      <c r="D128" s="193" t="s">
        <v>135</v>
      </c>
      <c r="E128" s="194" t="s">
        <v>19</v>
      </c>
      <c r="F128" s="195" t="s">
        <v>1170</v>
      </c>
      <c r="G128" s="192"/>
      <c r="H128" s="196">
        <v>8.5</v>
      </c>
      <c r="I128" s="197"/>
      <c r="J128" s="192"/>
      <c r="K128" s="192"/>
      <c r="L128" s="198"/>
      <c r="M128" s="199"/>
      <c r="N128" s="200"/>
      <c r="O128" s="200"/>
      <c r="P128" s="200"/>
      <c r="Q128" s="200"/>
      <c r="R128" s="200"/>
      <c r="S128" s="200"/>
      <c r="T128" s="201"/>
      <c r="AT128" s="202" t="s">
        <v>135</v>
      </c>
      <c r="AU128" s="202" t="s">
        <v>80</v>
      </c>
      <c r="AV128" s="13" t="s">
        <v>80</v>
      </c>
      <c r="AW128" s="13" t="s">
        <v>33</v>
      </c>
      <c r="AX128" s="13" t="s">
        <v>71</v>
      </c>
      <c r="AY128" s="202" t="s">
        <v>124</v>
      </c>
    </row>
    <row r="129" spans="2:51" s="13" customFormat="1" ht="11.25">
      <c r="B129" s="191"/>
      <c r="C129" s="192"/>
      <c r="D129" s="193" t="s">
        <v>135</v>
      </c>
      <c r="E129" s="194" t="s">
        <v>19</v>
      </c>
      <c r="F129" s="195" t="s">
        <v>1171</v>
      </c>
      <c r="G129" s="192"/>
      <c r="H129" s="196">
        <v>49.275</v>
      </c>
      <c r="I129" s="197"/>
      <c r="J129" s="192"/>
      <c r="K129" s="192"/>
      <c r="L129" s="198"/>
      <c r="M129" s="199"/>
      <c r="N129" s="200"/>
      <c r="O129" s="200"/>
      <c r="P129" s="200"/>
      <c r="Q129" s="200"/>
      <c r="R129" s="200"/>
      <c r="S129" s="200"/>
      <c r="T129" s="201"/>
      <c r="AT129" s="202" t="s">
        <v>135</v>
      </c>
      <c r="AU129" s="202" t="s">
        <v>80</v>
      </c>
      <c r="AV129" s="13" t="s">
        <v>80</v>
      </c>
      <c r="AW129" s="13" t="s">
        <v>33</v>
      </c>
      <c r="AX129" s="13" t="s">
        <v>71</v>
      </c>
      <c r="AY129" s="202" t="s">
        <v>124</v>
      </c>
    </row>
    <row r="130" spans="2:51" s="14" customFormat="1" ht="11.25">
      <c r="B130" s="203"/>
      <c r="C130" s="204"/>
      <c r="D130" s="193" t="s">
        <v>135</v>
      </c>
      <c r="E130" s="205" t="s">
        <v>19</v>
      </c>
      <c r="F130" s="206" t="s">
        <v>137</v>
      </c>
      <c r="G130" s="204"/>
      <c r="H130" s="207">
        <v>57.775</v>
      </c>
      <c r="I130" s="208"/>
      <c r="J130" s="204"/>
      <c r="K130" s="204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135</v>
      </c>
      <c r="AU130" s="213" t="s">
        <v>80</v>
      </c>
      <c r="AV130" s="14" t="s">
        <v>81</v>
      </c>
      <c r="AW130" s="14" t="s">
        <v>33</v>
      </c>
      <c r="AX130" s="14" t="s">
        <v>76</v>
      </c>
      <c r="AY130" s="213" t="s">
        <v>124</v>
      </c>
    </row>
    <row r="131" spans="1:65" s="2" customFormat="1" ht="37.9" customHeight="1">
      <c r="A131" s="34"/>
      <c r="B131" s="35"/>
      <c r="C131" s="173" t="s">
        <v>174</v>
      </c>
      <c r="D131" s="173" t="s">
        <v>127</v>
      </c>
      <c r="E131" s="174" t="s">
        <v>286</v>
      </c>
      <c r="F131" s="175" t="s">
        <v>287</v>
      </c>
      <c r="G131" s="176" t="s">
        <v>166</v>
      </c>
      <c r="H131" s="177">
        <v>148.5</v>
      </c>
      <c r="I131" s="178">
        <v>0</v>
      </c>
      <c r="J131" s="179">
        <f>ROUND(I131*H131,2)</f>
        <v>0</v>
      </c>
      <c r="K131" s="175" t="s">
        <v>131</v>
      </c>
      <c r="L131" s="39"/>
      <c r="M131" s="180" t="s">
        <v>19</v>
      </c>
      <c r="N131" s="181" t="s">
        <v>42</v>
      </c>
      <c r="O131" s="64"/>
      <c r="P131" s="182">
        <f>O131*H131</f>
        <v>0</v>
      </c>
      <c r="Q131" s="182">
        <v>0.00084</v>
      </c>
      <c r="R131" s="182">
        <f>Q131*H131</f>
        <v>0.12474</v>
      </c>
      <c r="S131" s="182">
        <v>0</v>
      </c>
      <c r="T131" s="183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4" t="s">
        <v>81</v>
      </c>
      <c r="AT131" s="184" t="s">
        <v>127</v>
      </c>
      <c r="AU131" s="184" t="s">
        <v>80</v>
      </c>
      <c r="AY131" s="17" t="s">
        <v>124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7" t="s">
        <v>76</v>
      </c>
      <c r="BK131" s="185">
        <f>ROUND(I131*H131,2)</f>
        <v>0</v>
      </c>
      <c r="BL131" s="17" t="s">
        <v>81</v>
      </c>
      <c r="BM131" s="184" t="s">
        <v>1172</v>
      </c>
    </row>
    <row r="132" spans="1:47" s="2" customFormat="1" ht="11.25">
      <c r="A132" s="34"/>
      <c r="B132" s="35"/>
      <c r="C132" s="36"/>
      <c r="D132" s="186" t="s">
        <v>133</v>
      </c>
      <c r="E132" s="36"/>
      <c r="F132" s="187" t="s">
        <v>289</v>
      </c>
      <c r="G132" s="36"/>
      <c r="H132" s="36"/>
      <c r="I132" s="188"/>
      <c r="J132" s="36"/>
      <c r="K132" s="36"/>
      <c r="L132" s="39"/>
      <c r="M132" s="189"/>
      <c r="N132" s="190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133</v>
      </c>
      <c r="AU132" s="17" t="s">
        <v>80</v>
      </c>
    </row>
    <row r="133" spans="2:51" s="15" customFormat="1" ht="11.25">
      <c r="B133" s="224"/>
      <c r="C133" s="225"/>
      <c r="D133" s="193" t="s">
        <v>135</v>
      </c>
      <c r="E133" s="226" t="s">
        <v>19</v>
      </c>
      <c r="F133" s="227" t="s">
        <v>1039</v>
      </c>
      <c r="G133" s="225"/>
      <c r="H133" s="226" t="s">
        <v>19</v>
      </c>
      <c r="I133" s="228"/>
      <c r="J133" s="225"/>
      <c r="K133" s="225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135</v>
      </c>
      <c r="AU133" s="233" t="s">
        <v>80</v>
      </c>
      <c r="AV133" s="15" t="s">
        <v>76</v>
      </c>
      <c r="AW133" s="15" t="s">
        <v>33</v>
      </c>
      <c r="AX133" s="15" t="s">
        <v>71</v>
      </c>
      <c r="AY133" s="233" t="s">
        <v>124</v>
      </c>
    </row>
    <row r="134" spans="2:51" s="13" customFormat="1" ht="11.25">
      <c r="B134" s="191"/>
      <c r="C134" s="192"/>
      <c r="D134" s="193" t="s">
        <v>135</v>
      </c>
      <c r="E134" s="194" t="s">
        <v>19</v>
      </c>
      <c r="F134" s="195" t="s">
        <v>1173</v>
      </c>
      <c r="G134" s="192"/>
      <c r="H134" s="196">
        <v>148.5</v>
      </c>
      <c r="I134" s="197"/>
      <c r="J134" s="192"/>
      <c r="K134" s="192"/>
      <c r="L134" s="198"/>
      <c r="M134" s="199"/>
      <c r="N134" s="200"/>
      <c r="O134" s="200"/>
      <c r="P134" s="200"/>
      <c r="Q134" s="200"/>
      <c r="R134" s="200"/>
      <c r="S134" s="200"/>
      <c r="T134" s="201"/>
      <c r="AT134" s="202" t="s">
        <v>135</v>
      </c>
      <c r="AU134" s="202" t="s">
        <v>80</v>
      </c>
      <c r="AV134" s="13" t="s">
        <v>80</v>
      </c>
      <c r="AW134" s="13" t="s">
        <v>33</v>
      </c>
      <c r="AX134" s="13" t="s">
        <v>71</v>
      </c>
      <c r="AY134" s="202" t="s">
        <v>124</v>
      </c>
    </row>
    <row r="135" spans="2:51" s="14" customFormat="1" ht="11.25">
      <c r="B135" s="203"/>
      <c r="C135" s="204"/>
      <c r="D135" s="193" t="s">
        <v>135</v>
      </c>
      <c r="E135" s="205" t="s">
        <v>19</v>
      </c>
      <c r="F135" s="206" t="s">
        <v>137</v>
      </c>
      <c r="G135" s="204"/>
      <c r="H135" s="207">
        <v>148.5</v>
      </c>
      <c r="I135" s="208"/>
      <c r="J135" s="204"/>
      <c r="K135" s="204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135</v>
      </c>
      <c r="AU135" s="213" t="s">
        <v>80</v>
      </c>
      <c r="AV135" s="14" t="s">
        <v>81</v>
      </c>
      <c r="AW135" s="14" t="s">
        <v>33</v>
      </c>
      <c r="AX135" s="14" t="s">
        <v>76</v>
      </c>
      <c r="AY135" s="213" t="s">
        <v>124</v>
      </c>
    </row>
    <row r="136" spans="1:65" s="2" customFormat="1" ht="44.25" customHeight="1">
      <c r="A136" s="34"/>
      <c r="B136" s="35"/>
      <c r="C136" s="173" t="s">
        <v>180</v>
      </c>
      <c r="D136" s="173" t="s">
        <v>127</v>
      </c>
      <c r="E136" s="174" t="s">
        <v>292</v>
      </c>
      <c r="F136" s="175" t="s">
        <v>293</v>
      </c>
      <c r="G136" s="176" t="s">
        <v>166</v>
      </c>
      <c r="H136" s="177">
        <v>148.5</v>
      </c>
      <c r="I136" s="178">
        <v>0</v>
      </c>
      <c r="J136" s="179">
        <f>ROUND(I136*H136,2)</f>
        <v>0</v>
      </c>
      <c r="K136" s="175" t="s">
        <v>131</v>
      </c>
      <c r="L136" s="39"/>
      <c r="M136" s="180" t="s">
        <v>19</v>
      </c>
      <c r="N136" s="181" t="s">
        <v>42</v>
      </c>
      <c r="O136" s="64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4" t="s">
        <v>81</v>
      </c>
      <c r="AT136" s="184" t="s">
        <v>127</v>
      </c>
      <c r="AU136" s="184" t="s">
        <v>80</v>
      </c>
      <c r="AY136" s="17" t="s">
        <v>124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7" t="s">
        <v>76</v>
      </c>
      <c r="BK136" s="185">
        <f>ROUND(I136*H136,2)</f>
        <v>0</v>
      </c>
      <c r="BL136" s="17" t="s">
        <v>81</v>
      </c>
      <c r="BM136" s="184" t="s">
        <v>1174</v>
      </c>
    </row>
    <row r="137" spans="1:47" s="2" customFormat="1" ht="11.25">
      <c r="A137" s="34"/>
      <c r="B137" s="35"/>
      <c r="C137" s="36"/>
      <c r="D137" s="186" t="s">
        <v>133</v>
      </c>
      <c r="E137" s="36"/>
      <c r="F137" s="187" t="s">
        <v>295</v>
      </c>
      <c r="G137" s="36"/>
      <c r="H137" s="36"/>
      <c r="I137" s="188"/>
      <c r="J137" s="36"/>
      <c r="K137" s="36"/>
      <c r="L137" s="39"/>
      <c r="M137" s="189"/>
      <c r="N137" s="190"/>
      <c r="O137" s="64"/>
      <c r="P137" s="64"/>
      <c r="Q137" s="64"/>
      <c r="R137" s="64"/>
      <c r="S137" s="64"/>
      <c r="T137" s="6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133</v>
      </c>
      <c r="AU137" s="17" t="s">
        <v>80</v>
      </c>
    </row>
    <row r="138" spans="2:51" s="15" customFormat="1" ht="11.25">
      <c r="B138" s="224"/>
      <c r="C138" s="225"/>
      <c r="D138" s="193" t="s">
        <v>135</v>
      </c>
      <c r="E138" s="226" t="s">
        <v>19</v>
      </c>
      <c r="F138" s="227" t="s">
        <v>1175</v>
      </c>
      <c r="G138" s="225"/>
      <c r="H138" s="226" t="s">
        <v>19</v>
      </c>
      <c r="I138" s="228"/>
      <c r="J138" s="225"/>
      <c r="K138" s="225"/>
      <c r="L138" s="229"/>
      <c r="M138" s="230"/>
      <c r="N138" s="231"/>
      <c r="O138" s="231"/>
      <c r="P138" s="231"/>
      <c r="Q138" s="231"/>
      <c r="R138" s="231"/>
      <c r="S138" s="231"/>
      <c r="T138" s="232"/>
      <c r="AT138" s="233" t="s">
        <v>135</v>
      </c>
      <c r="AU138" s="233" t="s">
        <v>80</v>
      </c>
      <c r="AV138" s="15" t="s">
        <v>76</v>
      </c>
      <c r="AW138" s="15" t="s">
        <v>33</v>
      </c>
      <c r="AX138" s="15" t="s">
        <v>71</v>
      </c>
      <c r="AY138" s="233" t="s">
        <v>124</v>
      </c>
    </row>
    <row r="139" spans="2:51" s="13" customFormat="1" ht="11.25">
      <c r="B139" s="191"/>
      <c r="C139" s="192"/>
      <c r="D139" s="193" t="s">
        <v>135</v>
      </c>
      <c r="E139" s="194" t="s">
        <v>19</v>
      </c>
      <c r="F139" s="195" t="s">
        <v>1176</v>
      </c>
      <c r="G139" s="192"/>
      <c r="H139" s="196">
        <v>148.5</v>
      </c>
      <c r="I139" s="197"/>
      <c r="J139" s="192"/>
      <c r="K139" s="192"/>
      <c r="L139" s="198"/>
      <c r="M139" s="199"/>
      <c r="N139" s="200"/>
      <c r="O139" s="200"/>
      <c r="P139" s="200"/>
      <c r="Q139" s="200"/>
      <c r="R139" s="200"/>
      <c r="S139" s="200"/>
      <c r="T139" s="201"/>
      <c r="AT139" s="202" t="s">
        <v>135</v>
      </c>
      <c r="AU139" s="202" t="s">
        <v>80</v>
      </c>
      <c r="AV139" s="13" t="s">
        <v>80</v>
      </c>
      <c r="AW139" s="13" t="s">
        <v>33</v>
      </c>
      <c r="AX139" s="13" t="s">
        <v>71</v>
      </c>
      <c r="AY139" s="202" t="s">
        <v>124</v>
      </c>
    </row>
    <row r="140" spans="2:51" s="14" customFormat="1" ht="11.25">
      <c r="B140" s="203"/>
      <c r="C140" s="204"/>
      <c r="D140" s="193" t="s">
        <v>135</v>
      </c>
      <c r="E140" s="205" t="s">
        <v>19</v>
      </c>
      <c r="F140" s="206" t="s">
        <v>137</v>
      </c>
      <c r="G140" s="204"/>
      <c r="H140" s="207">
        <v>148.5</v>
      </c>
      <c r="I140" s="208"/>
      <c r="J140" s="204"/>
      <c r="K140" s="204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135</v>
      </c>
      <c r="AU140" s="213" t="s">
        <v>80</v>
      </c>
      <c r="AV140" s="14" t="s">
        <v>81</v>
      </c>
      <c r="AW140" s="14" t="s">
        <v>33</v>
      </c>
      <c r="AX140" s="14" t="s">
        <v>76</v>
      </c>
      <c r="AY140" s="213" t="s">
        <v>124</v>
      </c>
    </row>
    <row r="141" spans="1:65" s="2" customFormat="1" ht="62.65" customHeight="1">
      <c r="A141" s="34"/>
      <c r="B141" s="35"/>
      <c r="C141" s="173" t="s">
        <v>185</v>
      </c>
      <c r="D141" s="173" t="s">
        <v>127</v>
      </c>
      <c r="E141" s="174" t="s">
        <v>138</v>
      </c>
      <c r="F141" s="175" t="s">
        <v>139</v>
      </c>
      <c r="G141" s="176" t="s">
        <v>130</v>
      </c>
      <c r="H141" s="177">
        <v>57.775</v>
      </c>
      <c r="I141" s="178">
        <v>0</v>
      </c>
      <c r="J141" s="179">
        <f>ROUND(I141*H141,2)</f>
        <v>0</v>
      </c>
      <c r="K141" s="175" t="s">
        <v>131</v>
      </c>
      <c r="L141" s="39"/>
      <c r="M141" s="180" t="s">
        <v>19</v>
      </c>
      <c r="N141" s="181" t="s">
        <v>42</v>
      </c>
      <c r="O141" s="64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4" t="s">
        <v>81</v>
      </c>
      <c r="AT141" s="184" t="s">
        <v>127</v>
      </c>
      <c r="AU141" s="184" t="s">
        <v>80</v>
      </c>
      <c r="AY141" s="17" t="s">
        <v>124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7" t="s">
        <v>76</v>
      </c>
      <c r="BK141" s="185">
        <f>ROUND(I141*H141,2)</f>
        <v>0</v>
      </c>
      <c r="BL141" s="17" t="s">
        <v>81</v>
      </c>
      <c r="BM141" s="184" t="s">
        <v>1177</v>
      </c>
    </row>
    <row r="142" spans="1:47" s="2" customFormat="1" ht="11.25">
      <c r="A142" s="34"/>
      <c r="B142" s="35"/>
      <c r="C142" s="36"/>
      <c r="D142" s="186" t="s">
        <v>133</v>
      </c>
      <c r="E142" s="36"/>
      <c r="F142" s="187" t="s">
        <v>141</v>
      </c>
      <c r="G142" s="36"/>
      <c r="H142" s="36"/>
      <c r="I142" s="188"/>
      <c r="J142" s="36"/>
      <c r="K142" s="36"/>
      <c r="L142" s="39"/>
      <c r="M142" s="189"/>
      <c r="N142" s="190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133</v>
      </c>
      <c r="AU142" s="17" t="s">
        <v>80</v>
      </c>
    </row>
    <row r="143" spans="2:51" s="13" customFormat="1" ht="11.25">
      <c r="B143" s="191"/>
      <c r="C143" s="192"/>
      <c r="D143" s="193" t="s">
        <v>135</v>
      </c>
      <c r="E143" s="194" t="s">
        <v>19</v>
      </c>
      <c r="F143" s="195" t="s">
        <v>1178</v>
      </c>
      <c r="G143" s="192"/>
      <c r="H143" s="196">
        <v>57.775</v>
      </c>
      <c r="I143" s="197"/>
      <c r="J143" s="192"/>
      <c r="K143" s="192"/>
      <c r="L143" s="198"/>
      <c r="M143" s="199"/>
      <c r="N143" s="200"/>
      <c r="O143" s="200"/>
      <c r="P143" s="200"/>
      <c r="Q143" s="200"/>
      <c r="R143" s="200"/>
      <c r="S143" s="200"/>
      <c r="T143" s="201"/>
      <c r="AT143" s="202" t="s">
        <v>135</v>
      </c>
      <c r="AU143" s="202" t="s">
        <v>80</v>
      </c>
      <c r="AV143" s="13" t="s">
        <v>80</v>
      </c>
      <c r="AW143" s="13" t="s">
        <v>33</v>
      </c>
      <c r="AX143" s="13" t="s">
        <v>71</v>
      </c>
      <c r="AY143" s="202" t="s">
        <v>124</v>
      </c>
    </row>
    <row r="144" spans="2:51" s="14" customFormat="1" ht="11.25">
      <c r="B144" s="203"/>
      <c r="C144" s="204"/>
      <c r="D144" s="193" t="s">
        <v>135</v>
      </c>
      <c r="E144" s="205" t="s">
        <v>19</v>
      </c>
      <c r="F144" s="206" t="s">
        <v>137</v>
      </c>
      <c r="G144" s="204"/>
      <c r="H144" s="207">
        <v>57.775</v>
      </c>
      <c r="I144" s="208"/>
      <c r="J144" s="204"/>
      <c r="K144" s="204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135</v>
      </c>
      <c r="AU144" s="213" t="s">
        <v>80</v>
      </c>
      <c r="AV144" s="14" t="s">
        <v>81</v>
      </c>
      <c r="AW144" s="14" t="s">
        <v>33</v>
      </c>
      <c r="AX144" s="14" t="s">
        <v>76</v>
      </c>
      <c r="AY144" s="213" t="s">
        <v>124</v>
      </c>
    </row>
    <row r="145" spans="1:65" s="2" customFormat="1" ht="66.75" customHeight="1">
      <c r="A145" s="34"/>
      <c r="B145" s="35"/>
      <c r="C145" s="173" t="s">
        <v>192</v>
      </c>
      <c r="D145" s="173" t="s">
        <v>127</v>
      </c>
      <c r="E145" s="174" t="s">
        <v>957</v>
      </c>
      <c r="F145" s="175" t="s">
        <v>958</v>
      </c>
      <c r="G145" s="176" t="s">
        <v>130</v>
      </c>
      <c r="H145" s="177">
        <v>318.375</v>
      </c>
      <c r="I145" s="178">
        <v>0</v>
      </c>
      <c r="J145" s="179">
        <f>ROUND(I145*H145,2)</f>
        <v>0</v>
      </c>
      <c r="K145" s="175" t="s">
        <v>131</v>
      </c>
      <c r="L145" s="39"/>
      <c r="M145" s="180" t="s">
        <v>19</v>
      </c>
      <c r="N145" s="181" t="s">
        <v>42</v>
      </c>
      <c r="O145" s="64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4" t="s">
        <v>81</v>
      </c>
      <c r="AT145" s="184" t="s">
        <v>127</v>
      </c>
      <c r="AU145" s="184" t="s">
        <v>80</v>
      </c>
      <c r="AY145" s="17" t="s">
        <v>124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7" t="s">
        <v>76</v>
      </c>
      <c r="BK145" s="185">
        <f>ROUND(I145*H145,2)</f>
        <v>0</v>
      </c>
      <c r="BL145" s="17" t="s">
        <v>81</v>
      </c>
      <c r="BM145" s="184" t="s">
        <v>1179</v>
      </c>
    </row>
    <row r="146" spans="1:47" s="2" customFormat="1" ht="11.25">
      <c r="A146" s="34"/>
      <c r="B146" s="35"/>
      <c r="C146" s="36"/>
      <c r="D146" s="186" t="s">
        <v>133</v>
      </c>
      <c r="E146" s="36"/>
      <c r="F146" s="187" t="s">
        <v>960</v>
      </c>
      <c r="G146" s="36"/>
      <c r="H146" s="36"/>
      <c r="I146" s="188"/>
      <c r="J146" s="36"/>
      <c r="K146" s="36"/>
      <c r="L146" s="39"/>
      <c r="M146" s="189"/>
      <c r="N146" s="190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133</v>
      </c>
      <c r="AU146" s="17" t="s">
        <v>80</v>
      </c>
    </row>
    <row r="147" spans="2:51" s="13" customFormat="1" ht="11.25">
      <c r="B147" s="191"/>
      <c r="C147" s="192"/>
      <c r="D147" s="193" t="s">
        <v>135</v>
      </c>
      <c r="E147" s="194" t="s">
        <v>19</v>
      </c>
      <c r="F147" s="195" t="s">
        <v>1180</v>
      </c>
      <c r="G147" s="192"/>
      <c r="H147" s="196">
        <v>318.375</v>
      </c>
      <c r="I147" s="197"/>
      <c r="J147" s="192"/>
      <c r="K147" s="192"/>
      <c r="L147" s="198"/>
      <c r="M147" s="199"/>
      <c r="N147" s="200"/>
      <c r="O147" s="200"/>
      <c r="P147" s="200"/>
      <c r="Q147" s="200"/>
      <c r="R147" s="200"/>
      <c r="S147" s="200"/>
      <c r="T147" s="201"/>
      <c r="AT147" s="202" t="s">
        <v>135</v>
      </c>
      <c r="AU147" s="202" t="s">
        <v>80</v>
      </c>
      <c r="AV147" s="13" t="s">
        <v>80</v>
      </c>
      <c r="AW147" s="13" t="s">
        <v>33</v>
      </c>
      <c r="AX147" s="13" t="s">
        <v>71</v>
      </c>
      <c r="AY147" s="202" t="s">
        <v>124</v>
      </c>
    </row>
    <row r="148" spans="2:51" s="14" customFormat="1" ht="11.25">
      <c r="B148" s="203"/>
      <c r="C148" s="204"/>
      <c r="D148" s="193" t="s">
        <v>135</v>
      </c>
      <c r="E148" s="205" t="s">
        <v>19</v>
      </c>
      <c r="F148" s="206" t="s">
        <v>137</v>
      </c>
      <c r="G148" s="204"/>
      <c r="H148" s="207">
        <v>318.375</v>
      </c>
      <c r="I148" s="208"/>
      <c r="J148" s="204"/>
      <c r="K148" s="204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135</v>
      </c>
      <c r="AU148" s="213" t="s">
        <v>80</v>
      </c>
      <c r="AV148" s="14" t="s">
        <v>81</v>
      </c>
      <c r="AW148" s="14" t="s">
        <v>33</v>
      </c>
      <c r="AX148" s="14" t="s">
        <v>76</v>
      </c>
      <c r="AY148" s="213" t="s">
        <v>124</v>
      </c>
    </row>
    <row r="149" spans="1:65" s="2" customFormat="1" ht="44.25" customHeight="1">
      <c r="A149" s="34"/>
      <c r="B149" s="35"/>
      <c r="C149" s="173" t="s">
        <v>199</v>
      </c>
      <c r="D149" s="173" t="s">
        <v>127</v>
      </c>
      <c r="E149" s="174" t="s">
        <v>1181</v>
      </c>
      <c r="F149" s="175" t="s">
        <v>1182</v>
      </c>
      <c r="G149" s="176" t="s">
        <v>130</v>
      </c>
      <c r="H149" s="177">
        <v>22.4</v>
      </c>
      <c r="I149" s="178">
        <v>0</v>
      </c>
      <c r="J149" s="179">
        <f>ROUND(I149*H149,2)</f>
        <v>0</v>
      </c>
      <c r="K149" s="175" t="s">
        <v>131</v>
      </c>
      <c r="L149" s="39"/>
      <c r="M149" s="180" t="s">
        <v>19</v>
      </c>
      <c r="N149" s="181" t="s">
        <v>42</v>
      </c>
      <c r="O149" s="64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4" t="s">
        <v>81</v>
      </c>
      <c r="AT149" s="184" t="s">
        <v>127</v>
      </c>
      <c r="AU149" s="184" t="s">
        <v>80</v>
      </c>
      <c r="AY149" s="17" t="s">
        <v>124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7" t="s">
        <v>76</v>
      </c>
      <c r="BK149" s="185">
        <f>ROUND(I149*H149,2)</f>
        <v>0</v>
      </c>
      <c r="BL149" s="17" t="s">
        <v>81</v>
      </c>
      <c r="BM149" s="184" t="s">
        <v>1183</v>
      </c>
    </row>
    <row r="150" spans="1:47" s="2" customFormat="1" ht="11.25">
      <c r="A150" s="34"/>
      <c r="B150" s="35"/>
      <c r="C150" s="36"/>
      <c r="D150" s="186" t="s">
        <v>133</v>
      </c>
      <c r="E150" s="36"/>
      <c r="F150" s="187" t="s">
        <v>1184</v>
      </c>
      <c r="G150" s="36"/>
      <c r="H150" s="36"/>
      <c r="I150" s="188"/>
      <c r="J150" s="36"/>
      <c r="K150" s="36"/>
      <c r="L150" s="39"/>
      <c r="M150" s="189"/>
      <c r="N150" s="190"/>
      <c r="O150" s="64"/>
      <c r="P150" s="64"/>
      <c r="Q150" s="64"/>
      <c r="R150" s="64"/>
      <c r="S150" s="64"/>
      <c r="T150" s="6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133</v>
      </c>
      <c r="AU150" s="17" t="s">
        <v>80</v>
      </c>
    </row>
    <row r="151" spans="2:51" s="15" customFormat="1" ht="11.25">
      <c r="B151" s="224"/>
      <c r="C151" s="225"/>
      <c r="D151" s="193" t="s">
        <v>135</v>
      </c>
      <c r="E151" s="226" t="s">
        <v>19</v>
      </c>
      <c r="F151" s="227" t="s">
        <v>1185</v>
      </c>
      <c r="G151" s="225"/>
      <c r="H151" s="226" t="s">
        <v>19</v>
      </c>
      <c r="I151" s="228"/>
      <c r="J151" s="225"/>
      <c r="K151" s="225"/>
      <c r="L151" s="229"/>
      <c r="M151" s="230"/>
      <c r="N151" s="231"/>
      <c r="O151" s="231"/>
      <c r="P151" s="231"/>
      <c r="Q151" s="231"/>
      <c r="R151" s="231"/>
      <c r="S151" s="231"/>
      <c r="T151" s="232"/>
      <c r="AT151" s="233" t="s">
        <v>135</v>
      </c>
      <c r="AU151" s="233" t="s">
        <v>80</v>
      </c>
      <c r="AV151" s="15" t="s">
        <v>76</v>
      </c>
      <c r="AW151" s="15" t="s">
        <v>33</v>
      </c>
      <c r="AX151" s="15" t="s">
        <v>71</v>
      </c>
      <c r="AY151" s="233" t="s">
        <v>124</v>
      </c>
    </row>
    <row r="152" spans="2:51" s="13" customFormat="1" ht="11.25">
      <c r="B152" s="191"/>
      <c r="C152" s="192"/>
      <c r="D152" s="193" t="s">
        <v>135</v>
      </c>
      <c r="E152" s="194" t="s">
        <v>19</v>
      </c>
      <c r="F152" s="195" t="s">
        <v>1186</v>
      </c>
      <c r="G152" s="192"/>
      <c r="H152" s="196">
        <v>22.4</v>
      </c>
      <c r="I152" s="197"/>
      <c r="J152" s="192"/>
      <c r="K152" s="192"/>
      <c r="L152" s="198"/>
      <c r="M152" s="199"/>
      <c r="N152" s="200"/>
      <c r="O152" s="200"/>
      <c r="P152" s="200"/>
      <c r="Q152" s="200"/>
      <c r="R152" s="200"/>
      <c r="S152" s="200"/>
      <c r="T152" s="201"/>
      <c r="AT152" s="202" t="s">
        <v>135</v>
      </c>
      <c r="AU152" s="202" t="s">
        <v>80</v>
      </c>
      <c r="AV152" s="13" t="s">
        <v>80</v>
      </c>
      <c r="AW152" s="13" t="s">
        <v>33</v>
      </c>
      <c r="AX152" s="13" t="s">
        <v>71</v>
      </c>
      <c r="AY152" s="202" t="s">
        <v>124</v>
      </c>
    </row>
    <row r="153" spans="2:51" s="14" customFormat="1" ht="11.25">
      <c r="B153" s="203"/>
      <c r="C153" s="204"/>
      <c r="D153" s="193" t="s">
        <v>135</v>
      </c>
      <c r="E153" s="205" t="s">
        <v>19</v>
      </c>
      <c r="F153" s="206" t="s">
        <v>137</v>
      </c>
      <c r="G153" s="204"/>
      <c r="H153" s="207">
        <v>22.4</v>
      </c>
      <c r="I153" s="208"/>
      <c r="J153" s="204"/>
      <c r="K153" s="204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135</v>
      </c>
      <c r="AU153" s="213" t="s">
        <v>80</v>
      </c>
      <c r="AV153" s="14" t="s">
        <v>81</v>
      </c>
      <c r="AW153" s="14" t="s">
        <v>33</v>
      </c>
      <c r="AX153" s="14" t="s">
        <v>76</v>
      </c>
      <c r="AY153" s="213" t="s">
        <v>124</v>
      </c>
    </row>
    <row r="154" spans="1:65" s="2" customFormat="1" ht="37.9" customHeight="1">
      <c r="A154" s="34"/>
      <c r="B154" s="35"/>
      <c r="C154" s="173" t="s">
        <v>204</v>
      </c>
      <c r="D154" s="173" t="s">
        <v>127</v>
      </c>
      <c r="E154" s="174" t="s">
        <v>154</v>
      </c>
      <c r="F154" s="175" t="s">
        <v>155</v>
      </c>
      <c r="G154" s="176" t="s">
        <v>130</v>
      </c>
      <c r="H154" s="177">
        <v>35.375</v>
      </c>
      <c r="I154" s="178">
        <v>0</v>
      </c>
      <c r="J154" s="179">
        <f>ROUND(I154*H154,2)</f>
        <v>0</v>
      </c>
      <c r="K154" s="175" t="s">
        <v>131</v>
      </c>
      <c r="L154" s="39"/>
      <c r="M154" s="180" t="s">
        <v>19</v>
      </c>
      <c r="N154" s="181" t="s">
        <v>42</v>
      </c>
      <c r="O154" s="64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4" t="s">
        <v>81</v>
      </c>
      <c r="AT154" s="184" t="s">
        <v>127</v>
      </c>
      <c r="AU154" s="184" t="s">
        <v>80</v>
      </c>
      <c r="AY154" s="17" t="s">
        <v>124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7" t="s">
        <v>76</v>
      </c>
      <c r="BK154" s="185">
        <f>ROUND(I154*H154,2)</f>
        <v>0</v>
      </c>
      <c r="BL154" s="17" t="s">
        <v>81</v>
      </c>
      <c r="BM154" s="184" t="s">
        <v>1187</v>
      </c>
    </row>
    <row r="155" spans="1:47" s="2" customFormat="1" ht="11.25">
      <c r="A155" s="34"/>
      <c r="B155" s="35"/>
      <c r="C155" s="36"/>
      <c r="D155" s="186" t="s">
        <v>133</v>
      </c>
      <c r="E155" s="36"/>
      <c r="F155" s="187" t="s">
        <v>157</v>
      </c>
      <c r="G155" s="36"/>
      <c r="H155" s="36"/>
      <c r="I155" s="188"/>
      <c r="J155" s="36"/>
      <c r="K155" s="36"/>
      <c r="L155" s="39"/>
      <c r="M155" s="189"/>
      <c r="N155" s="190"/>
      <c r="O155" s="64"/>
      <c r="P155" s="64"/>
      <c r="Q155" s="64"/>
      <c r="R155" s="64"/>
      <c r="S155" s="64"/>
      <c r="T155" s="65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133</v>
      </c>
      <c r="AU155" s="17" t="s">
        <v>80</v>
      </c>
    </row>
    <row r="156" spans="2:51" s="13" customFormat="1" ht="11.25">
      <c r="B156" s="191"/>
      <c r="C156" s="192"/>
      <c r="D156" s="193" t="s">
        <v>135</v>
      </c>
      <c r="E156" s="194" t="s">
        <v>19</v>
      </c>
      <c r="F156" s="195" t="s">
        <v>1188</v>
      </c>
      <c r="G156" s="192"/>
      <c r="H156" s="196">
        <v>35.375</v>
      </c>
      <c r="I156" s="197"/>
      <c r="J156" s="192"/>
      <c r="K156" s="192"/>
      <c r="L156" s="198"/>
      <c r="M156" s="199"/>
      <c r="N156" s="200"/>
      <c r="O156" s="200"/>
      <c r="P156" s="200"/>
      <c r="Q156" s="200"/>
      <c r="R156" s="200"/>
      <c r="S156" s="200"/>
      <c r="T156" s="201"/>
      <c r="AT156" s="202" t="s">
        <v>135</v>
      </c>
      <c r="AU156" s="202" t="s">
        <v>80</v>
      </c>
      <c r="AV156" s="13" t="s">
        <v>80</v>
      </c>
      <c r="AW156" s="13" t="s">
        <v>33</v>
      </c>
      <c r="AX156" s="13" t="s">
        <v>71</v>
      </c>
      <c r="AY156" s="202" t="s">
        <v>124</v>
      </c>
    </row>
    <row r="157" spans="2:51" s="14" customFormat="1" ht="11.25">
      <c r="B157" s="203"/>
      <c r="C157" s="204"/>
      <c r="D157" s="193" t="s">
        <v>135</v>
      </c>
      <c r="E157" s="205" t="s">
        <v>19</v>
      </c>
      <c r="F157" s="206" t="s">
        <v>137</v>
      </c>
      <c r="G157" s="204"/>
      <c r="H157" s="207">
        <v>35.375</v>
      </c>
      <c r="I157" s="208"/>
      <c r="J157" s="204"/>
      <c r="K157" s="204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135</v>
      </c>
      <c r="AU157" s="213" t="s">
        <v>80</v>
      </c>
      <c r="AV157" s="14" t="s">
        <v>81</v>
      </c>
      <c r="AW157" s="14" t="s">
        <v>33</v>
      </c>
      <c r="AX157" s="14" t="s">
        <v>76</v>
      </c>
      <c r="AY157" s="213" t="s">
        <v>124</v>
      </c>
    </row>
    <row r="158" spans="1:65" s="2" customFormat="1" ht="24.2" customHeight="1">
      <c r="A158" s="34"/>
      <c r="B158" s="35"/>
      <c r="C158" s="173" t="s">
        <v>8</v>
      </c>
      <c r="D158" s="173" t="s">
        <v>127</v>
      </c>
      <c r="E158" s="174" t="s">
        <v>158</v>
      </c>
      <c r="F158" s="175" t="s">
        <v>1189</v>
      </c>
      <c r="G158" s="176" t="s">
        <v>150</v>
      </c>
      <c r="H158" s="177">
        <v>56.6</v>
      </c>
      <c r="I158" s="178">
        <v>0</v>
      </c>
      <c r="J158" s="179">
        <f>ROUND(I158*H158,2)</f>
        <v>0</v>
      </c>
      <c r="K158" s="175" t="s">
        <v>131</v>
      </c>
      <c r="L158" s="39"/>
      <c r="M158" s="180" t="s">
        <v>19</v>
      </c>
      <c r="N158" s="181" t="s">
        <v>42</v>
      </c>
      <c r="O158" s="64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4" t="s">
        <v>81</v>
      </c>
      <c r="AT158" s="184" t="s">
        <v>127</v>
      </c>
      <c r="AU158" s="184" t="s">
        <v>80</v>
      </c>
      <c r="AY158" s="17" t="s">
        <v>124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7" t="s">
        <v>76</v>
      </c>
      <c r="BK158" s="185">
        <f>ROUND(I158*H158,2)</f>
        <v>0</v>
      </c>
      <c r="BL158" s="17" t="s">
        <v>81</v>
      </c>
      <c r="BM158" s="184" t="s">
        <v>1190</v>
      </c>
    </row>
    <row r="159" spans="1:47" s="2" customFormat="1" ht="11.25">
      <c r="A159" s="34"/>
      <c r="B159" s="35"/>
      <c r="C159" s="36"/>
      <c r="D159" s="186" t="s">
        <v>133</v>
      </c>
      <c r="E159" s="36"/>
      <c r="F159" s="187" t="s">
        <v>161</v>
      </c>
      <c r="G159" s="36"/>
      <c r="H159" s="36"/>
      <c r="I159" s="188"/>
      <c r="J159" s="36"/>
      <c r="K159" s="36"/>
      <c r="L159" s="39"/>
      <c r="M159" s="189"/>
      <c r="N159" s="190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133</v>
      </c>
      <c r="AU159" s="17" t="s">
        <v>80</v>
      </c>
    </row>
    <row r="160" spans="2:51" s="13" customFormat="1" ht="11.25">
      <c r="B160" s="191"/>
      <c r="C160" s="192"/>
      <c r="D160" s="193" t="s">
        <v>135</v>
      </c>
      <c r="E160" s="194" t="s">
        <v>19</v>
      </c>
      <c r="F160" s="195" t="s">
        <v>1191</v>
      </c>
      <c r="G160" s="192"/>
      <c r="H160" s="196">
        <v>56.6</v>
      </c>
      <c r="I160" s="197"/>
      <c r="J160" s="192"/>
      <c r="K160" s="192"/>
      <c r="L160" s="198"/>
      <c r="M160" s="199"/>
      <c r="N160" s="200"/>
      <c r="O160" s="200"/>
      <c r="P160" s="200"/>
      <c r="Q160" s="200"/>
      <c r="R160" s="200"/>
      <c r="S160" s="200"/>
      <c r="T160" s="201"/>
      <c r="AT160" s="202" t="s">
        <v>135</v>
      </c>
      <c r="AU160" s="202" t="s">
        <v>80</v>
      </c>
      <c r="AV160" s="13" t="s">
        <v>80</v>
      </c>
      <c r="AW160" s="13" t="s">
        <v>33</v>
      </c>
      <c r="AX160" s="13" t="s">
        <v>71</v>
      </c>
      <c r="AY160" s="202" t="s">
        <v>124</v>
      </c>
    </row>
    <row r="161" spans="2:51" s="14" customFormat="1" ht="11.25">
      <c r="B161" s="203"/>
      <c r="C161" s="204"/>
      <c r="D161" s="193" t="s">
        <v>135</v>
      </c>
      <c r="E161" s="205" t="s">
        <v>19</v>
      </c>
      <c r="F161" s="206" t="s">
        <v>137</v>
      </c>
      <c r="G161" s="204"/>
      <c r="H161" s="207">
        <v>56.6</v>
      </c>
      <c r="I161" s="208"/>
      <c r="J161" s="204"/>
      <c r="K161" s="204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135</v>
      </c>
      <c r="AU161" s="213" t="s">
        <v>80</v>
      </c>
      <c r="AV161" s="14" t="s">
        <v>81</v>
      </c>
      <c r="AW161" s="14" t="s">
        <v>33</v>
      </c>
      <c r="AX161" s="14" t="s">
        <v>76</v>
      </c>
      <c r="AY161" s="213" t="s">
        <v>124</v>
      </c>
    </row>
    <row r="162" spans="1:65" s="2" customFormat="1" ht="44.25" customHeight="1">
      <c r="A162" s="34"/>
      <c r="B162" s="35"/>
      <c r="C162" s="173" t="s">
        <v>215</v>
      </c>
      <c r="D162" s="173" t="s">
        <v>127</v>
      </c>
      <c r="E162" s="174" t="s">
        <v>967</v>
      </c>
      <c r="F162" s="175" t="s">
        <v>355</v>
      </c>
      <c r="G162" s="176" t="s">
        <v>130</v>
      </c>
      <c r="H162" s="177">
        <v>29.73</v>
      </c>
      <c r="I162" s="178">
        <v>0</v>
      </c>
      <c r="J162" s="179">
        <f>ROUND(I162*H162,2)</f>
        <v>0</v>
      </c>
      <c r="K162" s="175" t="s">
        <v>131</v>
      </c>
      <c r="L162" s="39"/>
      <c r="M162" s="180" t="s">
        <v>19</v>
      </c>
      <c r="N162" s="181" t="s">
        <v>42</v>
      </c>
      <c r="O162" s="64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4" t="s">
        <v>81</v>
      </c>
      <c r="AT162" s="184" t="s">
        <v>127</v>
      </c>
      <c r="AU162" s="184" t="s">
        <v>80</v>
      </c>
      <c r="AY162" s="17" t="s">
        <v>124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7" t="s">
        <v>76</v>
      </c>
      <c r="BK162" s="185">
        <f>ROUND(I162*H162,2)</f>
        <v>0</v>
      </c>
      <c r="BL162" s="17" t="s">
        <v>81</v>
      </c>
      <c r="BM162" s="184" t="s">
        <v>1192</v>
      </c>
    </row>
    <row r="163" spans="1:47" s="2" customFormat="1" ht="11.25">
      <c r="A163" s="34"/>
      <c r="B163" s="35"/>
      <c r="C163" s="36"/>
      <c r="D163" s="186" t="s">
        <v>133</v>
      </c>
      <c r="E163" s="36"/>
      <c r="F163" s="187" t="s">
        <v>969</v>
      </c>
      <c r="G163" s="36"/>
      <c r="H163" s="36"/>
      <c r="I163" s="188"/>
      <c r="J163" s="36"/>
      <c r="K163" s="36"/>
      <c r="L163" s="39"/>
      <c r="M163" s="189"/>
      <c r="N163" s="190"/>
      <c r="O163" s="64"/>
      <c r="P163" s="64"/>
      <c r="Q163" s="64"/>
      <c r="R163" s="64"/>
      <c r="S163" s="64"/>
      <c r="T163" s="6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133</v>
      </c>
      <c r="AU163" s="17" t="s">
        <v>80</v>
      </c>
    </row>
    <row r="164" spans="2:51" s="15" customFormat="1" ht="11.25">
      <c r="B164" s="224"/>
      <c r="C164" s="225"/>
      <c r="D164" s="193" t="s">
        <v>135</v>
      </c>
      <c r="E164" s="226" t="s">
        <v>19</v>
      </c>
      <c r="F164" s="227" t="s">
        <v>1193</v>
      </c>
      <c r="G164" s="225"/>
      <c r="H164" s="226" t="s">
        <v>19</v>
      </c>
      <c r="I164" s="228"/>
      <c r="J164" s="225"/>
      <c r="K164" s="225"/>
      <c r="L164" s="229"/>
      <c r="M164" s="230"/>
      <c r="N164" s="231"/>
      <c r="O164" s="231"/>
      <c r="P164" s="231"/>
      <c r="Q164" s="231"/>
      <c r="R164" s="231"/>
      <c r="S164" s="231"/>
      <c r="T164" s="232"/>
      <c r="AT164" s="233" t="s">
        <v>135</v>
      </c>
      <c r="AU164" s="233" t="s">
        <v>80</v>
      </c>
      <c r="AV164" s="15" t="s">
        <v>76</v>
      </c>
      <c r="AW164" s="15" t="s">
        <v>33</v>
      </c>
      <c r="AX164" s="15" t="s">
        <v>71</v>
      </c>
      <c r="AY164" s="233" t="s">
        <v>124</v>
      </c>
    </row>
    <row r="165" spans="2:51" s="13" customFormat="1" ht="11.25">
      <c r="B165" s="191"/>
      <c r="C165" s="192"/>
      <c r="D165" s="193" t="s">
        <v>135</v>
      </c>
      <c r="E165" s="194" t="s">
        <v>19</v>
      </c>
      <c r="F165" s="195" t="s">
        <v>1194</v>
      </c>
      <c r="G165" s="192"/>
      <c r="H165" s="196">
        <v>4.77</v>
      </c>
      <c r="I165" s="197"/>
      <c r="J165" s="192"/>
      <c r="K165" s="192"/>
      <c r="L165" s="198"/>
      <c r="M165" s="199"/>
      <c r="N165" s="200"/>
      <c r="O165" s="200"/>
      <c r="P165" s="200"/>
      <c r="Q165" s="200"/>
      <c r="R165" s="200"/>
      <c r="S165" s="200"/>
      <c r="T165" s="201"/>
      <c r="AT165" s="202" t="s">
        <v>135</v>
      </c>
      <c r="AU165" s="202" t="s">
        <v>80</v>
      </c>
      <c r="AV165" s="13" t="s">
        <v>80</v>
      </c>
      <c r="AW165" s="13" t="s">
        <v>33</v>
      </c>
      <c r="AX165" s="13" t="s">
        <v>71</v>
      </c>
      <c r="AY165" s="202" t="s">
        <v>124</v>
      </c>
    </row>
    <row r="166" spans="2:51" s="13" customFormat="1" ht="11.25">
      <c r="B166" s="191"/>
      <c r="C166" s="192"/>
      <c r="D166" s="193" t="s">
        <v>135</v>
      </c>
      <c r="E166" s="194" t="s">
        <v>19</v>
      </c>
      <c r="F166" s="195" t="s">
        <v>1195</v>
      </c>
      <c r="G166" s="192"/>
      <c r="H166" s="196">
        <v>2.56</v>
      </c>
      <c r="I166" s="197"/>
      <c r="J166" s="192"/>
      <c r="K166" s="192"/>
      <c r="L166" s="198"/>
      <c r="M166" s="199"/>
      <c r="N166" s="200"/>
      <c r="O166" s="200"/>
      <c r="P166" s="200"/>
      <c r="Q166" s="200"/>
      <c r="R166" s="200"/>
      <c r="S166" s="200"/>
      <c r="T166" s="201"/>
      <c r="AT166" s="202" t="s">
        <v>135</v>
      </c>
      <c r="AU166" s="202" t="s">
        <v>80</v>
      </c>
      <c r="AV166" s="13" t="s">
        <v>80</v>
      </c>
      <c r="AW166" s="13" t="s">
        <v>33</v>
      </c>
      <c r="AX166" s="13" t="s">
        <v>71</v>
      </c>
      <c r="AY166" s="202" t="s">
        <v>124</v>
      </c>
    </row>
    <row r="167" spans="2:51" s="15" customFormat="1" ht="11.25">
      <c r="B167" s="224"/>
      <c r="C167" s="225"/>
      <c r="D167" s="193" t="s">
        <v>135</v>
      </c>
      <c r="E167" s="226" t="s">
        <v>19</v>
      </c>
      <c r="F167" s="227" t="s">
        <v>1196</v>
      </c>
      <c r="G167" s="225"/>
      <c r="H167" s="226" t="s">
        <v>19</v>
      </c>
      <c r="I167" s="228"/>
      <c r="J167" s="225"/>
      <c r="K167" s="225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135</v>
      </c>
      <c r="AU167" s="233" t="s">
        <v>80</v>
      </c>
      <c r="AV167" s="15" t="s">
        <v>76</v>
      </c>
      <c r="AW167" s="15" t="s">
        <v>33</v>
      </c>
      <c r="AX167" s="15" t="s">
        <v>71</v>
      </c>
      <c r="AY167" s="233" t="s">
        <v>124</v>
      </c>
    </row>
    <row r="168" spans="2:51" s="13" customFormat="1" ht="11.25">
      <c r="B168" s="191"/>
      <c r="C168" s="192"/>
      <c r="D168" s="193" t="s">
        <v>135</v>
      </c>
      <c r="E168" s="194" t="s">
        <v>19</v>
      </c>
      <c r="F168" s="195" t="s">
        <v>1197</v>
      </c>
      <c r="G168" s="192"/>
      <c r="H168" s="196">
        <v>22.4</v>
      </c>
      <c r="I168" s="197"/>
      <c r="J168" s="192"/>
      <c r="K168" s="192"/>
      <c r="L168" s="198"/>
      <c r="M168" s="199"/>
      <c r="N168" s="200"/>
      <c r="O168" s="200"/>
      <c r="P168" s="200"/>
      <c r="Q168" s="200"/>
      <c r="R168" s="200"/>
      <c r="S168" s="200"/>
      <c r="T168" s="201"/>
      <c r="AT168" s="202" t="s">
        <v>135</v>
      </c>
      <c r="AU168" s="202" t="s">
        <v>80</v>
      </c>
      <c r="AV168" s="13" t="s">
        <v>80</v>
      </c>
      <c r="AW168" s="13" t="s">
        <v>33</v>
      </c>
      <c r="AX168" s="13" t="s">
        <v>71</v>
      </c>
      <c r="AY168" s="202" t="s">
        <v>124</v>
      </c>
    </row>
    <row r="169" spans="2:51" s="14" customFormat="1" ht="11.25">
      <c r="B169" s="203"/>
      <c r="C169" s="204"/>
      <c r="D169" s="193" t="s">
        <v>135</v>
      </c>
      <c r="E169" s="205" t="s">
        <v>19</v>
      </c>
      <c r="F169" s="206" t="s">
        <v>137</v>
      </c>
      <c r="G169" s="204"/>
      <c r="H169" s="207">
        <v>29.73</v>
      </c>
      <c r="I169" s="208"/>
      <c r="J169" s="204"/>
      <c r="K169" s="204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135</v>
      </c>
      <c r="AU169" s="213" t="s">
        <v>80</v>
      </c>
      <c r="AV169" s="14" t="s">
        <v>81</v>
      </c>
      <c r="AW169" s="14" t="s">
        <v>33</v>
      </c>
      <c r="AX169" s="14" t="s">
        <v>76</v>
      </c>
      <c r="AY169" s="213" t="s">
        <v>124</v>
      </c>
    </row>
    <row r="170" spans="1:65" s="2" customFormat="1" ht="16.5" customHeight="1">
      <c r="A170" s="34"/>
      <c r="B170" s="35"/>
      <c r="C170" s="214" t="s">
        <v>221</v>
      </c>
      <c r="D170" s="214" t="s">
        <v>147</v>
      </c>
      <c r="E170" s="215" t="s">
        <v>976</v>
      </c>
      <c r="F170" s="216" t="s">
        <v>977</v>
      </c>
      <c r="G170" s="217" t="s">
        <v>150</v>
      </c>
      <c r="H170" s="218">
        <v>14.66</v>
      </c>
      <c r="I170" s="219">
        <v>0</v>
      </c>
      <c r="J170" s="220">
        <f>ROUND(I170*H170,2)</f>
        <v>0</v>
      </c>
      <c r="K170" s="216" t="s">
        <v>131</v>
      </c>
      <c r="L170" s="221"/>
      <c r="M170" s="222" t="s">
        <v>19</v>
      </c>
      <c r="N170" s="223" t="s">
        <v>42</v>
      </c>
      <c r="O170" s="64"/>
      <c r="P170" s="182">
        <f>O170*H170</f>
        <v>0</v>
      </c>
      <c r="Q170" s="182">
        <v>1</v>
      </c>
      <c r="R170" s="182">
        <f>Q170*H170</f>
        <v>14.66</v>
      </c>
      <c r="S170" s="182">
        <v>0</v>
      </c>
      <c r="T170" s="183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4" t="s">
        <v>151</v>
      </c>
      <c r="AT170" s="184" t="s">
        <v>147</v>
      </c>
      <c r="AU170" s="184" t="s">
        <v>80</v>
      </c>
      <c r="AY170" s="17" t="s">
        <v>124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17" t="s">
        <v>76</v>
      </c>
      <c r="BK170" s="185">
        <f>ROUND(I170*H170,2)</f>
        <v>0</v>
      </c>
      <c r="BL170" s="17" t="s">
        <v>81</v>
      </c>
      <c r="BM170" s="184" t="s">
        <v>1198</v>
      </c>
    </row>
    <row r="171" spans="2:51" s="13" customFormat="1" ht="11.25">
      <c r="B171" s="191"/>
      <c r="C171" s="192"/>
      <c r="D171" s="193" t="s">
        <v>135</v>
      </c>
      <c r="E171" s="194" t="s">
        <v>19</v>
      </c>
      <c r="F171" s="195" t="s">
        <v>1199</v>
      </c>
      <c r="G171" s="192"/>
      <c r="H171" s="196">
        <v>14.66</v>
      </c>
      <c r="I171" s="197"/>
      <c r="J171" s="192"/>
      <c r="K171" s="192"/>
      <c r="L171" s="198"/>
      <c r="M171" s="199"/>
      <c r="N171" s="200"/>
      <c r="O171" s="200"/>
      <c r="P171" s="200"/>
      <c r="Q171" s="200"/>
      <c r="R171" s="200"/>
      <c r="S171" s="200"/>
      <c r="T171" s="201"/>
      <c r="AT171" s="202" t="s">
        <v>135</v>
      </c>
      <c r="AU171" s="202" t="s">
        <v>80</v>
      </c>
      <c r="AV171" s="13" t="s">
        <v>80</v>
      </c>
      <c r="AW171" s="13" t="s">
        <v>33</v>
      </c>
      <c r="AX171" s="13" t="s">
        <v>71</v>
      </c>
      <c r="AY171" s="202" t="s">
        <v>124</v>
      </c>
    </row>
    <row r="172" spans="2:51" s="14" customFormat="1" ht="11.25">
      <c r="B172" s="203"/>
      <c r="C172" s="204"/>
      <c r="D172" s="193" t="s">
        <v>135</v>
      </c>
      <c r="E172" s="205" t="s">
        <v>19</v>
      </c>
      <c r="F172" s="206" t="s">
        <v>137</v>
      </c>
      <c r="G172" s="204"/>
      <c r="H172" s="207">
        <v>14.66</v>
      </c>
      <c r="I172" s="208"/>
      <c r="J172" s="204"/>
      <c r="K172" s="204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135</v>
      </c>
      <c r="AU172" s="213" t="s">
        <v>80</v>
      </c>
      <c r="AV172" s="14" t="s">
        <v>81</v>
      </c>
      <c r="AW172" s="14" t="s">
        <v>33</v>
      </c>
      <c r="AX172" s="14" t="s">
        <v>76</v>
      </c>
      <c r="AY172" s="213" t="s">
        <v>124</v>
      </c>
    </row>
    <row r="173" spans="1:65" s="2" customFormat="1" ht="66.75" customHeight="1">
      <c r="A173" s="34"/>
      <c r="B173" s="35"/>
      <c r="C173" s="173" t="s">
        <v>230</v>
      </c>
      <c r="D173" s="173" t="s">
        <v>127</v>
      </c>
      <c r="E173" s="174" t="s">
        <v>980</v>
      </c>
      <c r="F173" s="175" t="s">
        <v>981</v>
      </c>
      <c r="G173" s="176" t="s">
        <v>130</v>
      </c>
      <c r="H173" s="177">
        <v>18.45</v>
      </c>
      <c r="I173" s="178">
        <v>0</v>
      </c>
      <c r="J173" s="179">
        <f>ROUND(I173*H173,2)</f>
        <v>0</v>
      </c>
      <c r="K173" s="175" t="s">
        <v>131</v>
      </c>
      <c r="L173" s="39"/>
      <c r="M173" s="180" t="s">
        <v>19</v>
      </c>
      <c r="N173" s="181" t="s">
        <v>42</v>
      </c>
      <c r="O173" s="64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4" t="s">
        <v>81</v>
      </c>
      <c r="AT173" s="184" t="s">
        <v>127</v>
      </c>
      <c r="AU173" s="184" t="s">
        <v>80</v>
      </c>
      <c r="AY173" s="17" t="s">
        <v>124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17" t="s">
        <v>76</v>
      </c>
      <c r="BK173" s="185">
        <f>ROUND(I173*H173,2)</f>
        <v>0</v>
      </c>
      <c r="BL173" s="17" t="s">
        <v>81</v>
      </c>
      <c r="BM173" s="184" t="s">
        <v>1200</v>
      </c>
    </row>
    <row r="174" spans="1:47" s="2" customFormat="1" ht="11.25">
      <c r="A174" s="34"/>
      <c r="B174" s="35"/>
      <c r="C174" s="36"/>
      <c r="D174" s="186" t="s">
        <v>133</v>
      </c>
      <c r="E174" s="36"/>
      <c r="F174" s="187" t="s">
        <v>983</v>
      </c>
      <c r="G174" s="36"/>
      <c r="H174" s="36"/>
      <c r="I174" s="188"/>
      <c r="J174" s="36"/>
      <c r="K174" s="36"/>
      <c r="L174" s="39"/>
      <c r="M174" s="189"/>
      <c r="N174" s="190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133</v>
      </c>
      <c r="AU174" s="17" t="s">
        <v>80</v>
      </c>
    </row>
    <row r="175" spans="2:51" s="13" customFormat="1" ht="11.25">
      <c r="B175" s="191"/>
      <c r="C175" s="192"/>
      <c r="D175" s="193" t="s">
        <v>135</v>
      </c>
      <c r="E175" s="194" t="s">
        <v>19</v>
      </c>
      <c r="F175" s="195" t="s">
        <v>1201</v>
      </c>
      <c r="G175" s="192"/>
      <c r="H175" s="196">
        <v>14.4</v>
      </c>
      <c r="I175" s="197"/>
      <c r="J175" s="192"/>
      <c r="K175" s="192"/>
      <c r="L175" s="198"/>
      <c r="M175" s="199"/>
      <c r="N175" s="200"/>
      <c r="O175" s="200"/>
      <c r="P175" s="200"/>
      <c r="Q175" s="200"/>
      <c r="R175" s="200"/>
      <c r="S175" s="200"/>
      <c r="T175" s="201"/>
      <c r="AT175" s="202" t="s">
        <v>135</v>
      </c>
      <c r="AU175" s="202" t="s">
        <v>80</v>
      </c>
      <c r="AV175" s="13" t="s">
        <v>80</v>
      </c>
      <c r="AW175" s="13" t="s">
        <v>33</v>
      </c>
      <c r="AX175" s="13" t="s">
        <v>71</v>
      </c>
      <c r="AY175" s="202" t="s">
        <v>124</v>
      </c>
    </row>
    <row r="176" spans="2:51" s="13" customFormat="1" ht="11.25">
      <c r="B176" s="191"/>
      <c r="C176" s="192"/>
      <c r="D176" s="193" t="s">
        <v>135</v>
      </c>
      <c r="E176" s="194" t="s">
        <v>19</v>
      </c>
      <c r="F176" s="195" t="s">
        <v>1202</v>
      </c>
      <c r="G176" s="192"/>
      <c r="H176" s="196">
        <v>4.05</v>
      </c>
      <c r="I176" s="197"/>
      <c r="J176" s="192"/>
      <c r="K176" s="192"/>
      <c r="L176" s="198"/>
      <c r="M176" s="199"/>
      <c r="N176" s="200"/>
      <c r="O176" s="200"/>
      <c r="P176" s="200"/>
      <c r="Q176" s="200"/>
      <c r="R176" s="200"/>
      <c r="S176" s="200"/>
      <c r="T176" s="201"/>
      <c r="AT176" s="202" t="s">
        <v>135</v>
      </c>
      <c r="AU176" s="202" t="s">
        <v>80</v>
      </c>
      <c r="AV176" s="13" t="s">
        <v>80</v>
      </c>
      <c r="AW176" s="13" t="s">
        <v>33</v>
      </c>
      <c r="AX176" s="13" t="s">
        <v>71</v>
      </c>
      <c r="AY176" s="202" t="s">
        <v>124</v>
      </c>
    </row>
    <row r="177" spans="2:51" s="14" customFormat="1" ht="11.25">
      <c r="B177" s="203"/>
      <c r="C177" s="204"/>
      <c r="D177" s="193" t="s">
        <v>135</v>
      </c>
      <c r="E177" s="205" t="s">
        <v>19</v>
      </c>
      <c r="F177" s="206" t="s">
        <v>137</v>
      </c>
      <c r="G177" s="204"/>
      <c r="H177" s="207">
        <v>18.45</v>
      </c>
      <c r="I177" s="208"/>
      <c r="J177" s="204"/>
      <c r="K177" s="204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135</v>
      </c>
      <c r="AU177" s="213" t="s">
        <v>80</v>
      </c>
      <c r="AV177" s="14" t="s">
        <v>81</v>
      </c>
      <c r="AW177" s="14" t="s">
        <v>33</v>
      </c>
      <c r="AX177" s="14" t="s">
        <v>76</v>
      </c>
      <c r="AY177" s="213" t="s">
        <v>124</v>
      </c>
    </row>
    <row r="178" spans="1:65" s="2" customFormat="1" ht="16.5" customHeight="1">
      <c r="A178" s="34"/>
      <c r="B178" s="35"/>
      <c r="C178" s="214" t="s">
        <v>238</v>
      </c>
      <c r="D178" s="214" t="s">
        <v>147</v>
      </c>
      <c r="E178" s="215" t="s">
        <v>986</v>
      </c>
      <c r="F178" s="216" t="s">
        <v>987</v>
      </c>
      <c r="G178" s="217" t="s">
        <v>150</v>
      </c>
      <c r="H178" s="218">
        <v>50.4</v>
      </c>
      <c r="I178" s="219">
        <v>0</v>
      </c>
      <c r="J178" s="220">
        <f>ROUND(I178*H178,2)</f>
        <v>0</v>
      </c>
      <c r="K178" s="216" t="s">
        <v>131</v>
      </c>
      <c r="L178" s="221"/>
      <c r="M178" s="222" t="s">
        <v>19</v>
      </c>
      <c r="N178" s="223" t="s">
        <v>42</v>
      </c>
      <c r="O178" s="64"/>
      <c r="P178" s="182">
        <f>O178*H178</f>
        <v>0</v>
      </c>
      <c r="Q178" s="182">
        <v>1</v>
      </c>
      <c r="R178" s="182">
        <f>Q178*H178</f>
        <v>50.4</v>
      </c>
      <c r="S178" s="182">
        <v>0</v>
      </c>
      <c r="T178" s="183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4" t="s">
        <v>151</v>
      </c>
      <c r="AT178" s="184" t="s">
        <v>147</v>
      </c>
      <c r="AU178" s="184" t="s">
        <v>80</v>
      </c>
      <c r="AY178" s="17" t="s">
        <v>124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17" t="s">
        <v>76</v>
      </c>
      <c r="BK178" s="185">
        <f>ROUND(I178*H178,2)</f>
        <v>0</v>
      </c>
      <c r="BL178" s="17" t="s">
        <v>81</v>
      </c>
      <c r="BM178" s="184" t="s">
        <v>1203</v>
      </c>
    </row>
    <row r="179" spans="2:51" s="13" customFormat="1" ht="11.25">
      <c r="B179" s="191"/>
      <c r="C179" s="192"/>
      <c r="D179" s="193" t="s">
        <v>135</v>
      </c>
      <c r="E179" s="194" t="s">
        <v>19</v>
      </c>
      <c r="F179" s="195" t="s">
        <v>1204</v>
      </c>
      <c r="G179" s="192"/>
      <c r="H179" s="196">
        <v>50.4</v>
      </c>
      <c r="I179" s="197"/>
      <c r="J179" s="192"/>
      <c r="K179" s="192"/>
      <c r="L179" s="198"/>
      <c r="M179" s="199"/>
      <c r="N179" s="200"/>
      <c r="O179" s="200"/>
      <c r="P179" s="200"/>
      <c r="Q179" s="200"/>
      <c r="R179" s="200"/>
      <c r="S179" s="200"/>
      <c r="T179" s="201"/>
      <c r="AT179" s="202" t="s">
        <v>135</v>
      </c>
      <c r="AU179" s="202" t="s">
        <v>80</v>
      </c>
      <c r="AV179" s="13" t="s">
        <v>80</v>
      </c>
      <c r="AW179" s="13" t="s">
        <v>33</v>
      </c>
      <c r="AX179" s="13" t="s">
        <v>71</v>
      </c>
      <c r="AY179" s="202" t="s">
        <v>124</v>
      </c>
    </row>
    <row r="180" spans="2:51" s="14" customFormat="1" ht="11.25">
      <c r="B180" s="203"/>
      <c r="C180" s="204"/>
      <c r="D180" s="193" t="s">
        <v>135</v>
      </c>
      <c r="E180" s="205" t="s">
        <v>19</v>
      </c>
      <c r="F180" s="206" t="s">
        <v>137</v>
      </c>
      <c r="G180" s="204"/>
      <c r="H180" s="207">
        <v>50.4</v>
      </c>
      <c r="I180" s="208"/>
      <c r="J180" s="204"/>
      <c r="K180" s="204"/>
      <c r="L180" s="209"/>
      <c r="M180" s="210"/>
      <c r="N180" s="211"/>
      <c r="O180" s="211"/>
      <c r="P180" s="211"/>
      <c r="Q180" s="211"/>
      <c r="R180" s="211"/>
      <c r="S180" s="211"/>
      <c r="T180" s="212"/>
      <c r="AT180" s="213" t="s">
        <v>135</v>
      </c>
      <c r="AU180" s="213" t="s">
        <v>80</v>
      </c>
      <c r="AV180" s="14" t="s">
        <v>81</v>
      </c>
      <c r="AW180" s="14" t="s">
        <v>33</v>
      </c>
      <c r="AX180" s="14" t="s">
        <v>76</v>
      </c>
      <c r="AY180" s="213" t="s">
        <v>124</v>
      </c>
    </row>
    <row r="181" spans="1:65" s="2" customFormat="1" ht="37.9" customHeight="1">
      <c r="A181" s="34"/>
      <c r="B181" s="35"/>
      <c r="C181" s="173" t="s">
        <v>244</v>
      </c>
      <c r="D181" s="173" t="s">
        <v>127</v>
      </c>
      <c r="E181" s="174" t="s">
        <v>1205</v>
      </c>
      <c r="F181" s="175" t="s">
        <v>1206</v>
      </c>
      <c r="G181" s="176" t="s">
        <v>166</v>
      </c>
      <c r="H181" s="177">
        <v>56</v>
      </c>
      <c r="I181" s="178">
        <v>0</v>
      </c>
      <c r="J181" s="179">
        <f>ROUND(I181*H181,2)</f>
        <v>0</v>
      </c>
      <c r="K181" s="175" t="s">
        <v>131</v>
      </c>
      <c r="L181" s="39"/>
      <c r="M181" s="180" t="s">
        <v>19</v>
      </c>
      <c r="N181" s="181" t="s">
        <v>42</v>
      </c>
      <c r="O181" s="64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4" t="s">
        <v>81</v>
      </c>
      <c r="AT181" s="184" t="s">
        <v>127</v>
      </c>
      <c r="AU181" s="184" t="s">
        <v>80</v>
      </c>
      <c r="AY181" s="17" t="s">
        <v>124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7" t="s">
        <v>76</v>
      </c>
      <c r="BK181" s="185">
        <f>ROUND(I181*H181,2)</f>
        <v>0</v>
      </c>
      <c r="BL181" s="17" t="s">
        <v>81</v>
      </c>
      <c r="BM181" s="184" t="s">
        <v>1207</v>
      </c>
    </row>
    <row r="182" spans="1:47" s="2" customFormat="1" ht="11.25">
      <c r="A182" s="34"/>
      <c r="B182" s="35"/>
      <c r="C182" s="36"/>
      <c r="D182" s="186" t="s">
        <v>133</v>
      </c>
      <c r="E182" s="36"/>
      <c r="F182" s="187" t="s">
        <v>1208</v>
      </c>
      <c r="G182" s="36"/>
      <c r="H182" s="36"/>
      <c r="I182" s="188"/>
      <c r="J182" s="36"/>
      <c r="K182" s="36"/>
      <c r="L182" s="39"/>
      <c r="M182" s="189"/>
      <c r="N182" s="190"/>
      <c r="O182" s="64"/>
      <c r="P182" s="64"/>
      <c r="Q182" s="64"/>
      <c r="R182" s="64"/>
      <c r="S182" s="64"/>
      <c r="T182" s="65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133</v>
      </c>
      <c r="AU182" s="17" t="s">
        <v>80</v>
      </c>
    </row>
    <row r="183" spans="2:51" s="15" customFormat="1" ht="11.25">
      <c r="B183" s="224"/>
      <c r="C183" s="225"/>
      <c r="D183" s="193" t="s">
        <v>135</v>
      </c>
      <c r="E183" s="226" t="s">
        <v>19</v>
      </c>
      <c r="F183" s="227" t="s">
        <v>920</v>
      </c>
      <c r="G183" s="225"/>
      <c r="H183" s="226" t="s">
        <v>19</v>
      </c>
      <c r="I183" s="228"/>
      <c r="J183" s="225"/>
      <c r="K183" s="225"/>
      <c r="L183" s="229"/>
      <c r="M183" s="230"/>
      <c r="N183" s="231"/>
      <c r="O183" s="231"/>
      <c r="P183" s="231"/>
      <c r="Q183" s="231"/>
      <c r="R183" s="231"/>
      <c r="S183" s="231"/>
      <c r="T183" s="232"/>
      <c r="AT183" s="233" t="s">
        <v>135</v>
      </c>
      <c r="AU183" s="233" t="s">
        <v>80</v>
      </c>
      <c r="AV183" s="15" t="s">
        <v>76</v>
      </c>
      <c r="AW183" s="15" t="s">
        <v>33</v>
      </c>
      <c r="AX183" s="15" t="s">
        <v>71</v>
      </c>
      <c r="AY183" s="233" t="s">
        <v>124</v>
      </c>
    </row>
    <row r="184" spans="2:51" s="13" customFormat="1" ht="11.25">
      <c r="B184" s="191"/>
      <c r="C184" s="192"/>
      <c r="D184" s="193" t="s">
        <v>135</v>
      </c>
      <c r="E184" s="194" t="s">
        <v>19</v>
      </c>
      <c r="F184" s="195" t="s">
        <v>1209</v>
      </c>
      <c r="G184" s="192"/>
      <c r="H184" s="196">
        <v>56</v>
      </c>
      <c r="I184" s="197"/>
      <c r="J184" s="192"/>
      <c r="K184" s="192"/>
      <c r="L184" s="198"/>
      <c r="M184" s="199"/>
      <c r="N184" s="200"/>
      <c r="O184" s="200"/>
      <c r="P184" s="200"/>
      <c r="Q184" s="200"/>
      <c r="R184" s="200"/>
      <c r="S184" s="200"/>
      <c r="T184" s="201"/>
      <c r="AT184" s="202" t="s">
        <v>135</v>
      </c>
      <c r="AU184" s="202" t="s">
        <v>80</v>
      </c>
      <c r="AV184" s="13" t="s">
        <v>80</v>
      </c>
      <c r="AW184" s="13" t="s">
        <v>33</v>
      </c>
      <c r="AX184" s="13" t="s">
        <v>71</v>
      </c>
      <c r="AY184" s="202" t="s">
        <v>124</v>
      </c>
    </row>
    <row r="185" spans="2:51" s="14" customFormat="1" ht="11.25">
      <c r="B185" s="203"/>
      <c r="C185" s="204"/>
      <c r="D185" s="193" t="s">
        <v>135</v>
      </c>
      <c r="E185" s="205" t="s">
        <v>19</v>
      </c>
      <c r="F185" s="206" t="s">
        <v>137</v>
      </c>
      <c r="G185" s="204"/>
      <c r="H185" s="207">
        <v>56</v>
      </c>
      <c r="I185" s="208"/>
      <c r="J185" s="204"/>
      <c r="K185" s="204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135</v>
      </c>
      <c r="AU185" s="213" t="s">
        <v>80</v>
      </c>
      <c r="AV185" s="14" t="s">
        <v>81</v>
      </c>
      <c r="AW185" s="14" t="s">
        <v>33</v>
      </c>
      <c r="AX185" s="14" t="s">
        <v>76</v>
      </c>
      <c r="AY185" s="213" t="s">
        <v>124</v>
      </c>
    </row>
    <row r="186" spans="1:65" s="2" customFormat="1" ht="37.9" customHeight="1">
      <c r="A186" s="34"/>
      <c r="B186" s="35"/>
      <c r="C186" s="173" t="s">
        <v>7</v>
      </c>
      <c r="D186" s="173" t="s">
        <v>127</v>
      </c>
      <c r="E186" s="174" t="s">
        <v>373</v>
      </c>
      <c r="F186" s="175" t="s">
        <v>374</v>
      </c>
      <c r="G186" s="176" t="s">
        <v>166</v>
      </c>
      <c r="H186" s="177">
        <v>56</v>
      </c>
      <c r="I186" s="178">
        <v>0</v>
      </c>
      <c r="J186" s="179">
        <f>ROUND(I186*H186,2)</f>
        <v>0</v>
      </c>
      <c r="K186" s="175" t="s">
        <v>131</v>
      </c>
      <c r="L186" s="39"/>
      <c r="M186" s="180" t="s">
        <v>19</v>
      </c>
      <c r="N186" s="181" t="s">
        <v>42</v>
      </c>
      <c r="O186" s="64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4" t="s">
        <v>81</v>
      </c>
      <c r="AT186" s="184" t="s">
        <v>127</v>
      </c>
      <c r="AU186" s="184" t="s">
        <v>80</v>
      </c>
      <c r="AY186" s="17" t="s">
        <v>124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17" t="s">
        <v>76</v>
      </c>
      <c r="BK186" s="185">
        <f>ROUND(I186*H186,2)</f>
        <v>0</v>
      </c>
      <c r="BL186" s="17" t="s">
        <v>81</v>
      </c>
      <c r="BM186" s="184" t="s">
        <v>1210</v>
      </c>
    </row>
    <row r="187" spans="1:47" s="2" customFormat="1" ht="11.25">
      <c r="A187" s="34"/>
      <c r="B187" s="35"/>
      <c r="C187" s="36"/>
      <c r="D187" s="186" t="s">
        <v>133</v>
      </c>
      <c r="E187" s="36"/>
      <c r="F187" s="187" t="s">
        <v>376</v>
      </c>
      <c r="G187" s="36"/>
      <c r="H187" s="36"/>
      <c r="I187" s="188"/>
      <c r="J187" s="36"/>
      <c r="K187" s="36"/>
      <c r="L187" s="39"/>
      <c r="M187" s="189"/>
      <c r="N187" s="190"/>
      <c r="O187" s="64"/>
      <c r="P187" s="64"/>
      <c r="Q187" s="64"/>
      <c r="R187" s="64"/>
      <c r="S187" s="64"/>
      <c r="T187" s="65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133</v>
      </c>
      <c r="AU187" s="17" t="s">
        <v>80</v>
      </c>
    </row>
    <row r="188" spans="2:51" s="15" customFormat="1" ht="11.25">
      <c r="B188" s="224"/>
      <c r="C188" s="225"/>
      <c r="D188" s="193" t="s">
        <v>135</v>
      </c>
      <c r="E188" s="226" t="s">
        <v>19</v>
      </c>
      <c r="F188" s="227" t="s">
        <v>1211</v>
      </c>
      <c r="G188" s="225"/>
      <c r="H188" s="226" t="s">
        <v>19</v>
      </c>
      <c r="I188" s="228"/>
      <c r="J188" s="225"/>
      <c r="K188" s="225"/>
      <c r="L188" s="229"/>
      <c r="M188" s="230"/>
      <c r="N188" s="231"/>
      <c r="O188" s="231"/>
      <c r="P188" s="231"/>
      <c r="Q188" s="231"/>
      <c r="R188" s="231"/>
      <c r="S188" s="231"/>
      <c r="T188" s="232"/>
      <c r="AT188" s="233" t="s">
        <v>135</v>
      </c>
      <c r="AU188" s="233" t="s">
        <v>80</v>
      </c>
      <c r="AV188" s="15" t="s">
        <v>76</v>
      </c>
      <c r="AW188" s="15" t="s">
        <v>33</v>
      </c>
      <c r="AX188" s="15" t="s">
        <v>71</v>
      </c>
      <c r="AY188" s="233" t="s">
        <v>124</v>
      </c>
    </row>
    <row r="189" spans="2:51" s="13" customFormat="1" ht="11.25">
      <c r="B189" s="191"/>
      <c r="C189" s="192"/>
      <c r="D189" s="193" t="s">
        <v>135</v>
      </c>
      <c r="E189" s="194" t="s">
        <v>19</v>
      </c>
      <c r="F189" s="195" t="s">
        <v>469</v>
      </c>
      <c r="G189" s="192"/>
      <c r="H189" s="196">
        <v>56</v>
      </c>
      <c r="I189" s="197"/>
      <c r="J189" s="192"/>
      <c r="K189" s="192"/>
      <c r="L189" s="198"/>
      <c r="M189" s="199"/>
      <c r="N189" s="200"/>
      <c r="O189" s="200"/>
      <c r="P189" s="200"/>
      <c r="Q189" s="200"/>
      <c r="R189" s="200"/>
      <c r="S189" s="200"/>
      <c r="T189" s="201"/>
      <c r="AT189" s="202" t="s">
        <v>135</v>
      </c>
      <c r="AU189" s="202" t="s">
        <v>80</v>
      </c>
      <c r="AV189" s="13" t="s">
        <v>80</v>
      </c>
      <c r="AW189" s="13" t="s">
        <v>33</v>
      </c>
      <c r="AX189" s="13" t="s">
        <v>76</v>
      </c>
      <c r="AY189" s="202" t="s">
        <v>124</v>
      </c>
    </row>
    <row r="190" spans="1:65" s="2" customFormat="1" ht="16.5" customHeight="1">
      <c r="A190" s="34"/>
      <c r="B190" s="35"/>
      <c r="C190" s="214" t="s">
        <v>260</v>
      </c>
      <c r="D190" s="214" t="s">
        <v>147</v>
      </c>
      <c r="E190" s="215" t="s">
        <v>378</v>
      </c>
      <c r="F190" s="216" t="s">
        <v>379</v>
      </c>
      <c r="G190" s="217" t="s">
        <v>380</v>
      </c>
      <c r="H190" s="218">
        <v>2.24</v>
      </c>
      <c r="I190" s="219">
        <v>0</v>
      </c>
      <c r="J190" s="220">
        <f>ROUND(I190*H190,2)</f>
        <v>0</v>
      </c>
      <c r="K190" s="216" t="s">
        <v>131</v>
      </c>
      <c r="L190" s="221"/>
      <c r="M190" s="222" t="s">
        <v>19</v>
      </c>
      <c r="N190" s="223" t="s">
        <v>42</v>
      </c>
      <c r="O190" s="64"/>
      <c r="P190" s="182">
        <f>O190*H190</f>
        <v>0</v>
      </c>
      <c r="Q190" s="182">
        <v>0.001</v>
      </c>
      <c r="R190" s="182">
        <f>Q190*H190</f>
        <v>0.0022400000000000002</v>
      </c>
      <c r="S190" s="182">
        <v>0</v>
      </c>
      <c r="T190" s="183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4" t="s">
        <v>151</v>
      </c>
      <c r="AT190" s="184" t="s">
        <v>147</v>
      </c>
      <c r="AU190" s="184" t="s">
        <v>80</v>
      </c>
      <c r="AY190" s="17" t="s">
        <v>124</v>
      </c>
      <c r="BE190" s="185">
        <f>IF(N190="základní",J190,0)</f>
        <v>0</v>
      </c>
      <c r="BF190" s="185">
        <f>IF(N190="snížená",J190,0)</f>
        <v>0</v>
      </c>
      <c r="BG190" s="185">
        <f>IF(N190="zákl. přenesená",J190,0)</f>
        <v>0</v>
      </c>
      <c r="BH190" s="185">
        <f>IF(N190="sníž. přenesená",J190,0)</f>
        <v>0</v>
      </c>
      <c r="BI190" s="185">
        <f>IF(N190="nulová",J190,0)</f>
        <v>0</v>
      </c>
      <c r="BJ190" s="17" t="s">
        <v>76</v>
      </c>
      <c r="BK190" s="185">
        <f>ROUND(I190*H190,2)</f>
        <v>0</v>
      </c>
      <c r="BL190" s="17" t="s">
        <v>81</v>
      </c>
      <c r="BM190" s="184" t="s">
        <v>1212</v>
      </c>
    </row>
    <row r="191" spans="2:51" s="13" customFormat="1" ht="11.25">
      <c r="B191" s="191"/>
      <c r="C191" s="192"/>
      <c r="D191" s="193" t="s">
        <v>135</v>
      </c>
      <c r="E191" s="194" t="s">
        <v>19</v>
      </c>
      <c r="F191" s="195" t="s">
        <v>1213</v>
      </c>
      <c r="G191" s="192"/>
      <c r="H191" s="196">
        <v>2.24</v>
      </c>
      <c r="I191" s="197"/>
      <c r="J191" s="192"/>
      <c r="K191" s="192"/>
      <c r="L191" s="198"/>
      <c r="M191" s="199"/>
      <c r="N191" s="200"/>
      <c r="O191" s="200"/>
      <c r="P191" s="200"/>
      <c r="Q191" s="200"/>
      <c r="R191" s="200"/>
      <c r="S191" s="200"/>
      <c r="T191" s="201"/>
      <c r="AT191" s="202" t="s">
        <v>135</v>
      </c>
      <c r="AU191" s="202" t="s">
        <v>80</v>
      </c>
      <c r="AV191" s="13" t="s">
        <v>80</v>
      </c>
      <c r="AW191" s="13" t="s">
        <v>33</v>
      </c>
      <c r="AX191" s="13" t="s">
        <v>71</v>
      </c>
      <c r="AY191" s="202" t="s">
        <v>124</v>
      </c>
    </row>
    <row r="192" spans="2:51" s="14" customFormat="1" ht="11.25">
      <c r="B192" s="203"/>
      <c r="C192" s="204"/>
      <c r="D192" s="193" t="s">
        <v>135</v>
      </c>
      <c r="E192" s="205" t="s">
        <v>19</v>
      </c>
      <c r="F192" s="206" t="s">
        <v>137</v>
      </c>
      <c r="G192" s="204"/>
      <c r="H192" s="207">
        <v>2.24</v>
      </c>
      <c r="I192" s="208"/>
      <c r="J192" s="204"/>
      <c r="K192" s="204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135</v>
      </c>
      <c r="AU192" s="213" t="s">
        <v>80</v>
      </c>
      <c r="AV192" s="14" t="s">
        <v>81</v>
      </c>
      <c r="AW192" s="14" t="s">
        <v>33</v>
      </c>
      <c r="AX192" s="14" t="s">
        <v>76</v>
      </c>
      <c r="AY192" s="213" t="s">
        <v>124</v>
      </c>
    </row>
    <row r="193" spans="2:63" s="12" customFormat="1" ht="22.9" customHeight="1">
      <c r="B193" s="157"/>
      <c r="C193" s="158"/>
      <c r="D193" s="159" t="s">
        <v>70</v>
      </c>
      <c r="E193" s="171" t="s">
        <v>81</v>
      </c>
      <c r="F193" s="171" t="s">
        <v>419</v>
      </c>
      <c r="G193" s="158"/>
      <c r="H193" s="158"/>
      <c r="I193" s="161"/>
      <c r="J193" s="172">
        <f>BK193</f>
        <v>0</v>
      </c>
      <c r="K193" s="158"/>
      <c r="L193" s="163"/>
      <c r="M193" s="164"/>
      <c r="N193" s="165"/>
      <c r="O193" s="165"/>
      <c r="P193" s="166">
        <f>SUM(P194:P199)</f>
        <v>0</v>
      </c>
      <c r="Q193" s="165"/>
      <c r="R193" s="166">
        <f>SUM(R194:R199)</f>
        <v>12.7626975</v>
      </c>
      <c r="S193" s="165"/>
      <c r="T193" s="167">
        <f>SUM(T194:T199)</f>
        <v>0</v>
      </c>
      <c r="AR193" s="168" t="s">
        <v>76</v>
      </c>
      <c r="AT193" s="169" t="s">
        <v>70</v>
      </c>
      <c r="AU193" s="169" t="s">
        <v>76</v>
      </c>
      <c r="AY193" s="168" t="s">
        <v>124</v>
      </c>
      <c r="BK193" s="170">
        <f>SUM(BK194:BK199)</f>
        <v>0</v>
      </c>
    </row>
    <row r="194" spans="1:65" s="2" customFormat="1" ht="33" customHeight="1">
      <c r="A194" s="34"/>
      <c r="B194" s="35"/>
      <c r="C194" s="173" t="s">
        <v>267</v>
      </c>
      <c r="D194" s="173" t="s">
        <v>127</v>
      </c>
      <c r="E194" s="174" t="s">
        <v>1010</v>
      </c>
      <c r="F194" s="175" t="s">
        <v>1011</v>
      </c>
      <c r="G194" s="176" t="s">
        <v>130</v>
      </c>
      <c r="H194" s="177">
        <v>6.75</v>
      </c>
      <c r="I194" s="178">
        <v>0</v>
      </c>
      <c r="J194" s="179">
        <f>ROUND(I194*H194,2)</f>
        <v>0</v>
      </c>
      <c r="K194" s="175" t="s">
        <v>131</v>
      </c>
      <c r="L194" s="39"/>
      <c r="M194" s="180" t="s">
        <v>19</v>
      </c>
      <c r="N194" s="181" t="s">
        <v>42</v>
      </c>
      <c r="O194" s="64"/>
      <c r="P194" s="182">
        <f>O194*H194</f>
        <v>0</v>
      </c>
      <c r="Q194" s="182">
        <v>1.89077</v>
      </c>
      <c r="R194" s="182">
        <f>Q194*H194</f>
        <v>12.7626975</v>
      </c>
      <c r="S194" s="182">
        <v>0</v>
      </c>
      <c r="T194" s="183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4" t="s">
        <v>81</v>
      </c>
      <c r="AT194" s="184" t="s">
        <v>127</v>
      </c>
      <c r="AU194" s="184" t="s">
        <v>80</v>
      </c>
      <c r="AY194" s="17" t="s">
        <v>124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17" t="s">
        <v>76</v>
      </c>
      <c r="BK194" s="185">
        <f>ROUND(I194*H194,2)</f>
        <v>0</v>
      </c>
      <c r="BL194" s="17" t="s">
        <v>81</v>
      </c>
      <c r="BM194" s="184" t="s">
        <v>1214</v>
      </c>
    </row>
    <row r="195" spans="1:47" s="2" customFormat="1" ht="11.25">
      <c r="A195" s="34"/>
      <c r="B195" s="35"/>
      <c r="C195" s="36"/>
      <c r="D195" s="186" t="s">
        <v>133</v>
      </c>
      <c r="E195" s="36"/>
      <c r="F195" s="187" t="s">
        <v>1013</v>
      </c>
      <c r="G195" s="36"/>
      <c r="H195" s="36"/>
      <c r="I195" s="188"/>
      <c r="J195" s="36"/>
      <c r="K195" s="36"/>
      <c r="L195" s="39"/>
      <c r="M195" s="189"/>
      <c r="N195" s="190"/>
      <c r="O195" s="64"/>
      <c r="P195" s="64"/>
      <c r="Q195" s="64"/>
      <c r="R195" s="64"/>
      <c r="S195" s="64"/>
      <c r="T195" s="65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133</v>
      </c>
      <c r="AU195" s="17" t="s">
        <v>80</v>
      </c>
    </row>
    <row r="196" spans="2:51" s="15" customFormat="1" ht="11.25">
      <c r="B196" s="224"/>
      <c r="C196" s="225"/>
      <c r="D196" s="193" t="s">
        <v>135</v>
      </c>
      <c r="E196" s="226" t="s">
        <v>19</v>
      </c>
      <c r="F196" s="227" t="s">
        <v>1014</v>
      </c>
      <c r="G196" s="225"/>
      <c r="H196" s="226" t="s">
        <v>19</v>
      </c>
      <c r="I196" s="228"/>
      <c r="J196" s="225"/>
      <c r="K196" s="225"/>
      <c r="L196" s="229"/>
      <c r="M196" s="230"/>
      <c r="N196" s="231"/>
      <c r="O196" s="231"/>
      <c r="P196" s="231"/>
      <c r="Q196" s="231"/>
      <c r="R196" s="231"/>
      <c r="S196" s="231"/>
      <c r="T196" s="232"/>
      <c r="AT196" s="233" t="s">
        <v>135</v>
      </c>
      <c r="AU196" s="233" t="s">
        <v>80</v>
      </c>
      <c r="AV196" s="15" t="s">
        <v>76</v>
      </c>
      <c r="AW196" s="15" t="s">
        <v>33</v>
      </c>
      <c r="AX196" s="15" t="s">
        <v>71</v>
      </c>
      <c r="AY196" s="233" t="s">
        <v>124</v>
      </c>
    </row>
    <row r="197" spans="2:51" s="13" customFormat="1" ht="11.25">
      <c r="B197" s="191"/>
      <c r="C197" s="192"/>
      <c r="D197" s="193" t="s">
        <v>135</v>
      </c>
      <c r="E197" s="194" t="s">
        <v>19</v>
      </c>
      <c r="F197" s="195" t="s">
        <v>1215</v>
      </c>
      <c r="G197" s="192"/>
      <c r="H197" s="196">
        <v>5.4</v>
      </c>
      <c r="I197" s="197"/>
      <c r="J197" s="192"/>
      <c r="K197" s="192"/>
      <c r="L197" s="198"/>
      <c r="M197" s="199"/>
      <c r="N197" s="200"/>
      <c r="O197" s="200"/>
      <c r="P197" s="200"/>
      <c r="Q197" s="200"/>
      <c r="R197" s="200"/>
      <c r="S197" s="200"/>
      <c r="T197" s="201"/>
      <c r="AT197" s="202" t="s">
        <v>135</v>
      </c>
      <c r="AU197" s="202" t="s">
        <v>80</v>
      </c>
      <c r="AV197" s="13" t="s">
        <v>80</v>
      </c>
      <c r="AW197" s="13" t="s">
        <v>33</v>
      </c>
      <c r="AX197" s="13" t="s">
        <v>71</v>
      </c>
      <c r="AY197" s="202" t="s">
        <v>124</v>
      </c>
    </row>
    <row r="198" spans="2:51" s="13" customFormat="1" ht="11.25">
      <c r="B198" s="191"/>
      <c r="C198" s="192"/>
      <c r="D198" s="193" t="s">
        <v>135</v>
      </c>
      <c r="E198" s="194" t="s">
        <v>19</v>
      </c>
      <c r="F198" s="195" t="s">
        <v>1216</v>
      </c>
      <c r="G198" s="192"/>
      <c r="H198" s="196">
        <v>1.35</v>
      </c>
      <c r="I198" s="197"/>
      <c r="J198" s="192"/>
      <c r="K198" s="192"/>
      <c r="L198" s="198"/>
      <c r="M198" s="199"/>
      <c r="N198" s="200"/>
      <c r="O198" s="200"/>
      <c r="P198" s="200"/>
      <c r="Q198" s="200"/>
      <c r="R198" s="200"/>
      <c r="S198" s="200"/>
      <c r="T198" s="201"/>
      <c r="AT198" s="202" t="s">
        <v>135</v>
      </c>
      <c r="AU198" s="202" t="s">
        <v>80</v>
      </c>
      <c r="AV198" s="13" t="s">
        <v>80</v>
      </c>
      <c r="AW198" s="13" t="s">
        <v>33</v>
      </c>
      <c r="AX198" s="13" t="s">
        <v>71</v>
      </c>
      <c r="AY198" s="202" t="s">
        <v>124</v>
      </c>
    </row>
    <row r="199" spans="2:51" s="14" customFormat="1" ht="11.25">
      <c r="B199" s="203"/>
      <c r="C199" s="204"/>
      <c r="D199" s="193" t="s">
        <v>135</v>
      </c>
      <c r="E199" s="205" t="s">
        <v>19</v>
      </c>
      <c r="F199" s="206" t="s">
        <v>137</v>
      </c>
      <c r="G199" s="204"/>
      <c r="H199" s="207">
        <v>6.75</v>
      </c>
      <c r="I199" s="208"/>
      <c r="J199" s="204"/>
      <c r="K199" s="204"/>
      <c r="L199" s="209"/>
      <c r="M199" s="210"/>
      <c r="N199" s="211"/>
      <c r="O199" s="211"/>
      <c r="P199" s="211"/>
      <c r="Q199" s="211"/>
      <c r="R199" s="211"/>
      <c r="S199" s="211"/>
      <c r="T199" s="212"/>
      <c r="AT199" s="213" t="s">
        <v>135</v>
      </c>
      <c r="AU199" s="213" t="s">
        <v>80</v>
      </c>
      <c r="AV199" s="14" t="s">
        <v>81</v>
      </c>
      <c r="AW199" s="14" t="s">
        <v>33</v>
      </c>
      <c r="AX199" s="14" t="s">
        <v>76</v>
      </c>
      <c r="AY199" s="213" t="s">
        <v>124</v>
      </c>
    </row>
    <row r="200" spans="2:63" s="12" customFormat="1" ht="22.9" customHeight="1">
      <c r="B200" s="157"/>
      <c r="C200" s="158"/>
      <c r="D200" s="159" t="s">
        <v>70</v>
      </c>
      <c r="E200" s="171" t="s">
        <v>151</v>
      </c>
      <c r="F200" s="171" t="s">
        <v>538</v>
      </c>
      <c r="G200" s="158"/>
      <c r="H200" s="158"/>
      <c r="I200" s="161"/>
      <c r="J200" s="172">
        <f>BK200</f>
        <v>0</v>
      </c>
      <c r="K200" s="158"/>
      <c r="L200" s="163"/>
      <c r="M200" s="164"/>
      <c r="N200" s="165"/>
      <c r="O200" s="165"/>
      <c r="P200" s="166">
        <f>SUM(P201:P279)</f>
        <v>0</v>
      </c>
      <c r="Q200" s="165"/>
      <c r="R200" s="166">
        <f>SUM(R201:R279)</f>
        <v>2.9887599999999996</v>
      </c>
      <c r="S200" s="165"/>
      <c r="T200" s="167">
        <f>SUM(T201:T279)</f>
        <v>0.1406</v>
      </c>
      <c r="AR200" s="168" t="s">
        <v>76</v>
      </c>
      <c r="AT200" s="169" t="s">
        <v>70</v>
      </c>
      <c r="AU200" s="169" t="s">
        <v>76</v>
      </c>
      <c r="AY200" s="168" t="s">
        <v>124</v>
      </c>
      <c r="BK200" s="170">
        <f>SUM(BK201:BK279)</f>
        <v>0</v>
      </c>
    </row>
    <row r="201" spans="1:65" s="2" customFormat="1" ht="24.2" customHeight="1">
      <c r="A201" s="34"/>
      <c r="B201" s="35"/>
      <c r="C201" s="173" t="s">
        <v>279</v>
      </c>
      <c r="D201" s="173" t="s">
        <v>127</v>
      </c>
      <c r="E201" s="174" t="s">
        <v>1217</v>
      </c>
      <c r="F201" s="175" t="s">
        <v>1218</v>
      </c>
      <c r="G201" s="176" t="s">
        <v>224</v>
      </c>
      <c r="H201" s="177">
        <v>45</v>
      </c>
      <c r="I201" s="178">
        <v>0</v>
      </c>
      <c r="J201" s="179">
        <f>ROUND(I201*H201,2)</f>
        <v>0</v>
      </c>
      <c r="K201" s="175" t="s">
        <v>131</v>
      </c>
      <c r="L201" s="39"/>
      <c r="M201" s="180" t="s">
        <v>19</v>
      </c>
      <c r="N201" s="181" t="s">
        <v>42</v>
      </c>
      <c r="O201" s="64"/>
      <c r="P201" s="182">
        <f>O201*H201</f>
        <v>0</v>
      </c>
      <c r="Q201" s="182">
        <v>0.00019</v>
      </c>
      <c r="R201" s="182">
        <f>Q201*H201</f>
        <v>0.00855</v>
      </c>
      <c r="S201" s="182">
        <v>0</v>
      </c>
      <c r="T201" s="183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4" t="s">
        <v>81</v>
      </c>
      <c r="AT201" s="184" t="s">
        <v>127</v>
      </c>
      <c r="AU201" s="184" t="s">
        <v>80</v>
      </c>
      <c r="AY201" s="17" t="s">
        <v>124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17" t="s">
        <v>76</v>
      </c>
      <c r="BK201" s="185">
        <f>ROUND(I201*H201,2)</f>
        <v>0</v>
      </c>
      <c r="BL201" s="17" t="s">
        <v>81</v>
      </c>
      <c r="BM201" s="184" t="s">
        <v>1219</v>
      </c>
    </row>
    <row r="202" spans="1:47" s="2" customFormat="1" ht="11.25">
      <c r="A202" s="34"/>
      <c r="B202" s="35"/>
      <c r="C202" s="36"/>
      <c r="D202" s="186" t="s">
        <v>133</v>
      </c>
      <c r="E202" s="36"/>
      <c r="F202" s="187" t="s">
        <v>1220</v>
      </c>
      <c r="G202" s="36"/>
      <c r="H202" s="36"/>
      <c r="I202" s="188"/>
      <c r="J202" s="36"/>
      <c r="K202" s="36"/>
      <c r="L202" s="39"/>
      <c r="M202" s="189"/>
      <c r="N202" s="190"/>
      <c r="O202" s="64"/>
      <c r="P202" s="64"/>
      <c r="Q202" s="64"/>
      <c r="R202" s="64"/>
      <c r="S202" s="64"/>
      <c r="T202" s="65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133</v>
      </c>
      <c r="AU202" s="17" t="s">
        <v>80</v>
      </c>
    </row>
    <row r="203" spans="2:51" s="13" customFormat="1" ht="11.25">
      <c r="B203" s="191"/>
      <c r="C203" s="192"/>
      <c r="D203" s="193" t="s">
        <v>135</v>
      </c>
      <c r="E203" s="194" t="s">
        <v>19</v>
      </c>
      <c r="F203" s="195" t="s">
        <v>1221</v>
      </c>
      <c r="G203" s="192"/>
      <c r="H203" s="196">
        <v>45</v>
      </c>
      <c r="I203" s="197"/>
      <c r="J203" s="192"/>
      <c r="K203" s="192"/>
      <c r="L203" s="198"/>
      <c r="M203" s="199"/>
      <c r="N203" s="200"/>
      <c r="O203" s="200"/>
      <c r="P203" s="200"/>
      <c r="Q203" s="200"/>
      <c r="R203" s="200"/>
      <c r="S203" s="200"/>
      <c r="T203" s="201"/>
      <c r="AT203" s="202" t="s">
        <v>135</v>
      </c>
      <c r="AU203" s="202" t="s">
        <v>80</v>
      </c>
      <c r="AV203" s="13" t="s">
        <v>80</v>
      </c>
      <c r="AW203" s="13" t="s">
        <v>33</v>
      </c>
      <c r="AX203" s="13" t="s">
        <v>71</v>
      </c>
      <c r="AY203" s="202" t="s">
        <v>124</v>
      </c>
    </row>
    <row r="204" spans="2:51" s="14" customFormat="1" ht="11.25">
      <c r="B204" s="203"/>
      <c r="C204" s="204"/>
      <c r="D204" s="193" t="s">
        <v>135</v>
      </c>
      <c r="E204" s="205" t="s">
        <v>19</v>
      </c>
      <c r="F204" s="206" t="s">
        <v>137</v>
      </c>
      <c r="G204" s="204"/>
      <c r="H204" s="207">
        <v>45</v>
      </c>
      <c r="I204" s="208"/>
      <c r="J204" s="204"/>
      <c r="K204" s="204"/>
      <c r="L204" s="209"/>
      <c r="M204" s="210"/>
      <c r="N204" s="211"/>
      <c r="O204" s="211"/>
      <c r="P204" s="211"/>
      <c r="Q204" s="211"/>
      <c r="R204" s="211"/>
      <c r="S204" s="211"/>
      <c r="T204" s="212"/>
      <c r="AT204" s="213" t="s">
        <v>135</v>
      </c>
      <c r="AU204" s="213" t="s">
        <v>80</v>
      </c>
      <c r="AV204" s="14" t="s">
        <v>81</v>
      </c>
      <c r="AW204" s="14" t="s">
        <v>33</v>
      </c>
      <c r="AX204" s="14" t="s">
        <v>76</v>
      </c>
      <c r="AY204" s="213" t="s">
        <v>124</v>
      </c>
    </row>
    <row r="205" spans="1:65" s="2" customFormat="1" ht="21.75" customHeight="1">
      <c r="A205" s="34"/>
      <c r="B205" s="35"/>
      <c r="C205" s="173" t="s">
        <v>285</v>
      </c>
      <c r="D205" s="173" t="s">
        <v>127</v>
      </c>
      <c r="E205" s="174" t="s">
        <v>1222</v>
      </c>
      <c r="F205" s="175" t="s">
        <v>1223</v>
      </c>
      <c r="G205" s="176" t="s">
        <v>224</v>
      </c>
      <c r="H205" s="177">
        <v>45</v>
      </c>
      <c r="I205" s="178">
        <v>0</v>
      </c>
      <c r="J205" s="179">
        <f>ROUND(I205*H205,2)</f>
        <v>0</v>
      </c>
      <c r="K205" s="175" t="s">
        <v>131</v>
      </c>
      <c r="L205" s="39"/>
      <c r="M205" s="180" t="s">
        <v>19</v>
      </c>
      <c r="N205" s="181" t="s">
        <v>42</v>
      </c>
      <c r="O205" s="64"/>
      <c r="P205" s="182">
        <f>O205*H205</f>
        <v>0</v>
      </c>
      <c r="Q205" s="182">
        <v>9E-05</v>
      </c>
      <c r="R205" s="182">
        <f>Q205*H205</f>
        <v>0.004050000000000001</v>
      </c>
      <c r="S205" s="182">
        <v>0</v>
      </c>
      <c r="T205" s="183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4" t="s">
        <v>81</v>
      </c>
      <c r="AT205" s="184" t="s">
        <v>127</v>
      </c>
      <c r="AU205" s="184" t="s">
        <v>80</v>
      </c>
      <c r="AY205" s="17" t="s">
        <v>124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17" t="s">
        <v>76</v>
      </c>
      <c r="BK205" s="185">
        <f>ROUND(I205*H205,2)</f>
        <v>0</v>
      </c>
      <c r="BL205" s="17" t="s">
        <v>81</v>
      </c>
      <c r="BM205" s="184" t="s">
        <v>1224</v>
      </c>
    </row>
    <row r="206" spans="1:47" s="2" customFormat="1" ht="11.25">
      <c r="A206" s="34"/>
      <c r="B206" s="35"/>
      <c r="C206" s="36"/>
      <c r="D206" s="186" t="s">
        <v>133</v>
      </c>
      <c r="E206" s="36"/>
      <c r="F206" s="187" t="s">
        <v>1225</v>
      </c>
      <c r="G206" s="36"/>
      <c r="H206" s="36"/>
      <c r="I206" s="188"/>
      <c r="J206" s="36"/>
      <c r="K206" s="36"/>
      <c r="L206" s="39"/>
      <c r="M206" s="189"/>
      <c r="N206" s="190"/>
      <c r="O206" s="64"/>
      <c r="P206" s="64"/>
      <c r="Q206" s="64"/>
      <c r="R206" s="64"/>
      <c r="S206" s="64"/>
      <c r="T206" s="65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133</v>
      </c>
      <c r="AU206" s="17" t="s">
        <v>80</v>
      </c>
    </row>
    <row r="207" spans="1:65" s="2" customFormat="1" ht="24.2" customHeight="1">
      <c r="A207" s="34"/>
      <c r="B207" s="35"/>
      <c r="C207" s="214" t="s">
        <v>291</v>
      </c>
      <c r="D207" s="214" t="s">
        <v>147</v>
      </c>
      <c r="E207" s="215" t="s">
        <v>1226</v>
      </c>
      <c r="F207" s="216" t="s">
        <v>1227</v>
      </c>
      <c r="G207" s="217" t="s">
        <v>224</v>
      </c>
      <c r="H207" s="218">
        <v>45</v>
      </c>
      <c r="I207" s="219">
        <v>0</v>
      </c>
      <c r="J207" s="220">
        <f>ROUND(I207*H207,2)</f>
        <v>0</v>
      </c>
      <c r="K207" s="216" t="s">
        <v>19</v>
      </c>
      <c r="L207" s="221"/>
      <c r="M207" s="222" t="s">
        <v>19</v>
      </c>
      <c r="N207" s="223" t="s">
        <v>42</v>
      </c>
      <c r="O207" s="64"/>
      <c r="P207" s="182">
        <f>O207*H207</f>
        <v>0</v>
      </c>
      <c r="Q207" s="182">
        <v>2E-05</v>
      </c>
      <c r="R207" s="182">
        <f>Q207*H207</f>
        <v>0.0009000000000000001</v>
      </c>
      <c r="S207" s="182">
        <v>0</v>
      </c>
      <c r="T207" s="183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4" t="s">
        <v>151</v>
      </c>
      <c r="AT207" s="184" t="s">
        <v>147</v>
      </c>
      <c r="AU207" s="184" t="s">
        <v>80</v>
      </c>
      <c r="AY207" s="17" t="s">
        <v>124</v>
      </c>
      <c r="BE207" s="185">
        <f>IF(N207="základní",J207,0)</f>
        <v>0</v>
      </c>
      <c r="BF207" s="185">
        <f>IF(N207="snížená",J207,0)</f>
        <v>0</v>
      </c>
      <c r="BG207" s="185">
        <f>IF(N207="zákl. přenesená",J207,0)</f>
        <v>0</v>
      </c>
      <c r="BH207" s="185">
        <f>IF(N207="sníž. přenesená",J207,0)</f>
        <v>0</v>
      </c>
      <c r="BI207" s="185">
        <f>IF(N207="nulová",J207,0)</f>
        <v>0</v>
      </c>
      <c r="BJ207" s="17" t="s">
        <v>76</v>
      </c>
      <c r="BK207" s="185">
        <f>ROUND(I207*H207,2)</f>
        <v>0</v>
      </c>
      <c r="BL207" s="17" t="s">
        <v>81</v>
      </c>
      <c r="BM207" s="184" t="s">
        <v>1228</v>
      </c>
    </row>
    <row r="208" spans="2:51" s="13" customFormat="1" ht="11.25">
      <c r="B208" s="191"/>
      <c r="C208" s="192"/>
      <c r="D208" s="193" t="s">
        <v>135</v>
      </c>
      <c r="E208" s="194" t="s">
        <v>19</v>
      </c>
      <c r="F208" s="195" t="s">
        <v>1221</v>
      </c>
      <c r="G208" s="192"/>
      <c r="H208" s="196">
        <v>45</v>
      </c>
      <c r="I208" s="197"/>
      <c r="J208" s="192"/>
      <c r="K208" s="192"/>
      <c r="L208" s="198"/>
      <c r="M208" s="199"/>
      <c r="N208" s="200"/>
      <c r="O208" s="200"/>
      <c r="P208" s="200"/>
      <c r="Q208" s="200"/>
      <c r="R208" s="200"/>
      <c r="S208" s="200"/>
      <c r="T208" s="201"/>
      <c r="AT208" s="202" t="s">
        <v>135</v>
      </c>
      <c r="AU208" s="202" t="s">
        <v>80</v>
      </c>
      <c r="AV208" s="13" t="s">
        <v>80</v>
      </c>
      <c r="AW208" s="13" t="s">
        <v>33</v>
      </c>
      <c r="AX208" s="13" t="s">
        <v>71</v>
      </c>
      <c r="AY208" s="202" t="s">
        <v>124</v>
      </c>
    </row>
    <row r="209" spans="2:51" s="14" customFormat="1" ht="11.25">
      <c r="B209" s="203"/>
      <c r="C209" s="204"/>
      <c r="D209" s="193" t="s">
        <v>135</v>
      </c>
      <c r="E209" s="205" t="s">
        <v>19</v>
      </c>
      <c r="F209" s="206" t="s">
        <v>137</v>
      </c>
      <c r="G209" s="204"/>
      <c r="H209" s="207">
        <v>45</v>
      </c>
      <c r="I209" s="208"/>
      <c r="J209" s="204"/>
      <c r="K209" s="204"/>
      <c r="L209" s="209"/>
      <c r="M209" s="210"/>
      <c r="N209" s="211"/>
      <c r="O209" s="211"/>
      <c r="P209" s="211"/>
      <c r="Q209" s="211"/>
      <c r="R209" s="211"/>
      <c r="S209" s="211"/>
      <c r="T209" s="212"/>
      <c r="AT209" s="213" t="s">
        <v>135</v>
      </c>
      <c r="AU209" s="213" t="s">
        <v>80</v>
      </c>
      <c r="AV209" s="14" t="s">
        <v>81</v>
      </c>
      <c r="AW209" s="14" t="s">
        <v>33</v>
      </c>
      <c r="AX209" s="14" t="s">
        <v>76</v>
      </c>
      <c r="AY209" s="213" t="s">
        <v>124</v>
      </c>
    </row>
    <row r="210" spans="1:65" s="2" customFormat="1" ht="33" customHeight="1">
      <c r="A210" s="34"/>
      <c r="B210" s="35"/>
      <c r="C210" s="173" t="s">
        <v>296</v>
      </c>
      <c r="D210" s="173" t="s">
        <v>127</v>
      </c>
      <c r="E210" s="174" t="s">
        <v>1229</v>
      </c>
      <c r="F210" s="175" t="s">
        <v>1230</v>
      </c>
      <c r="G210" s="176" t="s">
        <v>224</v>
      </c>
      <c r="H210" s="177">
        <v>36</v>
      </c>
      <c r="I210" s="178">
        <v>0</v>
      </c>
      <c r="J210" s="179">
        <f>ROUND(I210*H210,2)</f>
        <v>0</v>
      </c>
      <c r="K210" s="175" t="s">
        <v>131</v>
      </c>
      <c r="L210" s="39"/>
      <c r="M210" s="180" t="s">
        <v>19</v>
      </c>
      <c r="N210" s="181" t="s">
        <v>42</v>
      </c>
      <c r="O210" s="64"/>
      <c r="P210" s="182">
        <f>O210*H210</f>
        <v>0</v>
      </c>
      <c r="Q210" s="182">
        <v>0</v>
      </c>
      <c r="R210" s="182">
        <f>Q210*H210</f>
        <v>0</v>
      </c>
      <c r="S210" s="182">
        <v>0</v>
      </c>
      <c r="T210" s="183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4" t="s">
        <v>81</v>
      </c>
      <c r="AT210" s="184" t="s">
        <v>127</v>
      </c>
      <c r="AU210" s="184" t="s">
        <v>80</v>
      </c>
      <c r="AY210" s="17" t="s">
        <v>124</v>
      </c>
      <c r="BE210" s="185">
        <f>IF(N210="základní",J210,0)</f>
        <v>0</v>
      </c>
      <c r="BF210" s="185">
        <f>IF(N210="snížená",J210,0)</f>
        <v>0</v>
      </c>
      <c r="BG210" s="185">
        <f>IF(N210="zákl. přenesená",J210,0)</f>
        <v>0</v>
      </c>
      <c r="BH210" s="185">
        <f>IF(N210="sníž. přenesená",J210,0)</f>
        <v>0</v>
      </c>
      <c r="BI210" s="185">
        <f>IF(N210="nulová",J210,0)</f>
        <v>0</v>
      </c>
      <c r="BJ210" s="17" t="s">
        <v>76</v>
      </c>
      <c r="BK210" s="185">
        <f>ROUND(I210*H210,2)</f>
        <v>0</v>
      </c>
      <c r="BL210" s="17" t="s">
        <v>81</v>
      </c>
      <c r="BM210" s="184" t="s">
        <v>1231</v>
      </c>
    </row>
    <row r="211" spans="1:47" s="2" customFormat="1" ht="11.25">
      <c r="A211" s="34"/>
      <c r="B211" s="35"/>
      <c r="C211" s="36"/>
      <c r="D211" s="186" t="s">
        <v>133</v>
      </c>
      <c r="E211" s="36"/>
      <c r="F211" s="187" t="s">
        <v>1232</v>
      </c>
      <c r="G211" s="36"/>
      <c r="H211" s="36"/>
      <c r="I211" s="188"/>
      <c r="J211" s="36"/>
      <c r="K211" s="36"/>
      <c r="L211" s="39"/>
      <c r="M211" s="189"/>
      <c r="N211" s="190"/>
      <c r="O211" s="64"/>
      <c r="P211" s="64"/>
      <c r="Q211" s="64"/>
      <c r="R211" s="64"/>
      <c r="S211" s="64"/>
      <c r="T211" s="65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133</v>
      </c>
      <c r="AU211" s="17" t="s">
        <v>80</v>
      </c>
    </row>
    <row r="212" spans="2:51" s="15" customFormat="1" ht="11.25">
      <c r="B212" s="224"/>
      <c r="C212" s="225"/>
      <c r="D212" s="193" t="s">
        <v>135</v>
      </c>
      <c r="E212" s="226" t="s">
        <v>19</v>
      </c>
      <c r="F212" s="227" t="s">
        <v>920</v>
      </c>
      <c r="G212" s="225"/>
      <c r="H212" s="226" t="s">
        <v>19</v>
      </c>
      <c r="I212" s="228"/>
      <c r="J212" s="225"/>
      <c r="K212" s="225"/>
      <c r="L212" s="229"/>
      <c r="M212" s="230"/>
      <c r="N212" s="231"/>
      <c r="O212" s="231"/>
      <c r="P212" s="231"/>
      <c r="Q212" s="231"/>
      <c r="R212" s="231"/>
      <c r="S212" s="231"/>
      <c r="T212" s="232"/>
      <c r="AT212" s="233" t="s">
        <v>135</v>
      </c>
      <c r="AU212" s="233" t="s">
        <v>80</v>
      </c>
      <c r="AV212" s="15" t="s">
        <v>76</v>
      </c>
      <c r="AW212" s="15" t="s">
        <v>33</v>
      </c>
      <c r="AX212" s="15" t="s">
        <v>71</v>
      </c>
      <c r="AY212" s="233" t="s">
        <v>124</v>
      </c>
    </row>
    <row r="213" spans="2:51" s="13" customFormat="1" ht="11.25">
      <c r="B213" s="191"/>
      <c r="C213" s="192"/>
      <c r="D213" s="193" t="s">
        <v>135</v>
      </c>
      <c r="E213" s="194" t="s">
        <v>19</v>
      </c>
      <c r="F213" s="195" t="s">
        <v>1233</v>
      </c>
      <c r="G213" s="192"/>
      <c r="H213" s="196">
        <v>36</v>
      </c>
      <c r="I213" s="197"/>
      <c r="J213" s="192"/>
      <c r="K213" s="192"/>
      <c r="L213" s="198"/>
      <c r="M213" s="199"/>
      <c r="N213" s="200"/>
      <c r="O213" s="200"/>
      <c r="P213" s="200"/>
      <c r="Q213" s="200"/>
      <c r="R213" s="200"/>
      <c r="S213" s="200"/>
      <c r="T213" s="201"/>
      <c r="AT213" s="202" t="s">
        <v>135</v>
      </c>
      <c r="AU213" s="202" t="s">
        <v>80</v>
      </c>
      <c r="AV213" s="13" t="s">
        <v>80</v>
      </c>
      <c r="AW213" s="13" t="s">
        <v>33</v>
      </c>
      <c r="AX213" s="13" t="s">
        <v>71</v>
      </c>
      <c r="AY213" s="202" t="s">
        <v>124</v>
      </c>
    </row>
    <row r="214" spans="2:51" s="14" customFormat="1" ht="11.25">
      <c r="B214" s="203"/>
      <c r="C214" s="204"/>
      <c r="D214" s="193" t="s">
        <v>135</v>
      </c>
      <c r="E214" s="205" t="s">
        <v>19</v>
      </c>
      <c r="F214" s="206" t="s">
        <v>137</v>
      </c>
      <c r="G214" s="204"/>
      <c r="H214" s="207">
        <v>36</v>
      </c>
      <c r="I214" s="208"/>
      <c r="J214" s="204"/>
      <c r="K214" s="204"/>
      <c r="L214" s="209"/>
      <c r="M214" s="210"/>
      <c r="N214" s="211"/>
      <c r="O214" s="211"/>
      <c r="P214" s="211"/>
      <c r="Q214" s="211"/>
      <c r="R214" s="211"/>
      <c r="S214" s="211"/>
      <c r="T214" s="212"/>
      <c r="AT214" s="213" t="s">
        <v>135</v>
      </c>
      <c r="AU214" s="213" t="s">
        <v>80</v>
      </c>
      <c r="AV214" s="14" t="s">
        <v>81</v>
      </c>
      <c r="AW214" s="14" t="s">
        <v>33</v>
      </c>
      <c r="AX214" s="14" t="s">
        <v>76</v>
      </c>
      <c r="AY214" s="213" t="s">
        <v>124</v>
      </c>
    </row>
    <row r="215" spans="1:65" s="2" customFormat="1" ht="37.9" customHeight="1">
      <c r="A215" s="34"/>
      <c r="B215" s="35"/>
      <c r="C215" s="214" t="s">
        <v>302</v>
      </c>
      <c r="D215" s="214" t="s">
        <v>147</v>
      </c>
      <c r="E215" s="215" t="s">
        <v>1234</v>
      </c>
      <c r="F215" s="216" t="s">
        <v>1235</v>
      </c>
      <c r="G215" s="217" t="s">
        <v>224</v>
      </c>
      <c r="H215" s="218">
        <v>36</v>
      </c>
      <c r="I215" s="219">
        <v>0</v>
      </c>
      <c r="J215" s="220">
        <f>ROUND(I215*H215,2)</f>
        <v>0</v>
      </c>
      <c r="K215" s="216" t="s">
        <v>19</v>
      </c>
      <c r="L215" s="221"/>
      <c r="M215" s="222" t="s">
        <v>19</v>
      </c>
      <c r="N215" s="223" t="s">
        <v>42</v>
      </c>
      <c r="O215" s="64"/>
      <c r="P215" s="182">
        <f>O215*H215</f>
        <v>0</v>
      </c>
      <c r="Q215" s="182">
        <v>0.0177</v>
      </c>
      <c r="R215" s="182">
        <f>Q215*H215</f>
        <v>0.6372</v>
      </c>
      <c r="S215" s="182">
        <v>0</v>
      </c>
      <c r="T215" s="183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4" t="s">
        <v>151</v>
      </c>
      <c r="AT215" s="184" t="s">
        <v>147</v>
      </c>
      <c r="AU215" s="184" t="s">
        <v>80</v>
      </c>
      <c r="AY215" s="17" t="s">
        <v>124</v>
      </c>
      <c r="BE215" s="185">
        <f>IF(N215="základní",J215,0)</f>
        <v>0</v>
      </c>
      <c r="BF215" s="185">
        <f>IF(N215="snížená",J215,0)</f>
        <v>0</v>
      </c>
      <c r="BG215" s="185">
        <f>IF(N215="zákl. přenesená",J215,0)</f>
        <v>0</v>
      </c>
      <c r="BH215" s="185">
        <f>IF(N215="sníž. přenesená",J215,0)</f>
        <v>0</v>
      </c>
      <c r="BI215" s="185">
        <f>IF(N215="nulová",J215,0)</f>
        <v>0</v>
      </c>
      <c r="BJ215" s="17" t="s">
        <v>76</v>
      </c>
      <c r="BK215" s="185">
        <f>ROUND(I215*H215,2)</f>
        <v>0</v>
      </c>
      <c r="BL215" s="17" t="s">
        <v>81</v>
      </c>
      <c r="BM215" s="184" t="s">
        <v>1236</v>
      </c>
    </row>
    <row r="216" spans="2:51" s="13" customFormat="1" ht="11.25">
      <c r="B216" s="191"/>
      <c r="C216" s="192"/>
      <c r="D216" s="193" t="s">
        <v>135</v>
      </c>
      <c r="E216" s="194" t="s">
        <v>19</v>
      </c>
      <c r="F216" s="195" t="s">
        <v>1233</v>
      </c>
      <c r="G216" s="192"/>
      <c r="H216" s="196">
        <v>36</v>
      </c>
      <c r="I216" s="197"/>
      <c r="J216" s="192"/>
      <c r="K216" s="192"/>
      <c r="L216" s="198"/>
      <c r="M216" s="199"/>
      <c r="N216" s="200"/>
      <c r="O216" s="200"/>
      <c r="P216" s="200"/>
      <c r="Q216" s="200"/>
      <c r="R216" s="200"/>
      <c r="S216" s="200"/>
      <c r="T216" s="201"/>
      <c r="AT216" s="202" t="s">
        <v>135</v>
      </c>
      <c r="AU216" s="202" t="s">
        <v>80</v>
      </c>
      <c r="AV216" s="13" t="s">
        <v>80</v>
      </c>
      <c r="AW216" s="13" t="s">
        <v>33</v>
      </c>
      <c r="AX216" s="13" t="s">
        <v>71</v>
      </c>
      <c r="AY216" s="202" t="s">
        <v>124</v>
      </c>
    </row>
    <row r="217" spans="2:51" s="14" customFormat="1" ht="11.25">
      <c r="B217" s="203"/>
      <c r="C217" s="204"/>
      <c r="D217" s="193" t="s">
        <v>135</v>
      </c>
      <c r="E217" s="205" t="s">
        <v>19</v>
      </c>
      <c r="F217" s="206" t="s">
        <v>137</v>
      </c>
      <c r="G217" s="204"/>
      <c r="H217" s="207">
        <v>36</v>
      </c>
      <c r="I217" s="208"/>
      <c r="J217" s="204"/>
      <c r="K217" s="204"/>
      <c r="L217" s="209"/>
      <c r="M217" s="210"/>
      <c r="N217" s="211"/>
      <c r="O217" s="211"/>
      <c r="P217" s="211"/>
      <c r="Q217" s="211"/>
      <c r="R217" s="211"/>
      <c r="S217" s="211"/>
      <c r="T217" s="212"/>
      <c r="AT217" s="213" t="s">
        <v>135</v>
      </c>
      <c r="AU217" s="213" t="s">
        <v>80</v>
      </c>
      <c r="AV217" s="14" t="s">
        <v>81</v>
      </c>
      <c r="AW217" s="14" t="s">
        <v>33</v>
      </c>
      <c r="AX217" s="14" t="s">
        <v>76</v>
      </c>
      <c r="AY217" s="213" t="s">
        <v>124</v>
      </c>
    </row>
    <row r="218" spans="1:65" s="2" customFormat="1" ht="33" customHeight="1">
      <c r="A218" s="34"/>
      <c r="B218" s="35"/>
      <c r="C218" s="173" t="s">
        <v>257</v>
      </c>
      <c r="D218" s="173" t="s">
        <v>127</v>
      </c>
      <c r="E218" s="174" t="s">
        <v>1237</v>
      </c>
      <c r="F218" s="175" t="s">
        <v>1238</v>
      </c>
      <c r="G218" s="176" t="s">
        <v>224</v>
      </c>
      <c r="H218" s="177">
        <v>9</v>
      </c>
      <c r="I218" s="178">
        <v>0</v>
      </c>
      <c r="J218" s="179">
        <f>ROUND(I218*H218,2)</f>
        <v>0</v>
      </c>
      <c r="K218" s="175" t="s">
        <v>131</v>
      </c>
      <c r="L218" s="39"/>
      <c r="M218" s="180" t="s">
        <v>19</v>
      </c>
      <c r="N218" s="181" t="s">
        <v>42</v>
      </c>
      <c r="O218" s="64"/>
      <c r="P218" s="182">
        <f>O218*H218</f>
        <v>0</v>
      </c>
      <c r="Q218" s="182">
        <v>0</v>
      </c>
      <c r="R218" s="182">
        <f>Q218*H218</f>
        <v>0</v>
      </c>
      <c r="S218" s="182">
        <v>0</v>
      </c>
      <c r="T218" s="183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4" t="s">
        <v>81</v>
      </c>
      <c r="AT218" s="184" t="s">
        <v>127</v>
      </c>
      <c r="AU218" s="184" t="s">
        <v>80</v>
      </c>
      <c r="AY218" s="17" t="s">
        <v>124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17" t="s">
        <v>76</v>
      </c>
      <c r="BK218" s="185">
        <f>ROUND(I218*H218,2)</f>
        <v>0</v>
      </c>
      <c r="BL218" s="17" t="s">
        <v>81</v>
      </c>
      <c r="BM218" s="184" t="s">
        <v>1239</v>
      </c>
    </row>
    <row r="219" spans="1:47" s="2" customFormat="1" ht="11.25">
      <c r="A219" s="34"/>
      <c r="B219" s="35"/>
      <c r="C219" s="36"/>
      <c r="D219" s="186" t="s">
        <v>133</v>
      </c>
      <c r="E219" s="36"/>
      <c r="F219" s="187" t="s">
        <v>1240</v>
      </c>
      <c r="G219" s="36"/>
      <c r="H219" s="36"/>
      <c r="I219" s="188"/>
      <c r="J219" s="36"/>
      <c r="K219" s="36"/>
      <c r="L219" s="39"/>
      <c r="M219" s="189"/>
      <c r="N219" s="190"/>
      <c r="O219" s="64"/>
      <c r="P219" s="64"/>
      <c r="Q219" s="64"/>
      <c r="R219" s="64"/>
      <c r="S219" s="64"/>
      <c r="T219" s="65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133</v>
      </c>
      <c r="AU219" s="17" t="s">
        <v>80</v>
      </c>
    </row>
    <row r="220" spans="2:51" s="15" customFormat="1" ht="11.25">
      <c r="B220" s="224"/>
      <c r="C220" s="225"/>
      <c r="D220" s="193" t="s">
        <v>135</v>
      </c>
      <c r="E220" s="226" t="s">
        <v>19</v>
      </c>
      <c r="F220" s="227" t="s">
        <v>920</v>
      </c>
      <c r="G220" s="225"/>
      <c r="H220" s="226" t="s">
        <v>19</v>
      </c>
      <c r="I220" s="228"/>
      <c r="J220" s="225"/>
      <c r="K220" s="225"/>
      <c r="L220" s="229"/>
      <c r="M220" s="230"/>
      <c r="N220" s="231"/>
      <c r="O220" s="231"/>
      <c r="P220" s="231"/>
      <c r="Q220" s="231"/>
      <c r="R220" s="231"/>
      <c r="S220" s="231"/>
      <c r="T220" s="232"/>
      <c r="AT220" s="233" t="s">
        <v>135</v>
      </c>
      <c r="AU220" s="233" t="s">
        <v>80</v>
      </c>
      <c r="AV220" s="15" t="s">
        <v>76</v>
      </c>
      <c r="AW220" s="15" t="s">
        <v>33</v>
      </c>
      <c r="AX220" s="15" t="s">
        <v>71</v>
      </c>
      <c r="AY220" s="233" t="s">
        <v>124</v>
      </c>
    </row>
    <row r="221" spans="2:51" s="13" customFormat="1" ht="11.25">
      <c r="B221" s="191"/>
      <c r="C221" s="192"/>
      <c r="D221" s="193" t="s">
        <v>135</v>
      </c>
      <c r="E221" s="194" t="s">
        <v>19</v>
      </c>
      <c r="F221" s="195" t="s">
        <v>1241</v>
      </c>
      <c r="G221" s="192"/>
      <c r="H221" s="196">
        <v>9</v>
      </c>
      <c r="I221" s="197"/>
      <c r="J221" s="192"/>
      <c r="K221" s="192"/>
      <c r="L221" s="198"/>
      <c r="M221" s="199"/>
      <c r="N221" s="200"/>
      <c r="O221" s="200"/>
      <c r="P221" s="200"/>
      <c r="Q221" s="200"/>
      <c r="R221" s="200"/>
      <c r="S221" s="200"/>
      <c r="T221" s="201"/>
      <c r="AT221" s="202" t="s">
        <v>135</v>
      </c>
      <c r="AU221" s="202" t="s">
        <v>80</v>
      </c>
      <c r="AV221" s="13" t="s">
        <v>80</v>
      </c>
      <c r="AW221" s="13" t="s">
        <v>33</v>
      </c>
      <c r="AX221" s="13" t="s">
        <v>71</v>
      </c>
      <c r="AY221" s="202" t="s">
        <v>124</v>
      </c>
    </row>
    <row r="222" spans="2:51" s="14" customFormat="1" ht="11.25">
      <c r="B222" s="203"/>
      <c r="C222" s="204"/>
      <c r="D222" s="193" t="s">
        <v>135</v>
      </c>
      <c r="E222" s="205" t="s">
        <v>19</v>
      </c>
      <c r="F222" s="206" t="s">
        <v>137</v>
      </c>
      <c r="G222" s="204"/>
      <c r="H222" s="207">
        <v>9</v>
      </c>
      <c r="I222" s="208"/>
      <c r="J222" s="204"/>
      <c r="K222" s="204"/>
      <c r="L222" s="209"/>
      <c r="M222" s="210"/>
      <c r="N222" s="211"/>
      <c r="O222" s="211"/>
      <c r="P222" s="211"/>
      <c r="Q222" s="211"/>
      <c r="R222" s="211"/>
      <c r="S222" s="211"/>
      <c r="T222" s="212"/>
      <c r="AT222" s="213" t="s">
        <v>135</v>
      </c>
      <c r="AU222" s="213" t="s">
        <v>80</v>
      </c>
      <c r="AV222" s="14" t="s">
        <v>81</v>
      </c>
      <c r="AW222" s="14" t="s">
        <v>33</v>
      </c>
      <c r="AX222" s="14" t="s">
        <v>76</v>
      </c>
      <c r="AY222" s="213" t="s">
        <v>124</v>
      </c>
    </row>
    <row r="223" spans="1:65" s="2" customFormat="1" ht="37.9" customHeight="1">
      <c r="A223" s="34"/>
      <c r="B223" s="35"/>
      <c r="C223" s="214" t="s">
        <v>311</v>
      </c>
      <c r="D223" s="214" t="s">
        <v>147</v>
      </c>
      <c r="E223" s="215" t="s">
        <v>1242</v>
      </c>
      <c r="F223" s="216" t="s">
        <v>1243</v>
      </c>
      <c r="G223" s="217" t="s">
        <v>224</v>
      </c>
      <c r="H223" s="218">
        <v>9</v>
      </c>
      <c r="I223" s="219">
        <v>0</v>
      </c>
      <c r="J223" s="220">
        <f>ROUND(I223*H223,2)</f>
        <v>0</v>
      </c>
      <c r="K223" s="216" t="s">
        <v>19</v>
      </c>
      <c r="L223" s="221"/>
      <c r="M223" s="222" t="s">
        <v>19</v>
      </c>
      <c r="N223" s="223" t="s">
        <v>42</v>
      </c>
      <c r="O223" s="64"/>
      <c r="P223" s="182">
        <f>O223*H223</f>
        <v>0</v>
      </c>
      <c r="Q223" s="182">
        <v>0.028</v>
      </c>
      <c r="R223" s="182">
        <f>Q223*H223</f>
        <v>0.252</v>
      </c>
      <c r="S223" s="182">
        <v>0</v>
      </c>
      <c r="T223" s="183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4" t="s">
        <v>151</v>
      </c>
      <c r="AT223" s="184" t="s">
        <v>147</v>
      </c>
      <c r="AU223" s="184" t="s">
        <v>80</v>
      </c>
      <c r="AY223" s="17" t="s">
        <v>124</v>
      </c>
      <c r="BE223" s="185">
        <f>IF(N223="základní",J223,0)</f>
        <v>0</v>
      </c>
      <c r="BF223" s="185">
        <f>IF(N223="snížená",J223,0)</f>
        <v>0</v>
      </c>
      <c r="BG223" s="185">
        <f>IF(N223="zákl. přenesená",J223,0)</f>
        <v>0</v>
      </c>
      <c r="BH223" s="185">
        <f>IF(N223="sníž. přenesená",J223,0)</f>
        <v>0</v>
      </c>
      <c r="BI223" s="185">
        <f>IF(N223="nulová",J223,0)</f>
        <v>0</v>
      </c>
      <c r="BJ223" s="17" t="s">
        <v>76</v>
      </c>
      <c r="BK223" s="185">
        <f>ROUND(I223*H223,2)</f>
        <v>0</v>
      </c>
      <c r="BL223" s="17" t="s">
        <v>81</v>
      </c>
      <c r="BM223" s="184" t="s">
        <v>1244</v>
      </c>
    </row>
    <row r="224" spans="2:51" s="13" customFormat="1" ht="11.25">
      <c r="B224" s="191"/>
      <c r="C224" s="192"/>
      <c r="D224" s="193" t="s">
        <v>135</v>
      </c>
      <c r="E224" s="194" t="s">
        <v>19</v>
      </c>
      <c r="F224" s="195" t="s">
        <v>1241</v>
      </c>
      <c r="G224" s="192"/>
      <c r="H224" s="196">
        <v>9</v>
      </c>
      <c r="I224" s="197"/>
      <c r="J224" s="192"/>
      <c r="K224" s="192"/>
      <c r="L224" s="198"/>
      <c r="M224" s="199"/>
      <c r="N224" s="200"/>
      <c r="O224" s="200"/>
      <c r="P224" s="200"/>
      <c r="Q224" s="200"/>
      <c r="R224" s="200"/>
      <c r="S224" s="200"/>
      <c r="T224" s="201"/>
      <c r="AT224" s="202" t="s">
        <v>135</v>
      </c>
      <c r="AU224" s="202" t="s">
        <v>80</v>
      </c>
      <c r="AV224" s="13" t="s">
        <v>80</v>
      </c>
      <c r="AW224" s="13" t="s">
        <v>33</v>
      </c>
      <c r="AX224" s="13" t="s">
        <v>71</v>
      </c>
      <c r="AY224" s="202" t="s">
        <v>124</v>
      </c>
    </row>
    <row r="225" spans="2:51" s="14" customFormat="1" ht="11.25">
      <c r="B225" s="203"/>
      <c r="C225" s="204"/>
      <c r="D225" s="193" t="s">
        <v>135</v>
      </c>
      <c r="E225" s="205" t="s">
        <v>19</v>
      </c>
      <c r="F225" s="206" t="s">
        <v>137</v>
      </c>
      <c r="G225" s="204"/>
      <c r="H225" s="207">
        <v>9</v>
      </c>
      <c r="I225" s="208"/>
      <c r="J225" s="204"/>
      <c r="K225" s="204"/>
      <c r="L225" s="209"/>
      <c r="M225" s="210"/>
      <c r="N225" s="211"/>
      <c r="O225" s="211"/>
      <c r="P225" s="211"/>
      <c r="Q225" s="211"/>
      <c r="R225" s="211"/>
      <c r="S225" s="211"/>
      <c r="T225" s="212"/>
      <c r="AT225" s="213" t="s">
        <v>135</v>
      </c>
      <c r="AU225" s="213" t="s">
        <v>80</v>
      </c>
      <c r="AV225" s="14" t="s">
        <v>81</v>
      </c>
      <c r="AW225" s="14" t="s">
        <v>33</v>
      </c>
      <c r="AX225" s="14" t="s">
        <v>76</v>
      </c>
      <c r="AY225" s="213" t="s">
        <v>124</v>
      </c>
    </row>
    <row r="226" spans="1:65" s="2" customFormat="1" ht="49.15" customHeight="1">
      <c r="A226" s="34"/>
      <c r="B226" s="35"/>
      <c r="C226" s="173" t="s">
        <v>316</v>
      </c>
      <c r="D226" s="173" t="s">
        <v>127</v>
      </c>
      <c r="E226" s="174" t="s">
        <v>1245</v>
      </c>
      <c r="F226" s="175" t="s">
        <v>1246</v>
      </c>
      <c r="G226" s="176" t="s">
        <v>177</v>
      </c>
      <c r="H226" s="177">
        <v>7</v>
      </c>
      <c r="I226" s="178">
        <v>0</v>
      </c>
      <c r="J226" s="179">
        <f>ROUND(I226*H226,2)</f>
        <v>0</v>
      </c>
      <c r="K226" s="175" t="s">
        <v>131</v>
      </c>
      <c r="L226" s="39"/>
      <c r="M226" s="180" t="s">
        <v>19</v>
      </c>
      <c r="N226" s="181" t="s">
        <v>42</v>
      </c>
      <c r="O226" s="64"/>
      <c r="P226" s="182">
        <f>O226*H226</f>
        <v>0</v>
      </c>
      <c r="Q226" s="182">
        <v>0</v>
      </c>
      <c r="R226" s="182">
        <f>Q226*H226</f>
        <v>0</v>
      </c>
      <c r="S226" s="182">
        <v>0.0116</v>
      </c>
      <c r="T226" s="183">
        <f>S226*H226</f>
        <v>0.0812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4" t="s">
        <v>81</v>
      </c>
      <c r="AT226" s="184" t="s">
        <v>127</v>
      </c>
      <c r="AU226" s="184" t="s">
        <v>80</v>
      </c>
      <c r="AY226" s="17" t="s">
        <v>124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17" t="s">
        <v>76</v>
      </c>
      <c r="BK226" s="185">
        <f>ROUND(I226*H226,2)</f>
        <v>0</v>
      </c>
      <c r="BL226" s="17" t="s">
        <v>81</v>
      </c>
      <c r="BM226" s="184" t="s">
        <v>1247</v>
      </c>
    </row>
    <row r="227" spans="1:47" s="2" customFormat="1" ht="11.25">
      <c r="A227" s="34"/>
      <c r="B227" s="35"/>
      <c r="C227" s="36"/>
      <c r="D227" s="186" t="s">
        <v>133</v>
      </c>
      <c r="E227" s="36"/>
      <c r="F227" s="187" t="s">
        <v>1248</v>
      </c>
      <c r="G227" s="36"/>
      <c r="H227" s="36"/>
      <c r="I227" s="188"/>
      <c r="J227" s="36"/>
      <c r="K227" s="36"/>
      <c r="L227" s="39"/>
      <c r="M227" s="189"/>
      <c r="N227" s="190"/>
      <c r="O227" s="64"/>
      <c r="P227" s="64"/>
      <c r="Q227" s="64"/>
      <c r="R227" s="64"/>
      <c r="S227" s="64"/>
      <c r="T227" s="65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133</v>
      </c>
      <c r="AU227" s="17" t="s">
        <v>80</v>
      </c>
    </row>
    <row r="228" spans="2:51" s="15" customFormat="1" ht="11.25">
      <c r="B228" s="224"/>
      <c r="C228" s="225"/>
      <c r="D228" s="193" t="s">
        <v>135</v>
      </c>
      <c r="E228" s="226" t="s">
        <v>19</v>
      </c>
      <c r="F228" s="227" t="s">
        <v>1249</v>
      </c>
      <c r="G228" s="225"/>
      <c r="H228" s="226" t="s">
        <v>19</v>
      </c>
      <c r="I228" s="228"/>
      <c r="J228" s="225"/>
      <c r="K228" s="225"/>
      <c r="L228" s="229"/>
      <c r="M228" s="230"/>
      <c r="N228" s="231"/>
      <c r="O228" s="231"/>
      <c r="P228" s="231"/>
      <c r="Q228" s="231"/>
      <c r="R228" s="231"/>
      <c r="S228" s="231"/>
      <c r="T228" s="232"/>
      <c r="AT228" s="233" t="s">
        <v>135</v>
      </c>
      <c r="AU228" s="233" t="s">
        <v>80</v>
      </c>
      <c r="AV228" s="15" t="s">
        <v>76</v>
      </c>
      <c r="AW228" s="15" t="s">
        <v>33</v>
      </c>
      <c r="AX228" s="15" t="s">
        <v>71</v>
      </c>
      <c r="AY228" s="233" t="s">
        <v>124</v>
      </c>
    </row>
    <row r="229" spans="2:51" s="13" customFormat="1" ht="11.25">
      <c r="B229" s="191"/>
      <c r="C229" s="192"/>
      <c r="D229" s="193" t="s">
        <v>135</v>
      </c>
      <c r="E229" s="194" t="s">
        <v>19</v>
      </c>
      <c r="F229" s="195" t="s">
        <v>163</v>
      </c>
      <c r="G229" s="192"/>
      <c r="H229" s="196">
        <v>7</v>
      </c>
      <c r="I229" s="197"/>
      <c r="J229" s="192"/>
      <c r="K229" s="192"/>
      <c r="L229" s="198"/>
      <c r="M229" s="199"/>
      <c r="N229" s="200"/>
      <c r="O229" s="200"/>
      <c r="P229" s="200"/>
      <c r="Q229" s="200"/>
      <c r="R229" s="200"/>
      <c r="S229" s="200"/>
      <c r="T229" s="201"/>
      <c r="AT229" s="202" t="s">
        <v>135</v>
      </c>
      <c r="AU229" s="202" t="s">
        <v>80</v>
      </c>
      <c r="AV229" s="13" t="s">
        <v>80</v>
      </c>
      <c r="AW229" s="13" t="s">
        <v>33</v>
      </c>
      <c r="AX229" s="13" t="s">
        <v>71</v>
      </c>
      <c r="AY229" s="202" t="s">
        <v>124</v>
      </c>
    </row>
    <row r="230" spans="2:51" s="14" customFormat="1" ht="11.25">
      <c r="B230" s="203"/>
      <c r="C230" s="204"/>
      <c r="D230" s="193" t="s">
        <v>135</v>
      </c>
      <c r="E230" s="205" t="s">
        <v>19</v>
      </c>
      <c r="F230" s="206" t="s">
        <v>137</v>
      </c>
      <c r="G230" s="204"/>
      <c r="H230" s="207">
        <v>7</v>
      </c>
      <c r="I230" s="208"/>
      <c r="J230" s="204"/>
      <c r="K230" s="204"/>
      <c r="L230" s="209"/>
      <c r="M230" s="210"/>
      <c r="N230" s="211"/>
      <c r="O230" s="211"/>
      <c r="P230" s="211"/>
      <c r="Q230" s="211"/>
      <c r="R230" s="211"/>
      <c r="S230" s="211"/>
      <c r="T230" s="212"/>
      <c r="AT230" s="213" t="s">
        <v>135</v>
      </c>
      <c r="AU230" s="213" t="s">
        <v>80</v>
      </c>
      <c r="AV230" s="14" t="s">
        <v>81</v>
      </c>
      <c r="AW230" s="14" t="s">
        <v>33</v>
      </c>
      <c r="AX230" s="14" t="s">
        <v>76</v>
      </c>
      <c r="AY230" s="213" t="s">
        <v>124</v>
      </c>
    </row>
    <row r="231" spans="1:65" s="2" customFormat="1" ht="55.5" customHeight="1">
      <c r="A231" s="34"/>
      <c r="B231" s="35"/>
      <c r="C231" s="214" t="s">
        <v>322</v>
      </c>
      <c r="D231" s="214" t="s">
        <v>147</v>
      </c>
      <c r="E231" s="215" t="s">
        <v>1250</v>
      </c>
      <c r="F231" s="216" t="s">
        <v>1251</v>
      </c>
      <c r="G231" s="217" t="s">
        <v>177</v>
      </c>
      <c r="H231" s="218">
        <v>1</v>
      </c>
      <c r="I231" s="219">
        <v>0</v>
      </c>
      <c r="J231" s="220">
        <f>ROUND(I231*H231,2)</f>
        <v>0</v>
      </c>
      <c r="K231" s="216" t="s">
        <v>19</v>
      </c>
      <c r="L231" s="221"/>
      <c r="M231" s="222" t="s">
        <v>19</v>
      </c>
      <c r="N231" s="223" t="s">
        <v>42</v>
      </c>
      <c r="O231" s="64"/>
      <c r="P231" s="182">
        <f>O231*H231</f>
        <v>0</v>
      </c>
      <c r="Q231" s="182">
        <v>0.0092</v>
      </c>
      <c r="R231" s="182">
        <f>Q231*H231</f>
        <v>0.0092</v>
      </c>
      <c r="S231" s="182">
        <v>0</v>
      </c>
      <c r="T231" s="183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4" t="s">
        <v>151</v>
      </c>
      <c r="AT231" s="184" t="s">
        <v>147</v>
      </c>
      <c r="AU231" s="184" t="s">
        <v>80</v>
      </c>
      <c r="AY231" s="17" t="s">
        <v>124</v>
      </c>
      <c r="BE231" s="185">
        <f>IF(N231="základní",J231,0)</f>
        <v>0</v>
      </c>
      <c r="BF231" s="185">
        <f>IF(N231="snížená",J231,0)</f>
        <v>0</v>
      </c>
      <c r="BG231" s="185">
        <f>IF(N231="zákl. přenesená",J231,0)</f>
        <v>0</v>
      </c>
      <c r="BH231" s="185">
        <f>IF(N231="sníž. přenesená",J231,0)</f>
        <v>0</v>
      </c>
      <c r="BI231" s="185">
        <f>IF(N231="nulová",J231,0)</f>
        <v>0</v>
      </c>
      <c r="BJ231" s="17" t="s">
        <v>76</v>
      </c>
      <c r="BK231" s="185">
        <f>ROUND(I231*H231,2)</f>
        <v>0</v>
      </c>
      <c r="BL231" s="17" t="s">
        <v>81</v>
      </c>
      <c r="BM231" s="184" t="s">
        <v>1252</v>
      </c>
    </row>
    <row r="232" spans="2:51" s="13" customFormat="1" ht="11.25">
      <c r="B232" s="191"/>
      <c r="C232" s="192"/>
      <c r="D232" s="193" t="s">
        <v>135</v>
      </c>
      <c r="E232" s="194" t="s">
        <v>19</v>
      </c>
      <c r="F232" s="195" t="s">
        <v>76</v>
      </c>
      <c r="G232" s="192"/>
      <c r="H232" s="196">
        <v>1</v>
      </c>
      <c r="I232" s="197"/>
      <c r="J232" s="192"/>
      <c r="K232" s="192"/>
      <c r="L232" s="198"/>
      <c r="M232" s="199"/>
      <c r="N232" s="200"/>
      <c r="O232" s="200"/>
      <c r="P232" s="200"/>
      <c r="Q232" s="200"/>
      <c r="R232" s="200"/>
      <c r="S232" s="200"/>
      <c r="T232" s="201"/>
      <c r="AT232" s="202" t="s">
        <v>135</v>
      </c>
      <c r="AU232" s="202" t="s">
        <v>80</v>
      </c>
      <c r="AV232" s="13" t="s">
        <v>80</v>
      </c>
      <c r="AW232" s="13" t="s">
        <v>33</v>
      </c>
      <c r="AX232" s="13" t="s">
        <v>76</v>
      </c>
      <c r="AY232" s="202" t="s">
        <v>124</v>
      </c>
    </row>
    <row r="233" spans="1:65" s="2" customFormat="1" ht="55.5" customHeight="1">
      <c r="A233" s="34"/>
      <c r="B233" s="35"/>
      <c r="C233" s="214" t="s">
        <v>327</v>
      </c>
      <c r="D233" s="214" t="s">
        <v>147</v>
      </c>
      <c r="E233" s="215" t="s">
        <v>1253</v>
      </c>
      <c r="F233" s="216" t="s">
        <v>1254</v>
      </c>
      <c r="G233" s="217" t="s">
        <v>177</v>
      </c>
      <c r="H233" s="218">
        <v>4</v>
      </c>
      <c r="I233" s="219">
        <v>0</v>
      </c>
      <c r="J233" s="220">
        <f>ROUND(I233*H233,2)</f>
        <v>0</v>
      </c>
      <c r="K233" s="216" t="s">
        <v>19</v>
      </c>
      <c r="L233" s="221"/>
      <c r="M233" s="222" t="s">
        <v>19</v>
      </c>
      <c r="N233" s="223" t="s">
        <v>42</v>
      </c>
      <c r="O233" s="64"/>
      <c r="P233" s="182">
        <f>O233*H233</f>
        <v>0</v>
      </c>
      <c r="Q233" s="182">
        <v>0.0101</v>
      </c>
      <c r="R233" s="182">
        <f>Q233*H233</f>
        <v>0.0404</v>
      </c>
      <c r="S233" s="182">
        <v>0</v>
      </c>
      <c r="T233" s="183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4" t="s">
        <v>151</v>
      </c>
      <c r="AT233" s="184" t="s">
        <v>147</v>
      </c>
      <c r="AU233" s="184" t="s">
        <v>80</v>
      </c>
      <c r="AY233" s="17" t="s">
        <v>124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17" t="s">
        <v>76</v>
      </c>
      <c r="BK233" s="185">
        <f>ROUND(I233*H233,2)</f>
        <v>0</v>
      </c>
      <c r="BL233" s="17" t="s">
        <v>81</v>
      </c>
      <c r="BM233" s="184" t="s">
        <v>1255</v>
      </c>
    </row>
    <row r="234" spans="2:51" s="13" customFormat="1" ht="11.25">
      <c r="B234" s="191"/>
      <c r="C234" s="192"/>
      <c r="D234" s="193" t="s">
        <v>135</v>
      </c>
      <c r="E234" s="194" t="s">
        <v>19</v>
      </c>
      <c r="F234" s="195" t="s">
        <v>81</v>
      </c>
      <c r="G234" s="192"/>
      <c r="H234" s="196">
        <v>4</v>
      </c>
      <c r="I234" s="197"/>
      <c r="J234" s="192"/>
      <c r="K234" s="192"/>
      <c r="L234" s="198"/>
      <c r="M234" s="199"/>
      <c r="N234" s="200"/>
      <c r="O234" s="200"/>
      <c r="P234" s="200"/>
      <c r="Q234" s="200"/>
      <c r="R234" s="200"/>
      <c r="S234" s="200"/>
      <c r="T234" s="201"/>
      <c r="AT234" s="202" t="s">
        <v>135</v>
      </c>
      <c r="AU234" s="202" t="s">
        <v>80</v>
      </c>
      <c r="AV234" s="13" t="s">
        <v>80</v>
      </c>
      <c r="AW234" s="13" t="s">
        <v>33</v>
      </c>
      <c r="AX234" s="13" t="s">
        <v>76</v>
      </c>
      <c r="AY234" s="202" t="s">
        <v>124</v>
      </c>
    </row>
    <row r="235" spans="1:65" s="2" customFormat="1" ht="16.5" customHeight="1">
      <c r="A235" s="34"/>
      <c r="B235" s="35"/>
      <c r="C235" s="214" t="s">
        <v>332</v>
      </c>
      <c r="D235" s="214" t="s">
        <v>147</v>
      </c>
      <c r="E235" s="215" t="s">
        <v>1256</v>
      </c>
      <c r="F235" s="216" t="s">
        <v>1257</v>
      </c>
      <c r="G235" s="217" t="s">
        <v>177</v>
      </c>
      <c r="H235" s="218">
        <v>1</v>
      </c>
      <c r="I235" s="219">
        <v>0</v>
      </c>
      <c r="J235" s="220">
        <f>ROUND(I235*H235,2)</f>
        <v>0</v>
      </c>
      <c r="K235" s="216" t="s">
        <v>19</v>
      </c>
      <c r="L235" s="221"/>
      <c r="M235" s="222" t="s">
        <v>19</v>
      </c>
      <c r="N235" s="223" t="s">
        <v>42</v>
      </c>
      <c r="O235" s="64"/>
      <c r="P235" s="182">
        <f>O235*H235</f>
        <v>0</v>
      </c>
      <c r="Q235" s="182">
        <v>0.0073</v>
      </c>
      <c r="R235" s="182">
        <f>Q235*H235</f>
        <v>0.0073</v>
      </c>
      <c r="S235" s="182">
        <v>0</v>
      </c>
      <c r="T235" s="183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4" t="s">
        <v>151</v>
      </c>
      <c r="AT235" s="184" t="s">
        <v>147</v>
      </c>
      <c r="AU235" s="184" t="s">
        <v>80</v>
      </c>
      <c r="AY235" s="17" t="s">
        <v>124</v>
      </c>
      <c r="BE235" s="185">
        <f>IF(N235="základní",J235,0)</f>
        <v>0</v>
      </c>
      <c r="BF235" s="185">
        <f>IF(N235="snížená",J235,0)</f>
        <v>0</v>
      </c>
      <c r="BG235" s="185">
        <f>IF(N235="zákl. přenesená",J235,0)</f>
        <v>0</v>
      </c>
      <c r="BH235" s="185">
        <f>IF(N235="sníž. přenesená",J235,0)</f>
        <v>0</v>
      </c>
      <c r="BI235" s="185">
        <f>IF(N235="nulová",J235,0)</f>
        <v>0</v>
      </c>
      <c r="BJ235" s="17" t="s">
        <v>76</v>
      </c>
      <c r="BK235" s="185">
        <f>ROUND(I235*H235,2)</f>
        <v>0</v>
      </c>
      <c r="BL235" s="17" t="s">
        <v>81</v>
      </c>
      <c r="BM235" s="184" t="s">
        <v>1258</v>
      </c>
    </row>
    <row r="236" spans="2:51" s="13" customFormat="1" ht="11.25">
      <c r="B236" s="191"/>
      <c r="C236" s="192"/>
      <c r="D236" s="193" t="s">
        <v>135</v>
      </c>
      <c r="E236" s="194" t="s">
        <v>19</v>
      </c>
      <c r="F236" s="195" t="s">
        <v>76</v>
      </c>
      <c r="G236" s="192"/>
      <c r="H236" s="196">
        <v>1</v>
      </c>
      <c r="I236" s="197"/>
      <c r="J236" s="192"/>
      <c r="K236" s="192"/>
      <c r="L236" s="198"/>
      <c r="M236" s="199"/>
      <c r="N236" s="200"/>
      <c r="O236" s="200"/>
      <c r="P236" s="200"/>
      <c r="Q236" s="200"/>
      <c r="R236" s="200"/>
      <c r="S236" s="200"/>
      <c r="T236" s="201"/>
      <c r="AT236" s="202" t="s">
        <v>135</v>
      </c>
      <c r="AU236" s="202" t="s">
        <v>80</v>
      </c>
      <c r="AV236" s="13" t="s">
        <v>80</v>
      </c>
      <c r="AW236" s="13" t="s">
        <v>33</v>
      </c>
      <c r="AX236" s="13" t="s">
        <v>76</v>
      </c>
      <c r="AY236" s="202" t="s">
        <v>124</v>
      </c>
    </row>
    <row r="237" spans="1:65" s="2" customFormat="1" ht="55.5" customHeight="1">
      <c r="A237" s="34"/>
      <c r="B237" s="35"/>
      <c r="C237" s="214" t="s">
        <v>339</v>
      </c>
      <c r="D237" s="214" t="s">
        <v>147</v>
      </c>
      <c r="E237" s="215" t="s">
        <v>1259</v>
      </c>
      <c r="F237" s="216" t="s">
        <v>1260</v>
      </c>
      <c r="G237" s="217" t="s">
        <v>177</v>
      </c>
      <c r="H237" s="218">
        <v>1</v>
      </c>
      <c r="I237" s="219">
        <v>0</v>
      </c>
      <c r="J237" s="220">
        <f>ROUND(I237*H237,2)</f>
        <v>0</v>
      </c>
      <c r="K237" s="216" t="s">
        <v>19</v>
      </c>
      <c r="L237" s="221"/>
      <c r="M237" s="222" t="s">
        <v>19</v>
      </c>
      <c r="N237" s="223" t="s">
        <v>42</v>
      </c>
      <c r="O237" s="64"/>
      <c r="P237" s="182">
        <f>O237*H237</f>
        <v>0</v>
      </c>
      <c r="Q237" s="182">
        <v>0.006</v>
      </c>
      <c r="R237" s="182">
        <f>Q237*H237</f>
        <v>0.006</v>
      </c>
      <c r="S237" s="182">
        <v>0</v>
      </c>
      <c r="T237" s="183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4" t="s">
        <v>151</v>
      </c>
      <c r="AT237" s="184" t="s">
        <v>147</v>
      </c>
      <c r="AU237" s="184" t="s">
        <v>80</v>
      </c>
      <c r="AY237" s="17" t="s">
        <v>124</v>
      </c>
      <c r="BE237" s="185">
        <f>IF(N237="základní",J237,0)</f>
        <v>0</v>
      </c>
      <c r="BF237" s="185">
        <f>IF(N237="snížená",J237,0)</f>
        <v>0</v>
      </c>
      <c r="BG237" s="185">
        <f>IF(N237="zákl. přenesená",J237,0)</f>
        <v>0</v>
      </c>
      <c r="BH237" s="185">
        <f>IF(N237="sníž. přenesená",J237,0)</f>
        <v>0</v>
      </c>
      <c r="BI237" s="185">
        <f>IF(N237="nulová",J237,0)</f>
        <v>0</v>
      </c>
      <c r="BJ237" s="17" t="s">
        <v>76</v>
      </c>
      <c r="BK237" s="185">
        <f>ROUND(I237*H237,2)</f>
        <v>0</v>
      </c>
      <c r="BL237" s="17" t="s">
        <v>81</v>
      </c>
      <c r="BM237" s="184" t="s">
        <v>1261</v>
      </c>
    </row>
    <row r="238" spans="2:51" s="13" customFormat="1" ht="11.25">
      <c r="B238" s="191"/>
      <c r="C238" s="192"/>
      <c r="D238" s="193" t="s">
        <v>135</v>
      </c>
      <c r="E238" s="194" t="s">
        <v>19</v>
      </c>
      <c r="F238" s="195" t="s">
        <v>76</v>
      </c>
      <c r="G238" s="192"/>
      <c r="H238" s="196">
        <v>1</v>
      </c>
      <c r="I238" s="197"/>
      <c r="J238" s="192"/>
      <c r="K238" s="192"/>
      <c r="L238" s="198"/>
      <c r="M238" s="199"/>
      <c r="N238" s="200"/>
      <c r="O238" s="200"/>
      <c r="P238" s="200"/>
      <c r="Q238" s="200"/>
      <c r="R238" s="200"/>
      <c r="S238" s="200"/>
      <c r="T238" s="201"/>
      <c r="AT238" s="202" t="s">
        <v>135</v>
      </c>
      <c r="AU238" s="202" t="s">
        <v>80</v>
      </c>
      <c r="AV238" s="13" t="s">
        <v>80</v>
      </c>
      <c r="AW238" s="13" t="s">
        <v>33</v>
      </c>
      <c r="AX238" s="13" t="s">
        <v>76</v>
      </c>
      <c r="AY238" s="202" t="s">
        <v>124</v>
      </c>
    </row>
    <row r="239" spans="1:65" s="2" customFormat="1" ht="49.15" customHeight="1">
      <c r="A239" s="34"/>
      <c r="B239" s="35"/>
      <c r="C239" s="173" t="s">
        <v>346</v>
      </c>
      <c r="D239" s="173" t="s">
        <v>127</v>
      </c>
      <c r="E239" s="174" t="s">
        <v>1262</v>
      </c>
      <c r="F239" s="175" t="s">
        <v>1263</v>
      </c>
      <c r="G239" s="176" t="s">
        <v>177</v>
      </c>
      <c r="H239" s="177">
        <v>2</v>
      </c>
      <c r="I239" s="178">
        <v>0</v>
      </c>
      <c r="J239" s="179">
        <f>ROUND(I239*H239,2)</f>
        <v>0</v>
      </c>
      <c r="K239" s="175" t="s">
        <v>131</v>
      </c>
      <c r="L239" s="39"/>
      <c r="M239" s="180" t="s">
        <v>19</v>
      </c>
      <c r="N239" s="181" t="s">
        <v>42</v>
      </c>
      <c r="O239" s="64"/>
      <c r="P239" s="182">
        <f>O239*H239</f>
        <v>0</v>
      </c>
      <c r="Q239" s="182">
        <v>0</v>
      </c>
      <c r="R239" s="182">
        <f>Q239*H239</f>
        <v>0</v>
      </c>
      <c r="S239" s="182">
        <v>0.0186</v>
      </c>
      <c r="T239" s="183">
        <f>S239*H239</f>
        <v>0.0372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4" t="s">
        <v>81</v>
      </c>
      <c r="AT239" s="184" t="s">
        <v>127</v>
      </c>
      <c r="AU239" s="184" t="s">
        <v>80</v>
      </c>
      <c r="AY239" s="17" t="s">
        <v>124</v>
      </c>
      <c r="BE239" s="185">
        <f>IF(N239="základní",J239,0)</f>
        <v>0</v>
      </c>
      <c r="BF239" s="185">
        <f>IF(N239="snížená",J239,0)</f>
        <v>0</v>
      </c>
      <c r="BG239" s="185">
        <f>IF(N239="zákl. přenesená",J239,0)</f>
        <v>0</v>
      </c>
      <c r="BH239" s="185">
        <f>IF(N239="sníž. přenesená",J239,0)</f>
        <v>0</v>
      </c>
      <c r="BI239" s="185">
        <f>IF(N239="nulová",J239,0)</f>
        <v>0</v>
      </c>
      <c r="BJ239" s="17" t="s">
        <v>76</v>
      </c>
      <c r="BK239" s="185">
        <f>ROUND(I239*H239,2)</f>
        <v>0</v>
      </c>
      <c r="BL239" s="17" t="s">
        <v>81</v>
      </c>
      <c r="BM239" s="184" t="s">
        <v>1264</v>
      </c>
    </row>
    <row r="240" spans="1:47" s="2" customFormat="1" ht="11.25">
      <c r="A240" s="34"/>
      <c r="B240" s="35"/>
      <c r="C240" s="36"/>
      <c r="D240" s="186" t="s">
        <v>133</v>
      </c>
      <c r="E240" s="36"/>
      <c r="F240" s="187" t="s">
        <v>1265</v>
      </c>
      <c r="G240" s="36"/>
      <c r="H240" s="36"/>
      <c r="I240" s="188"/>
      <c r="J240" s="36"/>
      <c r="K240" s="36"/>
      <c r="L240" s="39"/>
      <c r="M240" s="189"/>
      <c r="N240" s="190"/>
      <c r="O240" s="64"/>
      <c r="P240" s="64"/>
      <c r="Q240" s="64"/>
      <c r="R240" s="64"/>
      <c r="S240" s="64"/>
      <c r="T240" s="65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133</v>
      </c>
      <c r="AU240" s="17" t="s">
        <v>80</v>
      </c>
    </row>
    <row r="241" spans="2:51" s="13" customFormat="1" ht="11.25">
      <c r="B241" s="191"/>
      <c r="C241" s="192"/>
      <c r="D241" s="193" t="s">
        <v>135</v>
      </c>
      <c r="E241" s="194" t="s">
        <v>19</v>
      </c>
      <c r="F241" s="195" t="s">
        <v>80</v>
      </c>
      <c r="G241" s="192"/>
      <c r="H241" s="196">
        <v>2</v>
      </c>
      <c r="I241" s="197"/>
      <c r="J241" s="192"/>
      <c r="K241" s="192"/>
      <c r="L241" s="198"/>
      <c r="M241" s="199"/>
      <c r="N241" s="200"/>
      <c r="O241" s="200"/>
      <c r="P241" s="200"/>
      <c r="Q241" s="200"/>
      <c r="R241" s="200"/>
      <c r="S241" s="200"/>
      <c r="T241" s="201"/>
      <c r="AT241" s="202" t="s">
        <v>135</v>
      </c>
      <c r="AU241" s="202" t="s">
        <v>80</v>
      </c>
      <c r="AV241" s="13" t="s">
        <v>80</v>
      </c>
      <c r="AW241" s="13" t="s">
        <v>33</v>
      </c>
      <c r="AX241" s="13" t="s">
        <v>76</v>
      </c>
      <c r="AY241" s="202" t="s">
        <v>124</v>
      </c>
    </row>
    <row r="242" spans="1:65" s="2" customFormat="1" ht="16.5" customHeight="1">
      <c r="A242" s="34"/>
      <c r="B242" s="35"/>
      <c r="C242" s="214" t="s">
        <v>350</v>
      </c>
      <c r="D242" s="214" t="s">
        <v>147</v>
      </c>
      <c r="E242" s="215" t="s">
        <v>1266</v>
      </c>
      <c r="F242" s="216" t="s">
        <v>1267</v>
      </c>
      <c r="G242" s="217" t="s">
        <v>177</v>
      </c>
      <c r="H242" s="218">
        <v>2</v>
      </c>
      <c r="I242" s="219">
        <v>0</v>
      </c>
      <c r="J242" s="220">
        <f>ROUND(I242*H242,2)</f>
        <v>0</v>
      </c>
      <c r="K242" s="216" t="s">
        <v>19</v>
      </c>
      <c r="L242" s="221"/>
      <c r="M242" s="222" t="s">
        <v>19</v>
      </c>
      <c r="N242" s="223" t="s">
        <v>42</v>
      </c>
      <c r="O242" s="64"/>
      <c r="P242" s="182">
        <f>O242*H242</f>
        <v>0</v>
      </c>
      <c r="Q242" s="182">
        <v>0.0073</v>
      </c>
      <c r="R242" s="182">
        <f>Q242*H242</f>
        <v>0.0146</v>
      </c>
      <c r="S242" s="182">
        <v>0</v>
      </c>
      <c r="T242" s="183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4" t="s">
        <v>151</v>
      </c>
      <c r="AT242" s="184" t="s">
        <v>147</v>
      </c>
      <c r="AU242" s="184" t="s">
        <v>80</v>
      </c>
      <c r="AY242" s="17" t="s">
        <v>124</v>
      </c>
      <c r="BE242" s="185">
        <f>IF(N242="základní",J242,0)</f>
        <v>0</v>
      </c>
      <c r="BF242" s="185">
        <f>IF(N242="snížená",J242,0)</f>
        <v>0</v>
      </c>
      <c r="BG242" s="185">
        <f>IF(N242="zákl. přenesená",J242,0)</f>
        <v>0</v>
      </c>
      <c r="BH242" s="185">
        <f>IF(N242="sníž. přenesená",J242,0)</f>
        <v>0</v>
      </c>
      <c r="BI242" s="185">
        <f>IF(N242="nulová",J242,0)</f>
        <v>0</v>
      </c>
      <c r="BJ242" s="17" t="s">
        <v>76</v>
      </c>
      <c r="BK242" s="185">
        <f>ROUND(I242*H242,2)</f>
        <v>0</v>
      </c>
      <c r="BL242" s="17" t="s">
        <v>81</v>
      </c>
      <c r="BM242" s="184" t="s">
        <v>1268</v>
      </c>
    </row>
    <row r="243" spans="2:51" s="13" customFormat="1" ht="11.25">
      <c r="B243" s="191"/>
      <c r="C243" s="192"/>
      <c r="D243" s="193" t="s">
        <v>135</v>
      </c>
      <c r="E243" s="194" t="s">
        <v>19</v>
      </c>
      <c r="F243" s="195" t="s">
        <v>80</v>
      </c>
      <c r="G243" s="192"/>
      <c r="H243" s="196">
        <v>2</v>
      </c>
      <c r="I243" s="197"/>
      <c r="J243" s="192"/>
      <c r="K243" s="192"/>
      <c r="L243" s="198"/>
      <c r="M243" s="199"/>
      <c r="N243" s="200"/>
      <c r="O243" s="200"/>
      <c r="P243" s="200"/>
      <c r="Q243" s="200"/>
      <c r="R243" s="200"/>
      <c r="S243" s="200"/>
      <c r="T243" s="201"/>
      <c r="AT243" s="202" t="s">
        <v>135</v>
      </c>
      <c r="AU243" s="202" t="s">
        <v>80</v>
      </c>
      <c r="AV243" s="13" t="s">
        <v>80</v>
      </c>
      <c r="AW243" s="13" t="s">
        <v>33</v>
      </c>
      <c r="AX243" s="13" t="s">
        <v>76</v>
      </c>
      <c r="AY243" s="202" t="s">
        <v>124</v>
      </c>
    </row>
    <row r="244" spans="1:65" s="2" customFormat="1" ht="49.15" customHeight="1">
      <c r="A244" s="34"/>
      <c r="B244" s="35"/>
      <c r="C244" s="173" t="s">
        <v>353</v>
      </c>
      <c r="D244" s="173" t="s">
        <v>127</v>
      </c>
      <c r="E244" s="174" t="s">
        <v>1269</v>
      </c>
      <c r="F244" s="175" t="s">
        <v>1270</v>
      </c>
      <c r="G244" s="176" t="s">
        <v>177</v>
      </c>
      <c r="H244" s="177">
        <v>1</v>
      </c>
      <c r="I244" s="178">
        <v>0</v>
      </c>
      <c r="J244" s="179">
        <f>ROUND(I244*H244,2)</f>
        <v>0</v>
      </c>
      <c r="K244" s="175" t="s">
        <v>131</v>
      </c>
      <c r="L244" s="39"/>
      <c r="M244" s="180" t="s">
        <v>19</v>
      </c>
      <c r="N244" s="181" t="s">
        <v>42</v>
      </c>
      <c r="O244" s="64"/>
      <c r="P244" s="182">
        <f>O244*H244</f>
        <v>0</v>
      </c>
      <c r="Q244" s="182">
        <v>0</v>
      </c>
      <c r="R244" s="182">
        <f>Q244*H244</f>
        <v>0</v>
      </c>
      <c r="S244" s="182">
        <v>0.0222</v>
      </c>
      <c r="T244" s="183">
        <f>S244*H244</f>
        <v>0.0222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4" t="s">
        <v>81</v>
      </c>
      <c r="AT244" s="184" t="s">
        <v>127</v>
      </c>
      <c r="AU244" s="184" t="s">
        <v>80</v>
      </c>
      <c r="AY244" s="17" t="s">
        <v>124</v>
      </c>
      <c r="BE244" s="185">
        <f>IF(N244="základní",J244,0)</f>
        <v>0</v>
      </c>
      <c r="BF244" s="185">
        <f>IF(N244="snížená",J244,0)</f>
        <v>0</v>
      </c>
      <c r="BG244" s="185">
        <f>IF(N244="zákl. přenesená",J244,0)</f>
        <v>0</v>
      </c>
      <c r="BH244" s="185">
        <f>IF(N244="sníž. přenesená",J244,0)</f>
        <v>0</v>
      </c>
      <c r="BI244" s="185">
        <f>IF(N244="nulová",J244,0)</f>
        <v>0</v>
      </c>
      <c r="BJ244" s="17" t="s">
        <v>76</v>
      </c>
      <c r="BK244" s="185">
        <f>ROUND(I244*H244,2)</f>
        <v>0</v>
      </c>
      <c r="BL244" s="17" t="s">
        <v>81</v>
      </c>
      <c r="BM244" s="184" t="s">
        <v>1271</v>
      </c>
    </row>
    <row r="245" spans="1:47" s="2" customFormat="1" ht="11.25">
      <c r="A245" s="34"/>
      <c r="B245" s="35"/>
      <c r="C245" s="36"/>
      <c r="D245" s="186" t="s">
        <v>133</v>
      </c>
      <c r="E245" s="36"/>
      <c r="F245" s="187" t="s">
        <v>1272</v>
      </c>
      <c r="G245" s="36"/>
      <c r="H245" s="36"/>
      <c r="I245" s="188"/>
      <c r="J245" s="36"/>
      <c r="K245" s="36"/>
      <c r="L245" s="39"/>
      <c r="M245" s="189"/>
      <c r="N245" s="190"/>
      <c r="O245" s="64"/>
      <c r="P245" s="64"/>
      <c r="Q245" s="64"/>
      <c r="R245" s="64"/>
      <c r="S245" s="64"/>
      <c r="T245" s="65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133</v>
      </c>
      <c r="AU245" s="17" t="s">
        <v>80</v>
      </c>
    </row>
    <row r="246" spans="2:51" s="15" customFormat="1" ht="11.25">
      <c r="B246" s="224"/>
      <c r="C246" s="225"/>
      <c r="D246" s="193" t="s">
        <v>135</v>
      </c>
      <c r="E246" s="226" t="s">
        <v>19</v>
      </c>
      <c r="F246" s="227" t="s">
        <v>1249</v>
      </c>
      <c r="G246" s="225"/>
      <c r="H246" s="226" t="s">
        <v>19</v>
      </c>
      <c r="I246" s="228"/>
      <c r="J246" s="225"/>
      <c r="K246" s="225"/>
      <c r="L246" s="229"/>
      <c r="M246" s="230"/>
      <c r="N246" s="231"/>
      <c r="O246" s="231"/>
      <c r="P246" s="231"/>
      <c r="Q246" s="231"/>
      <c r="R246" s="231"/>
      <c r="S246" s="231"/>
      <c r="T246" s="232"/>
      <c r="AT246" s="233" t="s">
        <v>135</v>
      </c>
      <c r="AU246" s="233" t="s">
        <v>80</v>
      </c>
      <c r="AV246" s="15" t="s">
        <v>76</v>
      </c>
      <c r="AW246" s="15" t="s">
        <v>33</v>
      </c>
      <c r="AX246" s="15" t="s">
        <v>71</v>
      </c>
      <c r="AY246" s="233" t="s">
        <v>124</v>
      </c>
    </row>
    <row r="247" spans="2:51" s="13" customFormat="1" ht="11.25">
      <c r="B247" s="191"/>
      <c r="C247" s="192"/>
      <c r="D247" s="193" t="s">
        <v>135</v>
      </c>
      <c r="E247" s="194" t="s">
        <v>19</v>
      </c>
      <c r="F247" s="195" t="s">
        <v>76</v>
      </c>
      <c r="G247" s="192"/>
      <c r="H247" s="196">
        <v>1</v>
      </c>
      <c r="I247" s="197"/>
      <c r="J247" s="192"/>
      <c r="K247" s="192"/>
      <c r="L247" s="198"/>
      <c r="M247" s="199"/>
      <c r="N247" s="200"/>
      <c r="O247" s="200"/>
      <c r="P247" s="200"/>
      <c r="Q247" s="200"/>
      <c r="R247" s="200"/>
      <c r="S247" s="200"/>
      <c r="T247" s="201"/>
      <c r="AT247" s="202" t="s">
        <v>135</v>
      </c>
      <c r="AU247" s="202" t="s">
        <v>80</v>
      </c>
      <c r="AV247" s="13" t="s">
        <v>80</v>
      </c>
      <c r="AW247" s="13" t="s">
        <v>33</v>
      </c>
      <c r="AX247" s="13" t="s">
        <v>76</v>
      </c>
      <c r="AY247" s="202" t="s">
        <v>124</v>
      </c>
    </row>
    <row r="248" spans="1:65" s="2" customFormat="1" ht="49.15" customHeight="1">
      <c r="A248" s="34"/>
      <c r="B248" s="35"/>
      <c r="C248" s="214" t="s">
        <v>360</v>
      </c>
      <c r="D248" s="214" t="s">
        <v>147</v>
      </c>
      <c r="E248" s="215" t="s">
        <v>1273</v>
      </c>
      <c r="F248" s="216" t="s">
        <v>1274</v>
      </c>
      <c r="G248" s="217" t="s">
        <v>177</v>
      </c>
      <c r="H248" s="218">
        <v>1</v>
      </c>
      <c r="I248" s="219">
        <v>0</v>
      </c>
      <c r="J248" s="220">
        <f>ROUND(I248*H248,2)</f>
        <v>0</v>
      </c>
      <c r="K248" s="216" t="s">
        <v>19</v>
      </c>
      <c r="L248" s="221"/>
      <c r="M248" s="222" t="s">
        <v>19</v>
      </c>
      <c r="N248" s="223" t="s">
        <v>42</v>
      </c>
      <c r="O248" s="64"/>
      <c r="P248" s="182">
        <f>O248*H248</f>
        <v>0</v>
      </c>
      <c r="Q248" s="182">
        <v>0.0214</v>
      </c>
      <c r="R248" s="182">
        <f>Q248*H248</f>
        <v>0.0214</v>
      </c>
      <c r="S248" s="182">
        <v>0</v>
      </c>
      <c r="T248" s="183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4" t="s">
        <v>151</v>
      </c>
      <c r="AT248" s="184" t="s">
        <v>147</v>
      </c>
      <c r="AU248" s="184" t="s">
        <v>80</v>
      </c>
      <c r="AY248" s="17" t="s">
        <v>124</v>
      </c>
      <c r="BE248" s="185">
        <f>IF(N248="základní",J248,0)</f>
        <v>0</v>
      </c>
      <c r="BF248" s="185">
        <f>IF(N248="snížená",J248,0)</f>
        <v>0</v>
      </c>
      <c r="BG248" s="185">
        <f>IF(N248="zákl. přenesená",J248,0)</f>
        <v>0</v>
      </c>
      <c r="BH248" s="185">
        <f>IF(N248="sníž. přenesená",J248,0)</f>
        <v>0</v>
      </c>
      <c r="BI248" s="185">
        <f>IF(N248="nulová",J248,0)</f>
        <v>0</v>
      </c>
      <c r="BJ248" s="17" t="s">
        <v>76</v>
      </c>
      <c r="BK248" s="185">
        <f>ROUND(I248*H248,2)</f>
        <v>0</v>
      </c>
      <c r="BL248" s="17" t="s">
        <v>81</v>
      </c>
      <c r="BM248" s="184" t="s">
        <v>1275</v>
      </c>
    </row>
    <row r="249" spans="2:51" s="13" customFormat="1" ht="11.25">
      <c r="B249" s="191"/>
      <c r="C249" s="192"/>
      <c r="D249" s="193" t="s">
        <v>135</v>
      </c>
      <c r="E249" s="194" t="s">
        <v>19</v>
      </c>
      <c r="F249" s="195" t="s">
        <v>76</v>
      </c>
      <c r="G249" s="192"/>
      <c r="H249" s="196">
        <v>1</v>
      </c>
      <c r="I249" s="197"/>
      <c r="J249" s="192"/>
      <c r="K249" s="192"/>
      <c r="L249" s="198"/>
      <c r="M249" s="199"/>
      <c r="N249" s="200"/>
      <c r="O249" s="200"/>
      <c r="P249" s="200"/>
      <c r="Q249" s="200"/>
      <c r="R249" s="200"/>
      <c r="S249" s="200"/>
      <c r="T249" s="201"/>
      <c r="AT249" s="202" t="s">
        <v>135</v>
      </c>
      <c r="AU249" s="202" t="s">
        <v>80</v>
      </c>
      <c r="AV249" s="13" t="s">
        <v>80</v>
      </c>
      <c r="AW249" s="13" t="s">
        <v>33</v>
      </c>
      <c r="AX249" s="13" t="s">
        <v>76</v>
      </c>
      <c r="AY249" s="202" t="s">
        <v>124</v>
      </c>
    </row>
    <row r="250" spans="1:65" s="2" customFormat="1" ht="37.9" customHeight="1">
      <c r="A250" s="34"/>
      <c r="B250" s="35"/>
      <c r="C250" s="173" t="s">
        <v>365</v>
      </c>
      <c r="D250" s="173" t="s">
        <v>127</v>
      </c>
      <c r="E250" s="174" t="s">
        <v>1276</v>
      </c>
      <c r="F250" s="175" t="s">
        <v>1277</v>
      </c>
      <c r="G250" s="176" t="s">
        <v>177</v>
      </c>
      <c r="H250" s="177">
        <v>1</v>
      </c>
      <c r="I250" s="178">
        <v>0</v>
      </c>
      <c r="J250" s="179">
        <f>ROUND(I250*H250,2)</f>
        <v>0</v>
      </c>
      <c r="K250" s="175" t="s">
        <v>19</v>
      </c>
      <c r="L250" s="39"/>
      <c r="M250" s="180" t="s">
        <v>19</v>
      </c>
      <c r="N250" s="181" t="s">
        <v>42</v>
      </c>
      <c r="O250" s="64"/>
      <c r="P250" s="182">
        <f>O250*H250</f>
        <v>0</v>
      </c>
      <c r="Q250" s="182">
        <v>0.00165</v>
      </c>
      <c r="R250" s="182">
        <f>Q250*H250</f>
        <v>0.00165</v>
      </c>
      <c r="S250" s="182">
        <v>0</v>
      </c>
      <c r="T250" s="183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4" t="s">
        <v>81</v>
      </c>
      <c r="AT250" s="184" t="s">
        <v>127</v>
      </c>
      <c r="AU250" s="184" t="s">
        <v>80</v>
      </c>
      <c r="AY250" s="17" t="s">
        <v>124</v>
      </c>
      <c r="BE250" s="185">
        <f>IF(N250="základní",J250,0)</f>
        <v>0</v>
      </c>
      <c r="BF250" s="185">
        <f>IF(N250="snížená",J250,0)</f>
        <v>0</v>
      </c>
      <c r="BG250" s="185">
        <f>IF(N250="zákl. přenesená",J250,0)</f>
        <v>0</v>
      </c>
      <c r="BH250" s="185">
        <f>IF(N250="sníž. přenesená",J250,0)</f>
        <v>0</v>
      </c>
      <c r="BI250" s="185">
        <f>IF(N250="nulová",J250,0)</f>
        <v>0</v>
      </c>
      <c r="BJ250" s="17" t="s">
        <v>76</v>
      </c>
      <c r="BK250" s="185">
        <f>ROUND(I250*H250,2)</f>
        <v>0</v>
      </c>
      <c r="BL250" s="17" t="s">
        <v>81</v>
      </c>
      <c r="BM250" s="184" t="s">
        <v>1278</v>
      </c>
    </row>
    <row r="251" spans="2:51" s="15" customFormat="1" ht="11.25">
      <c r="B251" s="224"/>
      <c r="C251" s="225"/>
      <c r="D251" s="193" t="s">
        <v>135</v>
      </c>
      <c r="E251" s="226" t="s">
        <v>19</v>
      </c>
      <c r="F251" s="227" t="s">
        <v>1249</v>
      </c>
      <c r="G251" s="225"/>
      <c r="H251" s="226" t="s">
        <v>19</v>
      </c>
      <c r="I251" s="228"/>
      <c r="J251" s="225"/>
      <c r="K251" s="225"/>
      <c r="L251" s="229"/>
      <c r="M251" s="230"/>
      <c r="N251" s="231"/>
      <c r="O251" s="231"/>
      <c r="P251" s="231"/>
      <c r="Q251" s="231"/>
      <c r="R251" s="231"/>
      <c r="S251" s="231"/>
      <c r="T251" s="232"/>
      <c r="AT251" s="233" t="s">
        <v>135</v>
      </c>
      <c r="AU251" s="233" t="s">
        <v>80</v>
      </c>
      <c r="AV251" s="15" t="s">
        <v>76</v>
      </c>
      <c r="AW251" s="15" t="s">
        <v>33</v>
      </c>
      <c r="AX251" s="15" t="s">
        <v>71</v>
      </c>
      <c r="AY251" s="233" t="s">
        <v>124</v>
      </c>
    </row>
    <row r="252" spans="2:51" s="13" customFormat="1" ht="11.25">
      <c r="B252" s="191"/>
      <c r="C252" s="192"/>
      <c r="D252" s="193" t="s">
        <v>135</v>
      </c>
      <c r="E252" s="194" t="s">
        <v>19</v>
      </c>
      <c r="F252" s="195" t="s">
        <v>76</v>
      </c>
      <c r="G252" s="192"/>
      <c r="H252" s="196">
        <v>1</v>
      </c>
      <c r="I252" s="197"/>
      <c r="J252" s="192"/>
      <c r="K252" s="192"/>
      <c r="L252" s="198"/>
      <c r="M252" s="199"/>
      <c r="N252" s="200"/>
      <c r="O252" s="200"/>
      <c r="P252" s="200"/>
      <c r="Q252" s="200"/>
      <c r="R252" s="200"/>
      <c r="S252" s="200"/>
      <c r="T252" s="201"/>
      <c r="AT252" s="202" t="s">
        <v>135</v>
      </c>
      <c r="AU252" s="202" t="s">
        <v>80</v>
      </c>
      <c r="AV252" s="13" t="s">
        <v>80</v>
      </c>
      <c r="AW252" s="13" t="s">
        <v>33</v>
      </c>
      <c r="AX252" s="13" t="s">
        <v>76</v>
      </c>
      <c r="AY252" s="202" t="s">
        <v>124</v>
      </c>
    </row>
    <row r="253" spans="1:65" s="2" customFormat="1" ht="49.15" customHeight="1">
      <c r="A253" s="34"/>
      <c r="B253" s="35"/>
      <c r="C253" s="214" t="s">
        <v>372</v>
      </c>
      <c r="D253" s="214" t="s">
        <v>147</v>
      </c>
      <c r="E253" s="215" t="s">
        <v>1279</v>
      </c>
      <c r="F253" s="216" t="s">
        <v>1280</v>
      </c>
      <c r="G253" s="217" t="s">
        <v>177</v>
      </c>
      <c r="H253" s="218">
        <v>1</v>
      </c>
      <c r="I253" s="219">
        <v>0</v>
      </c>
      <c r="J253" s="220">
        <f>ROUND(I253*H253,2)</f>
        <v>0</v>
      </c>
      <c r="K253" s="216" t="s">
        <v>19</v>
      </c>
      <c r="L253" s="221"/>
      <c r="M253" s="222" t="s">
        <v>19</v>
      </c>
      <c r="N253" s="223" t="s">
        <v>42</v>
      </c>
      <c r="O253" s="64"/>
      <c r="P253" s="182">
        <f>O253*H253</f>
        <v>0</v>
      </c>
      <c r="Q253" s="182">
        <v>0.021</v>
      </c>
      <c r="R253" s="182">
        <f>Q253*H253</f>
        <v>0.021</v>
      </c>
      <c r="S253" s="182">
        <v>0</v>
      </c>
      <c r="T253" s="183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4" t="s">
        <v>151</v>
      </c>
      <c r="AT253" s="184" t="s">
        <v>147</v>
      </c>
      <c r="AU253" s="184" t="s">
        <v>80</v>
      </c>
      <c r="AY253" s="17" t="s">
        <v>124</v>
      </c>
      <c r="BE253" s="185">
        <f>IF(N253="základní",J253,0)</f>
        <v>0</v>
      </c>
      <c r="BF253" s="185">
        <f>IF(N253="snížená",J253,0)</f>
        <v>0</v>
      </c>
      <c r="BG253" s="185">
        <f>IF(N253="zákl. přenesená",J253,0)</f>
        <v>0</v>
      </c>
      <c r="BH253" s="185">
        <f>IF(N253="sníž. přenesená",J253,0)</f>
        <v>0</v>
      </c>
      <c r="BI253" s="185">
        <f>IF(N253="nulová",J253,0)</f>
        <v>0</v>
      </c>
      <c r="BJ253" s="17" t="s">
        <v>76</v>
      </c>
      <c r="BK253" s="185">
        <f>ROUND(I253*H253,2)</f>
        <v>0</v>
      </c>
      <c r="BL253" s="17" t="s">
        <v>81</v>
      </c>
      <c r="BM253" s="184" t="s">
        <v>1281</v>
      </c>
    </row>
    <row r="254" spans="2:51" s="13" customFormat="1" ht="11.25">
      <c r="B254" s="191"/>
      <c r="C254" s="192"/>
      <c r="D254" s="193" t="s">
        <v>135</v>
      </c>
      <c r="E254" s="194" t="s">
        <v>19</v>
      </c>
      <c r="F254" s="195" t="s">
        <v>76</v>
      </c>
      <c r="G254" s="192"/>
      <c r="H254" s="196">
        <v>1</v>
      </c>
      <c r="I254" s="197"/>
      <c r="J254" s="192"/>
      <c r="K254" s="192"/>
      <c r="L254" s="198"/>
      <c r="M254" s="199"/>
      <c r="N254" s="200"/>
      <c r="O254" s="200"/>
      <c r="P254" s="200"/>
      <c r="Q254" s="200"/>
      <c r="R254" s="200"/>
      <c r="S254" s="200"/>
      <c r="T254" s="201"/>
      <c r="AT254" s="202" t="s">
        <v>135</v>
      </c>
      <c r="AU254" s="202" t="s">
        <v>80</v>
      </c>
      <c r="AV254" s="13" t="s">
        <v>80</v>
      </c>
      <c r="AW254" s="13" t="s">
        <v>33</v>
      </c>
      <c r="AX254" s="13" t="s">
        <v>76</v>
      </c>
      <c r="AY254" s="202" t="s">
        <v>124</v>
      </c>
    </row>
    <row r="255" spans="1:65" s="2" customFormat="1" ht="90" customHeight="1">
      <c r="A255" s="34"/>
      <c r="B255" s="35"/>
      <c r="C255" s="214" t="s">
        <v>377</v>
      </c>
      <c r="D255" s="214" t="s">
        <v>147</v>
      </c>
      <c r="E255" s="215" t="s">
        <v>1282</v>
      </c>
      <c r="F255" s="216" t="s">
        <v>1283</v>
      </c>
      <c r="G255" s="217" t="s">
        <v>177</v>
      </c>
      <c r="H255" s="218">
        <v>1</v>
      </c>
      <c r="I255" s="219">
        <v>0</v>
      </c>
      <c r="J255" s="220">
        <f>ROUND(I255*H255,2)</f>
        <v>0</v>
      </c>
      <c r="K255" s="216" t="s">
        <v>19</v>
      </c>
      <c r="L255" s="221"/>
      <c r="M255" s="222" t="s">
        <v>19</v>
      </c>
      <c r="N255" s="223" t="s">
        <v>42</v>
      </c>
      <c r="O255" s="64"/>
      <c r="P255" s="182">
        <f>O255*H255</f>
        <v>0</v>
      </c>
      <c r="Q255" s="182">
        <v>0.004</v>
      </c>
      <c r="R255" s="182">
        <f>Q255*H255</f>
        <v>0.004</v>
      </c>
      <c r="S255" s="182">
        <v>0</v>
      </c>
      <c r="T255" s="183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4" t="s">
        <v>151</v>
      </c>
      <c r="AT255" s="184" t="s">
        <v>147</v>
      </c>
      <c r="AU255" s="184" t="s">
        <v>80</v>
      </c>
      <c r="AY255" s="17" t="s">
        <v>124</v>
      </c>
      <c r="BE255" s="185">
        <f>IF(N255="základní",J255,0)</f>
        <v>0</v>
      </c>
      <c r="BF255" s="185">
        <f>IF(N255="snížená",J255,0)</f>
        <v>0</v>
      </c>
      <c r="BG255" s="185">
        <f>IF(N255="zákl. přenesená",J255,0)</f>
        <v>0</v>
      </c>
      <c r="BH255" s="185">
        <f>IF(N255="sníž. přenesená",J255,0)</f>
        <v>0</v>
      </c>
      <c r="BI255" s="185">
        <f>IF(N255="nulová",J255,0)</f>
        <v>0</v>
      </c>
      <c r="BJ255" s="17" t="s">
        <v>76</v>
      </c>
      <c r="BK255" s="185">
        <f>ROUND(I255*H255,2)</f>
        <v>0</v>
      </c>
      <c r="BL255" s="17" t="s">
        <v>81</v>
      </c>
      <c r="BM255" s="184" t="s">
        <v>1284</v>
      </c>
    </row>
    <row r="256" spans="2:51" s="13" customFormat="1" ht="11.25">
      <c r="B256" s="191"/>
      <c r="C256" s="192"/>
      <c r="D256" s="193" t="s">
        <v>135</v>
      </c>
      <c r="E256" s="194" t="s">
        <v>19</v>
      </c>
      <c r="F256" s="195" t="s">
        <v>76</v>
      </c>
      <c r="G256" s="192"/>
      <c r="H256" s="196">
        <v>1</v>
      </c>
      <c r="I256" s="197"/>
      <c r="J256" s="192"/>
      <c r="K256" s="192"/>
      <c r="L256" s="198"/>
      <c r="M256" s="199"/>
      <c r="N256" s="200"/>
      <c r="O256" s="200"/>
      <c r="P256" s="200"/>
      <c r="Q256" s="200"/>
      <c r="R256" s="200"/>
      <c r="S256" s="200"/>
      <c r="T256" s="201"/>
      <c r="AT256" s="202" t="s">
        <v>135</v>
      </c>
      <c r="AU256" s="202" t="s">
        <v>80</v>
      </c>
      <c r="AV256" s="13" t="s">
        <v>80</v>
      </c>
      <c r="AW256" s="13" t="s">
        <v>33</v>
      </c>
      <c r="AX256" s="13" t="s">
        <v>76</v>
      </c>
      <c r="AY256" s="202" t="s">
        <v>124</v>
      </c>
    </row>
    <row r="257" spans="1:65" s="2" customFormat="1" ht="16.5" customHeight="1">
      <c r="A257" s="34"/>
      <c r="B257" s="35"/>
      <c r="C257" s="173" t="s">
        <v>383</v>
      </c>
      <c r="D257" s="173" t="s">
        <v>127</v>
      </c>
      <c r="E257" s="174" t="s">
        <v>1285</v>
      </c>
      <c r="F257" s="175" t="s">
        <v>1286</v>
      </c>
      <c r="G257" s="176" t="s">
        <v>177</v>
      </c>
      <c r="H257" s="177">
        <v>1</v>
      </c>
      <c r="I257" s="178">
        <v>0</v>
      </c>
      <c r="J257" s="179">
        <f>ROUND(I257*H257,2)</f>
        <v>0</v>
      </c>
      <c r="K257" s="175" t="s">
        <v>131</v>
      </c>
      <c r="L257" s="39"/>
      <c r="M257" s="180" t="s">
        <v>19</v>
      </c>
      <c r="N257" s="181" t="s">
        <v>42</v>
      </c>
      <c r="O257" s="64"/>
      <c r="P257" s="182">
        <f>O257*H257</f>
        <v>0</v>
      </c>
      <c r="Q257" s="182">
        <v>0.12303</v>
      </c>
      <c r="R257" s="182">
        <f>Q257*H257</f>
        <v>0.12303</v>
      </c>
      <c r="S257" s="182">
        <v>0</v>
      </c>
      <c r="T257" s="183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4" t="s">
        <v>81</v>
      </c>
      <c r="AT257" s="184" t="s">
        <v>127</v>
      </c>
      <c r="AU257" s="184" t="s">
        <v>80</v>
      </c>
      <c r="AY257" s="17" t="s">
        <v>124</v>
      </c>
      <c r="BE257" s="185">
        <f>IF(N257="základní",J257,0)</f>
        <v>0</v>
      </c>
      <c r="BF257" s="185">
        <f>IF(N257="snížená",J257,0)</f>
        <v>0</v>
      </c>
      <c r="BG257" s="185">
        <f>IF(N257="zákl. přenesená",J257,0)</f>
        <v>0</v>
      </c>
      <c r="BH257" s="185">
        <f>IF(N257="sníž. přenesená",J257,0)</f>
        <v>0</v>
      </c>
      <c r="BI257" s="185">
        <f>IF(N257="nulová",J257,0)</f>
        <v>0</v>
      </c>
      <c r="BJ257" s="17" t="s">
        <v>76</v>
      </c>
      <c r="BK257" s="185">
        <f>ROUND(I257*H257,2)</f>
        <v>0</v>
      </c>
      <c r="BL257" s="17" t="s">
        <v>81</v>
      </c>
      <c r="BM257" s="184" t="s">
        <v>1287</v>
      </c>
    </row>
    <row r="258" spans="1:47" s="2" customFormat="1" ht="11.25">
      <c r="A258" s="34"/>
      <c r="B258" s="35"/>
      <c r="C258" s="36"/>
      <c r="D258" s="186" t="s">
        <v>133</v>
      </c>
      <c r="E258" s="36"/>
      <c r="F258" s="187" t="s">
        <v>1288</v>
      </c>
      <c r="G258" s="36"/>
      <c r="H258" s="36"/>
      <c r="I258" s="188"/>
      <c r="J258" s="36"/>
      <c r="K258" s="36"/>
      <c r="L258" s="39"/>
      <c r="M258" s="189"/>
      <c r="N258" s="190"/>
      <c r="O258" s="64"/>
      <c r="P258" s="64"/>
      <c r="Q258" s="64"/>
      <c r="R258" s="64"/>
      <c r="S258" s="64"/>
      <c r="T258" s="65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133</v>
      </c>
      <c r="AU258" s="17" t="s">
        <v>80</v>
      </c>
    </row>
    <row r="259" spans="2:51" s="13" customFormat="1" ht="11.25">
      <c r="B259" s="191"/>
      <c r="C259" s="192"/>
      <c r="D259" s="193" t="s">
        <v>135</v>
      </c>
      <c r="E259" s="194" t="s">
        <v>19</v>
      </c>
      <c r="F259" s="195" t="s">
        <v>76</v>
      </c>
      <c r="G259" s="192"/>
      <c r="H259" s="196">
        <v>1</v>
      </c>
      <c r="I259" s="197"/>
      <c r="J259" s="192"/>
      <c r="K259" s="192"/>
      <c r="L259" s="198"/>
      <c r="M259" s="199"/>
      <c r="N259" s="200"/>
      <c r="O259" s="200"/>
      <c r="P259" s="200"/>
      <c r="Q259" s="200"/>
      <c r="R259" s="200"/>
      <c r="S259" s="200"/>
      <c r="T259" s="201"/>
      <c r="AT259" s="202" t="s">
        <v>135</v>
      </c>
      <c r="AU259" s="202" t="s">
        <v>80</v>
      </c>
      <c r="AV259" s="13" t="s">
        <v>80</v>
      </c>
      <c r="AW259" s="13" t="s">
        <v>33</v>
      </c>
      <c r="AX259" s="13" t="s">
        <v>76</v>
      </c>
      <c r="AY259" s="202" t="s">
        <v>124</v>
      </c>
    </row>
    <row r="260" spans="1:65" s="2" customFormat="1" ht="21.75" customHeight="1">
      <c r="A260" s="34"/>
      <c r="B260" s="35"/>
      <c r="C260" s="173" t="s">
        <v>389</v>
      </c>
      <c r="D260" s="173" t="s">
        <v>127</v>
      </c>
      <c r="E260" s="174" t="s">
        <v>1289</v>
      </c>
      <c r="F260" s="175" t="s">
        <v>1290</v>
      </c>
      <c r="G260" s="176" t="s">
        <v>224</v>
      </c>
      <c r="H260" s="177">
        <v>36</v>
      </c>
      <c r="I260" s="178">
        <v>0</v>
      </c>
      <c r="J260" s="179">
        <f>ROUND(I260*H260,2)</f>
        <v>0</v>
      </c>
      <c r="K260" s="175" t="s">
        <v>131</v>
      </c>
      <c r="L260" s="39"/>
      <c r="M260" s="180" t="s">
        <v>19</v>
      </c>
      <c r="N260" s="181" t="s">
        <v>42</v>
      </c>
      <c r="O260" s="64"/>
      <c r="P260" s="182">
        <f>O260*H260</f>
        <v>0</v>
      </c>
      <c r="Q260" s="182">
        <v>0</v>
      </c>
      <c r="R260" s="182">
        <f>Q260*H260</f>
        <v>0</v>
      </c>
      <c r="S260" s="182">
        <v>0</v>
      </c>
      <c r="T260" s="183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4" t="s">
        <v>81</v>
      </c>
      <c r="AT260" s="184" t="s">
        <v>127</v>
      </c>
      <c r="AU260" s="184" t="s">
        <v>80</v>
      </c>
      <c r="AY260" s="17" t="s">
        <v>124</v>
      </c>
      <c r="BE260" s="185">
        <f>IF(N260="základní",J260,0)</f>
        <v>0</v>
      </c>
      <c r="BF260" s="185">
        <f>IF(N260="snížená",J260,0)</f>
        <v>0</v>
      </c>
      <c r="BG260" s="185">
        <f>IF(N260="zákl. přenesená",J260,0)</f>
        <v>0</v>
      </c>
      <c r="BH260" s="185">
        <f>IF(N260="sníž. přenesená",J260,0)</f>
        <v>0</v>
      </c>
      <c r="BI260" s="185">
        <f>IF(N260="nulová",J260,0)</f>
        <v>0</v>
      </c>
      <c r="BJ260" s="17" t="s">
        <v>76</v>
      </c>
      <c r="BK260" s="185">
        <f>ROUND(I260*H260,2)</f>
        <v>0</v>
      </c>
      <c r="BL260" s="17" t="s">
        <v>81</v>
      </c>
      <c r="BM260" s="184" t="s">
        <v>1291</v>
      </c>
    </row>
    <row r="261" spans="1:47" s="2" customFormat="1" ht="11.25">
      <c r="A261" s="34"/>
      <c r="B261" s="35"/>
      <c r="C261" s="36"/>
      <c r="D261" s="186" t="s">
        <v>133</v>
      </c>
      <c r="E261" s="36"/>
      <c r="F261" s="187" t="s">
        <v>1292</v>
      </c>
      <c r="G261" s="36"/>
      <c r="H261" s="36"/>
      <c r="I261" s="188"/>
      <c r="J261" s="36"/>
      <c r="K261" s="36"/>
      <c r="L261" s="39"/>
      <c r="M261" s="189"/>
      <c r="N261" s="190"/>
      <c r="O261" s="64"/>
      <c r="P261" s="64"/>
      <c r="Q261" s="64"/>
      <c r="R261" s="64"/>
      <c r="S261" s="64"/>
      <c r="T261" s="65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133</v>
      </c>
      <c r="AU261" s="17" t="s">
        <v>80</v>
      </c>
    </row>
    <row r="262" spans="2:51" s="15" customFormat="1" ht="11.25">
      <c r="B262" s="224"/>
      <c r="C262" s="225"/>
      <c r="D262" s="193" t="s">
        <v>135</v>
      </c>
      <c r="E262" s="226" t="s">
        <v>19</v>
      </c>
      <c r="F262" s="227" t="s">
        <v>1293</v>
      </c>
      <c r="G262" s="225"/>
      <c r="H262" s="226" t="s">
        <v>19</v>
      </c>
      <c r="I262" s="228"/>
      <c r="J262" s="225"/>
      <c r="K262" s="225"/>
      <c r="L262" s="229"/>
      <c r="M262" s="230"/>
      <c r="N262" s="231"/>
      <c r="O262" s="231"/>
      <c r="P262" s="231"/>
      <c r="Q262" s="231"/>
      <c r="R262" s="231"/>
      <c r="S262" s="231"/>
      <c r="T262" s="232"/>
      <c r="AT262" s="233" t="s">
        <v>135</v>
      </c>
      <c r="AU262" s="233" t="s">
        <v>80</v>
      </c>
      <c r="AV262" s="15" t="s">
        <v>76</v>
      </c>
      <c r="AW262" s="15" t="s">
        <v>33</v>
      </c>
      <c r="AX262" s="15" t="s">
        <v>71</v>
      </c>
      <c r="AY262" s="233" t="s">
        <v>124</v>
      </c>
    </row>
    <row r="263" spans="2:51" s="13" customFormat="1" ht="11.25">
      <c r="B263" s="191"/>
      <c r="C263" s="192"/>
      <c r="D263" s="193" t="s">
        <v>135</v>
      </c>
      <c r="E263" s="194" t="s">
        <v>19</v>
      </c>
      <c r="F263" s="195" t="s">
        <v>1233</v>
      </c>
      <c r="G263" s="192"/>
      <c r="H263" s="196">
        <v>36</v>
      </c>
      <c r="I263" s="197"/>
      <c r="J263" s="192"/>
      <c r="K263" s="192"/>
      <c r="L263" s="198"/>
      <c r="M263" s="199"/>
      <c r="N263" s="200"/>
      <c r="O263" s="200"/>
      <c r="P263" s="200"/>
      <c r="Q263" s="200"/>
      <c r="R263" s="200"/>
      <c r="S263" s="200"/>
      <c r="T263" s="201"/>
      <c r="AT263" s="202" t="s">
        <v>135</v>
      </c>
      <c r="AU263" s="202" t="s">
        <v>80</v>
      </c>
      <c r="AV263" s="13" t="s">
        <v>80</v>
      </c>
      <c r="AW263" s="13" t="s">
        <v>33</v>
      </c>
      <c r="AX263" s="13" t="s">
        <v>76</v>
      </c>
      <c r="AY263" s="202" t="s">
        <v>124</v>
      </c>
    </row>
    <row r="264" spans="1:65" s="2" customFormat="1" ht="24.2" customHeight="1">
      <c r="A264" s="34"/>
      <c r="B264" s="35"/>
      <c r="C264" s="173" t="s">
        <v>395</v>
      </c>
      <c r="D264" s="173" t="s">
        <v>127</v>
      </c>
      <c r="E264" s="174" t="s">
        <v>1294</v>
      </c>
      <c r="F264" s="175" t="s">
        <v>1295</v>
      </c>
      <c r="G264" s="176" t="s">
        <v>224</v>
      </c>
      <c r="H264" s="177">
        <v>36</v>
      </c>
      <c r="I264" s="178">
        <v>0</v>
      </c>
      <c r="J264" s="179">
        <f>ROUND(I264*H264,2)</f>
        <v>0</v>
      </c>
      <c r="K264" s="175" t="s">
        <v>131</v>
      </c>
      <c r="L264" s="39"/>
      <c r="M264" s="180" t="s">
        <v>19</v>
      </c>
      <c r="N264" s="181" t="s">
        <v>42</v>
      </c>
      <c r="O264" s="64"/>
      <c r="P264" s="182">
        <f>O264*H264</f>
        <v>0</v>
      </c>
      <c r="Q264" s="182">
        <v>0</v>
      </c>
      <c r="R264" s="182">
        <f>Q264*H264</f>
        <v>0</v>
      </c>
      <c r="S264" s="182">
        <v>0</v>
      </c>
      <c r="T264" s="183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4" t="s">
        <v>81</v>
      </c>
      <c r="AT264" s="184" t="s">
        <v>127</v>
      </c>
      <c r="AU264" s="184" t="s">
        <v>80</v>
      </c>
      <c r="AY264" s="17" t="s">
        <v>124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17" t="s">
        <v>76</v>
      </c>
      <c r="BK264" s="185">
        <f>ROUND(I264*H264,2)</f>
        <v>0</v>
      </c>
      <c r="BL264" s="17" t="s">
        <v>81</v>
      </c>
      <c r="BM264" s="184" t="s">
        <v>1296</v>
      </c>
    </row>
    <row r="265" spans="1:47" s="2" customFormat="1" ht="11.25">
      <c r="A265" s="34"/>
      <c r="B265" s="35"/>
      <c r="C265" s="36"/>
      <c r="D265" s="186" t="s">
        <v>133</v>
      </c>
      <c r="E265" s="36"/>
      <c r="F265" s="187" t="s">
        <v>1297</v>
      </c>
      <c r="G265" s="36"/>
      <c r="H265" s="36"/>
      <c r="I265" s="188"/>
      <c r="J265" s="36"/>
      <c r="K265" s="36"/>
      <c r="L265" s="39"/>
      <c r="M265" s="189"/>
      <c r="N265" s="190"/>
      <c r="O265" s="64"/>
      <c r="P265" s="64"/>
      <c r="Q265" s="64"/>
      <c r="R265" s="64"/>
      <c r="S265" s="64"/>
      <c r="T265" s="65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133</v>
      </c>
      <c r="AU265" s="17" t="s">
        <v>80</v>
      </c>
    </row>
    <row r="266" spans="2:51" s="15" customFormat="1" ht="11.25">
      <c r="B266" s="224"/>
      <c r="C266" s="225"/>
      <c r="D266" s="193" t="s">
        <v>135</v>
      </c>
      <c r="E266" s="226" t="s">
        <v>19</v>
      </c>
      <c r="F266" s="227" t="s">
        <v>1293</v>
      </c>
      <c r="G266" s="225"/>
      <c r="H266" s="226" t="s">
        <v>19</v>
      </c>
      <c r="I266" s="228"/>
      <c r="J266" s="225"/>
      <c r="K266" s="225"/>
      <c r="L266" s="229"/>
      <c r="M266" s="230"/>
      <c r="N266" s="231"/>
      <c r="O266" s="231"/>
      <c r="P266" s="231"/>
      <c r="Q266" s="231"/>
      <c r="R266" s="231"/>
      <c r="S266" s="231"/>
      <c r="T266" s="232"/>
      <c r="AT266" s="233" t="s">
        <v>135</v>
      </c>
      <c r="AU266" s="233" t="s">
        <v>80</v>
      </c>
      <c r="AV266" s="15" t="s">
        <v>76</v>
      </c>
      <c r="AW266" s="15" t="s">
        <v>33</v>
      </c>
      <c r="AX266" s="15" t="s">
        <v>71</v>
      </c>
      <c r="AY266" s="233" t="s">
        <v>124</v>
      </c>
    </row>
    <row r="267" spans="2:51" s="13" customFormat="1" ht="11.25">
      <c r="B267" s="191"/>
      <c r="C267" s="192"/>
      <c r="D267" s="193" t="s">
        <v>135</v>
      </c>
      <c r="E267" s="194" t="s">
        <v>19</v>
      </c>
      <c r="F267" s="195" t="s">
        <v>1233</v>
      </c>
      <c r="G267" s="192"/>
      <c r="H267" s="196">
        <v>36</v>
      </c>
      <c r="I267" s="197"/>
      <c r="J267" s="192"/>
      <c r="K267" s="192"/>
      <c r="L267" s="198"/>
      <c r="M267" s="199"/>
      <c r="N267" s="200"/>
      <c r="O267" s="200"/>
      <c r="P267" s="200"/>
      <c r="Q267" s="200"/>
      <c r="R267" s="200"/>
      <c r="S267" s="200"/>
      <c r="T267" s="201"/>
      <c r="AT267" s="202" t="s">
        <v>135</v>
      </c>
      <c r="AU267" s="202" t="s">
        <v>80</v>
      </c>
      <c r="AV267" s="13" t="s">
        <v>80</v>
      </c>
      <c r="AW267" s="13" t="s">
        <v>33</v>
      </c>
      <c r="AX267" s="13" t="s">
        <v>76</v>
      </c>
      <c r="AY267" s="202" t="s">
        <v>124</v>
      </c>
    </row>
    <row r="268" spans="1:65" s="2" customFormat="1" ht="21.75" customHeight="1">
      <c r="A268" s="34"/>
      <c r="B268" s="35"/>
      <c r="C268" s="173" t="s">
        <v>402</v>
      </c>
      <c r="D268" s="173" t="s">
        <v>127</v>
      </c>
      <c r="E268" s="174" t="s">
        <v>1298</v>
      </c>
      <c r="F268" s="175" t="s">
        <v>1299</v>
      </c>
      <c r="G268" s="176" t="s">
        <v>224</v>
      </c>
      <c r="H268" s="177">
        <v>9</v>
      </c>
      <c r="I268" s="178">
        <v>0</v>
      </c>
      <c r="J268" s="179">
        <f>ROUND(I268*H268,2)</f>
        <v>0</v>
      </c>
      <c r="K268" s="175" t="s">
        <v>131</v>
      </c>
      <c r="L268" s="39"/>
      <c r="M268" s="180" t="s">
        <v>19</v>
      </c>
      <c r="N268" s="181" t="s">
        <v>42</v>
      </c>
      <c r="O268" s="64"/>
      <c r="P268" s="182">
        <f>O268*H268</f>
        <v>0</v>
      </c>
      <c r="Q268" s="182">
        <v>0</v>
      </c>
      <c r="R268" s="182">
        <f>Q268*H268</f>
        <v>0</v>
      </c>
      <c r="S268" s="182">
        <v>0</v>
      </c>
      <c r="T268" s="183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84" t="s">
        <v>81</v>
      </c>
      <c r="AT268" s="184" t="s">
        <v>127</v>
      </c>
      <c r="AU268" s="184" t="s">
        <v>80</v>
      </c>
      <c r="AY268" s="17" t="s">
        <v>124</v>
      </c>
      <c r="BE268" s="185">
        <f>IF(N268="základní",J268,0)</f>
        <v>0</v>
      </c>
      <c r="BF268" s="185">
        <f>IF(N268="snížená",J268,0)</f>
        <v>0</v>
      </c>
      <c r="BG268" s="185">
        <f>IF(N268="zákl. přenesená",J268,0)</f>
        <v>0</v>
      </c>
      <c r="BH268" s="185">
        <f>IF(N268="sníž. přenesená",J268,0)</f>
        <v>0</v>
      </c>
      <c r="BI268" s="185">
        <f>IF(N268="nulová",J268,0)</f>
        <v>0</v>
      </c>
      <c r="BJ268" s="17" t="s">
        <v>76</v>
      </c>
      <c r="BK268" s="185">
        <f>ROUND(I268*H268,2)</f>
        <v>0</v>
      </c>
      <c r="BL268" s="17" t="s">
        <v>81</v>
      </c>
      <c r="BM268" s="184" t="s">
        <v>1300</v>
      </c>
    </row>
    <row r="269" spans="1:47" s="2" customFormat="1" ht="11.25">
      <c r="A269" s="34"/>
      <c r="B269" s="35"/>
      <c r="C269" s="36"/>
      <c r="D269" s="186" t="s">
        <v>133</v>
      </c>
      <c r="E269" s="36"/>
      <c r="F269" s="187" t="s">
        <v>1301</v>
      </c>
      <c r="G269" s="36"/>
      <c r="H269" s="36"/>
      <c r="I269" s="188"/>
      <c r="J269" s="36"/>
      <c r="K269" s="36"/>
      <c r="L269" s="39"/>
      <c r="M269" s="189"/>
      <c r="N269" s="190"/>
      <c r="O269" s="64"/>
      <c r="P269" s="64"/>
      <c r="Q269" s="64"/>
      <c r="R269" s="64"/>
      <c r="S269" s="64"/>
      <c r="T269" s="65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133</v>
      </c>
      <c r="AU269" s="17" t="s">
        <v>80</v>
      </c>
    </row>
    <row r="270" spans="2:51" s="15" customFormat="1" ht="11.25">
      <c r="B270" s="224"/>
      <c r="C270" s="225"/>
      <c r="D270" s="193" t="s">
        <v>135</v>
      </c>
      <c r="E270" s="226" t="s">
        <v>19</v>
      </c>
      <c r="F270" s="227" t="s">
        <v>1302</v>
      </c>
      <c r="G270" s="225"/>
      <c r="H270" s="226" t="s">
        <v>19</v>
      </c>
      <c r="I270" s="228"/>
      <c r="J270" s="225"/>
      <c r="K270" s="225"/>
      <c r="L270" s="229"/>
      <c r="M270" s="230"/>
      <c r="N270" s="231"/>
      <c r="O270" s="231"/>
      <c r="P270" s="231"/>
      <c r="Q270" s="231"/>
      <c r="R270" s="231"/>
      <c r="S270" s="231"/>
      <c r="T270" s="232"/>
      <c r="AT270" s="233" t="s">
        <v>135</v>
      </c>
      <c r="AU270" s="233" t="s">
        <v>80</v>
      </c>
      <c r="AV270" s="15" t="s">
        <v>76</v>
      </c>
      <c r="AW270" s="15" t="s">
        <v>33</v>
      </c>
      <c r="AX270" s="15" t="s">
        <v>71</v>
      </c>
      <c r="AY270" s="233" t="s">
        <v>124</v>
      </c>
    </row>
    <row r="271" spans="2:51" s="13" customFormat="1" ht="11.25">
      <c r="B271" s="191"/>
      <c r="C271" s="192"/>
      <c r="D271" s="193" t="s">
        <v>135</v>
      </c>
      <c r="E271" s="194" t="s">
        <v>19</v>
      </c>
      <c r="F271" s="195" t="s">
        <v>1241</v>
      </c>
      <c r="G271" s="192"/>
      <c r="H271" s="196">
        <v>9</v>
      </c>
      <c r="I271" s="197"/>
      <c r="J271" s="192"/>
      <c r="K271" s="192"/>
      <c r="L271" s="198"/>
      <c r="M271" s="199"/>
      <c r="N271" s="200"/>
      <c r="O271" s="200"/>
      <c r="P271" s="200"/>
      <c r="Q271" s="200"/>
      <c r="R271" s="200"/>
      <c r="S271" s="200"/>
      <c r="T271" s="201"/>
      <c r="AT271" s="202" t="s">
        <v>135</v>
      </c>
      <c r="AU271" s="202" t="s">
        <v>80</v>
      </c>
      <c r="AV271" s="13" t="s">
        <v>80</v>
      </c>
      <c r="AW271" s="13" t="s">
        <v>33</v>
      </c>
      <c r="AX271" s="13" t="s">
        <v>76</v>
      </c>
      <c r="AY271" s="202" t="s">
        <v>124</v>
      </c>
    </row>
    <row r="272" spans="1:65" s="2" customFormat="1" ht="24.2" customHeight="1">
      <c r="A272" s="34"/>
      <c r="B272" s="35"/>
      <c r="C272" s="173" t="s">
        <v>408</v>
      </c>
      <c r="D272" s="173" t="s">
        <v>127</v>
      </c>
      <c r="E272" s="174" t="s">
        <v>1303</v>
      </c>
      <c r="F272" s="175" t="s">
        <v>1304</v>
      </c>
      <c r="G272" s="176" t="s">
        <v>224</v>
      </c>
      <c r="H272" s="177">
        <v>9</v>
      </c>
      <c r="I272" s="178">
        <v>0</v>
      </c>
      <c r="J272" s="179">
        <f>ROUND(I272*H272,2)</f>
        <v>0</v>
      </c>
      <c r="K272" s="175" t="s">
        <v>131</v>
      </c>
      <c r="L272" s="39"/>
      <c r="M272" s="180" t="s">
        <v>19</v>
      </c>
      <c r="N272" s="181" t="s">
        <v>42</v>
      </c>
      <c r="O272" s="64"/>
      <c r="P272" s="182">
        <f>O272*H272</f>
        <v>0</v>
      </c>
      <c r="Q272" s="182">
        <v>0</v>
      </c>
      <c r="R272" s="182">
        <f>Q272*H272</f>
        <v>0</v>
      </c>
      <c r="S272" s="182">
        <v>0</v>
      </c>
      <c r="T272" s="183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84" t="s">
        <v>81</v>
      </c>
      <c r="AT272" s="184" t="s">
        <v>127</v>
      </c>
      <c r="AU272" s="184" t="s">
        <v>80</v>
      </c>
      <c r="AY272" s="17" t="s">
        <v>124</v>
      </c>
      <c r="BE272" s="185">
        <f>IF(N272="základní",J272,0)</f>
        <v>0</v>
      </c>
      <c r="BF272" s="185">
        <f>IF(N272="snížená",J272,0)</f>
        <v>0</v>
      </c>
      <c r="BG272" s="185">
        <f>IF(N272="zákl. přenesená",J272,0)</f>
        <v>0</v>
      </c>
      <c r="BH272" s="185">
        <f>IF(N272="sníž. přenesená",J272,0)</f>
        <v>0</v>
      </c>
      <c r="BI272" s="185">
        <f>IF(N272="nulová",J272,0)</f>
        <v>0</v>
      </c>
      <c r="BJ272" s="17" t="s">
        <v>76</v>
      </c>
      <c r="BK272" s="185">
        <f>ROUND(I272*H272,2)</f>
        <v>0</v>
      </c>
      <c r="BL272" s="17" t="s">
        <v>81</v>
      </c>
      <c r="BM272" s="184" t="s">
        <v>1305</v>
      </c>
    </row>
    <row r="273" spans="1:47" s="2" customFormat="1" ht="11.25">
      <c r="A273" s="34"/>
      <c r="B273" s="35"/>
      <c r="C273" s="36"/>
      <c r="D273" s="186" t="s">
        <v>133</v>
      </c>
      <c r="E273" s="36"/>
      <c r="F273" s="187" t="s">
        <v>1306</v>
      </c>
      <c r="G273" s="36"/>
      <c r="H273" s="36"/>
      <c r="I273" s="188"/>
      <c r="J273" s="36"/>
      <c r="K273" s="36"/>
      <c r="L273" s="39"/>
      <c r="M273" s="189"/>
      <c r="N273" s="190"/>
      <c r="O273" s="64"/>
      <c r="P273" s="64"/>
      <c r="Q273" s="64"/>
      <c r="R273" s="64"/>
      <c r="S273" s="64"/>
      <c r="T273" s="65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133</v>
      </c>
      <c r="AU273" s="17" t="s">
        <v>80</v>
      </c>
    </row>
    <row r="274" spans="2:51" s="15" customFormat="1" ht="11.25">
      <c r="B274" s="224"/>
      <c r="C274" s="225"/>
      <c r="D274" s="193" t="s">
        <v>135</v>
      </c>
      <c r="E274" s="226" t="s">
        <v>19</v>
      </c>
      <c r="F274" s="227" t="s">
        <v>1302</v>
      </c>
      <c r="G274" s="225"/>
      <c r="H274" s="226" t="s">
        <v>19</v>
      </c>
      <c r="I274" s="228"/>
      <c r="J274" s="225"/>
      <c r="K274" s="225"/>
      <c r="L274" s="229"/>
      <c r="M274" s="230"/>
      <c r="N274" s="231"/>
      <c r="O274" s="231"/>
      <c r="P274" s="231"/>
      <c r="Q274" s="231"/>
      <c r="R274" s="231"/>
      <c r="S274" s="231"/>
      <c r="T274" s="232"/>
      <c r="AT274" s="233" t="s">
        <v>135</v>
      </c>
      <c r="AU274" s="233" t="s">
        <v>80</v>
      </c>
      <c r="AV274" s="15" t="s">
        <v>76</v>
      </c>
      <c r="AW274" s="15" t="s">
        <v>33</v>
      </c>
      <c r="AX274" s="15" t="s">
        <v>71</v>
      </c>
      <c r="AY274" s="233" t="s">
        <v>124</v>
      </c>
    </row>
    <row r="275" spans="2:51" s="13" customFormat="1" ht="11.25">
      <c r="B275" s="191"/>
      <c r="C275" s="192"/>
      <c r="D275" s="193" t="s">
        <v>135</v>
      </c>
      <c r="E275" s="194" t="s">
        <v>19</v>
      </c>
      <c r="F275" s="195" t="s">
        <v>1241</v>
      </c>
      <c r="G275" s="192"/>
      <c r="H275" s="196">
        <v>9</v>
      </c>
      <c r="I275" s="197"/>
      <c r="J275" s="192"/>
      <c r="K275" s="192"/>
      <c r="L275" s="198"/>
      <c r="M275" s="199"/>
      <c r="N275" s="200"/>
      <c r="O275" s="200"/>
      <c r="P275" s="200"/>
      <c r="Q275" s="200"/>
      <c r="R275" s="200"/>
      <c r="S275" s="200"/>
      <c r="T275" s="201"/>
      <c r="AT275" s="202" t="s">
        <v>135</v>
      </c>
      <c r="AU275" s="202" t="s">
        <v>80</v>
      </c>
      <c r="AV275" s="13" t="s">
        <v>80</v>
      </c>
      <c r="AW275" s="13" t="s">
        <v>33</v>
      </c>
      <c r="AX275" s="13" t="s">
        <v>76</v>
      </c>
      <c r="AY275" s="202" t="s">
        <v>124</v>
      </c>
    </row>
    <row r="276" spans="1:65" s="2" customFormat="1" ht="24.2" customHeight="1">
      <c r="A276" s="34"/>
      <c r="B276" s="35"/>
      <c r="C276" s="173" t="s">
        <v>414</v>
      </c>
      <c r="D276" s="173" t="s">
        <v>127</v>
      </c>
      <c r="E276" s="174" t="s">
        <v>1307</v>
      </c>
      <c r="F276" s="175" t="s">
        <v>1308</v>
      </c>
      <c r="G276" s="176" t="s">
        <v>177</v>
      </c>
      <c r="H276" s="177">
        <v>4</v>
      </c>
      <c r="I276" s="178">
        <v>0</v>
      </c>
      <c r="J276" s="179">
        <f>ROUND(I276*H276,2)</f>
        <v>0</v>
      </c>
      <c r="K276" s="175" t="s">
        <v>131</v>
      </c>
      <c r="L276" s="39"/>
      <c r="M276" s="180" t="s">
        <v>19</v>
      </c>
      <c r="N276" s="181" t="s">
        <v>42</v>
      </c>
      <c r="O276" s="64"/>
      <c r="P276" s="182">
        <f>O276*H276</f>
        <v>0</v>
      </c>
      <c r="Q276" s="182">
        <v>0.45937</v>
      </c>
      <c r="R276" s="182">
        <f>Q276*H276</f>
        <v>1.83748</v>
      </c>
      <c r="S276" s="182">
        <v>0</v>
      </c>
      <c r="T276" s="183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84" t="s">
        <v>81</v>
      </c>
      <c r="AT276" s="184" t="s">
        <v>127</v>
      </c>
      <c r="AU276" s="184" t="s">
        <v>80</v>
      </c>
      <c r="AY276" s="17" t="s">
        <v>124</v>
      </c>
      <c r="BE276" s="185">
        <f>IF(N276="základní",J276,0)</f>
        <v>0</v>
      </c>
      <c r="BF276" s="185">
        <f>IF(N276="snížená",J276,0)</f>
        <v>0</v>
      </c>
      <c r="BG276" s="185">
        <f>IF(N276="zákl. přenesená",J276,0)</f>
        <v>0</v>
      </c>
      <c r="BH276" s="185">
        <f>IF(N276="sníž. přenesená",J276,0)</f>
        <v>0</v>
      </c>
      <c r="BI276" s="185">
        <f>IF(N276="nulová",J276,0)</f>
        <v>0</v>
      </c>
      <c r="BJ276" s="17" t="s">
        <v>76</v>
      </c>
      <c r="BK276" s="185">
        <f>ROUND(I276*H276,2)</f>
        <v>0</v>
      </c>
      <c r="BL276" s="17" t="s">
        <v>81</v>
      </c>
      <c r="BM276" s="184" t="s">
        <v>1309</v>
      </c>
    </row>
    <row r="277" spans="1:47" s="2" customFormat="1" ht="11.25">
      <c r="A277" s="34"/>
      <c r="B277" s="35"/>
      <c r="C277" s="36"/>
      <c r="D277" s="186" t="s">
        <v>133</v>
      </c>
      <c r="E277" s="36"/>
      <c r="F277" s="187" t="s">
        <v>1310</v>
      </c>
      <c r="G277" s="36"/>
      <c r="H277" s="36"/>
      <c r="I277" s="188"/>
      <c r="J277" s="36"/>
      <c r="K277" s="36"/>
      <c r="L277" s="39"/>
      <c r="M277" s="189"/>
      <c r="N277" s="190"/>
      <c r="O277" s="64"/>
      <c r="P277" s="64"/>
      <c r="Q277" s="64"/>
      <c r="R277" s="64"/>
      <c r="S277" s="64"/>
      <c r="T277" s="65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133</v>
      </c>
      <c r="AU277" s="17" t="s">
        <v>80</v>
      </c>
    </row>
    <row r="278" spans="2:51" s="13" customFormat="1" ht="11.25">
      <c r="B278" s="191"/>
      <c r="C278" s="192"/>
      <c r="D278" s="193" t="s">
        <v>135</v>
      </c>
      <c r="E278" s="194" t="s">
        <v>19</v>
      </c>
      <c r="F278" s="195" t="s">
        <v>81</v>
      </c>
      <c r="G278" s="192"/>
      <c r="H278" s="196">
        <v>4</v>
      </c>
      <c r="I278" s="197"/>
      <c r="J278" s="192"/>
      <c r="K278" s="192"/>
      <c r="L278" s="198"/>
      <c r="M278" s="199"/>
      <c r="N278" s="200"/>
      <c r="O278" s="200"/>
      <c r="P278" s="200"/>
      <c r="Q278" s="200"/>
      <c r="R278" s="200"/>
      <c r="S278" s="200"/>
      <c r="T278" s="201"/>
      <c r="AT278" s="202" t="s">
        <v>135</v>
      </c>
      <c r="AU278" s="202" t="s">
        <v>80</v>
      </c>
      <c r="AV278" s="13" t="s">
        <v>80</v>
      </c>
      <c r="AW278" s="13" t="s">
        <v>33</v>
      </c>
      <c r="AX278" s="13" t="s">
        <v>71</v>
      </c>
      <c r="AY278" s="202" t="s">
        <v>124</v>
      </c>
    </row>
    <row r="279" spans="2:51" s="14" customFormat="1" ht="11.25">
      <c r="B279" s="203"/>
      <c r="C279" s="204"/>
      <c r="D279" s="193" t="s">
        <v>135</v>
      </c>
      <c r="E279" s="205" t="s">
        <v>19</v>
      </c>
      <c r="F279" s="206" t="s">
        <v>137</v>
      </c>
      <c r="G279" s="204"/>
      <c r="H279" s="207">
        <v>4</v>
      </c>
      <c r="I279" s="208"/>
      <c r="J279" s="204"/>
      <c r="K279" s="204"/>
      <c r="L279" s="209"/>
      <c r="M279" s="210"/>
      <c r="N279" s="211"/>
      <c r="O279" s="211"/>
      <c r="P279" s="211"/>
      <c r="Q279" s="211"/>
      <c r="R279" s="211"/>
      <c r="S279" s="211"/>
      <c r="T279" s="212"/>
      <c r="AT279" s="213" t="s">
        <v>135</v>
      </c>
      <c r="AU279" s="213" t="s">
        <v>80</v>
      </c>
      <c r="AV279" s="14" t="s">
        <v>81</v>
      </c>
      <c r="AW279" s="14" t="s">
        <v>33</v>
      </c>
      <c r="AX279" s="14" t="s">
        <v>76</v>
      </c>
      <c r="AY279" s="213" t="s">
        <v>124</v>
      </c>
    </row>
    <row r="280" spans="2:63" s="12" customFormat="1" ht="22.9" customHeight="1">
      <c r="B280" s="157"/>
      <c r="C280" s="158"/>
      <c r="D280" s="159" t="s">
        <v>70</v>
      </c>
      <c r="E280" s="171" t="s">
        <v>174</v>
      </c>
      <c r="F280" s="171" t="s">
        <v>1078</v>
      </c>
      <c r="G280" s="158"/>
      <c r="H280" s="158"/>
      <c r="I280" s="161"/>
      <c r="J280" s="172">
        <f>BK280</f>
        <v>0</v>
      </c>
      <c r="K280" s="158"/>
      <c r="L280" s="163"/>
      <c r="M280" s="164"/>
      <c r="N280" s="165"/>
      <c r="O280" s="165"/>
      <c r="P280" s="166">
        <f>SUM(P281:P287)</f>
        <v>0</v>
      </c>
      <c r="Q280" s="165"/>
      <c r="R280" s="166">
        <f>SUM(R281:R287)</f>
        <v>0</v>
      </c>
      <c r="S280" s="165"/>
      <c r="T280" s="167">
        <f>SUM(T281:T287)</f>
        <v>1.591</v>
      </c>
      <c r="AR280" s="168" t="s">
        <v>76</v>
      </c>
      <c r="AT280" s="169" t="s">
        <v>70</v>
      </c>
      <c r="AU280" s="169" t="s">
        <v>76</v>
      </c>
      <c r="AY280" s="168" t="s">
        <v>124</v>
      </c>
      <c r="BK280" s="170">
        <f>SUM(BK281:BK287)</f>
        <v>0</v>
      </c>
    </row>
    <row r="281" spans="1:65" s="2" customFormat="1" ht="24.2" customHeight="1">
      <c r="A281" s="34"/>
      <c r="B281" s="35"/>
      <c r="C281" s="173" t="s">
        <v>420</v>
      </c>
      <c r="D281" s="173" t="s">
        <v>127</v>
      </c>
      <c r="E281" s="174" t="s">
        <v>755</v>
      </c>
      <c r="F281" s="175" t="s">
        <v>756</v>
      </c>
      <c r="G281" s="176" t="s">
        <v>224</v>
      </c>
      <c r="H281" s="177">
        <v>17</v>
      </c>
      <c r="I281" s="178">
        <v>0</v>
      </c>
      <c r="J281" s="179">
        <f>ROUND(I281*H281,2)</f>
        <v>0</v>
      </c>
      <c r="K281" s="175" t="s">
        <v>131</v>
      </c>
      <c r="L281" s="39"/>
      <c r="M281" s="180" t="s">
        <v>19</v>
      </c>
      <c r="N281" s="181" t="s">
        <v>42</v>
      </c>
      <c r="O281" s="64"/>
      <c r="P281" s="182">
        <f>O281*H281</f>
        <v>0</v>
      </c>
      <c r="Q281" s="182">
        <v>0</v>
      </c>
      <c r="R281" s="182">
        <f>Q281*H281</f>
        <v>0</v>
      </c>
      <c r="S281" s="182">
        <v>0</v>
      </c>
      <c r="T281" s="183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4" t="s">
        <v>81</v>
      </c>
      <c r="AT281" s="184" t="s">
        <v>127</v>
      </c>
      <c r="AU281" s="184" t="s">
        <v>80</v>
      </c>
      <c r="AY281" s="17" t="s">
        <v>124</v>
      </c>
      <c r="BE281" s="185">
        <f>IF(N281="základní",J281,0)</f>
        <v>0</v>
      </c>
      <c r="BF281" s="185">
        <f>IF(N281="snížená",J281,0)</f>
        <v>0</v>
      </c>
      <c r="BG281" s="185">
        <f>IF(N281="zákl. přenesená",J281,0)</f>
        <v>0</v>
      </c>
      <c r="BH281" s="185">
        <f>IF(N281="sníž. přenesená",J281,0)</f>
        <v>0</v>
      </c>
      <c r="BI281" s="185">
        <f>IF(N281="nulová",J281,0)</f>
        <v>0</v>
      </c>
      <c r="BJ281" s="17" t="s">
        <v>76</v>
      </c>
      <c r="BK281" s="185">
        <f>ROUND(I281*H281,2)</f>
        <v>0</v>
      </c>
      <c r="BL281" s="17" t="s">
        <v>81</v>
      </c>
      <c r="BM281" s="184" t="s">
        <v>1311</v>
      </c>
    </row>
    <row r="282" spans="1:47" s="2" customFormat="1" ht="11.25">
      <c r="A282" s="34"/>
      <c r="B282" s="35"/>
      <c r="C282" s="36"/>
      <c r="D282" s="186" t="s">
        <v>133</v>
      </c>
      <c r="E282" s="36"/>
      <c r="F282" s="187" t="s">
        <v>758</v>
      </c>
      <c r="G282" s="36"/>
      <c r="H282" s="36"/>
      <c r="I282" s="188"/>
      <c r="J282" s="36"/>
      <c r="K282" s="36"/>
      <c r="L282" s="39"/>
      <c r="M282" s="189"/>
      <c r="N282" s="190"/>
      <c r="O282" s="64"/>
      <c r="P282" s="64"/>
      <c r="Q282" s="64"/>
      <c r="R282" s="64"/>
      <c r="S282" s="64"/>
      <c r="T282" s="65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133</v>
      </c>
      <c r="AU282" s="17" t="s">
        <v>80</v>
      </c>
    </row>
    <row r="283" spans="2:51" s="13" customFormat="1" ht="11.25">
      <c r="B283" s="191"/>
      <c r="C283" s="192"/>
      <c r="D283" s="193" t="s">
        <v>135</v>
      </c>
      <c r="E283" s="194" t="s">
        <v>19</v>
      </c>
      <c r="F283" s="195" t="s">
        <v>1312</v>
      </c>
      <c r="G283" s="192"/>
      <c r="H283" s="196">
        <v>17</v>
      </c>
      <c r="I283" s="197"/>
      <c r="J283" s="192"/>
      <c r="K283" s="192"/>
      <c r="L283" s="198"/>
      <c r="M283" s="199"/>
      <c r="N283" s="200"/>
      <c r="O283" s="200"/>
      <c r="P283" s="200"/>
      <c r="Q283" s="200"/>
      <c r="R283" s="200"/>
      <c r="S283" s="200"/>
      <c r="T283" s="201"/>
      <c r="AT283" s="202" t="s">
        <v>135</v>
      </c>
      <c r="AU283" s="202" t="s">
        <v>80</v>
      </c>
      <c r="AV283" s="13" t="s">
        <v>80</v>
      </c>
      <c r="AW283" s="13" t="s">
        <v>33</v>
      </c>
      <c r="AX283" s="13" t="s">
        <v>71</v>
      </c>
      <c r="AY283" s="202" t="s">
        <v>124</v>
      </c>
    </row>
    <row r="284" spans="2:51" s="14" customFormat="1" ht="11.25">
      <c r="B284" s="203"/>
      <c r="C284" s="204"/>
      <c r="D284" s="193" t="s">
        <v>135</v>
      </c>
      <c r="E284" s="205" t="s">
        <v>19</v>
      </c>
      <c r="F284" s="206" t="s">
        <v>137</v>
      </c>
      <c r="G284" s="204"/>
      <c r="H284" s="207">
        <v>17</v>
      </c>
      <c r="I284" s="208"/>
      <c r="J284" s="204"/>
      <c r="K284" s="204"/>
      <c r="L284" s="209"/>
      <c r="M284" s="210"/>
      <c r="N284" s="211"/>
      <c r="O284" s="211"/>
      <c r="P284" s="211"/>
      <c r="Q284" s="211"/>
      <c r="R284" s="211"/>
      <c r="S284" s="211"/>
      <c r="T284" s="212"/>
      <c r="AT284" s="213" t="s">
        <v>135</v>
      </c>
      <c r="AU284" s="213" t="s">
        <v>80</v>
      </c>
      <c r="AV284" s="14" t="s">
        <v>81</v>
      </c>
      <c r="AW284" s="14" t="s">
        <v>33</v>
      </c>
      <c r="AX284" s="14" t="s">
        <v>76</v>
      </c>
      <c r="AY284" s="213" t="s">
        <v>124</v>
      </c>
    </row>
    <row r="285" spans="1:65" s="2" customFormat="1" ht="24.2" customHeight="1">
      <c r="A285" s="34"/>
      <c r="B285" s="35"/>
      <c r="C285" s="173" t="s">
        <v>427</v>
      </c>
      <c r="D285" s="173" t="s">
        <v>127</v>
      </c>
      <c r="E285" s="174" t="s">
        <v>1313</v>
      </c>
      <c r="F285" s="175" t="s">
        <v>1314</v>
      </c>
      <c r="G285" s="176" t="s">
        <v>224</v>
      </c>
      <c r="H285" s="177">
        <v>43</v>
      </c>
      <c r="I285" s="178">
        <v>0</v>
      </c>
      <c r="J285" s="179">
        <f>ROUND(I285*H285,2)</f>
        <v>0</v>
      </c>
      <c r="K285" s="175" t="s">
        <v>19</v>
      </c>
      <c r="L285" s="39"/>
      <c r="M285" s="180" t="s">
        <v>19</v>
      </c>
      <c r="N285" s="181" t="s">
        <v>42</v>
      </c>
      <c r="O285" s="64"/>
      <c r="P285" s="182">
        <f>O285*H285</f>
        <v>0</v>
      </c>
      <c r="Q285" s="182">
        <v>0</v>
      </c>
      <c r="R285" s="182">
        <f>Q285*H285</f>
        <v>0</v>
      </c>
      <c r="S285" s="182">
        <v>0.037</v>
      </c>
      <c r="T285" s="183">
        <f>S285*H285</f>
        <v>1.591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4" t="s">
        <v>81</v>
      </c>
      <c r="AT285" s="184" t="s">
        <v>127</v>
      </c>
      <c r="AU285" s="184" t="s">
        <v>80</v>
      </c>
      <c r="AY285" s="17" t="s">
        <v>124</v>
      </c>
      <c r="BE285" s="185">
        <f>IF(N285="základní",J285,0)</f>
        <v>0</v>
      </c>
      <c r="BF285" s="185">
        <f>IF(N285="snížená",J285,0)</f>
        <v>0</v>
      </c>
      <c r="BG285" s="185">
        <f>IF(N285="zákl. přenesená",J285,0)</f>
        <v>0</v>
      </c>
      <c r="BH285" s="185">
        <f>IF(N285="sníž. přenesená",J285,0)</f>
        <v>0</v>
      </c>
      <c r="BI285" s="185">
        <f>IF(N285="nulová",J285,0)</f>
        <v>0</v>
      </c>
      <c r="BJ285" s="17" t="s">
        <v>76</v>
      </c>
      <c r="BK285" s="185">
        <f>ROUND(I285*H285,2)</f>
        <v>0</v>
      </c>
      <c r="BL285" s="17" t="s">
        <v>81</v>
      </c>
      <c r="BM285" s="184" t="s">
        <v>1315</v>
      </c>
    </row>
    <row r="286" spans="2:51" s="15" customFormat="1" ht="11.25">
      <c r="B286" s="224"/>
      <c r="C286" s="225"/>
      <c r="D286" s="193" t="s">
        <v>135</v>
      </c>
      <c r="E286" s="226" t="s">
        <v>19</v>
      </c>
      <c r="F286" s="227" t="s">
        <v>920</v>
      </c>
      <c r="G286" s="225"/>
      <c r="H286" s="226" t="s">
        <v>19</v>
      </c>
      <c r="I286" s="228"/>
      <c r="J286" s="225"/>
      <c r="K286" s="225"/>
      <c r="L286" s="229"/>
      <c r="M286" s="230"/>
      <c r="N286" s="231"/>
      <c r="O286" s="231"/>
      <c r="P286" s="231"/>
      <c r="Q286" s="231"/>
      <c r="R286" s="231"/>
      <c r="S286" s="231"/>
      <c r="T286" s="232"/>
      <c r="AT286" s="233" t="s">
        <v>135</v>
      </c>
      <c r="AU286" s="233" t="s">
        <v>80</v>
      </c>
      <c r="AV286" s="15" t="s">
        <v>76</v>
      </c>
      <c r="AW286" s="15" t="s">
        <v>33</v>
      </c>
      <c r="AX286" s="15" t="s">
        <v>71</v>
      </c>
      <c r="AY286" s="233" t="s">
        <v>124</v>
      </c>
    </row>
    <row r="287" spans="2:51" s="13" customFormat="1" ht="11.25">
      <c r="B287" s="191"/>
      <c r="C287" s="192"/>
      <c r="D287" s="193" t="s">
        <v>135</v>
      </c>
      <c r="E287" s="194" t="s">
        <v>19</v>
      </c>
      <c r="F287" s="195" t="s">
        <v>1316</v>
      </c>
      <c r="G287" s="192"/>
      <c r="H287" s="196">
        <v>43</v>
      </c>
      <c r="I287" s="197"/>
      <c r="J287" s="192"/>
      <c r="K287" s="192"/>
      <c r="L287" s="198"/>
      <c r="M287" s="199"/>
      <c r="N287" s="200"/>
      <c r="O287" s="200"/>
      <c r="P287" s="200"/>
      <c r="Q287" s="200"/>
      <c r="R287" s="200"/>
      <c r="S287" s="200"/>
      <c r="T287" s="201"/>
      <c r="AT287" s="202" t="s">
        <v>135</v>
      </c>
      <c r="AU287" s="202" t="s">
        <v>80</v>
      </c>
      <c r="AV287" s="13" t="s">
        <v>80</v>
      </c>
      <c r="AW287" s="13" t="s">
        <v>33</v>
      </c>
      <c r="AX287" s="13" t="s">
        <v>76</v>
      </c>
      <c r="AY287" s="202" t="s">
        <v>124</v>
      </c>
    </row>
    <row r="288" spans="2:63" s="12" customFormat="1" ht="22.9" customHeight="1">
      <c r="B288" s="157"/>
      <c r="C288" s="158"/>
      <c r="D288" s="159" t="s">
        <v>70</v>
      </c>
      <c r="E288" s="171" t="s">
        <v>805</v>
      </c>
      <c r="F288" s="171" t="s">
        <v>806</v>
      </c>
      <c r="G288" s="158"/>
      <c r="H288" s="158"/>
      <c r="I288" s="161"/>
      <c r="J288" s="172">
        <f>BK288</f>
        <v>0</v>
      </c>
      <c r="K288" s="158"/>
      <c r="L288" s="163"/>
      <c r="M288" s="164"/>
      <c r="N288" s="165"/>
      <c r="O288" s="165"/>
      <c r="P288" s="166">
        <f>SUM(P289:P305)</f>
        <v>0</v>
      </c>
      <c r="Q288" s="165"/>
      <c r="R288" s="166">
        <f>SUM(R289:R305)</f>
        <v>0</v>
      </c>
      <c r="S288" s="165"/>
      <c r="T288" s="167">
        <f>SUM(T289:T305)</f>
        <v>0</v>
      </c>
      <c r="AR288" s="168" t="s">
        <v>76</v>
      </c>
      <c r="AT288" s="169" t="s">
        <v>70</v>
      </c>
      <c r="AU288" s="169" t="s">
        <v>76</v>
      </c>
      <c r="AY288" s="168" t="s">
        <v>124</v>
      </c>
      <c r="BK288" s="170">
        <f>SUM(BK289:BK305)</f>
        <v>0</v>
      </c>
    </row>
    <row r="289" spans="1:65" s="2" customFormat="1" ht="37.9" customHeight="1">
      <c r="A289" s="34"/>
      <c r="B289" s="35"/>
      <c r="C289" s="173" t="s">
        <v>436</v>
      </c>
      <c r="D289" s="173" t="s">
        <v>127</v>
      </c>
      <c r="E289" s="174" t="s">
        <v>1090</v>
      </c>
      <c r="F289" s="175" t="s">
        <v>1091</v>
      </c>
      <c r="G289" s="176" t="s">
        <v>150</v>
      </c>
      <c r="H289" s="177">
        <v>16.405</v>
      </c>
      <c r="I289" s="178">
        <v>0</v>
      </c>
      <c r="J289" s="179">
        <f>ROUND(I289*H289,2)</f>
        <v>0</v>
      </c>
      <c r="K289" s="175" t="s">
        <v>131</v>
      </c>
      <c r="L289" s="39"/>
      <c r="M289" s="180" t="s">
        <v>19</v>
      </c>
      <c r="N289" s="181" t="s">
        <v>42</v>
      </c>
      <c r="O289" s="64"/>
      <c r="P289" s="182">
        <f>O289*H289</f>
        <v>0</v>
      </c>
      <c r="Q289" s="182">
        <v>0</v>
      </c>
      <c r="R289" s="182">
        <f>Q289*H289</f>
        <v>0</v>
      </c>
      <c r="S289" s="182">
        <v>0</v>
      </c>
      <c r="T289" s="183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84" t="s">
        <v>81</v>
      </c>
      <c r="AT289" s="184" t="s">
        <v>127</v>
      </c>
      <c r="AU289" s="184" t="s">
        <v>80</v>
      </c>
      <c r="AY289" s="17" t="s">
        <v>124</v>
      </c>
      <c r="BE289" s="185">
        <f>IF(N289="základní",J289,0)</f>
        <v>0</v>
      </c>
      <c r="BF289" s="185">
        <f>IF(N289="snížená",J289,0)</f>
        <v>0</v>
      </c>
      <c r="BG289" s="185">
        <f>IF(N289="zákl. přenesená",J289,0)</f>
        <v>0</v>
      </c>
      <c r="BH289" s="185">
        <f>IF(N289="sníž. přenesená",J289,0)</f>
        <v>0</v>
      </c>
      <c r="BI289" s="185">
        <f>IF(N289="nulová",J289,0)</f>
        <v>0</v>
      </c>
      <c r="BJ289" s="17" t="s">
        <v>76</v>
      </c>
      <c r="BK289" s="185">
        <f>ROUND(I289*H289,2)</f>
        <v>0</v>
      </c>
      <c r="BL289" s="17" t="s">
        <v>81</v>
      </c>
      <c r="BM289" s="184" t="s">
        <v>1317</v>
      </c>
    </row>
    <row r="290" spans="1:47" s="2" customFormat="1" ht="11.25">
      <c r="A290" s="34"/>
      <c r="B290" s="35"/>
      <c r="C290" s="36"/>
      <c r="D290" s="186" t="s">
        <v>133</v>
      </c>
      <c r="E290" s="36"/>
      <c r="F290" s="187" t="s">
        <v>1093</v>
      </c>
      <c r="G290" s="36"/>
      <c r="H290" s="36"/>
      <c r="I290" s="188"/>
      <c r="J290" s="36"/>
      <c r="K290" s="36"/>
      <c r="L290" s="39"/>
      <c r="M290" s="189"/>
      <c r="N290" s="190"/>
      <c r="O290" s="64"/>
      <c r="P290" s="64"/>
      <c r="Q290" s="64"/>
      <c r="R290" s="64"/>
      <c r="S290" s="64"/>
      <c r="T290" s="65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133</v>
      </c>
      <c r="AU290" s="17" t="s">
        <v>80</v>
      </c>
    </row>
    <row r="291" spans="2:51" s="15" customFormat="1" ht="11.25">
      <c r="B291" s="224"/>
      <c r="C291" s="225"/>
      <c r="D291" s="193" t="s">
        <v>135</v>
      </c>
      <c r="E291" s="226" t="s">
        <v>19</v>
      </c>
      <c r="F291" s="227" t="s">
        <v>1318</v>
      </c>
      <c r="G291" s="225"/>
      <c r="H291" s="226" t="s">
        <v>19</v>
      </c>
      <c r="I291" s="228"/>
      <c r="J291" s="225"/>
      <c r="K291" s="225"/>
      <c r="L291" s="229"/>
      <c r="M291" s="230"/>
      <c r="N291" s="231"/>
      <c r="O291" s="231"/>
      <c r="P291" s="231"/>
      <c r="Q291" s="231"/>
      <c r="R291" s="231"/>
      <c r="S291" s="231"/>
      <c r="T291" s="232"/>
      <c r="AT291" s="233" t="s">
        <v>135</v>
      </c>
      <c r="AU291" s="233" t="s">
        <v>80</v>
      </c>
      <c r="AV291" s="15" t="s">
        <v>76</v>
      </c>
      <c r="AW291" s="15" t="s">
        <v>33</v>
      </c>
      <c r="AX291" s="15" t="s">
        <v>71</v>
      </c>
      <c r="AY291" s="233" t="s">
        <v>124</v>
      </c>
    </row>
    <row r="292" spans="2:51" s="13" customFormat="1" ht="11.25">
      <c r="B292" s="191"/>
      <c r="C292" s="192"/>
      <c r="D292" s="193" t="s">
        <v>135</v>
      </c>
      <c r="E292" s="194" t="s">
        <v>19</v>
      </c>
      <c r="F292" s="195" t="s">
        <v>1319</v>
      </c>
      <c r="G292" s="192"/>
      <c r="H292" s="196">
        <v>1.105</v>
      </c>
      <c r="I292" s="197"/>
      <c r="J292" s="192"/>
      <c r="K292" s="192"/>
      <c r="L292" s="198"/>
      <c r="M292" s="199"/>
      <c r="N292" s="200"/>
      <c r="O292" s="200"/>
      <c r="P292" s="200"/>
      <c r="Q292" s="200"/>
      <c r="R292" s="200"/>
      <c r="S292" s="200"/>
      <c r="T292" s="201"/>
      <c r="AT292" s="202" t="s">
        <v>135</v>
      </c>
      <c r="AU292" s="202" t="s">
        <v>80</v>
      </c>
      <c r="AV292" s="13" t="s">
        <v>80</v>
      </c>
      <c r="AW292" s="13" t="s">
        <v>33</v>
      </c>
      <c r="AX292" s="13" t="s">
        <v>71</v>
      </c>
      <c r="AY292" s="202" t="s">
        <v>124</v>
      </c>
    </row>
    <row r="293" spans="2:51" s="15" customFormat="1" ht="11.25">
      <c r="B293" s="224"/>
      <c r="C293" s="225"/>
      <c r="D293" s="193" t="s">
        <v>135</v>
      </c>
      <c r="E293" s="226" t="s">
        <v>19</v>
      </c>
      <c r="F293" s="227" t="s">
        <v>1320</v>
      </c>
      <c r="G293" s="225"/>
      <c r="H293" s="226" t="s">
        <v>19</v>
      </c>
      <c r="I293" s="228"/>
      <c r="J293" s="225"/>
      <c r="K293" s="225"/>
      <c r="L293" s="229"/>
      <c r="M293" s="230"/>
      <c r="N293" s="231"/>
      <c r="O293" s="231"/>
      <c r="P293" s="231"/>
      <c r="Q293" s="231"/>
      <c r="R293" s="231"/>
      <c r="S293" s="231"/>
      <c r="T293" s="232"/>
      <c r="AT293" s="233" t="s">
        <v>135</v>
      </c>
      <c r="AU293" s="233" t="s">
        <v>80</v>
      </c>
      <c r="AV293" s="15" t="s">
        <v>76</v>
      </c>
      <c r="AW293" s="15" t="s">
        <v>33</v>
      </c>
      <c r="AX293" s="15" t="s">
        <v>71</v>
      </c>
      <c r="AY293" s="233" t="s">
        <v>124</v>
      </c>
    </row>
    <row r="294" spans="2:51" s="13" customFormat="1" ht="11.25">
      <c r="B294" s="191"/>
      <c r="C294" s="192"/>
      <c r="D294" s="193" t="s">
        <v>135</v>
      </c>
      <c r="E294" s="194" t="s">
        <v>19</v>
      </c>
      <c r="F294" s="195" t="s">
        <v>1321</v>
      </c>
      <c r="G294" s="192"/>
      <c r="H294" s="196">
        <v>15.3</v>
      </c>
      <c r="I294" s="197"/>
      <c r="J294" s="192"/>
      <c r="K294" s="192"/>
      <c r="L294" s="198"/>
      <c r="M294" s="199"/>
      <c r="N294" s="200"/>
      <c r="O294" s="200"/>
      <c r="P294" s="200"/>
      <c r="Q294" s="200"/>
      <c r="R294" s="200"/>
      <c r="S294" s="200"/>
      <c r="T294" s="201"/>
      <c r="AT294" s="202" t="s">
        <v>135</v>
      </c>
      <c r="AU294" s="202" t="s">
        <v>80</v>
      </c>
      <c r="AV294" s="13" t="s">
        <v>80</v>
      </c>
      <c r="AW294" s="13" t="s">
        <v>33</v>
      </c>
      <c r="AX294" s="13" t="s">
        <v>71</v>
      </c>
      <c r="AY294" s="202" t="s">
        <v>124</v>
      </c>
    </row>
    <row r="295" spans="2:51" s="14" customFormat="1" ht="11.25">
      <c r="B295" s="203"/>
      <c r="C295" s="204"/>
      <c r="D295" s="193" t="s">
        <v>135</v>
      </c>
      <c r="E295" s="205" t="s">
        <v>19</v>
      </c>
      <c r="F295" s="206" t="s">
        <v>137</v>
      </c>
      <c r="G295" s="204"/>
      <c r="H295" s="207">
        <v>16.405</v>
      </c>
      <c r="I295" s="208"/>
      <c r="J295" s="204"/>
      <c r="K295" s="204"/>
      <c r="L295" s="209"/>
      <c r="M295" s="210"/>
      <c r="N295" s="211"/>
      <c r="O295" s="211"/>
      <c r="P295" s="211"/>
      <c r="Q295" s="211"/>
      <c r="R295" s="211"/>
      <c r="S295" s="211"/>
      <c r="T295" s="212"/>
      <c r="AT295" s="213" t="s">
        <v>135</v>
      </c>
      <c r="AU295" s="213" t="s">
        <v>80</v>
      </c>
      <c r="AV295" s="14" t="s">
        <v>81</v>
      </c>
      <c r="AW295" s="14" t="s">
        <v>33</v>
      </c>
      <c r="AX295" s="14" t="s">
        <v>76</v>
      </c>
      <c r="AY295" s="213" t="s">
        <v>124</v>
      </c>
    </row>
    <row r="296" spans="1:65" s="2" customFormat="1" ht="49.15" customHeight="1">
      <c r="A296" s="34"/>
      <c r="B296" s="35"/>
      <c r="C296" s="173" t="s">
        <v>440</v>
      </c>
      <c r="D296" s="173" t="s">
        <v>127</v>
      </c>
      <c r="E296" s="174" t="s">
        <v>1094</v>
      </c>
      <c r="F296" s="175" t="s">
        <v>1095</v>
      </c>
      <c r="G296" s="176" t="s">
        <v>150</v>
      </c>
      <c r="H296" s="177">
        <v>258.368</v>
      </c>
      <c r="I296" s="178">
        <v>0</v>
      </c>
      <c r="J296" s="179">
        <f>ROUND(I296*H296,2)</f>
        <v>0</v>
      </c>
      <c r="K296" s="175" t="s">
        <v>131</v>
      </c>
      <c r="L296" s="39"/>
      <c r="M296" s="180" t="s">
        <v>19</v>
      </c>
      <c r="N296" s="181" t="s">
        <v>42</v>
      </c>
      <c r="O296" s="64"/>
      <c r="P296" s="182">
        <f>O296*H296</f>
        <v>0</v>
      </c>
      <c r="Q296" s="182">
        <v>0</v>
      </c>
      <c r="R296" s="182">
        <f>Q296*H296</f>
        <v>0</v>
      </c>
      <c r="S296" s="182">
        <v>0</v>
      </c>
      <c r="T296" s="183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84" t="s">
        <v>81</v>
      </c>
      <c r="AT296" s="184" t="s">
        <v>127</v>
      </c>
      <c r="AU296" s="184" t="s">
        <v>80</v>
      </c>
      <c r="AY296" s="17" t="s">
        <v>124</v>
      </c>
      <c r="BE296" s="185">
        <f>IF(N296="základní",J296,0)</f>
        <v>0</v>
      </c>
      <c r="BF296" s="185">
        <f>IF(N296="snížená",J296,0)</f>
        <v>0</v>
      </c>
      <c r="BG296" s="185">
        <f>IF(N296="zákl. přenesená",J296,0)</f>
        <v>0</v>
      </c>
      <c r="BH296" s="185">
        <f>IF(N296="sníž. přenesená",J296,0)</f>
        <v>0</v>
      </c>
      <c r="BI296" s="185">
        <f>IF(N296="nulová",J296,0)</f>
        <v>0</v>
      </c>
      <c r="BJ296" s="17" t="s">
        <v>76</v>
      </c>
      <c r="BK296" s="185">
        <f>ROUND(I296*H296,2)</f>
        <v>0</v>
      </c>
      <c r="BL296" s="17" t="s">
        <v>81</v>
      </c>
      <c r="BM296" s="184" t="s">
        <v>1322</v>
      </c>
    </row>
    <row r="297" spans="1:47" s="2" customFormat="1" ht="11.25">
      <c r="A297" s="34"/>
      <c r="B297" s="35"/>
      <c r="C297" s="36"/>
      <c r="D297" s="186" t="s">
        <v>133</v>
      </c>
      <c r="E297" s="36"/>
      <c r="F297" s="187" t="s">
        <v>1097</v>
      </c>
      <c r="G297" s="36"/>
      <c r="H297" s="36"/>
      <c r="I297" s="188"/>
      <c r="J297" s="36"/>
      <c r="K297" s="36"/>
      <c r="L297" s="39"/>
      <c r="M297" s="189"/>
      <c r="N297" s="190"/>
      <c r="O297" s="64"/>
      <c r="P297" s="64"/>
      <c r="Q297" s="64"/>
      <c r="R297" s="64"/>
      <c r="S297" s="64"/>
      <c r="T297" s="65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7" t="s">
        <v>133</v>
      </c>
      <c r="AU297" s="17" t="s">
        <v>80</v>
      </c>
    </row>
    <row r="298" spans="2:51" s="13" customFormat="1" ht="11.25">
      <c r="B298" s="191"/>
      <c r="C298" s="192"/>
      <c r="D298" s="193" t="s">
        <v>135</v>
      </c>
      <c r="E298" s="192"/>
      <c r="F298" s="195" t="s">
        <v>1323</v>
      </c>
      <c r="G298" s="192"/>
      <c r="H298" s="196">
        <v>258.368</v>
      </c>
      <c r="I298" s="197"/>
      <c r="J298" s="192"/>
      <c r="K298" s="192"/>
      <c r="L298" s="198"/>
      <c r="M298" s="199"/>
      <c r="N298" s="200"/>
      <c r="O298" s="200"/>
      <c r="P298" s="200"/>
      <c r="Q298" s="200"/>
      <c r="R298" s="200"/>
      <c r="S298" s="200"/>
      <c r="T298" s="201"/>
      <c r="AT298" s="202" t="s">
        <v>135</v>
      </c>
      <c r="AU298" s="202" t="s">
        <v>80</v>
      </c>
      <c r="AV298" s="13" t="s">
        <v>80</v>
      </c>
      <c r="AW298" s="13" t="s">
        <v>4</v>
      </c>
      <c r="AX298" s="13" t="s">
        <v>76</v>
      </c>
      <c r="AY298" s="202" t="s">
        <v>124</v>
      </c>
    </row>
    <row r="299" spans="1:65" s="2" customFormat="1" ht="24.2" customHeight="1">
      <c r="A299" s="34"/>
      <c r="B299" s="35"/>
      <c r="C299" s="173" t="s">
        <v>445</v>
      </c>
      <c r="D299" s="173" t="s">
        <v>127</v>
      </c>
      <c r="E299" s="174" t="s">
        <v>819</v>
      </c>
      <c r="F299" s="175" t="s">
        <v>820</v>
      </c>
      <c r="G299" s="176" t="s">
        <v>150</v>
      </c>
      <c r="H299" s="177">
        <v>16.405</v>
      </c>
      <c r="I299" s="178">
        <v>0</v>
      </c>
      <c r="J299" s="179">
        <f>ROUND(I299*H299,2)</f>
        <v>0</v>
      </c>
      <c r="K299" s="175" t="s">
        <v>19</v>
      </c>
      <c r="L299" s="39"/>
      <c r="M299" s="180" t="s">
        <v>19</v>
      </c>
      <c r="N299" s="181" t="s">
        <v>42</v>
      </c>
      <c r="O299" s="64"/>
      <c r="P299" s="182">
        <f>O299*H299</f>
        <v>0</v>
      </c>
      <c r="Q299" s="182">
        <v>0</v>
      </c>
      <c r="R299" s="182">
        <f>Q299*H299</f>
        <v>0</v>
      </c>
      <c r="S299" s="182">
        <v>0</v>
      </c>
      <c r="T299" s="183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84" t="s">
        <v>81</v>
      </c>
      <c r="AT299" s="184" t="s">
        <v>127</v>
      </c>
      <c r="AU299" s="184" t="s">
        <v>80</v>
      </c>
      <c r="AY299" s="17" t="s">
        <v>124</v>
      </c>
      <c r="BE299" s="185">
        <f>IF(N299="základní",J299,0)</f>
        <v>0</v>
      </c>
      <c r="BF299" s="185">
        <f>IF(N299="snížená",J299,0)</f>
        <v>0</v>
      </c>
      <c r="BG299" s="185">
        <f>IF(N299="zákl. přenesená",J299,0)</f>
        <v>0</v>
      </c>
      <c r="BH299" s="185">
        <f>IF(N299="sníž. přenesená",J299,0)</f>
        <v>0</v>
      </c>
      <c r="BI299" s="185">
        <f>IF(N299="nulová",J299,0)</f>
        <v>0</v>
      </c>
      <c r="BJ299" s="17" t="s">
        <v>76</v>
      </c>
      <c r="BK299" s="185">
        <f>ROUND(I299*H299,2)</f>
        <v>0</v>
      </c>
      <c r="BL299" s="17" t="s">
        <v>81</v>
      </c>
      <c r="BM299" s="184" t="s">
        <v>1324</v>
      </c>
    </row>
    <row r="300" spans="1:65" s="2" customFormat="1" ht="24.2" customHeight="1">
      <c r="A300" s="34"/>
      <c r="B300" s="35"/>
      <c r="C300" s="173" t="s">
        <v>453</v>
      </c>
      <c r="D300" s="173" t="s">
        <v>127</v>
      </c>
      <c r="E300" s="174" t="s">
        <v>1325</v>
      </c>
      <c r="F300" s="175" t="s">
        <v>1326</v>
      </c>
      <c r="G300" s="176" t="s">
        <v>150</v>
      </c>
      <c r="H300" s="177">
        <v>1.105</v>
      </c>
      <c r="I300" s="178">
        <v>0</v>
      </c>
      <c r="J300" s="179">
        <f>ROUND(I300*H300,2)</f>
        <v>0</v>
      </c>
      <c r="K300" s="175" t="s">
        <v>19</v>
      </c>
      <c r="L300" s="39"/>
      <c r="M300" s="180" t="s">
        <v>19</v>
      </c>
      <c r="N300" s="181" t="s">
        <v>42</v>
      </c>
      <c r="O300" s="64"/>
      <c r="P300" s="182">
        <f>O300*H300</f>
        <v>0</v>
      </c>
      <c r="Q300" s="182">
        <v>0</v>
      </c>
      <c r="R300" s="182">
        <f>Q300*H300</f>
        <v>0</v>
      </c>
      <c r="S300" s="182">
        <v>0</v>
      </c>
      <c r="T300" s="183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84" t="s">
        <v>81</v>
      </c>
      <c r="AT300" s="184" t="s">
        <v>127</v>
      </c>
      <c r="AU300" s="184" t="s">
        <v>80</v>
      </c>
      <c r="AY300" s="17" t="s">
        <v>124</v>
      </c>
      <c r="BE300" s="185">
        <f>IF(N300="základní",J300,0)</f>
        <v>0</v>
      </c>
      <c r="BF300" s="185">
        <f>IF(N300="snížená",J300,0)</f>
        <v>0</v>
      </c>
      <c r="BG300" s="185">
        <f>IF(N300="zákl. přenesená",J300,0)</f>
        <v>0</v>
      </c>
      <c r="BH300" s="185">
        <f>IF(N300="sníž. přenesená",J300,0)</f>
        <v>0</v>
      </c>
      <c r="BI300" s="185">
        <f>IF(N300="nulová",J300,0)</f>
        <v>0</v>
      </c>
      <c r="BJ300" s="17" t="s">
        <v>76</v>
      </c>
      <c r="BK300" s="185">
        <f>ROUND(I300*H300,2)</f>
        <v>0</v>
      </c>
      <c r="BL300" s="17" t="s">
        <v>81</v>
      </c>
      <c r="BM300" s="184" t="s">
        <v>1327</v>
      </c>
    </row>
    <row r="301" spans="2:51" s="13" customFormat="1" ht="11.25">
      <c r="B301" s="191"/>
      <c r="C301" s="192"/>
      <c r="D301" s="193" t="s">
        <v>135</v>
      </c>
      <c r="E301" s="194" t="s">
        <v>19</v>
      </c>
      <c r="F301" s="195" t="s">
        <v>1319</v>
      </c>
      <c r="G301" s="192"/>
      <c r="H301" s="196">
        <v>1.105</v>
      </c>
      <c r="I301" s="197"/>
      <c r="J301" s="192"/>
      <c r="K301" s="192"/>
      <c r="L301" s="198"/>
      <c r="M301" s="199"/>
      <c r="N301" s="200"/>
      <c r="O301" s="200"/>
      <c r="P301" s="200"/>
      <c r="Q301" s="200"/>
      <c r="R301" s="200"/>
      <c r="S301" s="200"/>
      <c r="T301" s="201"/>
      <c r="AT301" s="202" t="s">
        <v>135</v>
      </c>
      <c r="AU301" s="202" t="s">
        <v>80</v>
      </c>
      <c r="AV301" s="13" t="s">
        <v>80</v>
      </c>
      <c r="AW301" s="13" t="s">
        <v>33</v>
      </c>
      <c r="AX301" s="13" t="s">
        <v>71</v>
      </c>
      <c r="AY301" s="202" t="s">
        <v>124</v>
      </c>
    </row>
    <row r="302" spans="2:51" s="14" customFormat="1" ht="11.25">
      <c r="B302" s="203"/>
      <c r="C302" s="204"/>
      <c r="D302" s="193" t="s">
        <v>135</v>
      </c>
      <c r="E302" s="205" t="s">
        <v>19</v>
      </c>
      <c r="F302" s="206" t="s">
        <v>137</v>
      </c>
      <c r="G302" s="204"/>
      <c r="H302" s="207">
        <v>1.105</v>
      </c>
      <c r="I302" s="208"/>
      <c r="J302" s="204"/>
      <c r="K302" s="204"/>
      <c r="L302" s="209"/>
      <c r="M302" s="210"/>
      <c r="N302" s="211"/>
      <c r="O302" s="211"/>
      <c r="P302" s="211"/>
      <c r="Q302" s="211"/>
      <c r="R302" s="211"/>
      <c r="S302" s="211"/>
      <c r="T302" s="212"/>
      <c r="AT302" s="213" t="s">
        <v>135</v>
      </c>
      <c r="AU302" s="213" t="s">
        <v>80</v>
      </c>
      <c r="AV302" s="14" t="s">
        <v>81</v>
      </c>
      <c r="AW302" s="14" t="s">
        <v>33</v>
      </c>
      <c r="AX302" s="14" t="s">
        <v>76</v>
      </c>
      <c r="AY302" s="213" t="s">
        <v>124</v>
      </c>
    </row>
    <row r="303" spans="1:65" s="2" customFormat="1" ht="24.2" customHeight="1">
      <c r="A303" s="34"/>
      <c r="B303" s="35"/>
      <c r="C303" s="173" t="s">
        <v>461</v>
      </c>
      <c r="D303" s="173" t="s">
        <v>127</v>
      </c>
      <c r="E303" s="174" t="s">
        <v>1328</v>
      </c>
      <c r="F303" s="175" t="s">
        <v>1329</v>
      </c>
      <c r="G303" s="176" t="s">
        <v>150</v>
      </c>
      <c r="H303" s="177">
        <v>15.3</v>
      </c>
      <c r="I303" s="178">
        <v>0</v>
      </c>
      <c r="J303" s="179">
        <f>ROUND(I303*H303,2)</f>
        <v>0</v>
      </c>
      <c r="K303" s="175" t="s">
        <v>19</v>
      </c>
      <c r="L303" s="39"/>
      <c r="M303" s="180" t="s">
        <v>19</v>
      </c>
      <c r="N303" s="181" t="s">
        <v>42</v>
      </c>
      <c r="O303" s="64"/>
      <c r="P303" s="182">
        <f>O303*H303</f>
        <v>0</v>
      </c>
      <c r="Q303" s="182">
        <v>0</v>
      </c>
      <c r="R303" s="182">
        <f>Q303*H303</f>
        <v>0</v>
      </c>
      <c r="S303" s="182">
        <v>0</v>
      </c>
      <c r="T303" s="183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84" t="s">
        <v>81</v>
      </c>
      <c r="AT303" s="184" t="s">
        <v>127</v>
      </c>
      <c r="AU303" s="184" t="s">
        <v>80</v>
      </c>
      <c r="AY303" s="17" t="s">
        <v>124</v>
      </c>
      <c r="BE303" s="185">
        <f>IF(N303="základní",J303,0)</f>
        <v>0</v>
      </c>
      <c r="BF303" s="185">
        <f>IF(N303="snížená",J303,0)</f>
        <v>0</v>
      </c>
      <c r="BG303" s="185">
        <f>IF(N303="zákl. přenesená",J303,0)</f>
        <v>0</v>
      </c>
      <c r="BH303" s="185">
        <f>IF(N303="sníž. přenesená",J303,0)</f>
        <v>0</v>
      </c>
      <c r="BI303" s="185">
        <f>IF(N303="nulová",J303,0)</f>
        <v>0</v>
      </c>
      <c r="BJ303" s="17" t="s">
        <v>76</v>
      </c>
      <c r="BK303" s="185">
        <f>ROUND(I303*H303,2)</f>
        <v>0</v>
      </c>
      <c r="BL303" s="17" t="s">
        <v>81</v>
      </c>
      <c r="BM303" s="184" t="s">
        <v>1330</v>
      </c>
    </row>
    <row r="304" spans="2:51" s="13" customFormat="1" ht="11.25">
      <c r="B304" s="191"/>
      <c r="C304" s="192"/>
      <c r="D304" s="193" t="s">
        <v>135</v>
      </c>
      <c r="E304" s="194" t="s">
        <v>19</v>
      </c>
      <c r="F304" s="195" t="s">
        <v>1321</v>
      </c>
      <c r="G304" s="192"/>
      <c r="H304" s="196">
        <v>15.3</v>
      </c>
      <c r="I304" s="197"/>
      <c r="J304" s="192"/>
      <c r="K304" s="192"/>
      <c r="L304" s="198"/>
      <c r="M304" s="199"/>
      <c r="N304" s="200"/>
      <c r="O304" s="200"/>
      <c r="P304" s="200"/>
      <c r="Q304" s="200"/>
      <c r="R304" s="200"/>
      <c r="S304" s="200"/>
      <c r="T304" s="201"/>
      <c r="AT304" s="202" t="s">
        <v>135</v>
      </c>
      <c r="AU304" s="202" t="s">
        <v>80</v>
      </c>
      <c r="AV304" s="13" t="s">
        <v>80</v>
      </c>
      <c r="AW304" s="13" t="s">
        <v>33</v>
      </c>
      <c r="AX304" s="13" t="s">
        <v>71</v>
      </c>
      <c r="AY304" s="202" t="s">
        <v>124</v>
      </c>
    </row>
    <row r="305" spans="2:51" s="14" customFormat="1" ht="11.25">
      <c r="B305" s="203"/>
      <c r="C305" s="204"/>
      <c r="D305" s="193" t="s">
        <v>135</v>
      </c>
      <c r="E305" s="205" t="s">
        <v>19</v>
      </c>
      <c r="F305" s="206" t="s">
        <v>137</v>
      </c>
      <c r="G305" s="204"/>
      <c r="H305" s="207">
        <v>15.3</v>
      </c>
      <c r="I305" s="208"/>
      <c r="J305" s="204"/>
      <c r="K305" s="204"/>
      <c r="L305" s="209"/>
      <c r="M305" s="210"/>
      <c r="N305" s="211"/>
      <c r="O305" s="211"/>
      <c r="P305" s="211"/>
      <c r="Q305" s="211"/>
      <c r="R305" s="211"/>
      <c r="S305" s="211"/>
      <c r="T305" s="212"/>
      <c r="AT305" s="213" t="s">
        <v>135</v>
      </c>
      <c r="AU305" s="213" t="s">
        <v>80</v>
      </c>
      <c r="AV305" s="14" t="s">
        <v>81</v>
      </c>
      <c r="AW305" s="14" t="s">
        <v>33</v>
      </c>
      <c r="AX305" s="14" t="s">
        <v>76</v>
      </c>
      <c r="AY305" s="213" t="s">
        <v>124</v>
      </c>
    </row>
    <row r="306" spans="2:63" s="12" customFormat="1" ht="22.9" customHeight="1">
      <c r="B306" s="157"/>
      <c r="C306" s="158"/>
      <c r="D306" s="159" t="s">
        <v>70</v>
      </c>
      <c r="E306" s="171" t="s">
        <v>843</v>
      </c>
      <c r="F306" s="171" t="s">
        <v>844</v>
      </c>
      <c r="G306" s="158"/>
      <c r="H306" s="158"/>
      <c r="I306" s="161"/>
      <c r="J306" s="172">
        <f>BK306</f>
        <v>0</v>
      </c>
      <c r="K306" s="158"/>
      <c r="L306" s="163"/>
      <c r="M306" s="164"/>
      <c r="N306" s="165"/>
      <c r="O306" s="165"/>
      <c r="P306" s="166">
        <f>SUM(P307:P308)</f>
        <v>0</v>
      </c>
      <c r="Q306" s="165"/>
      <c r="R306" s="166">
        <f>SUM(R307:R308)</f>
        <v>0</v>
      </c>
      <c r="S306" s="165"/>
      <c r="T306" s="167">
        <f>SUM(T307:T308)</f>
        <v>0</v>
      </c>
      <c r="AR306" s="168" t="s">
        <v>76</v>
      </c>
      <c r="AT306" s="169" t="s">
        <v>70</v>
      </c>
      <c r="AU306" s="169" t="s">
        <v>76</v>
      </c>
      <c r="AY306" s="168" t="s">
        <v>124</v>
      </c>
      <c r="BK306" s="170">
        <f>SUM(BK307:BK308)</f>
        <v>0</v>
      </c>
    </row>
    <row r="307" spans="1:65" s="2" customFormat="1" ht="37.9" customHeight="1">
      <c r="A307" s="34"/>
      <c r="B307" s="35"/>
      <c r="C307" s="173" t="s">
        <v>469</v>
      </c>
      <c r="D307" s="173" t="s">
        <v>127</v>
      </c>
      <c r="E307" s="174" t="s">
        <v>1331</v>
      </c>
      <c r="F307" s="175" t="s">
        <v>1332</v>
      </c>
      <c r="G307" s="176" t="s">
        <v>150</v>
      </c>
      <c r="H307" s="177">
        <v>81.085</v>
      </c>
      <c r="I307" s="178">
        <v>0</v>
      </c>
      <c r="J307" s="179">
        <f>ROUND(I307*H307,2)</f>
        <v>0</v>
      </c>
      <c r="K307" s="175" t="s">
        <v>131</v>
      </c>
      <c r="L307" s="39"/>
      <c r="M307" s="180" t="s">
        <v>19</v>
      </c>
      <c r="N307" s="181" t="s">
        <v>42</v>
      </c>
      <c r="O307" s="64"/>
      <c r="P307" s="182">
        <f>O307*H307</f>
        <v>0</v>
      </c>
      <c r="Q307" s="182">
        <v>0</v>
      </c>
      <c r="R307" s="182">
        <f>Q307*H307</f>
        <v>0</v>
      </c>
      <c r="S307" s="182">
        <v>0</v>
      </c>
      <c r="T307" s="183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84" t="s">
        <v>81</v>
      </c>
      <c r="AT307" s="184" t="s">
        <v>127</v>
      </c>
      <c r="AU307" s="184" t="s">
        <v>80</v>
      </c>
      <c r="AY307" s="17" t="s">
        <v>124</v>
      </c>
      <c r="BE307" s="185">
        <f>IF(N307="základní",J307,0)</f>
        <v>0</v>
      </c>
      <c r="BF307" s="185">
        <f>IF(N307="snížená",J307,0)</f>
        <v>0</v>
      </c>
      <c r="BG307" s="185">
        <f>IF(N307="zákl. přenesená",J307,0)</f>
        <v>0</v>
      </c>
      <c r="BH307" s="185">
        <f>IF(N307="sníž. přenesená",J307,0)</f>
        <v>0</v>
      </c>
      <c r="BI307" s="185">
        <f>IF(N307="nulová",J307,0)</f>
        <v>0</v>
      </c>
      <c r="BJ307" s="17" t="s">
        <v>76</v>
      </c>
      <c r="BK307" s="185">
        <f>ROUND(I307*H307,2)</f>
        <v>0</v>
      </c>
      <c r="BL307" s="17" t="s">
        <v>81</v>
      </c>
      <c r="BM307" s="184" t="s">
        <v>1333</v>
      </c>
    </row>
    <row r="308" spans="1:47" s="2" customFormat="1" ht="11.25">
      <c r="A308" s="34"/>
      <c r="B308" s="35"/>
      <c r="C308" s="36"/>
      <c r="D308" s="186" t="s">
        <v>133</v>
      </c>
      <c r="E308" s="36"/>
      <c r="F308" s="187" t="s">
        <v>1334</v>
      </c>
      <c r="G308" s="36"/>
      <c r="H308" s="36"/>
      <c r="I308" s="188"/>
      <c r="J308" s="36"/>
      <c r="K308" s="36"/>
      <c r="L308" s="39"/>
      <c r="M308" s="189"/>
      <c r="N308" s="190"/>
      <c r="O308" s="64"/>
      <c r="P308" s="64"/>
      <c r="Q308" s="64"/>
      <c r="R308" s="64"/>
      <c r="S308" s="64"/>
      <c r="T308" s="65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7" t="s">
        <v>133</v>
      </c>
      <c r="AU308" s="17" t="s">
        <v>80</v>
      </c>
    </row>
    <row r="309" spans="2:63" s="12" customFormat="1" ht="25.9" customHeight="1">
      <c r="B309" s="157"/>
      <c r="C309" s="158"/>
      <c r="D309" s="159" t="s">
        <v>70</v>
      </c>
      <c r="E309" s="160" t="s">
        <v>1335</v>
      </c>
      <c r="F309" s="160" t="s">
        <v>1336</v>
      </c>
      <c r="G309" s="158"/>
      <c r="H309" s="158"/>
      <c r="I309" s="161"/>
      <c r="J309" s="162">
        <f>BK309</f>
        <v>0</v>
      </c>
      <c r="K309" s="158"/>
      <c r="L309" s="163"/>
      <c r="M309" s="164"/>
      <c r="N309" s="165"/>
      <c r="O309" s="165"/>
      <c r="P309" s="166">
        <f>P310</f>
        <v>0</v>
      </c>
      <c r="Q309" s="165"/>
      <c r="R309" s="166">
        <f>R310</f>
        <v>0</v>
      </c>
      <c r="S309" s="165"/>
      <c r="T309" s="167">
        <f>T310</f>
        <v>0</v>
      </c>
      <c r="AR309" s="168" t="s">
        <v>80</v>
      </c>
      <c r="AT309" s="169" t="s">
        <v>70</v>
      </c>
      <c r="AU309" s="169" t="s">
        <v>71</v>
      </c>
      <c r="AY309" s="168" t="s">
        <v>124</v>
      </c>
      <c r="BK309" s="170">
        <f>BK310</f>
        <v>0</v>
      </c>
    </row>
    <row r="310" spans="2:63" s="12" customFormat="1" ht="22.9" customHeight="1">
      <c r="B310" s="157"/>
      <c r="C310" s="158"/>
      <c r="D310" s="159" t="s">
        <v>70</v>
      </c>
      <c r="E310" s="171" t="s">
        <v>1337</v>
      </c>
      <c r="F310" s="171" t="s">
        <v>1338</v>
      </c>
      <c r="G310" s="158"/>
      <c r="H310" s="158"/>
      <c r="I310" s="161"/>
      <c r="J310" s="172">
        <f>BK310</f>
        <v>0</v>
      </c>
      <c r="K310" s="158"/>
      <c r="L310" s="163"/>
      <c r="M310" s="164"/>
      <c r="N310" s="165"/>
      <c r="O310" s="165"/>
      <c r="P310" s="166">
        <f>SUM(P311:P315)</f>
        <v>0</v>
      </c>
      <c r="Q310" s="165"/>
      <c r="R310" s="166">
        <f>SUM(R311:R315)</f>
        <v>0</v>
      </c>
      <c r="S310" s="165"/>
      <c r="T310" s="167">
        <f>SUM(T311:T315)</f>
        <v>0</v>
      </c>
      <c r="AR310" s="168" t="s">
        <v>80</v>
      </c>
      <c r="AT310" s="169" t="s">
        <v>70</v>
      </c>
      <c r="AU310" s="169" t="s">
        <v>76</v>
      </c>
      <c r="AY310" s="168" t="s">
        <v>124</v>
      </c>
      <c r="BK310" s="170">
        <f>SUM(BK311:BK315)</f>
        <v>0</v>
      </c>
    </row>
    <row r="311" spans="1:65" s="2" customFormat="1" ht="33" customHeight="1">
      <c r="A311" s="34"/>
      <c r="B311" s="35"/>
      <c r="C311" s="173" t="s">
        <v>474</v>
      </c>
      <c r="D311" s="173" t="s">
        <v>127</v>
      </c>
      <c r="E311" s="174" t="s">
        <v>1339</v>
      </c>
      <c r="F311" s="175" t="s">
        <v>1340</v>
      </c>
      <c r="G311" s="176" t="s">
        <v>177</v>
      </c>
      <c r="H311" s="177">
        <v>2</v>
      </c>
      <c r="I311" s="178">
        <v>0</v>
      </c>
      <c r="J311" s="179">
        <f>ROUND(I311*H311,2)</f>
        <v>0</v>
      </c>
      <c r="K311" s="175" t="s">
        <v>131</v>
      </c>
      <c r="L311" s="39"/>
      <c r="M311" s="180" t="s">
        <v>19</v>
      </c>
      <c r="N311" s="181" t="s">
        <v>42</v>
      </c>
      <c r="O311" s="64"/>
      <c r="P311" s="182">
        <f>O311*H311</f>
        <v>0</v>
      </c>
      <c r="Q311" s="182">
        <v>0</v>
      </c>
      <c r="R311" s="182">
        <f>Q311*H311</f>
        <v>0</v>
      </c>
      <c r="S311" s="182">
        <v>0</v>
      </c>
      <c r="T311" s="183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84" t="s">
        <v>215</v>
      </c>
      <c r="AT311" s="184" t="s">
        <v>127</v>
      </c>
      <c r="AU311" s="184" t="s">
        <v>80</v>
      </c>
      <c r="AY311" s="17" t="s">
        <v>124</v>
      </c>
      <c r="BE311" s="185">
        <f>IF(N311="základní",J311,0)</f>
        <v>0</v>
      </c>
      <c r="BF311" s="185">
        <f>IF(N311="snížená",J311,0)</f>
        <v>0</v>
      </c>
      <c r="BG311" s="185">
        <f>IF(N311="zákl. přenesená",J311,0)</f>
        <v>0</v>
      </c>
      <c r="BH311" s="185">
        <f>IF(N311="sníž. přenesená",J311,0)</f>
        <v>0</v>
      </c>
      <c r="BI311" s="185">
        <f>IF(N311="nulová",J311,0)</f>
        <v>0</v>
      </c>
      <c r="BJ311" s="17" t="s">
        <v>76</v>
      </c>
      <c r="BK311" s="185">
        <f>ROUND(I311*H311,2)</f>
        <v>0</v>
      </c>
      <c r="BL311" s="17" t="s">
        <v>215</v>
      </c>
      <c r="BM311" s="184" t="s">
        <v>1341</v>
      </c>
    </row>
    <row r="312" spans="1:47" s="2" customFormat="1" ht="11.25">
      <c r="A312" s="34"/>
      <c r="B312" s="35"/>
      <c r="C312" s="36"/>
      <c r="D312" s="186" t="s">
        <v>133</v>
      </c>
      <c r="E312" s="36"/>
      <c r="F312" s="187" t="s">
        <v>1342</v>
      </c>
      <c r="G312" s="36"/>
      <c r="H312" s="36"/>
      <c r="I312" s="188"/>
      <c r="J312" s="36"/>
      <c r="K312" s="36"/>
      <c r="L312" s="39"/>
      <c r="M312" s="189"/>
      <c r="N312" s="190"/>
      <c r="O312" s="64"/>
      <c r="P312" s="64"/>
      <c r="Q312" s="64"/>
      <c r="R312" s="64"/>
      <c r="S312" s="64"/>
      <c r="T312" s="65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7" t="s">
        <v>133</v>
      </c>
      <c r="AU312" s="17" t="s">
        <v>80</v>
      </c>
    </row>
    <row r="313" spans="1:47" s="2" customFormat="1" ht="19.5">
      <c r="A313" s="34"/>
      <c r="B313" s="35"/>
      <c r="C313" s="36"/>
      <c r="D313" s="193" t="s">
        <v>859</v>
      </c>
      <c r="E313" s="36"/>
      <c r="F313" s="234" t="s">
        <v>1343</v>
      </c>
      <c r="G313" s="36"/>
      <c r="H313" s="36"/>
      <c r="I313" s="188"/>
      <c r="J313" s="36"/>
      <c r="K313" s="36"/>
      <c r="L313" s="39"/>
      <c r="M313" s="189"/>
      <c r="N313" s="190"/>
      <c r="O313" s="64"/>
      <c r="P313" s="64"/>
      <c r="Q313" s="64"/>
      <c r="R313" s="64"/>
      <c r="S313" s="64"/>
      <c r="T313" s="65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7" t="s">
        <v>859</v>
      </c>
      <c r="AU313" s="17" t="s">
        <v>80</v>
      </c>
    </row>
    <row r="314" spans="2:51" s="13" customFormat="1" ht="11.25">
      <c r="B314" s="191"/>
      <c r="C314" s="192"/>
      <c r="D314" s="193" t="s">
        <v>135</v>
      </c>
      <c r="E314" s="194" t="s">
        <v>19</v>
      </c>
      <c r="F314" s="195" t="s">
        <v>80</v>
      </c>
      <c r="G314" s="192"/>
      <c r="H314" s="196">
        <v>2</v>
      </c>
      <c r="I314" s="197"/>
      <c r="J314" s="192"/>
      <c r="K314" s="192"/>
      <c r="L314" s="198"/>
      <c r="M314" s="199"/>
      <c r="N314" s="200"/>
      <c r="O314" s="200"/>
      <c r="P314" s="200"/>
      <c r="Q314" s="200"/>
      <c r="R314" s="200"/>
      <c r="S314" s="200"/>
      <c r="T314" s="201"/>
      <c r="AT314" s="202" t="s">
        <v>135</v>
      </c>
      <c r="AU314" s="202" t="s">
        <v>80</v>
      </c>
      <c r="AV314" s="13" t="s">
        <v>80</v>
      </c>
      <c r="AW314" s="13" t="s">
        <v>33</v>
      </c>
      <c r="AX314" s="13" t="s">
        <v>71</v>
      </c>
      <c r="AY314" s="202" t="s">
        <v>124</v>
      </c>
    </row>
    <row r="315" spans="2:51" s="14" customFormat="1" ht="11.25">
      <c r="B315" s="203"/>
      <c r="C315" s="204"/>
      <c r="D315" s="193" t="s">
        <v>135</v>
      </c>
      <c r="E315" s="205" t="s">
        <v>19</v>
      </c>
      <c r="F315" s="206" t="s">
        <v>137</v>
      </c>
      <c r="G315" s="204"/>
      <c r="H315" s="207">
        <v>2</v>
      </c>
      <c r="I315" s="208"/>
      <c r="J315" s="204"/>
      <c r="K315" s="204"/>
      <c r="L315" s="209"/>
      <c r="M315" s="210"/>
      <c r="N315" s="211"/>
      <c r="O315" s="211"/>
      <c r="P315" s="211"/>
      <c r="Q315" s="211"/>
      <c r="R315" s="211"/>
      <c r="S315" s="211"/>
      <c r="T315" s="212"/>
      <c r="AT315" s="213" t="s">
        <v>135</v>
      </c>
      <c r="AU315" s="213" t="s">
        <v>80</v>
      </c>
      <c r="AV315" s="14" t="s">
        <v>81</v>
      </c>
      <c r="AW315" s="14" t="s">
        <v>33</v>
      </c>
      <c r="AX315" s="14" t="s">
        <v>76</v>
      </c>
      <c r="AY315" s="213" t="s">
        <v>124</v>
      </c>
    </row>
    <row r="316" spans="2:63" s="12" customFormat="1" ht="25.9" customHeight="1">
      <c r="B316" s="157"/>
      <c r="C316" s="158"/>
      <c r="D316" s="159" t="s">
        <v>70</v>
      </c>
      <c r="E316" s="160" t="s">
        <v>147</v>
      </c>
      <c r="F316" s="160" t="s">
        <v>1109</v>
      </c>
      <c r="G316" s="158"/>
      <c r="H316" s="158"/>
      <c r="I316" s="161"/>
      <c r="J316" s="162">
        <f>BK316</f>
        <v>0</v>
      </c>
      <c r="K316" s="158"/>
      <c r="L316" s="163"/>
      <c r="M316" s="164"/>
      <c r="N316" s="165"/>
      <c r="O316" s="165"/>
      <c r="P316" s="166">
        <f>P317</f>
        <v>0</v>
      </c>
      <c r="Q316" s="165"/>
      <c r="R316" s="166">
        <f>R317</f>
        <v>0.0019800000000000004</v>
      </c>
      <c r="S316" s="165"/>
      <c r="T316" s="167">
        <f>T317</f>
        <v>0</v>
      </c>
      <c r="AR316" s="168" t="s">
        <v>142</v>
      </c>
      <c r="AT316" s="169" t="s">
        <v>70</v>
      </c>
      <c r="AU316" s="169" t="s">
        <v>71</v>
      </c>
      <c r="AY316" s="168" t="s">
        <v>124</v>
      </c>
      <c r="BK316" s="170">
        <f>BK317</f>
        <v>0</v>
      </c>
    </row>
    <row r="317" spans="2:63" s="12" customFormat="1" ht="22.9" customHeight="1">
      <c r="B317" s="157"/>
      <c r="C317" s="158"/>
      <c r="D317" s="159" t="s">
        <v>70</v>
      </c>
      <c r="E317" s="171" t="s">
        <v>1118</v>
      </c>
      <c r="F317" s="171" t="s">
        <v>1119</v>
      </c>
      <c r="G317" s="158"/>
      <c r="H317" s="158"/>
      <c r="I317" s="161"/>
      <c r="J317" s="172">
        <f>BK317</f>
        <v>0</v>
      </c>
      <c r="K317" s="158"/>
      <c r="L317" s="163"/>
      <c r="M317" s="164"/>
      <c r="N317" s="165"/>
      <c r="O317" s="165"/>
      <c r="P317" s="166">
        <f>SUM(P318:P320)</f>
        <v>0</v>
      </c>
      <c r="Q317" s="165"/>
      <c r="R317" s="166">
        <f>SUM(R318:R320)</f>
        <v>0.0019800000000000004</v>
      </c>
      <c r="S317" s="165"/>
      <c r="T317" s="167">
        <f>SUM(T318:T320)</f>
        <v>0</v>
      </c>
      <c r="AR317" s="168" t="s">
        <v>142</v>
      </c>
      <c r="AT317" s="169" t="s">
        <v>70</v>
      </c>
      <c r="AU317" s="169" t="s">
        <v>76</v>
      </c>
      <c r="AY317" s="168" t="s">
        <v>124</v>
      </c>
      <c r="BK317" s="170">
        <f>SUM(BK318:BK320)</f>
        <v>0</v>
      </c>
    </row>
    <row r="318" spans="1:65" s="2" customFormat="1" ht="21.75" customHeight="1">
      <c r="A318" s="34"/>
      <c r="B318" s="35"/>
      <c r="C318" s="173" t="s">
        <v>480</v>
      </c>
      <c r="D318" s="173" t="s">
        <v>127</v>
      </c>
      <c r="E318" s="174" t="s">
        <v>1120</v>
      </c>
      <c r="F318" s="175" t="s">
        <v>1121</v>
      </c>
      <c r="G318" s="176" t="s">
        <v>1122</v>
      </c>
      <c r="H318" s="177">
        <v>0.2</v>
      </c>
      <c r="I318" s="178">
        <v>0</v>
      </c>
      <c r="J318" s="179">
        <f>ROUND(I318*H318,2)</f>
        <v>0</v>
      </c>
      <c r="K318" s="175" t="s">
        <v>131</v>
      </c>
      <c r="L318" s="39"/>
      <c r="M318" s="180" t="s">
        <v>19</v>
      </c>
      <c r="N318" s="181" t="s">
        <v>42</v>
      </c>
      <c r="O318" s="64"/>
      <c r="P318" s="182">
        <f>O318*H318</f>
        <v>0</v>
      </c>
      <c r="Q318" s="182">
        <v>0.0099</v>
      </c>
      <c r="R318" s="182">
        <f>Q318*H318</f>
        <v>0.0019800000000000004</v>
      </c>
      <c r="S318" s="182">
        <v>0</v>
      </c>
      <c r="T318" s="183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84" t="s">
        <v>516</v>
      </c>
      <c r="AT318" s="184" t="s">
        <v>127</v>
      </c>
      <c r="AU318" s="184" t="s">
        <v>80</v>
      </c>
      <c r="AY318" s="17" t="s">
        <v>124</v>
      </c>
      <c r="BE318" s="185">
        <f>IF(N318="základní",J318,0)</f>
        <v>0</v>
      </c>
      <c r="BF318" s="185">
        <f>IF(N318="snížená",J318,0)</f>
        <v>0</v>
      </c>
      <c r="BG318" s="185">
        <f>IF(N318="zákl. přenesená",J318,0)</f>
        <v>0</v>
      </c>
      <c r="BH318" s="185">
        <f>IF(N318="sníž. přenesená",J318,0)</f>
        <v>0</v>
      </c>
      <c r="BI318" s="185">
        <f>IF(N318="nulová",J318,0)</f>
        <v>0</v>
      </c>
      <c r="BJ318" s="17" t="s">
        <v>76</v>
      </c>
      <c r="BK318" s="185">
        <f>ROUND(I318*H318,2)</f>
        <v>0</v>
      </c>
      <c r="BL318" s="17" t="s">
        <v>516</v>
      </c>
      <c r="BM318" s="184" t="s">
        <v>1344</v>
      </c>
    </row>
    <row r="319" spans="1:47" s="2" customFormat="1" ht="11.25">
      <c r="A319" s="34"/>
      <c r="B319" s="35"/>
      <c r="C319" s="36"/>
      <c r="D319" s="186" t="s">
        <v>133</v>
      </c>
      <c r="E319" s="36"/>
      <c r="F319" s="187" t="s">
        <v>1124</v>
      </c>
      <c r="G319" s="36"/>
      <c r="H319" s="36"/>
      <c r="I319" s="188"/>
      <c r="J319" s="36"/>
      <c r="K319" s="36"/>
      <c r="L319" s="39"/>
      <c r="M319" s="189"/>
      <c r="N319" s="190"/>
      <c r="O319" s="64"/>
      <c r="P319" s="64"/>
      <c r="Q319" s="64"/>
      <c r="R319" s="64"/>
      <c r="S319" s="64"/>
      <c r="T319" s="65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7" t="s">
        <v>133</v>
      </c>
      <c r="AU319" s="17" t="s">
        <v>80</v>
      </c>
    </row>
    <row r="320" spans="2:51" s="13" customFormat="1" ht="11.25">
      <c r="B320" s="191"/>
      <c r="C320" s="192"/>
      <c r="D320" s="193" t="s">
        <v>135</v>
      </c>
      <c r="E320" s="194" t="s">
        <v>19</v>
      </c>
      <c r="F320" s="195" t="s">
        <v>1125</v>
      </c>
      <c r="G320" s="192"/>
      <c r="H320" s="196">
        <v>0.2</v>
      </c>
      <c r="I320" s="197"/>
      <c r="J320" s="192"/>
      <c r="K320" s="192"/>
      <c r="L320" s="198"/>
      <c r="M320" s="199"/>
      <c r="N320" s="200"/>
      <c r="O320" s="200"/>
      <c r="P320" s="200"/>
      <c r="Q320" s="200"/>
      <c r="R320" s="200"/>
      <c r="S320" s="200"/>
      <c r="T320" s="201"/>
      <c r="AT320" s="202" t="s">
        <v>135</v>
      </c>
      <c r="AU320" s="202" t="s">
        <v>80</v>
      </c>
      <c r="AV320" s="13" t="s">
        <v>80</v>
      </c>
      <c r="AW320" s="13" t="s">
        <v>33</v>
      </c>
      <c r="AX320" s="13" t="s">
        <v>76</v>
      </c>
      <c r="AY320" s="202" t="s">
        <v>124</v>
      </c>
    </row>
    <row r="321" spans="2:63" s="12" customFormat="1" ht="25.9" customHeight="1">
      <c r="B321" s="157"/>
      <c r="C321" s="158"/>
      <c r="D321" s="159" t="s">
        <v>70</v>
      </c>
      <c r="E321" s="160" t="s">
        <v>850</v>
      </c>
      <c r="F321" s="160" t="s">
        <v>851</v>
      </c>
      <c r="G321" s="158"/>
      <c r="H321" s="158"/>
      <c r="I321" s="161"/>
      <c r="J321" s="162">
        <f>BK321</f>
        <v>0</v>
      </c>
      <c r="K321" s="158"/>
      <c r="L321" s="163"/>
      <c r="M321" s="164"/>
      <c r="N321" s="165"/>
      <c r="O321" s="165"/>
      <c r="P321" s="166">
        <f>P322+P333</f>
        <v>0</v>
      </c>
      <c r="Q321" s="165"/>
      <c r="R321" s="166">
        <f>R322+R333</f>
        <v>0</v>
      </c>
      <c r="S321" s="165"/>
      <c r="T321" s="167">
        <f>T322+T333</f>
        <v>0</v>
      </c>
      <c r="AR321" s="168" t="s">
        <v>84</v>
      </c>
      <c r="AT321" s="169" t="s">
        <v>70</v>
      </c>
      <c r="AU321" s="169" t="s">
        <v>71</v>
      </c>
      <c r="AY321" s="168" t="s">
        <v>124</v>
      </c>
      <c r="BK321" s="170">
        <f>BK322+BK333</f>
        <v>0</v>
      </c>
    </row>
    <row r="322" spans="2:63" s="12" customFormat="1" ht="22.9" customHeight="1">
      <c r="B322" s="157"/>
      <c r="C322" s="158"/>
      <c r="D322" s="159" t="s">
        <v>70</v>
      </c>
      <c r="E322" s="171" t="s">
        <v>1126</v>
      </c>
      <c r="F322" s="171" t="s">
        <v>1127</v>
      </c>
      <c r="G322" s="158"/>
      <c r="H322" s="158"/>
      <c r="I322" s="161"/>
      <c r="J322" s="172">
        <f>BK322</f>
        <v>0</v>
      </c>
      <c r="K322" s="158"/>
      <c r="L322" s="163"/>
      <c r="M322" s="164"/>
      <c r="N322" s="165"/>
      <c r="O322" s="165"/>
      <c r="P322" s="166">
        <f>SUM(P323:P332)</f>
        <v>0</v>
      </c>
      <c r="Q322" s="165"/>
      <c r="R322" s="166">
        <f>SUM(R323:R332)</f>
        <v>0</v>
      </c>
      <c r="S322" s="165"/>
      <c r="T322" s="167">
        <f>SUM(T323:T332)</f>
        <v>0</v>
      </c>
      <c r="AR322" s="168" t="s">
        <v>84</v>
      </c>
      <c r="AT322" s="169" t="s">
        <v>70</v>
      </c>
      <c r="AU322" s="169" t="s">
        <v>76</v>
      </c>
      <c r="AY322" s="168" t="s">
        <v>124</v>
      </c>
      <c r="BK322" s="170">
        <f>SUM(BK323:BK332)</f>
        <v>0</v>
      </c>
    </row>
    <row r="323" spans="1:65" s="2" customFormat="1" ht="16.5" customHeight="1">
      <c r="A323" s="34"/>
      <c r="B323" s="35"/>
      <c r="C323" s="173" t="s">
        <v>485</v>
      </c>
      <c r="D323" s="173" t="s">
        <v>127</v>
      </c>
      <c r="E323" s="174" t="s">
        <v>1135</v>
      </c>
      <c r="F323" s="175" t="s">
        <v>1136</v>
      </c>
      <c r="G323" s="176" t="s">
        <v>1130</v>
      </c>
      <c r="H323" s="177">
        <v>1</v>
      </c>
      <c r="I323" s="178">
        <v>0</v>
      </c>
      <c r="J323" s="179">
        <f>ROUND(I323*H323,2)</f>
        <v>0</v>
      </c>
      <c r="K323" s="175" t="s">
        <v>131</v>
      </c>
      <c r="L323" s="39"/>
      <c r="M323" s="180" t="s">
        <v>19</v>
      </c>
      <c r="N323" s="181" t="s">
        <v>42</v>
      </c>
      <c r="O323" s="64"/>
      <c r="P323" s="182">
        <f>O323*H323</f>
        <v>0</v>
      </c>
      <c r="Q323" s="182">
        <v>0</v>
      </c>
      <c r="R323" s="182">
        <f>Q323*H323</f>
        <v>0</v>
      </c>
      <c r="S323" s="182">
        <v>0</v>
      </c>
      <c r="T323" s="183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84" t="s">
        <v>1131</v>
      </c>
      <c r="AT323" s="184" t="s">
        <v>127</v>
      </c>
      <c r="AU323" s="184" t="s">
        <v>80</v>
      </c>
      <c r="AY323" s="17" t="s">
        <v>124</v>
      </c>
      <c r="BE323" s="185">
        <f>IF(N323="základní",J323,0)</f>
        <v>0</v>
      </c>
      <c r="BF323" s="185">
        <f>IF(N323="snížená",J323,0)</f>
        <v>0</v>
      </c>
      <c r="BG323" s="185">
        <f>IF(N323="zákl. přenesená",J323,0)</f>
        <v>0</v>
      </c>
      <c r="BH323" s="185">
        <f>IF(N323="sníž. přenesená",J323,0)</f>
        <v>0</v>
      </c>
      <c r="BI323" s="185">
        <f>IF(N323="nulová",J323,0)</f>
        <v>0</v>
      </c>
      <c r="BJ323" s="17" t="s">
        <v>76</v>
      </c>
      <c r="BK323" s="185">
        <f>ROUND(I323*H323,2)</f>
        <v>0</v>
      </c>
      <c r="BL323" s="17" t="s">
        <v>1131</v>
      </c>
      <c r="BM323" s="184" t="s">
        <v>1345</v>
      </c>
    </row>
    <row r="324" spans="1:47" s="2" customFormat="1" ht="11.25">
      <c r="A324" s="34"/>
      <c r="B324" s="35"/>
      <c r="C324" s="36"/>
      <c r="D324" s="186" t="s">
        <v>133</v>
      </c>
      <c r="E324" s="36"/>
      <c r="F324" s="187" t="s">
        <v>1138</v>
      </c>
      <c r="G324" s="36"/>
      <c r="H324" s="36"/>
      <c r="I324" s="188"/>
      <c r="J324" s="36"/>
      <c r="K324" s="36"/>
      <c r="L324" s="39"/>
      <c r="M324" s="189"/>
      <c r="N324" s="190"/>
      <c r="O324" s="64"/>
      <c r="P324" s="64"/>
      <c r="Q324" s="64"/>
      <c r="R324" s="64"/>
      <c r="S324" s="64"/>
      <c r="T324" s="65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7" t="s">
        <v>133</v>
      </c>
      <c r="AU324" s="17" t="s">
        <v>80</v>
      </c>
    </row>
    <row r="325" spans="1:47" s="2" customFormat="1" ht="19.5">
      <c r="A325" s="34"/>
      <c r="B325" s="35"/>
      <c r="C325" s="36"/>
      <c r="D325" s="193" t="s">
        <v>859</v>
      </c>
      <c r="E325" s="36"/>
      <c r="F325" s="234" t="s">
        <v>1346</v>
      </c>
      <c r="G325" s="36"/>
      <c r="H325" s="36"/>
      <c r="I325" s="188"/>
      <c r="J325" s="36"/>
      <c r="K325" s="36"/>
      <c r="L325" s="39"/>
      <c r="M325" s="189"/>
      <c r="N325" s="190"/>
      <c r="O325" s="64"/>
      <c r="P325" s="64"/>
      <c r="Q325" s="64"/>
      <c r="R325" s="64"/>
      <c r="S325" s="64"/>
      <c r="T325" s="65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7" t="s">
        <v>859</v>
      </c>
      <c r="AU325" s="17" t="s">
        <v>80</v>
      </c>
    </row>
    <row r="326" spans="2:51" s="13" customFormat="1" ht="11.25">
      <c r="B326" s="191"/>
      <c r="C326" s="192"/>
      <c r="D326" s="193" t="s">
        <v>135</v>
      </c>
      <c r="E326" s="194" t="s">
        <v>19</v>
      </c>
      <c r="F326" s="195" t="s">
        <v>76</v>
      </c>
      <c r="G326" s="192"/>
      <c r="H326" s="196">
        <v>1</v>
      </c>
      <c r="I326" s="197"/>
      <c r="J326" s="192"/>
      <c r="K326" s="192"/>
      <c r="L326" s="198"/>
      <c r="M326" s="199"/>
      <c r="N326" s="200"/>
      <c r="O326" s="200"/>
      <c r="P326" s="200"/>
      <c r="Q326" s="200"/>
      <c r="R326" s="200"/>
      <c r="S326" s="200"/>
      <c r="T326" s="201"/>
      <c r="AT326" s="202" t="s">
        <v>135</v>
      </c>
      <c r="AU326" s="202" t="s">
        <v>80</v>
      </c>
      <c r="AV326" s="13" t="s">
        <v>80</v>
      </c>
      <c r="AW326" s="13" t="s">
        <v>33</v>
      </c>
      <c r="AX326" s="13" t="s">
        <v>71</v>
      </c>
      <c r="AY326" s="202" t="s">
        <v>124</v>
      </c>
    </row>
    <row r="327" spans="2:51" s="14" customFormat="1" ht="11.25">
      <c r="B327" s="203"/>
      <c r="C327" s="204"/>
      <c r="D327" s="193" t="s">
        <v>135</v>
      </c>
      <c r="E327" s="205" t="s">
        <v>19</v>
      </c>
      <c r="F327" s="206" t="s">
        <v>137</v>
      </c>
      <c r="G327" s="204"/>
      <c r="H327" s="207">
        <v>1</v>
      </c>
      <c r="I327" s="208"/>
      <c r="J327" s="204"/>
      <c r="K327" s="204"/>
      <c r="L327" s="209"/>
      <c r="M327" s="210"/>
      <c r="N327" s="211"/>
      <c r="O327" s="211"/>
      <c r="P327" s="211"/>
      <c r="Q327" s="211"/>
      <c r="R327" s="211"/>
      <c r="S327" s="211"/>
      <c r="T327" s="212"/>
      <c r="AT327" s="213" t="s">
        <v>135</v>
      </c>
      <c r="AU327" s="213" t="s">
        <v>80</v>
      </c>
      <c r="AV327" s="14" t="s">
        <v>81</v>
      </c>
      <c r="AW327" s="14" t="s">
        <v>33</v>
      </c>
      <c r="AX327" s="14" t="s">
        <v>76</v>
      </c>
      <c r="AY327" s="213" t="s">
        <v>124</v>
      </c>
    </row>
    <row r="328" spans="1:65" s="2" customFormat="1" ht="16.5" customHeight="1">
      <c r="A328" s="34"/>
      <c r="B328" s="35"/>
      <c r="C328" s="173" t="s">
        <v>490</v>
      </c>
      <c r="D328" s="173" t="s">
        <v>127</v>
      </c>
      <c r="E328" s="174" t="s">
        <v>1140</v>
      </c>
      <c r="F328" s="175" t="s">
        <v>1141</v>
      </c>
      <c r="G328" s="176" t="s">
        <v>1130</v>
      </c>
      <c r="H328" s="177">
        <v>1</v>
      </c>
      <c r="I328" s="178">
        <v>0</v>
      </c>
      <c r="J328" s="179">
        <f>ROUND(I328*H328,2)</f>
        <v>0</v>
      </c>
      <c r="K328" s="175" t="s">
        <v>131</v>
      </c>
      <c r="L328" s="39"/>
      <c r="M328" s="180" t="s">
        <v>19</v>
      </c>
      <c r="N328" s="181" t="s">
        <v>42</v>
      </c>
      <c r="O328" s="64"/>
      <c r="P328" s="182">
        <f>O328*H328</f>
        <v>0</v>
      </c>
      <c r="Q328" s="182">
        <v>0</v>
      </c>
      <c r="R328" s="182">
        <f>Q328*H328</f>
        <v>0</v>
      </c>
      <c r="S328" s="182">
        <v>0</v>
      </c>
      <c r="T328" s="183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84" t="s">
        <v>1131</v>
      </c>
      <c r="AT328" s="184" t="s">
        <v>127</v>
      </c>
      <c r="AU328" s="184" t="s">
        <v>80</v>
      </c>
      <c r="AY328" s="17" t="s">
        <v>124</v>
      </c>
      <c r="BE328" s="185">
        <f>IF(N328="základní",J328,0)</f>
        <v>0</v>
      </c>
      <c r="BF328" s="185">
        <f>IF(N328="snížená",J328,0)</f>
        <v>0</v>
      </c>
      <c r="BG328" s="185">
        <f>IF(N328="zákl. přenesená",J328,0)</f>
        <v>0</v>
      </c>
      <c r="BH328" s="185">
        <f>IF(N328="sníž. přenesená",J328,0)</f>
        <v>0</v>
      </c>
      <c r="BI328" s="185">
        <f>IF(N328="nulová",J328,0)</f>
        <v>0</v>
      </c>
      <c r="BJ328" s="17" t="s">
        <v>76</v>
      </c>
      <c r="BK328" s="185">
        <f>ROUND(I328*H328,2)</f>
        <v>0</v>
      </c>
      <c r="BL328" s="17" t="s">
        <v>1131</v>
      </c>
      <c r="BM328" s="184" t="s">
        <v>1347</v>
      </c>
    </row>
    <row r="329" spans="1:47" s="2" customFormat="1" ht="11.25">
      <c r="A329" s="34"/>
      <c r="B329" s="35"/>
      <c r="C329" s="36"/>
      <c r="D329" s="186" t="s">
        <v>133</v>
      </c>
      <c r="E329" s="36"/>
      <c r="F329" s="187" t="s">
        <v>1143</v>
      </c>
      <c r="G329" s="36"/>
      <c r="H329" s="36"/>
      <c r="I329" s="188"/>
      <c r="J329" s="36"/>
      <c r="K329" s="36"/>
      <c r="L329" s="39"/>
      <c r="M329" s="189"/>
      <c r="N329" s="190"/>
      <c r="O329" s="64"/>
      <c r="P329" s="64"/>
      <c r="Q329" s="64"/>
      <c r="R329" s="64"/>
      <c r="S329" s="64"/>
      <c r="T329" s="65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T329" s="17" t="s">
        <v>133</v>
      </c>
      <c r="AU329" s="17" t="s">
        <v>80</v>
      </c>
    </row>
    <row r="330" spans="1:47" s="2" customFormat="1" ht="29.25">
      <c r="A330" s="34"/>
      <c r="B330" s="35"/>
      <c r="C330" s="36"/>
      <c r="D330" s="193" t="s">
        <v>859</v>
      </c>
      <c r="E330" s="36"/>
      <c r="F330" s="234" t="s">
        <v>1348</v>
      </c>
      <c r="G330" s="36"/>
      <c r="H330" s="36"/>
      <c r="I330" s="188"/>
      <c r="J330" s="36"/>
      <c r="K330" s="36"/>
      <c r="L330" s="39"/>
      <c r="M330" s="189"/>
      <c r="N330" s="190"/>
      <c r="O330" s="64"/>
      <c r="P330" s="64"/>
      <c r="Q330" s="64"/>
      <c r="R330" s="64"/>
      <c r="S330" s="64"/>
      <c r="T330" s="65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7" t="s">
        <v>859</v>
      </c>
      <c r="AU330" s="17" t="s">
        <v>80</v>
      </c>
    </row>
    <row r="331" spans="2:51" s="13" customFormat="1" ht="11.25">
      <c r="B331" s="191"/>
      <c r="C331" s="192"/>
      <c r="D331" s="193" t="s">
        <v>135</v>
      </c>
      <c r="E331" s="194" t="s">
        <v>19</v>
      </c>
      <c r="F331" s="195" t="s">
        <v>76</v>
      </c>
      <c r="G331" s="192"/>
      <c r="H331" s="196">
        <v>1</v>
      </c>
      <c r="I331" s="197"/>
      <c r="J331" s="192"/>
      <c r="K331" s="192"/>
      <c r="L331" s="198"/>
      <c r="M331" s="199"/>
      <c r="N331" s="200"/>
      <c r="O331" s="200"/>
      <c r="P331" s="200"/>
      <c r="Q331" s="200"/>
      <c r="R331" s="200"/>
      <c r="S331" s="200"/>
      <c r="T331" s="201"/>
      <c r="AT331" s="202" t="s">
        <v>135</v>
      </c>
      <c r="AU331" s="202" t="s">
        <v>80</v>
      </c>
      <c r="AV331" s="13" t="s">
        <v>80</v>
      </c>
      <c r="AW331" s="13" t="s">
        <v>33</v>
      </c>
      <c r="AX331" s="13" t="s">
        <v>71</v>
      </c>
      <c r="AY331" s="202" t="s">
        <v>124</v>
      </c>
    </row>
    <row r="332" spans="2:51" s="14" customFormat="1" ht="11.25">
      <c r="B332" s="203"/>
      <c r="C332" s="204"/>
      <c r="D332" s="193" t="s">
        <v>135</v>
      </c>
      <c r="E332" s="205" t="s">
        <v>19</v>
      </c>
      <c r="F332" s="206" t="s">
        <v>137</v>
      </c>
      <c r="G332" s="204"/>
      <c r="H332" s="207">
        <v>1</v>
      </c>
      <c r="I332" s="208"/>
      <c r="J332" s="204"/>
      <c r="K332" s="204"/>
      <c r="L332" s="209"/>
      <c r="M332" s="210"/>
      <c r="N332" s="211"/>
      <c r="O332" s="211"/>
      <c r="P332" s="211"/>
      <c r="Q332" s="211"/>
      <c r="R332" s="211"/>
      <c r="S332" s="211"/>
      <c r="T332" s="212"/>
      <c r="AT332" s="213" t="s">
        <v>135</v>
      </c>
      <c r="AU332" s="213" t="s">
        <v>80</v>
      </c>
      <c r="AV332" s="14" t="s">
        <v>81</v>
      </c>
      <c r="AW332" s="14" t="s">
        <v>33</v>
      </c>
      <c r="AX332" s="14" t="s">
        <v>76</v>
      </c>
      <c r="AY332" s="213" t="s">
        <v>124</v>
      </c>
    </row>
    <row r="333" spans="2:63" s="12" customFormat="1" ht="22.9" customHeight="1">
      <c r="B333" s="157"/>
      <c r="C333" s="158"/>
      <c r="D333" s="159" t="s">
        <v>70</v>
      </c>
      <c r="E333" s="171" t="s">
        <v>1349</v>
      </c>
      <c r="F333" s="171" t="s">
        <v>1350</v>
      </c>
      <c r="G333" s="158"/>
      <c r="H333" s="158"/>
      <c r="I333" s="161"/>
      <c r="J333" s="172">
        <f>BK333</f>
        <v>0</v>
      </c>
      <c r="K333" s="158"/>
      <c r="L333" s="163"/>
      <c r="M333" s="164"/>
      <c r="N333" s="165"/>
      <c r="O333" s="165"/>
      <c r="P333" s="166">
        <f>SUM(P334:P338)</f>
        <v>0</v>
      </c>
      <c r="Q333" s="165"/>
      <c r="R333" s="166">
        <f>SUM(R334:R338)</f>
        <v>0</v>
      </c>
      <c r="S333" s="165"/>
      <c r="T333" s="167">
        <f>SUM(T334:T338)</f>
        <v>0</v>
      </c>
      <c r="AR333" s="168" t="s">
        <v>84</v>
      </c>
      <c r="AT333" s="169" t="s">
        <v>70</v>
      </c>
      <c r="AU333" s="169" t="s">
        <v>76</v>
      </c>
      <c r="AY333" s="168" t="s">
        <v>124</v>
      </c>
      <c r="BK333" s="170">
        <f>SUM(BK334:BK338)</f>
        <v>0</v>
      </c>
    </row>
    <row r="334" spans="1:65" s="2" customFormat="1" ht="16.5" customHeight="1">
      <c r="A334" s="34"/>
      <c r="B334" s="35"/>
      <c r="C334" s="173" t="s">
        <v>495</v>
      </c>
      <c r="D334" s="173" t="s">
        <v>127</v>
      </c>
      <c r="E334" s="174" t="s">
        <v>1351</v>
      </c>
      <c r="F334" s="175" t="s">
        <v>1352</v>
      </c>
      <c r="G334" s="176" t="s">
        <v>1130</v>
      </c>
      <c r="H334" s="177">
        <v>1</v>
      </c>
      <c r="I334" s="178">
        <v>0</v>
      </c>
      <c r="J334" s="179">
        <f>ROUND(I334*H334,2)</f>
        <v>0</v>
      </c>
      <c r="K334" s="175" t="s">
        <v>131</v>
      </c>
      <c r="L334" s="39"/>
      <c r="M334" s="180" t="s">
        <v>19</v>
      </c>
      <c r="N334" s="181" t="s">
        <v>42</v>
      </c>
      <c r="O334" s="64"/>
      <c r="P334" s="182">
        <f>O334*H334</f>
        <v>0</v>
      </c>
      <c r="Q334" s="182">
        <v>0</v>
      </c>
      <c r="R334" s="182">
        <f>Q334*H334</f>
        <v>0</v>
      </c>
      <c r="S334" s="182">
        <v>0</v>
      </c>
      <c r="T334" s="183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84" t="s">
        <v>1131</v>
      </c>
      <c r="AT334" s="184" t="s">
        <v>127</v>
      </c>
      <c r="AU334" s="184" t="s">
        <v>80</v>
      </c>
      <c r="AY334" s="17" t="s">
        <v>124</v>
      </c>
      <c r="BE334" s="185">
        <f>IF(N334="základní",J334,0)</f>
        <v>0</v>
      </c>
      <c r="BF334" s="185">
        <f>IF(N334="snížená",J334,0)</f>
        <v>0</v>
      </c>
      <c r="BG334" s="185">
        <f>IF(N334="zákl. přenesená",J334,0)</f>
        <v>0</v>
      </c>
      <c r="BH334" s="185">
        <f>IF(N334="sníž. přenesená",J334,0)</f>
        <v>0</v>
      </c>
      <c r="BI334" s="185">
        <f>IF(N334="nulová",J334,0)</f>
        <v>0</v>
      </c>
      <c r="BJ334" s="17" t="s">
        <v>76</v>
      </c>
      <c r="BK334" s="185">
        <f>ROUND(I334*H334,2)</f>
        <v>0</v>
      </c>
      <c r="BL334" s="17" t="s">
        <v>1131</v>
      </c>
      <c r="BM334" s="184" t="s">
        <v>1353</v>
      </c>
    </row>
    <row r="335" spans="1:47" s="2" customFormat="1" ht="11.25">
      <c r="A335" s="34"/>
      <c r="B335" s="35"/>
      <c r="C335" s="36"/>
      <c r="D335" s="186" t="s">
        <v>133</v>
      </c>
      <c r="E335" s="36"/>
      <c r="F335" s="187" t="s">
        <v>1354</v>
      </c>
      <c r="G335" s="36"/>
      <c r="H335" s="36"/>
      <c r="I335" s="188"/>
      <c r="J335" s="36"/>
      <c r="K335" s="36"/>
      <c r="L335" s="39"/>
      <c r="M335" s="189"/>
      <c r="N335" s="190"/>
      <c r="O335" s="64"/>
      <c r="P335" s="64"/>
      <c r="Q335" s="64"/>
      <c r="R335" s="64"/>
      <c r="S335" s="64"/>
      <c r="T335" s="65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7" t="s">
        <v>133</v>
      </c>
      <c r="AU335" s="17" t="s">
        <v>80</v>
      </c>
    </row>
    <row r="336" spans="1:47" s="2" customFormat="1" ht="19.5">
      <c r="A336" s="34"/>
      <c r="B336" s="35"/>
      <c r="C336" s="36"/>
      <c r="D336" s="193" t="s">
        <v>859</v>
      </c>
      <c r="E336" s="36"/>
      <c r="F336" s="234" t="s">
        <v>1355</v>
      </c>
      <c r="G336" s="36"/>
      <c r="H336" s="36"/>
      <c r="I336" s="188"/>
      <c r="J336" s="36"/>
      <c r="K336" s="36"/>
      <c r="L336" s="39"/>
      <c r="M336" s="189"/>
      <c r="N336" s="190"/>
      <c r="O336" s="64"/>
      <c r="P336" s="64"/>
      <c r="Q336" s="64"/>
      <c r="R336" s="64"/>
      <c r="S336" s="64"/>
      <c r="T336" s="65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T336" s="17" t="s">
        <v>859</v>
      </c>
      <c r="AU336" s="17" t="s">
        <v>80</v>
      </c>
    </row>
    <row r="337" spans="2:51" s="13" customFormat="1" ht="11.25">
      <c r="B337" s="191"/>
      <c r="C337" s="192"/>
      <c r="D337" s="193" t="s">
        <v>135</v>
      </c>
      <c r="E337" s="194" t="s">
        <v>19</v>
      </c>
      <c r="F337" s="195" t="s">
        <v>76</v>
      </c>
      <c r="G337" s="192"/>
      <c r="H337" s="196">
        <v>1</v>
      </c>
      <c r="I337" s="197"/>
      <c r="J337" s="192"/>
      <c r="K337" s="192"/>
      <c r="L337" s="198"/>
      <c r="M337" s="199"/>
      <c r="N337" s="200"/>
      <c r="O337" s="200"/>
      <c r="P337" s="200"/>
      <c r="Q337" s="200"/>
      <c r="R337" s="200"/>
      <c r="S337" s="200"/>
      <c r="T337" s="201"/>
      <c r="AT337" s="202" t="s">
        <v>135</v>
      </c>
      <c r="AU337" s="202" t="s">
        <v>80</v>
      </c>
      <c r="AV337" s="13" t="s">
        <v>80</v>
      </c>
      <c r="AW337" s="13" t="s">
        <v>33</v>
      </c>
      <c r="AX337" s="13" t="s">
        <v>71</v>
      </c>
      <c r="AY337" s="202" t="s">
        <v>124</v>
      </c>
    </row>
    <row r="338" spans="2:51" s="14" customFormat="1" ht="11.25">
      <c r="B338" s="203"/>
      <c r="C338" s="204"/>
      <c r="D338" s="193" t="s">
        <v>135</v>
      </c>
      <c r="E338" s="205" t="s">
        <v>19</v>
      </c>
      <c r="F338" s="206" t="s">
        <v>137</v>
      </c>
      <c r="G338" s="204"/>
      <c r="H338" s="207">
        <v>1</v>
      </c>
      <c r="I338" s="208"/>
      <c r="J338" s="204"/>
      <c r="K338" s="204"/>
      <c r="L338" s="209"/>
      <c r="M338" s="243"/>
      <c r="N338" s="244"/>
      <c r="O338" s="244"/>
      <c r="P338" s="244"/>
      <c r="Q338" s="244"/>
      <c r="R338" s="244"/>
      <c r="S338" s="244"/>
      <c r="T338" s="245"/>
      <c r="AT338" s="213" t="s">
        <v>135</v>
      </c>
      <c r="AU338" s="213" t="s">
        <v>80</v>
      </c>
      <c r="AV338" s="14" t="s">
        <v>81</v>
      </c>
      <c r="AW338" s="14" t="s">
        <v>33</v>
      </c>
      <c r="AX338" s="14" t="s">
        <v>76</v>
      </c>
      <c r="AY338" s="213" t="s">
        <v>124</v>
      </c>
    </row>
    <row r="339" spans="1:31" s="2" customFormat="1" ht="6.95" customHeight="1">
      <c r="A339" s="34"/>
      <c r="B339" s="47"/>
      <c r="C339" s="48"/>
      <c r="D339" s="48"/>
      <c r="E339" s="48"/>
      <c r="F339" s="48"/>
      <c r="G339" s="48"/>
      <c r="H339" s="48"/>
      <c r="I339" s="48"/>
      <c r="J339" s="48"/>
      <c r="K339" s="48"/>
      <c r="L339" s="39"/>
      <c r="M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</row>
  </sheetData>
  <sheetProtection algorithmName="SHA-512" hashValue="VLoFPvC7q2dWha2plin6KDyX8SM9EVhfC1WvXMy5UaUVjXlmVN/0qE9vje/Yicsox+OUUHE1pwu+zKImQc0mbQ==" saltValue="dI57UlCRbrliZWIzpQXKvxKEectdD/z45k/1QYRhdysiUmxDjiH4fvwxoYsP92Cyd8min2H846/tpcW9HJAcXQ==" spinCount="100000" sheet="1" objects="1" scenarios="1" formatColumns="0" formatRows="0" autoFilter="0"/>
  <autoFilter ref="C92:K338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2_01/113107025"/>
    <hyperlink ref="F102" r:id="rId2" display="https://podminky.urs.cz/item/CS_URS_2022_01/113107041"/>
    <hyperlink ref="F107" r:id="rId3" display="https://podminky.urs.cz/item/CS_URS_2022_01/115101201"/>
    <hyperlink ref="F112" r:id="rId4" display="https://podminky.urs.cz/item/CS_URS_2022_01/115001101"/>
    <hyperlink ref="F115" r:id="rId5" display="https://podminky.urs.cz/item/CS_URS_2022_01/115101301"/>
    <hyperlink ref="F117" r:id="rId6" display="https://podminky.urs.cz/item/CS_URS_2022_01/132212331"/>
    <hyperlink ref="F122" r:id="rId7" display="https://podminky.urs.cz/item/CS_URS_2022_01/121151103"/>
    <hyperlink ref="F127" r:id="rId8" display="https://podminky.urs.cz/item/CS_URS_2022_01/132254202"/>
    <hyperlink ref="F132" r:id="rId9" display="https://podminky.urs.cz/item/CS_URS_2022_01/151101101"/>
    <hyperlink ref="F137" r:id="rId10" display="https://podminky.urs.cz/item/CS_URS_2022_01/151101111"/>
    <hyperlink ref="F142" r:id="rId11" display="https://podminky.urs.cz/item/CS_URS_2022_01/162751117"/>
    <hyperlink ref="F146" r:id="rId12" display="https://podminky.urs.cz/item/CS_URS_2022_01/162751119"/>
    <hyperlink ref="F150" r:id="rId13" display="https://podminky.urs.cz/item/CS_URS_2022_01/167151101"/>
    <hyperlink ref="F155" r:id="rId14" display="https://podminky.urs.cz/item/CS_URS_2022_01/171201201"/>
    <hyperlink ref="F159" r:id="rId15" display="https://podminky.urs.cz/item/CS_URS_2022_01/171201231"/>
    <hyperlink ref="F163" r:id="rId16" display="https://podminky.urs.cz/item/CS_URS_2022_01/174101101"/>
    <hyperlink ref="F174" r:id="rId17" display="https://podminky.urs.cz/item/CS_URS_2022_01/175151101"/>
    <hyperlink ref="F182" r:id="rId18" display="https://podminky.urs.cz/item/CS_URS_2022_01/181351003"/>
    <hyperlink ref="F187" r:id="rId19" display="https://podminky.urs.cz/item/CS_URS_2022_01/181411131"/>
    <hyperlink ref="F195" r:id="rId20" display="https://podminky.urs.cz/item/CS_URS_2022_01/451573111"/>
    <hyperlink ref="F202" r:id="rId21" display="https://podminky.urs.cz/item/CS_URS_2022_01/899721111"/>
    <hyperlink ref="F206" r:id="rId22" display="https://podminky.urs.cz/item/CS_URS_2022_01/899722113"/>
    <hyperlink ref="F211" r:id="rId23" display="https://podminky.urs.cz/item/CS_URS_2022_01/851261131"/>
    <hyperlink ref="F219" r:id="rId24" display="https://podminky.urs.cz/item/CS_URS_2022_01/851311131"/>
    <hyperlink ref="F227" r:id="rId25" display="https://podminky.urs.cz/item/CS_URS_2022_01/857261131"/>
    <hyperlink ref="F240" r:id="rId26" display="https://podminky.urs.cz/item/CS_URS_2022_01/857311131"/>
    <hyperlink ref="F245" r:id="rId27" display="https://podminky.urs.cz/item/CS_URS_2022_01/857313131"/>
    <hyperlink ref="F258" r:id="rId28" display="https://podminky.urs.cz/item/CS_URS_2022_01/899401112"/>
    <hyperlink ref="F261" r:id="rId29" display="https://podminky.urs.cz/item/CS_URS_2022_01/892271111"/>
    <hyperlink ref="F265" r:id="rId30" display="https://podminky.urs.cz/item/CS_URS_2022_01/892273122"/>
    <hyperlink ref="F269" r:id="rId31" display="https://podminky.urs.cz/item/CS_URS_2022_01/892351111"/>
    <hyperlink ref="F273" r:id="rId32" display="https://podminky.urs.cz/item/CS_URS_2022_01/892353122"/>
    <hyperlink ref="F277" r:id="rId33" display="https://podminky.urs.cz/item/CS_URS_2022_01/892372111"/>
    <hyperlink ref="F282" r:id="rId34" display="https://podminky.urs.cz/item/CS_URS_2022_01/919735112"/>
    <hyperlink ref="F290" r:id="rId35" display="https://podminky.urs.cz/item/CS_URS_2022_01/997221571"/>
    <hyperlink ref="F297" r:id="rId36" display="https://podminky.urs.cz/item/CS_URS_2022_01/997221579"/>
    <hyperlink ref="F308" r:id="rId37" display="https://podminky.urs.cz/item/CS_URS_2022_01/998273102"/>
    <hyperlink ref="F312" r:id="rId38" display="https://podminky.urs.cz/item/CS_URS_2022_01/744991211"/>
    <hyperlink ref="F319" r:id="rId39" display="https://podminky.urs.cz/item/CS_URS_2022_01/460010025"/>
    <hyperlink ref="F324" r:id="rId40" display="https://podminky.urs.cz/item/CS_URS_2022_01/012303000"/>
    <hyperlink ref="F329" r:id="rId41" display="https://podminky.urs.cz/item/CS_URS_2022_01/013254000"/>
    <hyperlink ref="F335" r:id="rId42" display="https://podminky.urs.cz/item/CS_URS_2022_01/04319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89</v>
      </c>
    </row>
    <row r="3" spans="2:46" s="1" customFormat="1" ht="6.95" customHeight="1" hidden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80</v>
      </c>
    </row>
    <row r="4" spans="2:46" s="1" customFormat="1" ht="24.95" customHeight="1" hidden="1">
      <c r="B4" s="20"/>
      <c r="D4" s="103" t="s">
        <v>90</v>
      </c>
      <c r="L4" s="20"/>
      <c r="M4" s="104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05" t="s">
        <v>16</v>
      </c>
      <c r="L6" s="20"/>
    </row>
    <row r="7" spans="2:12" s="1" customFormat="1" ht="16.5" customHeight="1" hidden="1">
      <c r="B7" s="20"/>
      <c r="E7" s="286" t="str">
        <f>'Rekapitulace stavby'!K6</f>
        <v>Parkoviště na ul.Zd.Buriana</v>
      </c>
      <c r="F7" s="287"/>
      <c r="G7" s="287"/>
      <c r="H7" s="287"/>
      <c r="L7" s="20"/>
    </row>
    <row r="8" spans="1:31" s="2" customFormat="1" ht="12" customHeight="1" hidden="1">
      <c r="A8" s="34"/>
      <c r="B8" s="39"/>
      <c r="C8" s="34"/>
      <c r="D8" s="105" t="s">
        <v>91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88" t="s">
        <v>1356</v>
      </c>
      <c r="F9" s="289"/>
      <c r="G9" s="289"/>
      <c r="H9" s="28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28. 3. 2022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07" t="s">
        <v>22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90" t="str">
        <f>'Rekapitulace stavby'!E14</f>
        <v>Vyplň údaj</v>
      </c>
      <c r="F18" s="291"/>
      <c r="G18" s="291"/>
      <c r="H18" s="291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07" t="s">
        <v>22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07" t="s">
        <v>22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09"/>
      <c r="B27" s="110"/>
      <c r="C27" s="109"/>
      <c r="D27" s="109"/>
      <c r="E27" s="292" t="s">
        <v>19</v>
      </c>
      <c r="F27" s="292"/>
      <c r="G27" s="292"/>
      <c r="H27" s="29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6" t="s">
        <v>41</v>
      </c>
      <c r="E33" s="105" t="s">
        <v>42</v>
      </c>
      <c r="F33" s="117">
        <f>ROUND((SUM(BE83:BE149)),2)</f>
        <v>0</v>
      </c>
      <c r="G33" s="34"/>
      <c r="H33" s="34"/>
      <c r="I33" s="118">
        <v>0.21</v>
      </c>
      <c r="J33" s="117">
        <f>ROUND(((SUM(BE83:BE149))*I33),2)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5" t="s">
        <v>43</v>
      </c>
      <c r="F34" s="117">
        <f>ROUND((SUM(BF83:BF149)),2)</f>
        <v>0</v>
      </c>
      <c r="G34" s="34"/>
      <c r="H34" s="34"/>
      <c r="I34" s="118">
        <v>0.15</v>
      </c>
      <c r="J34" s="117">
        <f>ROUND(((SUM(BF83:BF149))*I34),2)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44</v>
      </c>
      <c r="F35" s="117">
        <f>ROUND((SUM(BG83:BG149)),2)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45</v>
      </c>
      <c r="F36" s="117">
        <f>ROUND((SUM(BH83:BH149)),2)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46</v>
      </c>
      <c r="F37" s="117">
        <f>ROUND((SUM(BI83:BI149)),2)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1.25" hidden="1"/>
    <row r="42" ht="11.25" hidden="1"/>
    <row r="43" ht="11.25" hidden="1"/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93" t="str">
        <f>E7</f>
        <v>Parkoviště na ul.Zd.Buriana</v>
      </c>
      <c r="F48" s="294"/>
      <c r="G48" s="294"/>
      <c r="H48" s="29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46" t="str">
        <f>E9</f>
        <v>6 - SO 401 Veřejné osvětl...</v>
      </c>
      <c r="F50" s="295"/>
      <c r="G50" s="295"/>
      <c r="H50" s="29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28. 3. 2022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 xml:space="preserve"> </v>
      </c>
      <c r="G54" s="36"/>
      <c r="H54" s="36"/>
      <c r="I54" s="29" t="s">
        <v>31</v>
      </c>
      <c r="J54" s="32" t="str">
        <f>E21</f>
        <v xml:space="preserve"> 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94</v>
      </c>
      <c r="D57" s="131"/>
      <c r="E57" s="131"/>
      <c r="F57" s="131"/>
      <c r="G57" s="131"/>
      <c r="H57" s="131"/>
      <c r="I57" s="131"/>
      <c r="J57" s="132" t="s">
        <v>95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96</v>
      </c>
    </row>
    <row r="60" spans="2:12" s="9" customFormat="1" ht="24.95" customHeight="1">
      <c r="B60" s="134"/>
      <c r="C60" s="135"/>
      <c r="D60" s="136" t="s">
        <v>1357</v>
      </c>
      <c r="E60" s="137"/>
      <c r="F60" s="137"/>
      <c r="G60" s="137"/>
      <c r="H60" s="137"/>
      <c r="I60" s="137"/>
      <c r="J60" s="138">
        <f>J84</f>
        <v>0</v>
      </c>
      <c r="K60" s="135"/>
      <c r="L60" s="139"/>
    </row>
    <row r="61" spans="2:12" s="9" customFormat="1" ht="24.95" customHeight="1">
      <c r="B61" s="134"/>
      <c r="C61" s="135"/>
      <c r="D61" s="136" t="s">
        <v>1358</v>
      </c>
      <c r="E61" s="137"/>
      <c r="F61" s="137"/>
      <c r="G61" s="137"/>
      <c r="H61" s="137"/>
      <c r="I61" s="137"/>
      <c r="J61" s="138">
        <f>J104</f>
        <v>0</v>
      </c>
      <c r="K61" s="135"/>
      <c r="L61" s="139"/>
    </row>
    <row r="62" spans="2:12" s="9" customFormat="1" ht="24.95" customHeight="1">
      <c r="B62" s="134"/>
      <c r="C62" s="135"/>
      <c r="D62" s="136" t="s">
        <v>1359</v>
      </c>
      <c r="E62" s="137"/>
      <c r="F62" s="137"/>
      <c r="G62" s="137"/>
      <c r="H62" s="137"/>
      <c r="I62" s="137"/>
      <c r="J62" s="138">
        <f>J120</f>
        <v>0</v>
      </c>
      <c r="K62" s="135"/>
      <c r="L62" s="139"/>
    </row>
    <row r="63" spans="2:12" s="9" customFormat="1" ht="24.95" customHeight="1">
      <c r="B63" s="134"/>
      <c r="C63" s="135"/>
      <c r="D63" s="136" t="s">
        <v>1360</v>
      </c>
      <c r="E63" s="137"/>
      <c r="F63" s="137"/>
      <c r="G63" s="137"/>
      <c r="H63" s="137"/>
      <c r="I63" s="137"/>
      <c r="J63" s="138">
        <f>J144</f>
        <v>0</v>
      </c>
      <c r="K63" s="135"/>
      <c r="L63" s="139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3" t="s">
        <v>109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293" t="str">
        <f>E7</f>
        <v>Parkoviště na ul.Zd.Buriana</v>
      </c>
      <c r="F73" s="294"/>
      <c r="G73" s="294"/>
      <c r="H73" s="294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91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246" t="str">
        <f>E9</f>
        <v>6 - SO 401 Veřejné osvětl...</v>
      </c>
      <c r="F75" s="295"/>
      <c r="G75" s="295"/>
      <c r="H75" s="295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F12</f>
        <v xml:space="preserve"> </v>
      </c>
      <c r="G77" s="36"/>
      <c r="H77" s="36"/>
      <c r="I77" s="29" t="s">
        <v>23</v>
      </c>
      <c r="J77" s="59" t="str">
        <f>IF(J12="","",J12)</f>
        <v>28. 3. 2022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25</v>
      </c>
      <c r="D79" s="36"/>
      <c r="E79" s="36"/>
      <c r="F79" s="27" t="str">
        <f>E15</f>
        <v xml:space="preserve"> </v>
      </c>
      <c r="G79" s="36"/>
      <c r="H79" s="36"/>
      <c r="I79" s="29" t="s">
        <v>31</v>
      </c>
      <c r="J79" s="32" t="str">
        <f>E21</f>
        <v xml:space="preserve"> 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9" t="s">
        <v>29</v>
      </c>
      <c r="D80" s="36"/>
      <c r="E80" s="36"/>
      <c r="F80" s="27" t="str">
        <f>IF(E18="","",E18)</f>
        <v>Vyplň údaj</v>
      </c>
      <c r="G80" s="36"/>
      <c r="H80" s="36"/>
      <c r="I80" s="29" t="s">
        <v>34</v>
      </c>
      <c r="J80" s="32" t="str">
        <f>E24</f>
        <v xml:space="preserve"> 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46"/>
      <c r="B82" s="147"/>
      <c r="C82" s="148" t="s">
        <v>110</v>
      </c>
      <c r="D82" s="149" t="s">
        <v>56</v>
      </c>
      <c r="E82" s="149" t="s">
        <v>52</v>
      </c>
      <c r="F82" s="149" t="s">
        <v>53</v>
      </c>
      <c r="G82" s="149" t="s">
        <v>111</v>
      </c>
      <c r="H82" s="149" t="s">
        <v>112</v>
      </c>
      <c r="I82" s="149" t="s">
        <v>113</v>
      </c>
      <c r="J82" s="149" t="s">
        <v>95</v>
      </c>
      <c r="K82" s="150" t="s">
        <v>114</v>
      </c>
      <c r="L82" s="151"/>
      <c r="M82" s="68" t="s">
        <v>19</v>
      </c>
      <c r="N82" s="69" t="s">
        <v>41</v>
      </c>
      <c r="O82" s="69" t="s">
        <v>115</v>
      </c>
      <c r="P82" s="69" t="s">
        <v>116</v>
      </c>
      <c r="Q82" s="69" t="s">
        <v>117</v>
      </c>
      <c r="R82" s="69" t="s">
        <v>118</v>
      </c>
      <c r="S82" s="69" t="s">
        <v>119</v>
      </c>
      <c r="T82" s="70" t="s">
        <v>120</v>
      </c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</row>
    <row r="83" spans="1:63" s="2" customFormat="1" ht="22.9" customHeight="1">
      <c r="A83" s="34"/>
      <c r="B83" s="35"/>
      <c r="C83" s="75" t="s">
        <v>121</v>
      </c>
      <c r="D83" s="36"/>
      <c r="E83" s="36"/>
      <c r="F83" s="36"/>
      <c r="G83" s="36"/>
      <c r="H83" s="36"/>
      <c r="I83" s="36"/>
      <c r="J83" s="152">
        <f>BK83</f>
        <v>0</v>
      </c>
      <c r="K83" s="36"/>
      <c r="L83" s="39"/>
      <c r="M83" s="71"/>
      <c r="N83" s="153"/>
      <c r="O83" s="72"/>
      <c r="P83" s="154">
        <f>P84+P104+P120+P144</f>
        <v>0</v>
      </c>
      <c r="Q83" s="72"/>
      <c r="R83" s="154">
        <f>R84+R104+R120+R144</f>
        <v>0.086862</v>
      </c>
      <c r="S83" s="72"/>
      <c r="T83" s="155">
        <f>T84+T104+T120+T144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70</v>
      </c>
      <c r="AU83" s="17" t="s">
        <v>96</v>
      </c>
      <c r="BK83" s="156">
        <f>BK84+BK104+BK120+BK144</f>
        <v>0</v>
      </c>
    </row>
    <row r="84" spans="2:63" s="12" customFormat="1" ht="25.9" customHeight="1">
      <c r="B84" s="157"/>
      <c r="C84" s="158"/>
      <c r="D84" s="159" t="s">
        <v>70</v>
      </c>
      <c r="E84" s="160" t="s">
        <v>1361</v>
      </c>
      <c r="F84" s="160" t="s">
        <v>1362</v>
      </c>
      <c r="G84" s="158"/>
      <c r="H84" s="158"/>
      <c r="I84" s="161"/>
      <c r="J84" s="162">
        <f>BK84</f>
        <v>0</v>
      </c>
      <c r="K84" s="158"/>
      <c r="L84" s="163"/>
      <c r="M84" s="164"/>
      <c r="N84" s="165"/>
      <c r="O84" s="165"/>
      <c r="P84" s="166">
        <f>SUM(P85:P103)</f>
        <v>0</v>
      </c>
      <c r="Q84" s="165"/>
      <c r="R84" s="166">
        <f>SUM(R85:R103)</f>
        <v>0</v>
      </c>
      <c r="S84" s="165"/>
      <c r="T84" s="167">
        <f>SUM(T85:T103)</f>
        <v>0</v>
      </c>
      <c r="AR84" s="168" t="s">
        <v>76</v>
      </c>
      <c r="AT84" s="169" t="s">
        <v>70</v>
      </c>
      <c r="AU84" s="169" t="s">
        <v>71</v>
      </c>
      <c r="AY84" s="168" t="s">
        <v>124</v>
      </c>
      <c r="BK84" s="170">
        <f>SUM(BK85:BK103)</f>
        <v>0</v>
      </c>
    </row>
    <row r="85" spans="1:65" s="2" customFormat="1" ht="37.9" customHeight="1">
      <c r="A85" s="34"/>
      <c r="B85" s="35"/>
      <c r="C85" s="173" t="s">
        <v>76</v>
      </c>
      <c r="D85" s="173" t="s">
        <v>127</v>
      </c>
      <c r="E85" s="174" t="s">
        <v>1363</v>
      </c>
      <c r="F85" s="175" t="s">
        <v>1364</v>
      </c>
      <c r="G85" s="176" t="s">
        <v>224</v>
      </c>
      <c r="H85" s="177">
        <v>12</v>
      </c>
      <c r="I85" s="178"/>
      <c r="J85" s="179">
        <f>ROUND(I85*H85,2)</f>
        <v>0</v>
      </c>
      <c r="K85" s="175" t="s">
        <v>131</v>
      </c>
      <c r="L85" s="39"/>
      <c r="M85" s="180" t="s">
        <v>19</v>
      </c>
      <c r="N85" s="181" t="s">
        <v>42</v>
      </c>
      <c r="O85" s="64"/>
      <c r="P85" s="182">
        <f>O85*H85</f>
        <v>0</v>
      </c>
      <c r="Q85" s="182">
        <v>0</v>
      </c>
      <c r="R85" s="182">
        <f>Q85*H85</f>
        <v>0</v>
      </c>
      <c r="S85" s="182">
        <v>0</v>
      </c>
      <c r="T85" s="183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4" t="s">
        <v>516</v>
      </c>
      <c r="AT85" s="184" t="s">
        <v>127</v>
      </c>
      <c r="AU85" s="184" t="s">
        <v>76</v>
      </c>
      <c r="AY85" s="17" t="s">
        <v>124</v>
      </c>
      <c r="BE85" s="185">
        <f>IF(N85="základní",J85,0)</f>
        <v>0</v>
      </c>
      <c r="BF85" s="185">
        <f>IF(N85="snížená",J85,0)</f>
        <v>0</v>
      </c>
      <c r="BG85" s="185">
        <f>IF(N85="zákl. přenesená",J85,0)</f>
        <v>0</v>
      </c>
      <c r="BH85" s="185">
        <f>IF(N85="sníž. přenesená",J85,0)</f>
        <v>0</v>
      </c>
      <c r="BI85" s="185">
        <f>IF(N85="nulová",J85,0)</f>
        <v>0</v>
      </c>
      <c r="BJ85" s="17" t="s">
        <v>76</v>
      </c>
      <c r="BK85" s="185">
        <f>ROUND(I85*H85,2)</f>
        <v>0</v>
      </c>
      <c r="BL85" s="17" t="s">
        <v>516</v>
      </c>
      <c r="BM85" s="184" t="s">
        <v>1365</v>
      </c>
    </row>
    <row r="86" spans="1:47" s="2" customFormat="1" ht="11.25">
      <c r="A86" s="34"/>
      <c r="B86" s="35"/>
      <c r="C86" s="36"/>
      <c r="D86" s="186" t="s">
        <v>133</v>
      </c>
      <c r="E86" s="36"/>
      <c r="F86" s="187" t="s">
        <v>1366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133</v>
      </c>
      <c r="AU86" s="17" t="s">
        <v>76</v>
      </c>
    </row>
    <row r="87" spans="1:65" s="2" customFormat="1" ht="24.2" customHeight="1">
      <c r="A87" s="34"/>
      <c r="B87" s="35"/>
      <c r="C87" s="173" t="s">
        <v>80</v>
      </c>
      <c r="D87" s="173" t="s">
        <v>127</v>
      </c>
      <c r="E87" s="174" t="s">
        <v>1367</v>
      </c>
      <c r="F87" s="175" t="s">
        <v>1368</v>
      </c>
      <c r="G87" s="176" t="s">
        <v>177</v>
      </c>
      <c r="H87" s="177">
        <v>12</v>
      </c>
      <c r="I87" s="178"/>
      <c r="J87" s="179">
        <f>ROUND(I87*H87,2)</f>
        <v>0</v>
      </c>
      <c r="K87" s="175" t="s">
        <v>131</v>
      </c>
      <c r="L87" s="39"/>
      <c r="M87" s="180" t="s">
        <v>19</v>
      </c>
      <c r="N87" s="181" t="s">
        <v>42</v>
      </c>
      <c r="O87" s="64"/>
      <c r="P87" s="182">
        <f>O87*H87</f>
        <v>0</v>
      </c>
      <c r="Q87" s="182">
        <v>0</v>
      </c>
      <c r="R87" s="182">
        <f>Q87*H87</f>
        <v>0</v>
      </c>
      <c r="S87" s="182">
        <v>0</v>
      </c>
      <c r="T87" s="183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4" t="s">
        <v>516</v>
      </c>
      <c r="AT87" s="184" t="s">
        <v>127</v>
      </c>
      <c r="AU87" s="184" t="s">
        <v>76</v>
      </c>
      <c r="AY87" s="17" t="s">
        <v>124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17" t="s">
        <v>76</v>
      </c>
      <c r="BK87" s="185">
        <f>ROUND(I87*H87,2)</f>
        <v>0</v>
      </c>
      <c r="BL87" s="17" t="s">
        <v>516</v>
      </c>
      <c r="BM87" s="184" t="s">
        <v>1369</v>
      </c>
    </row>
    <row r="88" spans="1:47" s="2" customFormat="1" ht="11.25">
      <c r="A88" s="34"/>
      <c r="B88" s="35"/>
      <c r="C88" s="36"/>
      <c r="D88" s="186" t="s">
        <v>133</v>
      </c>
      <c r="E88" s="36"/>
      <c r="F88" s="187" t="s">
        <v>1370</v>
      </c>
      <c r="G88" s="36"/>
      <c r="H88" s="36"/>
      <c r="I88" s="188"/>
      <c r="J88" s="36"/>
      <c r="K88" s="36"/>
      <c r="L88" s="39"/>
      <c r="M88" s="189"/>
      <c r="N88" s="190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133</v>
      </c>
      <c r="AU88" s="17" t="s">
        <v>76</v>
      </c>
    </row>
    <row r="89" spans="1:65" s="2" customFormat="1" ht="16.5" customHeight="1">
      <c r="A89" s="34"/>
      <c r="B89" s="35"/>
      <c r="C89" s="173" t="s">
        <v>142</v>
      </c>
      <c r="D89" s="173" t="s">
        <v>127</v>
      </c>
      <c r="E89" s="174" t="s">
        <v>1371</v>
      </c>
      <c r="F89" s="175" t="s">
        <v>1372</v>
      </c>
      <c r="G89" s="176" t="s">
        <v>567</v>
      </c>
      <c r="H89" s="177">
        <v>3</v>
      </c>
      <c r="I89" s="178"/>
      <c r="J89" s="179">
        <f>ROUND(I89*H89,2)</f>
        <v>0</v>
      </c>
      <c r="K89" s="175" t="s">
        <v>19</v>
      </c>
      <c r="L89" s="39"/>
      <c r="M89" s="180" t="s">
        <v>19</v>
      </c>
      <c r="N89" s="181" t="s">
        <v>42</v>
      </c>
      <c r="O89" s="64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4" t="s">
        <v>516</v>
      </c>
      <c r="AT89" s="184" t="s">
        <v>127</v>
      </c>
      <c r="AU89" s="184" t="s">
        <v>76</v>
      </c>
      <c r="AY89" s="17" t="s">
        <v>124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7" t="s">
        <v>76</v>
      </c>
      <c r="BK89" s="185">
        <f>ROUND(I89*H89,2)</f>
        <v>0</v>
      </c>
      <c r="BL89" s="17" t="s">
        <v>516</v>
      </c>
      <c r="BM89" s="184" t="s">
        <v>1373</v>
      </c>
    </row>
    <row r="90" spans="1:65" s="2" customFormat="1" ht="24.2" customHeight="1">
      <c r="A90" s="34"/>
      <c r="B90" s="35"/>
      <c r="C90" s="173" t="s">
        <v>81</v>
      </c>
      <c r="D90" s="173" t="s">
        <v>127</v>
      </c>
      <c r="E90" s="174" t="s">
        <v>1374</v>
      </c>
      <c r="F90" s="175" t="s">
        <v>1375</v>
      </c>
      <c r="G90" s="176" t="s">
        <v>177</v>
      </c>
      <c r="H90" s="177">
        <v>3</v>
      </c>
      <c r="I90" s="178"/>
      <c r="J90" s="179">
        <f>ROUND(I90*H90,2)</f>
        <v>0</v>
      </c>
      <c r="K90" s="175" t="s">
        <v>131</v>
      </c>
      <c r="L90" s="39"/>
      <c r="M90" s="180" t="s">
        <v>19</v>
      </c>
      <c r="N90" s="181" t="s">
        <v>42</v>
      </c>
      <c r="O90" s="64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4" t="s">
        <v>516</v>
      </c>
      <c r="AT90" s="184" t="s">
        <v>127</v>
      </c>
      <c r="AU90" s="184" t="s">
        <v>76</v>
      </c>
      <c r="AY90" s="17" t="s">
        <v>124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7" t="s">
        <v>76</v>
      </c>
      <c r="BK90" s="185">
        <f>ROUND(I90*H90,2)</f>
        <v>0</v>
      </c>
      <c r="BL90" s="17" t="s">
        <v>516</v>
      </c>
      <c r="BM90" s="184" t="s">
        <v>1376</v>
      </c>
    </row>
    <row r="91" spans="1:47" s="2" customFormat="1" ht="11.25">
      <c r="A91" s="34"/>
      <c r="B91" s="35"/>
      <c r="C91" s="36"/>
      <c r="D91" s="186" t="s">
        <v>133</v>
      </c>
      <c r="E91" s="36"/>
      <c r="F91" s="187" t="s">
        <v>1377</v>
      </c>
      <c r="G91" s="36"/>
      <c r="H91" s="36"/>
      <c r="I91" s="188"/>
      <c r="J91" s="36"/>
      <c r="K91" s="36"/>
      <c r="L91" s="39"/>
      <c r="M91" s="189"/>
      <c r="N91" s="190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133</v>
      </c>
      <c r="AU91" s="17" t="s">
        <v>76</v>
      </c>
    </row>
    <row r="92" spans="1:65" s="2" customFormat="1" ht="16.5" customHeight="1">
      <c r="A92" s="34"/>
      <c r="B92" s="35"/>
      <c r="C92" s="173" t="s">
        <v>84</v>
      </c>
      <c r="D92" s="173" t="s">
        <v>127</v>
      </c>
      <c r="E92" s="174" t="s">
        <v>1378</v>
      </c>
      <c r="F92" s="175" t="s">
        <v>1379</v>
      </c>
      <c r="G92" s="176" t="s">
        <v>177</v>
      </c>
      <c r="H92" s="177">
        <v>3</v>
      </c>
      <c r="I92" s="178"/>
      <c r="J92" s="179">
        <f>ROUND(I92*H92,2)</f>
        <v>0</v>
      </c>
      <c r="K92" s="175" t="s">
        <v>131</v>
      </c>
      <c r="L92" s="39"/>
      <c r="M92" s="180" t="s">
        <v>19</v>
      </c>
      <c r="N92" s="181" t="s">
        <v>42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516</v>
      </c>
      <c r="AT92" s="184" t="s">
        <v>127</v>
      </c>
      <c r="AU92" s="184" t="s">
        <v>76</v>
      </c>
      <c r="AY92" s="17" t="s">
        <v>124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76</v>
      </c>
      <c r="BK92" s="185">
        <f>ROUND(I92*H92,2)</f>
        <v>0</v>
      </c>
      <c r="BL92" s="17" t="s">
        <v>516</v>
      </c>
      <c r="BM92" s="184" t="s">
        <v>1380</v>
      </c>
    </row>
    <row r="93" spans="1:47" s="2" customFormat="1" ht="11.25">
      <c r="A93" s="34"/>
      <c r="B93" s="35"/>
      <c r="C93" s="36"/>
      <c r="D93" s="186" t="s">
        <v>133</v>
      </c>
      <c r="E93" s="36"/>
      <c r="F93" s="187" t="s">
        <v>1381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133</v>
      </c>
      <c r="AU93" s="17" t="s">
        <v>76</v>
      </c>
    </row>
    <row r="94" spans="1:65" s="2" customFormat="1" ht="16.5" customHeight="1">
      <c r="A94" s="34"/>
      <c r="B94" s="35"/>
      <c r="C94" s="173" t="s">
        <v>87</v>
      </c>
      <c r="D94" s="173" t="s">
        <v>127</v>
      </c>
      <c r="E94" s="174" t="s">
        <v>1382</v>
      </c>
      <c r="F94" s="175" t="s">
        <v>1383</v>
      </c>
      <c r="G94" s="176" t="s">
        <v>177</v>
      </c>
      <c r="H94" s="177">
        <v>3</v>
      </c>
      <c r="I94" s="178"/>
      <c r="J94" s="179">
        <f>ROUND(I94*H94,2)</f>
        <v>0</v>
      </c>
      <c r="K94" s="175" t="s">
        <v>131</v>
      </c>
      <c r="L94" s="39"/>
      <c r="M94" s="180" t="s">
        <v>19</v>
      </c>
      <c r="N94" s="181" t="s">
        <v>42</v>
      </c>
      <c r="O94" s="64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4" t="s">
        <v>516</v>
      </c>
      <c r="AT94" s="184" t="s">
        <v>127</v>
      </c>
      <c r="AU94" s="184" t="s">
        <v>76</v>
      </c>
      <c r="AY94" s="17" t="s">
        <v>124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7" t="s">
        <v>76</v>
      </c>
      <c r="BK94" s="185">
        <f>ROUND(I94*H94,2)</f>
        <v>0</v>
      </c>
      <c r="BL94" s="17" t="s">
        <v>516</v>
      </c>
      <c r="BM94" s="184" t="s">
        <v>1384</v>
      </c>
    </row>
    <row r="95" spans="1:47" s="2" customFormat="1" ht="11.25">
      <c r="A95" s="34"/>
      <c r="B95" s="35"/>
      <c r="C95" s="36"/>
      <c r="D95" s="186" t="s">
        <v>133</v>
      </c>
      <c r="E95" s="36"/>
      <c r="F95" s="187" t="s">
        <v>1385</v>
      </c>
      <c r="G95" s="36"/>
      <c r="H95" s="36"/>
      <c r="I95" s="188"/>
      <c r="J95" s="36"/>
      <c r="K95" s="36"/>
      <c r="L95" s="39"/>
      <c r="M95" s="189"/>
      <c r="N95" s="190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133</v>
      </c>
      <c r="AU95" s="17" t="s">
        <v>76</v>
      </c>
    </row>
    <row r="96" spans="1:65" s="2" customFormat="1" ht="49.15" customHeight="1">
      <c r="A96" s="34"/>
      <c r="B96" s="35"/>
      <c r="C96" s="173" t="s">
        <v>163</v>
      </c>
      <c r="D96" s="173" t="s">
        <v>127</v>
      </c>
      <c r="E96" s="174" t="s">
        <v>1386</v>
      </c>
      <c r="F96" s="175" t="s">
        <v>1387</v>
      </c>
      <c r="G96" s="176" t="s">
        <v>224</v>
      </c>
      <c r="H96" s="177">
        <v>70</v>
      </c>
      <c r="I96" s="178"/>
      <c r="J96" s="179">
        <f>ROUND(I96*H96,2)</f>
        <v>0</v>
      </c>
      <c r="K96" s="175" t="s">
        <v>131</v>
      </c>
      <c r="L96" s="39"/>
      <c r="M96" s="180" t="s">
        <v>19</v>
      </c>
      <c r="N96" s="181" t="s">
        <v>42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516</v>
      </c>
      <c r="AT96" s="184" t="s">
        <v>127</v>
      </c>
      <c r="AU96" s="184" t="s">
        <v>76</v>
      </c>
      <c r="AY96" s="17" t="s">
        <v>124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76</v>
      </c>
      <c r="BK96" s="185">
        <f>ROUND(I96*H96,2)</f>
        <v>0</v>
      </c>
      <c r="BL96" s="17" t="s">
        <v>516</v>
      </c>
      <c r="BM96" s="184" t="s">
        <v>1388</v>
      </c>
    </row>
    <row r="97" spans="1:47" s="2" customFormat="1" ht="11.25">
      <c r="A97" s="34"/>
      <c r="B97" s="35"/>
      <c r="C97" s="36"/>
      <c r="D97" s="186" t="s">
        <v>133</v>
      </c>
      <c r="E97" s="36"/>
      <c r="F97" s="187" t="s">
        <v>1389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133</v>
      </c>
      <c r="AU97" s="17" t="s">
        <v>76</v>
      </c>
    </row>
    <row r="98" spans="1:65" s="2" customFormat="1" ht="37.9" customHeight="1">
      <c r="A98" s="34"/>
      <c r="B98" s="35"/>
      <c r="C98" s="173" t="s">
        <v>151</v>
      </c>
      <c r="D98" s="173" t="s">
        <v>127</v>
      </c>
      <c r="E98" s="174" t="s">
        <v>1390</v>
      </c>
      <c r="F98" s="175" t="s">
        <v>1391</v>
      </c>
      <c r="G98" s="176" t="s">
        <v>224</v>
      </c>
      <c r="H98" s="177">
        <v>6</v>
      </c>
      <c r="I98" s="178"/>
      <c r="J98" s="179">
        <f>ROUND(I98*H98,2)</f>
        <v>0</v>
      </c>
      <c r="K98" s="175" t="s">
        <v>131</v>
      </c>
      <c r="L98" s="39"/>
      <c r="M98" s="180" t="s">
        <v>19</v>
      </c>
      <c r="N98" s="181" t="s">
        <v>42</v>
      </c>
      <c r="O98" s="64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516</v>
      </c>
      <c r="AT98" s="184" t="s">
        <v>127</v>
      </c>
      <c r="AU98" s="184" t="s">
        <v>76</v>
      </c>
      <c r="AY98" s="17" t="s">
        <v>124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7" t="s">
        <v>76</v>
      </c>
      <c r="BK98" s="185">
        <f>ROUND(I98*H98,2)</f>
        <v>0</v>
      </c>
      <c r="BL98" s="17" t="s">
        <v>516</v>
      </c>
      <c r="BM98" s="184" t="s">
        <v>1392</v>
      </c>
    </row>
    <row r="99" spans="1:47" s="2" customFormat="1" ht="11.25">
      <c r="A99" s="34"/>
      <c r="B99" s="35"/>
      <c r="C99" s="36"/>
      <c r="D99" s="186" t="s">
        <v>133</v>
      </c>
      <c r="E99" s="36"/>
      <c r="F99" s="187" t="s">
        <v>1393</v>
      </c>
      <c r="G99" s="36"/>
      <c r="H99" s="36"/>
      <c r="I99" s="188"/>
      <c r="J99" s="36"/>
      <c r="K99" s="36"/>
      <c r="L99" s="39"/>
      <c r="M99" s="189"/>
      <c r="N99" s="190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133</v>
      </c>
      <c r="AU99" s="17" t="s">
        <v>76</v>
      </c>
    </row>
    <row r="100" spans="1:65" s="2" customFormat="1" ht="44.25" customHeight="1">
      <c r="A100" s="34"/>
      <c r="B100" s="35"/>
      <c r="C100" s="173" t="s">
        <v>174</v>
      </c>
      <c r="D100" s="173" t="s">
        <v>127</v>
      </c>
      <c r="E100" s="174" t="s">
        <v>1394</v>
      </c>
      <c r="F100" s="175" t="s">
        <v>1395</v>
      </c>
      <c r="G100" s="176" t="s">
        <v>224</v>
      </c>
      <c r="H100" s="177">
        <v>20</v>
      </c>
      <c r="I100" s="178"/>
      <c r="J100" s="179">
        <f>ROUND(I100*H100,2)</f>
        <v>0</v>
      </c>
      <c r="K100" s="175" t="s">
        <v>131</v>
      </c>
      <c r="L100" s="39"/>
      <c r="M100" s="180" t="s">
        <v>19</v>
      </c>
      <c r="N100" s="181" t="s">
        <v>42</v>
      </c>
      <c r="O100" s="64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516</v>
      </c>
      <c r="AT100" s="184" t="s">
        <v>127</v>
      </c>
      <c r="AU100" s="184" t="s">
        <v>76</v>
      </c>
      <c r="AY100" s="17" t="s">
        <v>124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7" t="s">
        <v>76</v>
      </c>
      <c r="BK100" s="185">
        <f>ROUND(I100*H100,2)</f>
        <v>0</v>
      </c>
      <c r="BL100" s="17" t="s">
        <v>516</v>
      </c>
      <c r="BM100" s="184" t="s">
        <v>1396</v>
      </c>
    </row>
    <row r="101" spans="1:47" s="2" customFormat="1" ht="11.25">
      <c r="A101" s="34"/>
      <c r="B101" s="35"/>
      <c r="C101" s="36"/>
      <c r="D101" s="186" t="s">
        <v>133</v>
      </c>
      <c r="E101" s="36"/>
      <c r="F101" s="187" t="s">
        <v>1397</v>
      </c>
      <c r="G101" s="36"/>
      <c r="H101" s="36"/>
      <c r="I101" s="188"/>
      <c r="J101" s="36"/>
      <c r="K101" s="36"/>
      <c r="L101" s="39"/>
      <c r="M101" s="189"/>
      <c r="N101" s="190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133</v>
      </c>
      <c r="AU101" s="17" t="s">
        <v>76</v>
      </c>
    </row>
    <row r="102" spans="1:65" s="2" customFormat="1" ht="37.9" customHeight="1">
      <c r="A102" s="34"/>
      <c r="B102" s="35"/>
      <c r="C102" s="173" t="s">
        <v>180</v>
      </c>
      <c r="D102" s="173" t="s">
        <v>127</v>
      </c>
      <c r="E102" s="174" t="s">
        <v>1398</v>
      </c>
      <c r="F102" s="175" t="s">
        <v>1399</v>
      </c>
      <c r="G102" s="176" t="s">
        <v>224</v>
      </c>
      <c r="H102" s="177">
        <v>80</v>
      </c>
      <c r="I102" s="178"/>
      <c r="J102" s="179">
        <f>ROUND(I102*H102,2)</f>
        <v>0</v>
      </c>
      <c r="K102" s="175" t="s">
        <v>131</v>
      </c>
      <c r="L102" s="39"/>
      <c r="M102" s="180" t="s">
        <v>19</v>
      </c>
      <c r="N102" s="181" t="s">
        <v>42</v>
      </c>
      <c r="O102" s="64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516</v>
      </c>
      <c r="AT102" s="184" t="s">
        <v>127</v>
      </c>
      <c r="AU102" s="184" t="s">
        <v>76</v>
      </c>
      <c r="AY102" s="17" t="s">
        <v>124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7" t="s">
        <v>76</v>
      </c>
      <c r="BK102" s="185">
        <f>ROUND(I102*H102,2)</f>
        <v>0</v>
      </c>
      <c r="BL102" s="17" t="s">
        <v>516</v>
      </c>
      <c r="BM102" s="184" t="s">
        <v>1400</v>
      </c>
    </row>
    <row r="103" spans="1:47" s="2" customFormat="1" ht="11.25">
      <c r="A103" s="34"/>
      <c r="B103" s="35"/>
      <c r="C103" s="36"/>
      <c r="D103" s="186" t="s">
        <v>133</v>
      </c>
      <c r="E103" s="36"/>
      <c r="F103" s="187" t="s">
        <v>1401</v>
      </c>
      <c r="G103" s="36"/>
      <c r="H103" s="36"/>
      <c r="I103" s="188"/>
      <c r="J103" s="36"/>
      <c r="K103" s="36"/>
      <c r="L103" s="39"/>
      <c r="M103" s="189"/>
      <c r="N103" s="190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133</v>
      </c>
      <c r="AU103" s="17" t="s">
        <v>76</v>
      </c>
    </row>
    <row r="104" spans="2:63" s="12" customFormat="1" ht="25.9" customHeight="1">
      <c r="B104" s="157"/>
      <c r="C104" s="158"/>
      <c r="D104" s="159" t="s">
        <v>70</v>
      </c>
      <c r="E104" s="160" t="s">
        <v>1402</v>
      </c>
      <c r="F104" s="160" t="s">
        <v>1403</v>
      </c>
      <c r="G104" s="158"/>
      <c r="H104" s="158"/>
      <c r="I104" s="161"/>
      <c r="J104" s="162">
        <f>BK104</f>
        <v>0</v>
      </c>
      <c r="K104" s="158"/>
      <c r="L104" s="163"/>
      <c r="M104" s="164"/>
      <c r="N104" s="165"/>
      <c r="O104" s="165"/>
      <c r="P104" s="166">
        <f>SUM(P105:P119)</f>
        <v>0</v>
      </c>
      <c r="Q104" s="165"/>
      <c r="R104" s="166">
        <f>SUM(R105:R119)</f>
        <v>0.081012</v>
      </c>
      <c r="S104" s="165"/>
      <c r="T104" s="167">
        <f>SUM(T105:T119)</f>
        <v>0</v>
      </c>
      <c r="AR104" s="168" t="s">
        <v>76</v>
      </c>
      <c r="AT104" s="169" t="s">
        <v>70</v>
      </c>
      <c r="AU104" s="169" t="s">
        <v>71</v>
      </c>
      <c r="AY104" s="168" t="s">
        <v>124</v>
      </c>
      <c r="BK104" s="170">
        <f>SUM(BK105:BK119)</f>
        <v>0</v>
      </c>
    </row>
    <row r="105" spans="1:65" s="2" customFormat="1" ht="16.5" customHeight="1">
      <c r="A105" s="34"/>
      <c r="B105" s="35"/>
      <c r="C105" s="214" t="s">
        <v>185</v>
      </c>
      <c r="D105" s="214" t="s">
        <v>147</v>
      </c>
      <c r="E105" s="215" t="s">
        <v>1404</v>
      </c>
      <c r="F105" s="216" t="s">
        <v>1405</v>
      </c>
      <c r="G105" s="217" t="s">
        <v>224</v>
      </c>
      <c r="H105" s="218">
        <v>21</v>
      </c>
      <c r="I105" s="219"/>
      <c r="J105" s="220">
        <f>ROUND(I105*H105,2)</f>
        <v>0</v>
      </c>
      <c r="K105" s="216" t="s">
        <v>19</v>
      </c>
      <c r="L105" s="221"/>
      <c r="M105" s="222" t="s">
        <v>19</v>
      </c>
      <c r="N105" s="223" t="s">
        <v>42</v>
      </c>
      <c r="O105" s="64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4" t="s">
        <v>1406</v>
      </c>
      <c r="AT105" s="184" t="s">
        <v>147</v>
      </c>
      <c r="AU105" s="184" t="s">
        <v>76</v>
      </c>
      <c r="AY105" s="17" t="s">
        <v>124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7" t="s">
        <v>76</v>
      </c>
      <c r="BK105" s="185">
        <f>ROUND(I105*H105,2)</f>
        <v>0</v>
      </c>
      <c r="BL105" s="17" t="s">
        <v>516</v>
      </c>
      <c r="BM105" s="184" t="s">
        <v>1407</v>
      </c>
    </row>
    <row r="106" spans="1:65" s="2" customFormat="1" ht="16.5" customHeight="1">
      <c r="A106" s="34"/>
      <c r="B106" s="35"/>
      <c r="C106" s="214" t="s">
        <v>192</v>
      </c>
      <c r="D106" s="214" t="s">
        <v>147</v>
      </c>
      <c r="E106" s="215" t="s">
        <v>1408</v>
      </c>
      <c r="F106" s="216" t="s">
        <v>1409</v>
      </c>
      <c r="G106" s="217" t="s">
        <v>224</v>
      </c>
      <c r="H106" s="218">
        <v>84</v>
      </c>
      <c r="I106" s="219"/>
      <c r="J106" s="220">
        <f>ROUND(I106*H106,2)</f>
        <v>0</v>
      </c>
      <c r="K106" s="216" t="s">
        <v>19</v>
      </c>
      <c r="L106" s="221"/>
      <c r="M106" s="222" t="s">
        <v>19</v>
      </c>
      <c r="N106" s="223" t="s">
        <v>42</v>
      </c>
      <c r="O106" s="64"/>
      <c r="P106" s="182">
        <f>O106*H106</f>
        <v>0</v>
      </c>
      <c r="Q106" s="182">
        <v>0</v>
      </c>
      <c r="R106" s="182">
        <f>Q106*H106</f>
        <v>0</v>
      </c>
      <c r="S106" s="182">
        <v>0</v>
      </c>
      <c r="T106" s="183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4" t="s">
        <v>1406</v>
      </c>
      <c r="AT106" s="184" t="s">
        <v>147</v>
      </c>
      <c r="AU106" s="184" t="s">
        <v>76</v>
      </c>
      <c r="AY106" s="17" t="s">
        <v>124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17" t="s">
        <v>76</v>
      </c>
      <c r="BK106" s="185">
        <f>ROUND(I106*H106,2)</f>
        <v>0</v>
      </c>
      <c r="BL106" s="17" t="s">
        <v>516</v>
      </c>
      <c r="BM106" s="184" t="s">
        <v>1410</v>
      </c>
    </row>
    <row r="107" spans="1:65" s="2" customFormat="1" ht="16.5" customHeight="1">
      <c r="A107" s="34"/>
      <c r="B107" s="35"/>
      <c r="C107" s="214" t="s">
        <v>199</v>
      </c>
      <c r="D107" s="214" t="s">
        <v>147</v>
      </c>
      <c r="E107" s="215" t="s">
        <v>1411</v>
      </c>
      <c r="F107" s="216" t="s">
        <v>1412</v>
      </c>
      <c r="G107" s="217" t="s">
        <v>567</v>
      </c>
      <c r="H107" s="218">
        <v>3</v>
      </c>
      <c r="I107" s="219"/>
      <c r="J107" s="220">
        <f>ROUND(I107*H107,2)</f>
        <v>0</v>
      </c>
      <c r="K107" s="216" t="s">
        <v>19</v>
      </c>
      <c r="L107" s="221"/>
      <c r="M107" s="222" t="s">
        <v>19</v>
      </c>
      <c r="N107" s="223" t="s">
        <v>42</v>
      </c>
      <c r="O107" s="64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4" t="s">
        <v>1406</v>
      </c>
      <c r="AT107" s="184" t="s">
        <v>147</v>
      </c>
      <c r="AU107" s="184" t="s">
        <v>76</v>
      </c>
      <c r="AY107" s="17" t="s">
        <v>124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7" t="s">
        <v>76</v>
      </c>
      <c r="BK107" s="185">
        <f>ROUND(I107*H107,2)</f>
        <v>0</v>
      </c>
      <c r="BL107" s="17" t="s">
        <v>516</v>
      </c>
      <c r="BM107" s="184" t="s">
        <v>1413</v>
      </c>
    </row>
    <row r="108" spans="1:47" s="2" customFormat="1" ht="19.5">
      <c r="A108" s="34"/>
      <c r="B108" s="35"/>
      <c r="C108" s="36"/>
      <c r="D108" s="193" t="s">
        <v>859</v>
      </c>
      <c r="E108" s="36"/>
      <c r="F108" s="234" t="s">
        <v>1414</v>
      </c>
      <c r="G108" s="36"/>
      <c r="H108" s="36"/>
      <c r="I108" s="188"/>
      <c r="J108" s="36"/>
      <c r="K108" s="36"/>
      <c r="L108" s="39"/>
      <c r="M108" s="189"/>
      <c r="N108" s="190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859</v>
      </c>
      <c r="AU108" s="17" t="s">
        <v>76</v>
      </c>
    </row>
    <row r="109" spans="1:65" s="2" customFormat="1" ht="16.5" customHeight="1">
      <c r="A109" s="34"/>
      <c r="B109" s="35"/>
      <c r="C109" s="214" t="s">
        <v>204</v>
      </c>
      <c r="D109" s="214" t="s">
        <v>147</v>
      </c>
      <c r="E109" s="215" t="s">
        <v>1415</v>
      </c>
      <c r="F109" s="216" t="s">
        <v>1416</v>
      </c>
      <c r="G109" s="217" t="s">
        <v>380</v>
      </c>
      <c r="H109" s="218">
        <v>6</v>
      </c>
      <c r="I109" s="219"/>
      <c r="J109" s="220">
        <f>ROUND(I109*H109,2)</f>
        <v>0</v>
      </c>
      <c r="K109" s="216" t="s">
        <v>131</v>
      </c>
      <c r="L109" s="221"/>
      <c r="M109" s="222" t="s">
        <v>19</v>
      </c>
      <c r="N109" s="223" t="s">
        <v>42</v>
      </c>
      <c r="O109" s="64"/>
      <c r="P109" s="182">
        <f>O109*H109</f>
        <v>0</v>
      </c>
      <c r="Q109" s="182">
        <v>0.001</v>
      </c>
      <c r="R109" s="182">
        <f>Q109*H109</f>
        <v>0.006</v>
      </c>
      <c r="S109" s="182">
        <v>0</v>
      </c>
      <c r="T109" s="183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4" t="s">
        <v>1406</v>
      </c>
      <c r="AT109" s="184" t="s">
        <v>147</v>
      </c>
      <c r="AU109" s="184" t="s">
        <v>76</v>
      </c>
      <c r="AY109" s="17" t="s">
        <v>124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17" t="s">
        <v>76</v>
      </c>
      <c r="BK109" s="185">
        <f>ROUND(I109*H109,2)</f>
        <v>0</v>
      </c>
      <c r="BL109" s="17" t="s">
        <v>516</v>
      </c>
      <c r="BM109" s="184" t="s">
        <v>1417</v>
      </c>
    </row>
    <row r="110" spans="1:47" s="2" customFormat="1" ht="19.5">
      <c r="A110" s="34"/>
      <c r="B110" s="35"/>
      <c r="C110" s="36"/>
      <c r="D110" s="193" t="s">
        <v>859</v>
      </c>
      <c r="E110" s="36"/>
      <c r="F110" s="234" t="s">
        <v>1418</v>
      </c>
      <c r="G110" s="36"/>
      <c r="H110" s="36"/>
      <c r="I110" s="188"/>
      <c r="J110" s="36"/>
      <c r="K110" s="36"/>
      <c r="L110" s="39"/>
      <c r="M110" s="189"/>
      <c r="N110" s="190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859</v>
      </c>
      <c r="AU110" s="17" t="s">
        <v>76</v>
      </c>
    </row>
    <row r="111" spans="1:65" s="2" customFormat="1" ht="16.5" customHeight="1">
      <c r="A111" s="34"/>
      <c r="B111" s="35"/>
      <c r="C111" s="214" t="s">
        <v>8</v>
      </c>
      <c r="D111" s="214" t="s">
        <v>147</v>
      </c>
      <c r="E111" s="215" t="s">
        <v>1419</v>
      </c>
      <c r="F111" s="216" t="s">
        <v>1420</v>
      </c>
      <c r="G111" s="217" t="s">
        <v>567</v>
      </c>
      <c r="H111" s="218">
        <v>3</v>
      </c>
      <c r="I111" s="219"/>
      <c r="J111" s="220">
        <f>ROUND(I111*H111,2)</f>
        <v>0</v>
      </c>
      <c r="K111" s="216" t="s">
        <v>19</v>
      </c>
      <c r="L111" s="221"/>
      <c r="M111" s="222" t="s">
        <v>19</v>
      </c>
      <c r="N111" s="223" t="s">
        <v>42</v>
      </c>
      <c r="O111" s="64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4" t="s">
        <v>1406</v>
      </c>
      <c r="AT111" s="184" t="s">
        <v>147</v>
      </c>
      <c r="AU111" s="184" t="s">
        <v>76</v>
      </c>
      <c r="AY111" s="17" t="s">
        <v>124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7" t="s">
        <v>76</v>
      </c>
      <c r="BK111" s="185">
        <f>ROUND(I111*H111,2)</f>
        <v>0</v>
      </c>
      <c r="BL111" s="17" t="s">
        <v>516</v>
      </c>
      <c r="BM111" s="184" t="s">
        <v>1421</v>
      </c>
    </row>
    <row r="112" spans="1:47" s="2" customFormat="1" ht="19.5">
      <c r="A112" s="34"/>
      <c r="B112" s="35"/>
      <c r="C112" s="36"/>
      <c r="D112" s="193" t="s">
        <v>859</v>
      </c>
      <c r="E112" s="36"/>
      <c r="F112" s="234" t="s">
        <v>1414</v>
      </c>
      <c r="G112" s="36"/>
      <c r="H112" s="36"/>
      <c r="I112" s="188"/>
      <c r="J112" s="36"/>
      <c r="K112" s="36"/>
      <c r="L112" s="39"/>
      <c r="M112" s="189"/>
      <c r="N112" s="190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859</v>
      </c>
      <c r="AU112" s="17" t="s">
        <v>76</v>
      </c>
    </row>
    <row r="113" spans="1:65" s="2" customFormat="1" ht="16.5" customHeight="1">
      <c r="A113" s="34"/>
      <c r="B113" s="35"/>
      <c r="C113" s="214" t="s">
        <v>215</v>
      </c>
      <c r="D113" s="214" t="s">
        <v>147</v>
      </c>
      <c r="E113" s="215" t="s">
        <v>1422</v>
      </c>
      <c r="F113" s="216" t="s">
        <v>1423</v>
      </c>
      <c r="G113" s="217" t="s">
        <v>567</v>
      </c>
      <c r="H113" s="218">
        <v>3</v>
      </c>
      <c r="I113" s="219"/>
      <c r="J113" s="220">
        <f>ROUND(I113*H113,2)</f>
        <v>0</v>
      </c>
      <c r="K113" s="216" t="s">
        <v>19</v>
      </c>
      <c r="L113" s="221"/>
      <c r="M113" s="222" t="s">
        <v>19</v>
      </c>
      <c r="N113" s="223" t="s">
        <v>42</v>
      </c>
      <c r="O113" s="64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4" t="s">
        <v>1406</v>
      </c>
      <c r="AT113" s="184" t="s">
        <v>147</v>
      </c>
      <c r="AU113" s="184" t="s">
        <v>76</v>
      </c>
      <c r="AY113" s="17" t="s">
        <v>124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17" t="s">
        <v>76</v>
      </c>
      <c r="BK113" s="185">
        <f>ROUND(I113*H113,2)</f>
        <v>0</v>
      </c>
      <c r="BL113" s="17" t="s">
        <v>516</v>
      </c>
      <c r="BM113" s="184" t="s">
        <v>1424</v>
      </c>
    </row>
    <row r="114" spans="1:47" s="2" customFormat="1" ht="19.5">
      <c r="A114" s="34"/>
      <c r="B114" s="35"/>
      <c r="C114" s="36"/>
      <c r="D114" s="193" t="s">
        <v>859</v>
      </c>
      <c r="E114" s="36"/>
      <c r="F114" s="234" t="s">
        <v>1414</v>
      </c>
      <c r="G114" s="36"/>
      <c r="H114" s="36"/>
      <c r="I114" s="188"/>
      <c r="J114" s="36"/>
      <c r="K114" s="36"/>
      <c r="L114" s="39"/>
      <c r="M114" s="189"/>
      <c r="N114" s="190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859</v>
      </c>
      <c r="AU114" s="17" t="s">
        <v>76</v>
      </c>
    </row>
    <row r="115" spans="1:65" s="2" customFormat="1" ht="16.5" customHeight="1">
      <c r="A115" s="34"/>
      <c r="B115" s="35"/>
      <c r="C115" s="214" t="s">
        <v>221</v>
      </c>
      <c r="D115" s="214" t="s">
        <v>147</v>
      </c>
      <c r="E115" s="215" t="s">
        <v>1425</v>
      </c>
      <c r="F115" s="216" t="s">
        <v>1426</v>
      </c>
      <c r="G115" s="217" t="s">
        <v>567</v>
      </c>
      <c r="H115" s="218">
        <v>3</v>
      </c>
      <c r="I115" s="219"/>
      <c r="J115" s="220">
        <f>ROUND(I115*H115,2)</f>
        <v>0</v>
      </c>
      <c r="K115" s="216" t="s">
        <v>19</v>
      </c>
      <c r="L115" s="221"/>
      <c r="M115" s="222" t="s">
        <v>19</v>
      </c>
      <c r="N115" s="223" t="s">
        <v>42</v>
      </c>
      <c r="O115" s="64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4" t="s">
        <v>1406</v>
      </c>
      <c r="AT115" s="184" t="s">
        <v>147</v>
      </c>
      <c r="AU115" s="184" t="s">
        <v>76</v>
      </c>
      <c r="AY115" s="17" t="s">
        <v>124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17" t="s">
        <v>76</v>
      </c>
      <c r="BK115" s="185">
        <f>ROUND(I115*H115,2)</f>
        <v>0</v>
      </c>
      <c r="BL115" s="17" t="s">
        <v>516</v>
      </c>
      <c r="BM115" s="184" t="s">
        <v>1427</v>
      </c>
    </row>
    <row r="116" spans="1:47" s="2" customFormat="1" ht="19.5">
      <c r="A116" s="34"/>
      <c r="B116" s="35"/>
      <c r="C116" s="36"/>
      <c r="D116" s="193" t="s">
        <v>859</v>
      </c>
      <c r="E116" s="36"/>
      <c r="F116" s="234" t="s">
        <v>1414</v>
      </c>
      <c r="G116" s="36"/>
      <c r="H116" s="36"/>
      <c r="I116" s="188"/>
      <c r="J116" s="36"/>
      <c r="K116" s="36"/>
      <c r="L116" s="39"/>
      <c r="M116" s="189"/>
      <c r="N116" s="190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859</v>
      </c>
      <c r="AU116" s="17" t="s">
        <v>76</v>
      </c>
    </row>
    <row r="117" spans="1:65" s="2" customFormat="1" ht="16.5" customHeight="1">
      <c r="A117" s="34"/>
      <c r="B117" s="35"/>
      <c r="C117" s="214" t="s">
        <v>230</v>
      </c>
      <c r="D117" s="214" t="s">
        <v>147</v>
      </c>
      <c r="E117" s="215" t="s">
        <v>1428</v>
      </c>
      <c r="F117" s="216" t="s">
        <v>1429</v>
      </c>
      <c r="G117" s="217" t="s">
        <v>380</v>
      </c>
      <c r="H117" s="218">
        <v>73.5</v>
      </c>
      <c r="I117" s="219"/>
      <c r="J117" s="220">
        <f>ROUND(I117*H117,2)</f>
        <v>0</v>
      </c>
      <c r="K117" s="216" t="s">
        <v>131</v>
      </c>
      <c r="L117" s="221"/>
      <c r="M117" s="222" t="s">
        <v>19</v>
      </c>
      <c r="N117" s="223" t="s">
        <v>42</v>
      </c>
      <c r="O117" s="64"/>
      <c r="P117" s="182">
        <f>O117*H117</f>
        <v>0</v>
      </c>
      <c r="Q117" s="182">
        <v>0.001</v>
      </c>
      <c r="R117" s="182">
        <f>Q117*H117</f>
        <v>0.0735</v>
      </c>
      <c r="S117" s="182">
        <v>0</v>
      </c>
      <c r="T117" s="183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4" t="s">
        <v>1406</v>
      </c>
      <c r="AT117" s="184" t="s">
        <v>147</v>
      </c>
      <c r="AU117" s="184" t="s">
        <v>76</v>
      </c>
      <c r="AY117" s="17" t="s">
        <v>124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17" t="s">
        <v>76</v>
      </c>
      <c r="BK117" s="185">
        <f>ROUND(I117*H117,2)</f>
        <v>0</v>
      </c>
      <c r="BL117" s="17" t="s">
        <v>516</v>
      </c>
      <c r="BM117" s="184" t="s">
        <v>1430</v>
      </c>
    </row>
    <row r="118" spans="1:47" s="2" customFormat="1" ht="19.5">
      <c r="A118" s="34"/>
      <c r="B118" s="35"/>
      <c r="C118" s="36"/>
      <c r="D118" s="193" t="s">
        <v>859</v>
      </c>
      <c r="E118" s="36"/>
      <c r="F118" s="234" t="s">
        <v>1414</v>
      </c>
      <c r="G118" s="36"/>
      <c r="H118" s="36"/>
      <c r="I118" s="188"/>
      <c r="J118" s="36"/>
      <c r="K118" s="36"/>
      <c r="L118" s="39"/>
      <c r="M118" s="189"/>
      <c r="N118" s="190"/>
      <c r="O118" s="64"/>
      <c r="P118" s="64"/>
      <c r="Q118" s="64"/>
      <c r="R118" s="64"/>
      <c r="S118" s="64"/>
      <c r="T118" s="65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859</v>
      </c>
      <c r="AU118" s="17" t="s">
        <v>76</v>
      </c>
    </row>
    <row r="119" spans="1:65" s="2" customFormat="1" ht="24.2" customHeight="1">
      <c r="A119" s="34"/>
      <c r="B119" s="35"/>
      <c r="C119" s="214" t="s">
        <v>238</v>
      </c>
      <c r="D119" s="214" t="s">
        <v>147</v>
      </c>
      <c r="E119" s="215" t="s">
        <v>1431</v>
      </c>
      <c r="F119" s="216" t="s">
        <v>1432</v>
      </c>
      <c r="G119" s="217" t="s">
        <v>224</v>
      </c>
      <c r="H119" s="218">
        <v>12.6</v>
      </c>
      <c r="I119" s="219"/>
      <c r="J119" s="220">
        <f>ROUND(I119*H119,2)</f>
        <v>0</v>
      </c>
      <c r="K119" s="216" t="s">
        <v>131</v>
      </c>
      <c r="L119" s="221"/>
      <c r="M119" s="222" t="s">
        <v>19</v>
      </c>
      <c r="N119" s="223" t="s">
        <v>42</v>
      </c>
      <c r="O119" s="64"/>
      <c r="P119" s="182">
        <f>O119*H119</f>
        <v>0</v>
      </c>
      <c r="Q119" s="182">
        <v>0.00012</v>
      </c>
      <c r="R119" s="182">
        <f>Q119*H119</f>
        <v>0.0015119999999999999</v>
      </c>
      <c r="S119" s="182">
        <v>0</v>
      </c>
      <c r="T119" s="183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4" t="s">
        <v>1406</v>
      </c>
      <c r="AT119" s="184" t="s">
        <v>147</v>
      </c>
      <c r="AU119" s="184" t="s">
        <v>76</v>
      </c>
      <c r="AY119" s="17" t="s">
        <v>124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17" t="s">
        <v>76</v>
      </c>
      <c r="BK119" s="185">
        <f>ROUND(I119*H119,2)</f>
        <v>0</v>
      </c>
      <c r="BL119" s="17" t="s">
        <v>516</v>
      </c>
      <c r="BM119" s="184" t="s">
        <v>1433</v>
      </c>
    </row>
    <row r="120" spans="2:63" s="12" customFormat="1" ht="25.9" customHeight="1">
      <c r="B120" s="157"/>
      <c r="C120" s="158"/>
      <c r="D120" s="159" t="s">
        <v>70</v>
      </c>
      <c r="E120" s="160" t="s">
        <v>1434</v>
      </c>
      <c r="F120" s="160" t="s">
        <v>1435</v>
      </c>
      <c r="G120" s="158"/>
      <c r="H120" s="158"/>
      <c r="I120" s="161"/>
      <c r="J120" s="162">
        <f>BK120</f>
        <v>0</v>
      </c>
      <c r="K120" s="158"/>
      <c r="L120" s="163"/>
      <c r="M120" s="164"/>
      <c r="N120" s="165"/>
      <c r="O120" s="165"/>
      <c r="P120" s="166">
        <f>SUM(P121:P143)</f>
        <v>0</v>
      </c>
      <c r="Q120" s="165"/>
      <c r="R120" s="166">
        <f>SUM(R121:R143)</f>
        <v>0.00585</v>
      </c>
      <c r="S120" s="165"/>
      <c r="T120" s="167">
        <f>SUM(T121:T143)</f>
        <v>0</v>
      </c>
      <c r="AR120" s="168" t="s">
        <v>76</v>
      </c>
      <c r="AT120" s="169" t="s">
        <v>70</v>
      </c>
      <c r="AU120" s="169" t="s">
        <v>71</v>
      </c>
      <c r="AY120" s="168" t="s">
        <v>124</v>
      </c>
      <c r="BK120" s="170">
        <f>SUM(BK121:BK143)</f>
        <v>0</v>
      </c>
    </row>
    <row r="121" spans="1:65" s="2" customFormat="1" ht="16.5" customHeight="1">
      <c r="A121" s="34"/>
      <c r="B121" s="35"/>
      <c r="C121" s="173" t="s">
        <v>244</v>
      </c>
      <c r="D121" s="173" t="s">
        <v>127</v>
      </c>
      <c r="E121" s="174" t="s">
        <v>1436</v>
      </c>
      <c r="F121" s="175" t="s">
        <v>1437</v>
      </c>
      <c r="G121" s="176" t="s">
        <v>1122</v>
      </c>
      <c r="H121" s="177">
        <v>0.1</v>
      </c>
      <c r="I121" s="178"/>
      <c r="J121" s="179">
        <f>ROUND(I121*H121,2)</f>
        <v>0</v>
      </c>
      <c r="K121" s="175" t="s">
        <v>19</v>
      </c>
      <c r="L121" s="39"/>
      <c r="M121" s="180" t="s">
        <v>19</v>
      </c>
      <c r="N121" s="181" t="s">
        <v>42</v>
      </c>
      <c r="O121" s="64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4" t="s">
        <v>516</v>
      </c>
      <c r="AT121" s="184" t="s">
        <v>127</v>
      </c>
      <c r="AU121" s="184" t="s">
        <v>76</v>
      </c>
      <c r="AY121" s="17" t="s">
        <v>124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7" t="s">
        <v>76</v>
      </c>
      <c r="BK121" s="185">
        <f>ROUND(I121*H121,2)</f>
        <v>0</v>
      </c>
      <c r="BL121" s="17" t="s">
        <v>516</v>
      </c>
      <c r="BM121" s="184" t="s">
        <v>1438</v>
      </c>
    </row>
    <row r="122" spans="1:65" s="2" customFormat="1" ht="16.5" customHeight="1">
      <c r="A122" s="34"/>
      <c r="B122" s="35"/>
      <c r="C122" s="173" t="s">
        <v>7</v>
      </c>
      <c r="D122" s="173" t="s">
        <v>127</v>
      </c>
      <c r="E122" s="174" t="s">
        <v>1439</v>
      </c>
      <c r="F122" s="175" t="s">
        <v>1440</v>
      </c>
      <c r="G122" s="176" t="s">
        <v>567</v>
      </c>
      <c r="H122" s="177">
        <v>3</v>
      </c>
      <c r="I122" s="178"/>
      <c r="J122" s="179">
        <f>ROUND(I122*H122,2)</f>
        <v>0</v>
      </c>
      <c r="K122" s="175" t="s">
        <v>19</v>
      </c>
      <c r="L122" s="39"/>
      <c r="M122" s="180" t="s">
        <v>19</v>
      </c>
      <c r="N122" s="181" t="s">
        <v>42</v>
      </c>
      <c r="O122" s="64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4" t="s">
        <v>516</v>
      </c>
      <c r="AT122" s="184" t="s">
        <v>127</v>
      </c>
      <c r="AU122" s="184" t="s">
        <v>76</v>
      </c>
      <c r="AY122" s="17" t="s">
        <v>124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7" t="s">
        <v>76</v>
      </c>
      <c r="BK122" s="185">
        <f>ROUND(I122*H122,2)</f>
        <v>0</v>
      </c>
      <c r="BL122" s="17" t="s">
        <v>516</v>
      </c>
      <c r="BM122" s="184" t="s">
        <v>1441</v>
      </c>
    </row>
    <row r="123" spans="1:65" s="2" customFormat="1" ht="66.75" customHeight="1">
      <c r="A123" s="34"/>
      <c r="B123" s="35"/>
      <c r="C123" s="173" t="s">
        <v>260</v>
      </c>
      <c r="D123" s="173" t="s">
        <v>127</v>
      </c>
      <c r="E123" s="174" t="s">
        <v>1442</v>
      </c>
      <c r="F123" s="175" t="s">
        <v>1443</v>
      </c>
      <c r="G123" s="176" t="s">
        <v>224</v>
      </c>
      <c r="H123" s="177">
        <v>60</v>
      </c>
      <c r="I123" s="178"/>
      <c r="J123" s="179">
        <f>ROUND(I123*H123,2)</f>
        <v>0</v>
      </c>
      <c r="K123" s="175" t="s">
        <v>131</v>
      </c>
      <c r="L123" s="39"/>
      <c r="M123" s="180" t="s">
        <v>19</v>
      </c>
      <c r="N123" s="181" t="s">
        <v>42</v>
      </c>
      <c r="O123" s="64"/>
      <c r="P123" s="182">
        <f>O123*H123</f>
        <v>0</v>
      </c>
      <c r="Q123" s="182">
        <v>0</v>
      </c>
      <c r="R123" s="182">
        <f>Q123*H123</f>
        <v>0</v>
      </c>
      <c r="S123" s="182">
        <v>0</v>
      </c>
      <c r="T123" s="183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4" t="s">
        <v>516</v>
      </c>
      <c r="AT123" s="184" t="s">
        <v>127</v>
      </c>
      <c r="AU123" s="184" t="s">
        <v>76</v>
      </c>
      <c r="AY123" s="17" t="s">
        <v>124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17" t="s">
        <v>76</v>
      </c>
      <c r="BK123" s="185">
        <f>ROUND(I123*H123,2)</f>
        <v>0</v>
      </c>
      <c r="BL123" s="17" t="s">
        <v>516</v>
      </c>
      <c r="BM123" s="184" t="s">
        <v>1444</v>
      </c>
    </row>
    <row r="124" spans="1:47" s="2" customFormat="1" ht="11.25">
      <c r="A124" s="34"/>
      <c r="B124" s="35"/>
      <c r="C124" s="36"/>
      <c r="D124" s="186" t="s">
        <v>133</v>
      </c>
      <c r="E124" s="36"/>
      <c r="F124" s="187" t="s">
        <v>1445</v>
      </c>
      <c r="G124" s="36"/>
      <c r="H124" s="36"/>
      <c r="I124" s="188"/>
      <c r="J124" s="36"/>
      <c r="K124" s="36"/>
      <c r="L124" s="39"/>
      <c r="M124" s="189"/>
      <c r="N124" s="190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133</v>
      </c>
      <c r="AU124" s="17" t="s">
        <v>76</v>
      </c>
    </row>
    <row r="125" spans="1:65" s="2" customFormat="1" ht="66.75" customHeight="1">
      <c r="A125" s="34"/>
      <c r="B125" s="35"/>
      <c r="C125" s="173" t="s">
        <v>267</v>
      </c>
      <c r="D125" s="173" t="s">
        <v>127</v>
      </c>
      <c r="E125" s="174" t="s">
        <v>1446</v>
      </c>
      <c r="F125" s="175" t="s">
        <v>1447</v>
      </c>
      <c r="G125" s="176" t="s">
        <v>224</v>
      </c>
      <c r="H125" s="177">
        <v>5</v>
      </c>
      <c r="I125" s="178"/>
      <c r="J125" s="179">
        <f>ROUND(I125*H125,2)</f>
        <v>0</v>
      </c>
      <c r="K125" s="175" t="s">
        <v>131</v>
      </c>
      <c r="L125" s="39"/>
      <c r="M125" s="180" t="s">
        <v>19</v>
      </c>
      <c r="N125" s="181" t="s">
        <v>42</v>
      </c>
      <c r="O125" s="64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4" t="s">
        <v>516</v>
      </c>
      <c r="AT125" s="184" t="s">
        <v>127</v>
      </c>
      <c r="AU125" s="184" t="s">
        <v>76</v>
      </c>
      <c r="AY125" s="17" t="s">
        <v>124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7" t="s">
        <v>76</v>
      </c>
      <c r="BK125" s="185">
        <f>ROUND(I125*H125,2)</f>
        <v>0</v>
      </c>
      <c r="BL125" s="17" t="s">
        <v>516</v>
      </c>
      <c r="BM125" s="184" t="s">
        <v>1448</v>
      </c>
    </row>
    <row r="126" spans="1:47" s="2" customFormat="1" ht="11.25">
      <c r="A126" s="34"/>
      <c r="B126" s="35"/>
      <c r="C126" s="36"/>
      <c r="D126" s="186" t="s">
        <v>133</v>
      </c>
      <c r="E126" s="36"/>
      <c r="F126" s="187" t="s">
        <v>1449</v>
      </c>
      <c r="G126" s="36"/>
      <c r="H126" s="36"/>
      <c r="I126" s="188"/>
      <c r="J126" s="36"/>
      <c r="K126" s="36"/>
      <c r="L126" s="39"/>
      <c r="M126" s="189"/>
      <c r="N126" s="190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133</v>
      </c>
      <c r="AU126" s="17" t="s">
        <v>76</v>
      </c>
    </row>
    <row r="127" spans="1:65" s="2" customFormat="1" ht="55.5" customHeight="1">
      <c r="A127" s="34"/>
      <c r="B127" s="35"/>
      <c r="C127" s="173" t="s">
        <v>279</v>
      </c>
      <c r="D127" s="173" t="s">
        <v>127</v>
      </c>
      <c r="E127" s="174" t="s">
        <v>1450</v>
      </c>
      <c r="F127" s="175" t="s">
        <v>1451</v>
      </c>
      <c r="G127" s="176" t="s">
        <v>224</v>
      </c>
      <c r="H127" s="177">
        <v>60</v>
      </c>
      <c r="I127" s="178"/>
      <c r="J127" s="179">
        <f>ROUND(I127*H127,2)</f>
        <v>0</v>
      </c>
      <c r="K127" s="175" t="s">
        <v>131</v>
      </c>
      <c r="L127" s="39"/>
      <c r="M127" s="180" t="s">
        <v>19</v>
      </c>
      <c r="N127" s="181" t="s">
        <v>42</v>
      </c>
      <c r="O127" s="64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4" t="s">
        <v>516</v>
      </c>
      <c r="AT127" s="184" t="s">
        <v>127</v>
      </c>
      <c r="AU127" s="184" t="s">
        <v>76</v>
      </c>
      <c r="AY127" s="17" t="s">
        <v>124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7" t="s">
        <v>76</v>
      </c>
      <c r="BK127" s="185">
        <f>ROUND(I127*H127,2)</f>
        <v>0</v>
      </c>
      <c r="BL127" s="17" t="s">
        <v>516</v>
      </c>
      <c r="BM127" s="184" t="s">
        <v>1452</v>
      </c>
    </row>
    <row r="128" spans="1:47" s="2" customFormat="1" ht="11.25">
      <c r="A128" s="34"/>
      <c r="B128" s="35"/>
      <c r="C128" s="36"/>
      <c r="D128" s="186" t="s">
        <v>133</v>
      </c>
      <c r="E128" s="36"/>
      <c r="F128" s="187" t="s">
        <v>1453</v>
      </c>
      <c r="G128" s="36"/>
      <c r="H128" s="36"/>
      <c r="I128" s="188"/>
      <c r="J128" s="36"/>
      <c r="K128" s="36"/>
      <c r="L128" s="39"/>
      <c r="M128" s="189"/>
      <c r="N128" s="190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133</v>
      </c>
      <c r="AU128" s="17" t="s">
        <v>76</v>
      </c>
    </row>
    <row r="129" spans="1:65" s="2" customFormat="1" ht="55.5" customHeight="1">
      <c r="A129" s="34"/>
      <c r="B129" s="35"/>
      <c r="C129" s="173" t="s">
        <v>285</v>
      </c>
      <c r="D129" s="173" t="s">
        <v>127</v>
      </c>
      <c r="E129" s="174" t="s">
        <v>1454</v>
      </c>
      <c r="F129" s="175" t="s">
        <v>1455</v>
      </c>
      <c r="G129" s="176" t="s">
        <v>224</v>
      </c>
      <c r="H129" s="177">
        <v>5</v>
      </c>
      <c r="I129" s="178"/>
      <c r="J129" s="179">
        <f>ROUND(I129*H129,2)</f>
        <v>0</v>
      </c>
      <c r="K129" s="175" t="s">
        <v>131</v>
      </c>
      <c r="L129" s="39"/>
      <c r="M129" s="180" t="s">
        <v>19</v>
      </c>
      <c r="N129" s="181" t="s">
        <v>42</v>
      </c>
      <c r="O129" s="64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4" t="s">
        <v>516</v>
      </c>
      <c r="AT129" s="184" t="s">
        <v>127</v>
      </c>
      <c r="AU129" s="184" t="s">
        <v>76</v>
      </c>
      <c r="AY129" s="17" t="s">
        <v>124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7" t="s">
        <v>76</v>
      </c>
      <c r="BK129" s="185">
        <f>ROUND(I129*H129,2)</f>
        <v>0</v>
      </c>
      <c r="BL129" s="17" t="s">
        <v>516</v>
      </c>
      <c r="BM129" s="184" t="s">
        <v>1456</v>
      </c>
    </row>
    <row r="130" spans="1:47" s="2" customFormat="1" ht="11.25">
      <c r="A130" s="34"/>
      <c r="B130" s="35"/>
      <c r="C130" s="36"/>
      <c r="D130" s="186" t="s">
        <v>133</v>
      </c>
      <c r="E130" s="36"/>
      <c r="F130" s="187" t="s">
        <v>1457</v>
      </c>
      <c r="G130" s="36"/>
      <c r="H130" s="36"/>
      <c r="I130" s="188"/>
      <c r="J130" s="36"/>
      <c r="K130" s="36"/>
      <c r="L130" s="39"/>
      <c r="M130" s="189"/>
      <c r="N130" s="190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133</v>
      </c>
      <c r="AU130" s="17" t="s">
        <v>76</v>
      </c>
    </row>
    <row r="131" spans="1:65" s="2" customFormat="1" ht="24.2" customHeight="1">
      <c r="A131" s="34"/>
      <c r="B131" s="35"/>
      <c r="C131" s="173" t="s">
        <v>291</v>
      </c>
      <c r="D131" s="173" t="s">
        <v>127</v>
      </c>
      <c r="E131" s="174" t="s">
        <v>1458</v>
      </c>
      <c r="F131" s="175" t="s">
        <v>1459</v>
      </c>
      <c r="G131" s="176" t="s">
        <v>166</v>
      </c>
      <c r="H131" s="177">
        <v>26.5</v>
      </c>
      <c r="I131" s="178"/>
      <c r="J131" s="179">
        <f>ROUND(I131*H131,2)</f>
        <v>0</v>
      </c>
      <c r="K131" s="175" t="s">
        <v>131</v>
      </c>
      <c r="L131" s="39"/>
      <c r="M131" s="180" t="s">
        <v>19</v>
      </c>
      <c r="N131" s="181" t="s">
        <v>42</v>
      </c>
      <c r="O131" s="64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4" t="s">
        <v>516</v>
      </c>
      <c r="AT131" s="184" t="s">
        <v>127</v>
      </c>
      <c r="AU131" s="184" t="s">
        <v>76</v>
      </c>
      <c r="AY131" s="17" t="s">
        <v>124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7" t="s">
        <v>76</v>
      </c>
      <c r="BK131" s="185">
        <f>ROUND(I131*H131,2)</f>
        <v>0</v>
      </c>
      <c r="BL131" s="17" t="s">
        <v>516</v>
      </c>
      <c r="BM131" s="184" t="s">
        <v>1460</v>
      </c>
    </row>
    <row r="132" spans="1:47" s="2" customFormat="1" ht="11.25">
      <c r="A132" s="34"/>
      <c r="B132" s="35"/>
      <c r="C132" s="36"/>
      <c r="D132" s="186" t="s">
        <v>133</v>
      </c>
      <c r="E132" s="36"/>
      <c r="F132" s="187" t="s">
        <v>1461</v>
      </c>
      <c r="G132" s="36"/>
      <c r="H132" s="36"/>
      <c r="I132" s="188"/>
      <c r="J132" s="36"/>
      <c r="K132" s="36"/>
      <c r="L132" s="39"/>
      <c r="M132" s="189"/>
      <c r="N132" s="190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133</v>
      </c>
      <c r="AU132" s="17" t="s">
        <v>76</v>
      </c>
    </row>
    <row r="133" spans="1:65" s="2" customFormat="1" ht="24.2" customHeight="1">
      <c r="A133" s="34"/>
      <c r="B133" s="35"/>
      <c r="C133" s="173" t="s">
        <v>296</v>
      </c>
      <c r="D133" s="173" t="s">
        <v>127</v>
      </c>
      <c r="E133" s="174" t="s">
        <v>1462</v>
      </c>
      <c r="F133" s="175" t="s">
        <v>1463</v>
      </c>
      <c r="G133" s="176" t="s">
        <v>130</v>
      </c>
      <c r="H133" s="177">
        <v>1.8</v>
      </c>
      <c r="I133" s="178"/>
      <c r="J133" s="179">
        <f>ROUND(I133*H133,2)</f>
        <v>0</v>
      </c>
      <c r="K133" s="175" t="s">
        <v>131</v>
      </c>
      <c r="L133" s="39"/>
      <c r="M133" s="180" t="s">
        <v>19</v>
      </c>
      <c r="N133" s="181" t="s">
        <v>42</v>
      </c>
      <c r="O133" s="64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4" t="s">
        <v>516</v>
      </c>
      <c r="AT133" s="184" t="s">
        <v>127</v>
      </c>
      <c r="AU133" s="184" t="s">
        <v>76</v>
      </c>
      <c r="AY133" s="17" t="s">
        <v>124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7" t="s">
        <v>76</v>
      </c>
      <c r="BK133" s="185">
        <f>ROUND(I133*H133,2)</f>
        <v>0</v>
      </c>
      <c r="BL133" s="17" t="s">
        <v>516</v>
      </c>
      <c r="BM133" s="184" t="s">
        <v>1464</v>
      </c>
    </row>
    <row r="134" spans="1:47" s="2" customFormat="1" ht="11.25">
      <c r="A134" s="34"/>
      <c r="B134" s="35"/>
      <c r="C134" s="36"/>
      <c r="D134" s="186" t="s">
        <v>133</v>
      </c>
      <c r="E134" s="36"/>
      <c r="F134" s="187" t="s">
        <v>1465</v>
      </c>
      <c r="G134" s="36"/>
      <c r="H134" s="36"/>
      <c r="I134" s="188"/>
      <c r="J134" s="36"/>
      <c r="K134" s="36"/>
      <c r="L134" s="39"/>
      <c r="M134" s="189"/>
      <c r="N134" s="190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133</v>
      </c>
      <c r="AU134" s="17" t="s">
        <v>76</v>
      </c>
    </row>
    <row r="135" spans="1:65" s="2" customFormat="1" ht="16.5" customHeight="1">
      <c r="A135" s="34"/>
      <c r="B135" s="35"/>
      <c r="C135" s="173" t="s">
        <v>302</v>
      </c>
      <c r="D135" s="173" t="s">
        <v>127</v>
      </c>
      <c r="E135" s="174" t="s">
        <v>1466</v>
      </c>
      <c r="F135" s="175" t="s">
        <v>1467</v>
      </c>
      <c r="G135" s="176" t="s">
        <v>224</v>
      </c>
      <c r="H135" s="177">
        <v>4.5</v>
      </c>
      <c r="I135" s="178"/>
      <c r="J135" s="179">
        <f>ROUND(I135*H135,2)</f>
        <v>0</v>
      </c>
      <c r="K135" s="175" t="s">
        <v>19</v>
      </c>
      <c r="L135" s="39"/>
      <c r="M135" s="180" t="s">
        <v>19</v>
      </c>
      <c r="N135" s="181" t="s">
        <v>42</v>
      </c>
      <c r="O135" s="64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4" t="s">
        <v>516</v>
      </c>
      <c r="AT135" s="184" t="s">
        <v>127</v>
      </c>
      <c r="AU135" s="184" t="s">
        <v>76</v>
      </c>
      <c r="AY135" s="17" t="s">
        <v>124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7" t="s">
        <v>76</v>
      </c>
      <c r="BK135" s="185">
        <f>ROUND(I135*H135,2)</f>
        <v>0</v>
      </c>
      <c r="BL135" s="17" t="s">
        <v>516</v>
      </c>
      <c r="BM135" s="184" t="s">
        <v>1468</v>
      </c>
    </row>
    <row r="136" spans="1:65" s="2" customFormat="1" ht="16.5" customHeight="1">
      <c r="A136" s="34"/>
      <c r="B136" s="35"/>
      <c r="C136" s="173" t="s">
        <v>257</v>
      </c>
      <c r="D136" s="173" t="s">
        <v>127</v>
      </c>
      <c r="E136" s="174" t="s">
        <v>1469</v>
      </c>
      <c r="F136" s="175" t="s">
        <v>1470</v>
      </c>
      <c r="G136" s="176" t="s">
        <v>130</v>
      </c>
      <c r="H136" s="177">
        <v>10</v>
      </c>
      <c r="I136" s="178"/>
      <c r="J136" s="179">
        <f>ROUND(I136*H136,2)</f>
        <v>0</v>
      </c>
      <c r="K136" s="175" t="s">
        <v>19</v>
      </c>
      <c r="L136" s="39"/>
      <c r="M136" s="180" t="s">
        <v>19</v>
      </c>
      <c r="N136" s="181" t="s">
        <v>42</v>
      </c>
      <c r="O136" s="64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4" t="s">
        <v>516</v>
      </c>
      <c r="AT136" s="184" t="s">
        <v>127</v>
      </c>
      <c r="AU136" s="184" t="s">
        <v>76</v>
      </c>
      <c r="AY136" s="17" t="s">
        <v>124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7" t="s">
        <v>76</v>
      </c>
      <c r="BK136" s="185">
        <f>ROUND(I136*H136,2)</f>
        <v>0</v>
      </c>
      <c r="BL136" s="17" t="s">
        <v>516</v>
      </c>
      <c r="BM136" s="184" t="s">
        <v>1471</v>
      </c>
    </row>
    <row r="137" spans="1:65" s="2" customFormat="1" ht="33" customHeight="1">
      <c r="A137" s="34"/>
      <c r="B137" s="35"/>
      <c r="C137" s="173" t="s">
        <v>311</v>
      </c>
      <c r="D137" s="173" t="s">
        <v>127</v>
      </c>
      <c r="E137" s="174" t="s">
        <v>1472</v>
      </c>
      <c r="F137" s="175" t="s">
        <v>1473</v>
      </c>
      <c r="G137" s="176" t="s">
        <v>224</v>
      </c>
      <c r="H137" s="177">
        <v>65</v>
      </c>
      <c r="I137" s="178"/>
      <c r="J137" s="179">
        <f>ROUND(I137*H137,2)</f>
        <v>0</v>
      </c>
      <c r="K137" s="175" t="s">
        <v>131</v>
      </c>
      <c r="L137" s="39"/>
      <c r="M137" s="180" t="s">
        <v>19</v>
      </c>
      <c r="N137" s="181" t="s">
        <v>42</v>
      </c>
      <c r="O137" s="64"/>
      <c r="P137" s="182">
        <f>O137*H137</f>
        <v>0</v>
      </c>
      <c r="Q137" s="182">
        <v>9E-05</v>
      </c>
      <c r="R137" s="182">
        <f>Q137*H137</f>
        <v>0.00585</v>
      </c>
      <c r="S137" s="182">
        <v>0</v>
      </c>
      <c r="T137" s="183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4" t="s">
        <v>516</v>
      </c>
      <c r="AT137" s="184" t="s">
        <v>127</v>
      </c>
      <c r="AU137" s="184" t="s">
        <v>76</v>
      </c>
      <c r="AY137" s="17" t="s">
        <v>124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7" t="s">
        <v>76</v>
      </c>
      <c r="BK137" s="185">
        <f>ROUND(I137*H137,2)</f>
        <v>0</v>
      </c>
      <c r="BL137" s="17" t="s">
        <v>516</v>
      </c>
      <c r="BM137" s="184" t="s">
        <v>1474</v>
      </c>
    </row>
    <row r="138" spans="1:47" s="2" customFormat="1" ht="11.25">
      <c r="A138" s="34"/>
      <c r="B138" s="35"/>
      <c r="C138" s="36"/>
      <c r="D138" s="186" t="s">
        <v>133</v>
      </c>
      <c r="E138" s="36"/>
      <c r="F138" s="187" t="s">
        <v>1475</v>
      </c>
      <c r="G138" s="36"/>
      <c r="H138" s="36"/>
      <c r="I138" s="188"/>
      <c r="J138" s="36"/>
      <c r="K138" s="36"/>
      <c r="L138" s="39"/>
      <c r="M138" s="189"/>
      <c r="N138" s="190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133</v>
      </c>
      <c r="AU138" s="17" t="s">
        <v>76</v>
      </c>
    </row>
    <row r="139" spans="1:65" s="2" customFormat="1" ht="16.5" customHeight="1">
      <c r="A139" s="34"/>
      <c r="B139" s="35"/>
      <c r="C139" s="173" t="s">
        <v>316</v>
      </c>
      <c r="D139" s="173" t="s">
        <v>127</v>
      </c>
      <c r="E139" s="174" t="s">
        <v>1476</v>
      </c>
      <c r="F139" s="175" t="s">
        <v>1477</v>
      </c>
      <c r="G139" s="176" t="s">
        <v>224</v>
      </c>
      <c r="H139" s="177">
        <v>70</v>
      </c>
      <c r="I139" s="178"/>
      <c r="J139" s="179">
        <f>ROUND(I139*H139,2)</f>
        <v>0</v>
      </c>
      <c r="K139" s="175" t="s">
        <v>19</v>
      </c>
      <c r="L139" s="39"/>
      <c r="M139" s="180" t="s">
        <v>19</v>
      </c>
      <c r="N139" s="181" t="s">
        <v>42</v>
      </c>
      <c r="O139" s="64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4" t="s">
        <v>516</v>
      </c>
      <c r="AT139" s="184" t="s">
        <v>127</v>
      </c>
      <c r="AU139" s="184" t="s">
        <v>76</v>
      </c>
      <c r="AY139" s="17" t="s">
        <v>124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7" t="s">
        <v>76</v>
      </c>
      <c r="BK139" s="185">
        <f>ROUND(I139*H139,2)</f>
        <v>0</v>
      </c>
      <c r="BL139" s="17" t="s">
        <v>516</v>
      </c>
      <c r="BM139" s="184" t="s">
        <v>1478</v>
      </c>
    </row>
    <row r="140" spans="1:65" s="2" customFormat="1" ht="37.9" customHeight="1">
      <c r="A140" s="34"/>
      <c r="B140" s="35"/>
      <c r="C140" s="173" t="s">
        <v>322</v>
      </c>
      <c r="D140" s="173" t="s">
        <v>127</v>
      </c>
      <c r="E140" s="174" t="s">
        <v>1479</v>
      </c>
      <c r="F140" s="175" t="s">
        <v>1480</v>
      </c>
      <c r="G140" s="176" t="s">
        <v>224</v>
      </c>
      <c r="H140" s="177">
        <v>60</v>
      </c>
      <c r="I140" s="178"/>
      <c r="J140" s="179">
        <f>ROUND(I140*H140,2)</f>
        <v>0</v>
      </c>
      <c r="K140" s="175" t="s">
        <v>131</v>
      </c>
      <c r="L140" s="39"/>
      <c r="M140" s="180" t="s">
        <v>19</v>
      </c>
      <c r="N140" s="181" t="s">
        <v>42</v>
      </c>
      <c r="O140" s="64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4" t="s">
        <v>516</v>
      </c>
      <c r="AT140" s="184" t="s">
        <v>127</v>
      </c>
      <c r="AU140" s="184" t="s">
        <v>76</v>
      </c>
      <c r="AY140" s="17" t="s">
        <v>124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7" t="s">
        <v>76</v>
      </c>
      <c r="BK140" s="185">
        <f>ROUND(I140*H140,2)</f>
        <v>0</v>
      </c>
      <c r="BL140" s="17" t="s">
        <v>516</v>
      </c>
      <c r="BM140" s="184" t="s">
        <v>1481</v>
      </c>
    </row>
    <row r="141" spans="1:47" s="2" customFormat="1" ht="11.25">
      <c r="A141" s="34"/>
      <c r="B141" s="35"/>
      <c r="C141" s="36"/>
      <c r="D141" s="186" t="s">
        <v>133</v>
      </c>
      <c r="E141" s="36"/>
      <c r="F141" s="187" t="s">
        <v>1482</v>
      </c>
      <c r="G141" s="36"/>
      <c r="H141" s="36"/>
      <c r="I141" s="188"/>
      <c r="J141" s="36"/>
      <c r="K141" s="36"/>
      <c r="L141" s="39"/>
      <c r="M141" s="189"/>
      <c r="N141" s="190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133</v>
      </c>
      <c r="AU141" s="17" t="s">
        <v>76</v>
      </c>
    </row>
    <row r="142" spans="1:65" s="2" customFormat="1" ht="16.5" customHeight="1">
      <c r="A142" s="34"/>
      <c r="B142" s="35"/>
      <c r="C142" s="173" t="s">
        <v>327</v>
      </c>
      <c r="D142" s="173" t="s">
        <v>127</v>
      </c>
      <c r="E142" s="174" t="s">
        <v>1483</v>
      </c>
      <c r="F142" s="175" t="s">
        <v>1484</v>
      </c>
      <c r="G142" s="176" t="s">
        <v>150</v>
      </c>
      <c r="H142" s="177">
        <v>5</v>
      </c>
      <c r="I142" s="178"/>
      <c r="J142" s="179">
        <f>ROUND(I142*H142,2)</f>
        <v>0</v>
      </c>
      <c r="K142" s="175" t="s">
        <v>19</v>
      </c>
      <c r="L142" s="39"/>
      <c r="M142" s="180" t="s">
        <v>19</v>
      </c>
      <c r="N142" s="181" t="s">
        <v>42</v>
      </c>
      <c r="O142" s="64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4" t="s">
        <v>516</v>
      </c>
      <c r="AT142" s="184" t="s">
        <v>127</v>
      </c>
      <c r="AU142" s="184" t="s">
        <v>76</v>
      </c>
      <c r="AY142" s="17" t="s">
        <v>124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7" t="s">
        <v>76</v>
      </c>
      <c r="BK142" s="185">
        <f>ROUND(I142*H142,2)</f>
        <v>0</v>
      </c>
      <c r="BL142" s="17" t="s">
        <v>516</v>
      </c>
      <c r="BM142" s="184" t="s">
        <v>1485</v>
      </c>
    </row>
    <row r="143" spans="1:65" s="2" customFormat="1" ht="16.5" customHeight="1">
      <c r="A143" s="34"/>
      <c r="B143" s="35"/>
      <c r="C143" s="173" t="s">
        <v>332</v>
      </c>
      <c r="D143" s="173" t="s">
        <v>127</v>
      </c>
      <c r="E143" s="174" t="s">
        <v>1486</v>
      </c>
      <c r="F143" s="175" t="s">
        <v>1487</v>
      </c>
      <c r="G143" s="176" t="s">
        <v>150</v>
      </c>
      <c r="H143" s="177">
        <v>5</v>
      </c>
      <c r="I143" s="178"/>
      <c r="J143" s="179">
        <f>ROUND(I143*H143,2)</f>
        <v>0</v>
      </c>
      <c r="K143" s="175" t="s">
        <v>19</v>
      </c>
      <c r="L143" s="39"/>
      <c r="M143" s="180" t="s">
        <v>19</v>
      </c>
      <c r="N143" s="181" t="s">
        <v>42</v>
      </c>
      <c r="O143" s="64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4" t="s">
        <v>516</v>
      </c>
      <c r="AT143" s="184" t="s">
        <v>127</v>
      </c>
      <c r="AU143" s="184" t="s">
        <v>76</v>
      </c>
      <c r="AY143" s="17" t="s">
        <v>124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7" t="s">
        <v>76</v>
      </c>
      <c r="BK143" s="185">
        <f>ROUND(I143*H143,2)</f>
        <v>0</v>
      </c>
      <c r="BL143" s="17" t="s">
        <v>516</v>
      </c>
      <c r="BM143" s="184" t="s">
        <v>1488</v>
      </c>
    </row>
    <row r="144" spans="2:63" s="12" customFormat="1" ht="25.9" customHeight="1">
      <c r="B144" s="157"/>
      <c r="C144" s="158"/>
      <c r="D144" s="159" t="s">
        <v>70</v>
      </c>
      <c r="E144" s="160" t="s">
        <v>1489</v>
      </c>
      <c r="F144" s="160" t="s">
        <v>1490</v>
      </c>
      <c r="G144" s="158"/>
      <c r="H144" s="158"/>
      <c r="I144" s="161"/>
      <c r="J144" s="162">
        <f>BK144</f>
        <v>0</v>
      </c>
      <c r="K144" s="158"/>
      <c r="L144" s="163"/>
      <c r="M144" s="164"/>
      <c r="N144" s="165"/>
      <c r="O144" s="165"/>
      <c r="P144" s="166">
        <f>SUM(P145:P149)</f>
        <v>0</v>
      </c>
      <c r="Q144" s="165"/>
      <c r="R144" s="166">
        <f>SUM(R145:R149)</f>
        <v>0</v>
      </c>
      <c r="S144" s="165"/>
      <c r="T144" s="167">
        <f>SUM(T145:T149)</f>
        <v>0</v>
      </c>
      <c r="AR144" s="168" t="s">
        <v>76</v>
      </c>
      <c r="AT144" s="169" t="s">
        <v>70</v>
      </c>
      <c r="AU144" s="169" t="s">
        <v>71</v>
      </c>
      <c r="AY144" s="168" t="s">
        <v>124</v>
      </c>
      <c r="BK144" s="170">
        <f>SUM(BK145:BK149)</f>
        <v>0</v>
      </c>
    </row>
    <row r="145" spans="1:65" s="2" customFormat="1" ht="16.5" customHeight="1">
      <c r="A145" s="34"/>
      <c r="B145" s="35"/>
      <c r="C145" s="173" t="s">
        <v>339</v>
      </c>
      <c r="D145" s="173" t="s">
        <v>127</v>
      </c>
      <c r="E145" s="174" t="s">
        <v>1491</v>
      </c>
      <c r="F145" s="175" t="s">
        <v>1492</v>
      </c>
      <c r="G145" s="176" t="s">
        <v>1493</v>
      </c>
      <c r="H145" s="177">
        <v>1</v>
      </c>
      <c r="I145" s="178"/>
      <c r="J145" s="179">
        <f>ROUND(I145*H145,2)</f>
        <v>0</v>
      </c>
      <c r="K145" s="175" t="s">
        <v>19</v>
      </c>
      <c r="L145" s="39"/>
      <c r="M145" s="180" t="s">
        <v>19</v>
      </c>
      <c r="N145" s="181" t="s">
        <v>42</v>
      </c>
      <c r="O145" s="64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4" t="s">
        <v>516</v>
      </c>
      <c r="AT145" s="184" t="s">
        <v>127</v>
      </c>
      <c r="AU145" s="184" t="s">
        <v>76</v>
      </c>
      <c r="AY145" s="17" t="s">
        <v>124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7" t="s">
        <v>76</v>
      </c>
      <c r="BK145" s="185">
        <f>ROUND(I145*H145,2)</f>
        <v>0</v>
      </c>
      <c r="BL145" s="17" t="s">
        <v>516</v>
      </c>
      <c r="BM145" s="184" t="s">
        <v>1494</v>
      </c>
    </row>
    <row r="146" spans="1:65" s="2" customFormat="1" ht="16.5" customHeight="1">
      <c r="A146" s="34"/>
      <c r="B146" s="35"/>
      <c r="C146" s="173" t="s">
        <v>346</v>
      </c>
      <c r="D146" s="173" t="s">
        <v>127</v>
      </c>
      <c r="E146" s="174" t="s">
        <v>1495</v>
      </c>
      <c r="F146" s="175" t="s">
        <v>1496</v>
      </c>
      <c r="G146" s="176" t="s">
        <v>1493</v>
      </c>
      <c r="H146" s="177">
        <v>1</v>
      </c>
      <c r="I146" s="178"/>
      <c r="J146" s="179">
        <f>ROUND(I146*H146,2)</f>
        <v>0</v>
      </c>
      <c r="K146" s="175" t="s">
        <v>19</v>
      </c>
      <c r="L146" s="39"/>
      <c r="M146" s="180" t="s">
        <v>19</v>
      </c>
      <c r="N146" s="181" t="s">
        <v>42</v>
      </c>
      <c r="O146" s="64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4" t="s">
        <v>516</v>
      </c>
      <c r="AT146" s="184" t="s">
        <v>127</v>
      </c>
      <c r="AU146" s="184" t="s">
        <v>76</v>
      </c>
      <c r="AY146" s="17" t="s">
        <v>124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7" t="s">
        <v>76</v>
      </c>
      <c r="BK146" s="185">
        <f>ROUND(I146*H146,2)</f>
        <v>0</v>
      </c>
      <c r="BL146" s="17" t="s">
        <v>516</v>
      </c>
      <c r="BM146" s="184" t="s">
        <v>1497</v>
      </c>
    </row>
    <row r="147" spans="1:65" s="2" customFormat="1" ht="16.5" customHeight="1">
      <c r="A147" s="34"/>
      <c r="B147" s="35"/>
      <c r="C147" s="173" t="s">
        <v>350</v>
      </c>
      <c r="D147" s="173" t="s">
        <v>127</v>
      </c>
      <c r="E147" s="174" t="s">
        <v>1498</v>
      </c>
      <c r="F147" s="175" t="s">
        <v>1499</v>
      </c>
      <c r="G147" s="176" t="s">
        <v>1493</v>
      </c>
      <c r="H147" s="177">
        <v>1</v>
      </c>
      <c r="I147" s="178"/>
      <c r="J147" s="179">
        <f>ROUND(I147*H147,2)</f>
        <v>0</v>
      </c>
      <c r="K147" s="175" t="s">
        <v>19</v>
      </c>
      <c r="L147" s="39"/>
      <c r="M147" s="180" t="s">
        <v>19</v>
      </c>
      <c r="N147" s="181" t="s">
        <v>42</v>
      </c>
      <c r="O147" s="64"/>
      <c r="P147" s="182">
        <f>O147*H147</f>
        <v>0</v>
      </c>
      <c r="Q147" s="182">
        <v>0</v>
      </c>
      <c r="R147" s="182">
        <f>Q147*H147</f>
        <v>0</v>
      </c>
      <c r="S147" s="182">
        <v>0</v>
      </c>
      <c r="T147" s="183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4" t="s">
        <v>516</v>
      </c>
      <c r="AT147" s="184" t="s">
        <v>127</v>
      </c>
      <c r="AU147" s="184" t="s">
        <v>76</v>
      </c>
      <c r="AY147" s="17" t="s">
        <v>124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17" t="s">
        <v>76</v>
      </c>
      <c r="BK147" s="185">
        <f>ROUND(I147*H147,2)</f>
        <v>0</v>
      </c>
      <c r="BL147" s="17" t="s">
        <v>516</v>
      </c>
      <c r="BM147" s="184" t="s">
        <v>1500</v>
      </c>
    </row>
    <row r="148" spans="1:65" s="2" customFormat="1" ht="16.5" customHeight="1">
      <c r="A148" s="34"/>
      <c r="B148" s="35"/>
      <c r="C148" s="173" t="s">
        <v>353</v>
      </c>
      <c r="D148" s="173" t="s">
        <v>127</v>
      </c>
      <c r="E148" s="174" t="s">
        <v>1501</v>
      </c>
      <c r="F148" s="175" t="s">
        <v>1502</v>
      </c>
      <c r="G148" s="176" t="s">
        <v>1493</v>
      </c>
      <c r="H148" s="177">
        <v>1</v>
      </c>
      <c r="I148" s="178"/>
      <c r="J148" s="179">
        <f>ROUND(I148*H148,2)</f>
        <v>0</v>
      </c>
      <c r="K148" s="175" t="s">
        <v>19</v>
      </c>
      <c r="L148" s="39"/>
      <c r="M148" s="180" t="s">
        <v>19</v>
      </c>
      <c r="N148" s="181" t="s">
        <v>42</v>
      </c>
      <c r="O148" s="64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4" t="s">
        <v>516</v>
      </c>
      <c r="AT148" s="184" t="s">
        <v>127</v>
      </c>
      <c r="AU148" s="184" t="s">
        <v>76</v>
      </c>
      <c r="AY148" s="17" t="s">
        <v>124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7" t="s">
        <v>76</v>
      </c>
      <c r="BK148" s="185">
        <f>ROUND(I148*H148,2)</f>
        <v>0</v>
      </c>
      <c r="BL148" s="17" t="s">
        <v>516</v>
      </c>
      <c r="BM148" s="184" t="s">
        <v>1503</v>
      </c>
    </row>
    <row r="149" spans="1:65" s="2" customFormat="1" ht="16.5" customHeight="1">
      <c r="A149" s="34"/>
      <c r="B149" s="35"/>
      <c r="C149" s="173" t="s">
        <v>360</v>
      </c>
      <c r="D149" s="173" t="s">
        <v>127</v>
      </c>
      <c r="E149" s="174" t="s">
        <v>1504</v>
      </c>
      <c r="F149" s="175" t="s">
        <v>1505</v>
      </c>
      <c r="G149" s="176" t="s">
        <v>1493</v>
      </c>
      <c r="H149" s="177">
        <v>1</v>
      </c>
      <c r="I149" s="178"/>
      <c r="J149" s="179">
        <f>ROUND(I149*H149,2)</f>
        <v>0</v>
      </c>
      <c r="K149" s="175" t="s">
        <v>19</v>
      </c>
      <c r="L149" s="39"/>
      <c r="M149" s="235" t="s">
        <v>19</v>
      </c>
      <c r="N149" s="236" t="s">
        <v>42</v>
      </c>
      <c r="O149" s="237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4" t="s">
        <v>516</v>
      </c>
      <c r="AT149" s="184" t="s">
        <v>127</v>
      </c>
      <c r="AU149" s="184" t="s">
        <v>76</v>
      </c>
      <c r="AY149" s="17" t="s">
        <v>124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7" t="s">
        <v>76</v>
      </c>
      <c r="BK149" s="185">
        <f>ROUND(I149*H149,2)</f>
        <v>0</v>
      </c>
      <c r="BL149" s="17" t="s">
        <v>516</v>
      </c>
      <c r="BM149" s="184" t="s">
        <v>1506</v>
      </c>
    </row>
    <row r="150" spans="1:31" s="2" customFormat="1" ht="6.95" customHeight="1">
      <c r="A150" s="34"/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39"/>
      <c r="M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</row>
  </sheetData>
  <sheetProtection algorithmName="SHA-512" hashValue="KCTKm8mwt1xQqzcAgD6+3NTMZsGGuXAPwROUdg93HW8lvOs2c5BK0l9uJDFOcSEM4kx2l7M4HEm/TPUgSoBKuw==" saltValue="4hEtzwglLpGe/H3rjyIV+p7idXt6/Gkx2iPyb8taJxRqv6fTv9SBdNX5w0r+lRTBmk2tnDauaZVaO9P0OIRTPQ==" spinCount="100000" sheet="1" objects="1" scenarios="1" formatColumns="0" formatRows="0" autoFilter="0"/>
  <autoFilter ref="C82:K149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1/741110012"/>
    <hyperlink ref="F88" r:id="rId2" display="https://podminky.urs.cz/item/CS_URS_2022_01/741130134"/>
    <hyperlink ref="F91" r:id="rId3" display="https://podminky.urs.cz/item/CS_URS_2022_01/210204011"/>
    <hyperlink ref="F93" r:id="rId4" display="https://podminky.urs.cz/item/CS_URS_2022_01/210100103"/>
    <hyperlink ref="F95" r:id="rId5" display="https://podminky.urs.cz/item/CS_URS_2022_01/210204201"/>
    <hyperlink ref="F97" r:id="rId6" display="https://podminky.urs.cz/item/CS_URS_2022_01/741410021"/>
    <hyperlink ref="F99" r:id="rId7" display="https://podminky.urs.cz/item/CS_URS_2022_01/741410003"/>
    <hyperlink ref="F101" r:id="rId8" display="https://podminky.urs.cz/item/CS_URS_2022_01/741122211"/>
    <hyperlink ref="F103" r:id="rId9" display="https://podminky.urs.cz/item/CS_URS_2022_01/741122222"/>
    <hyperlink ref="F124" r:id="rId10" display="https://podminky.urs.cz/item/CS_URS_2022_01/460171172"/>
    <hyperlink ref="F126" r:id="rId11" display="https://podminky.urs.cz/item/CS_URS_2022_01/460171322"/>
    <hyperlink ref="F128" r:id="rId12" display="https://podminky.urs.cz/item/CS_URS_2022_01/460451182"/>
    <hyperlink ref="F130" r:id="rId13" display="https://podminky.urs.cz/item/CS_URS_2022_01/460451332"/>
    <hyperlink ref="F132" r:id="rId14" display="https://podminky.urs.cz/item/CS_URS_2022_01/460481122"/>
    <hyperlink ref="F134" r:id="rId15" display="https://podminky.urs.cz/item/CS_URS_2022_01/460641113"/>
    <hyperlink ref="F138" r:id="rId16" display="https://podminky.urs.cz/item/CS_URS_2022_01/460671113"/>
    <hyperlink ref="F141" r:id="rId17" display="https://podminky.urs.cz/item/CS_URS_2022_01/4606615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DESKTOP-GN17150\Ivana</dc:creator>
  <cp:keywords/>
  <dc:description/>
  <cp:lastModifiedBy>Mgr. Lukáš Pruška</cp:lastModifiedBy>
  <dcterms:created xsi:type="dcterms:W3CDTF">2022-07-11T11:47:23Z</dcterms:created>
  <dcterms:modified xsi:type="dcterms:W3CDTF">2022-07-13T11:57:56Z</dcterms:modified>
  <cp:category/>
  <cp:version/>
  <cp:contentType/>
  <cp:contentStatus/>
</cp:coreProperties>
</file>