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úpravy v 1.PP" sheetId="2" r:id="rId2"/>
    <sheet name="02 - Stavební úpravy ordi..." sheetId="3" r:id="rId3"/>
    <sheet name="03 - Vedlejší rozpočtové ..." sheetId="4" r:id="rId4"/>
  </sheets>
  <definedNames>
    <definedName name="_xlnm.Print_Area" localSheetId="0">'Rekapitulace stavby'!$D$4:$AO$76,'Rekapitulace stavby'!$C$82:$AQ$98</definedName>
    <definedName name="_xlnm._FilterDatabase" localSheetId="1" hidden="1">'01 - Stavební úpravy v 1.PP'!$C$133:$K$453</definedName>
    <definedName name="_xlnm.Print_Area" localSheetId="1">'01 - Stavební úpravy v 1.PP'!$C$4:$J$76,'01 - Stavební úpravy v 1.PP'!$C$82:$J$115,'01 - Stavební úpravy v 1.PP'!$C$121:$K$453</definedName>
    <definedName name="_xlnm._FilterDatabase" localSheetId="2" hidden="1">'02 - Stavební úpravy ordi...'!$C$136:$K$442</definedName>
    <definedName name="_xlnm.Print_Area" localSheetId="2">'02 - Stavební úpravy ordi...'!$C$4:$J$76,'02 - Stavební úpravy ordi...'!$C$82:$J$118,'02 - Stavební úpravy ordi...'!$C$124:$K$442</definedName>
    <definedName name="_xlnm._FilterDatabase" localSheetId="3" hidden="1">'03 - Vedlejší rozpočtové ...'!$C$119:$K$132</definedName>
    <definedName name="_xlnm.Print_Area" localSheetId="3">'03 - Vedlejší rozpočtové ...'!$C$4:$J$76,'03 - Vedlejší rozpočtové ...'!$C$82:$J$101,'03 - Vedlejší rozpočtové ...'!$C$107:$K$132</definedName>
    <definedName name="_xlnm.Print_Titles" localSheetId="0">'Rekapitulace stavby'!$92:$92</definedName>
    <definedName name="_xlnm.Print_Titles" localSheetId="1">'01 - Stavební úpravy v 1.PP'!$133:$133</definedName>
    <definedName name="_xlnm.Print_Titles" localSheetId="2">'02 - Stavební úpravy ordi...'!$136:$136</definedName>
    <definedName name="_xlnm.Print_Titles" localSheetId="3">'03 - Vedlejší rozpočtové ...'!$119:$119</definedName>
  </definedNames>
  <calcPr fullCalcOnLoad="1"/>
</workbook>
</file>

<file path=xl/sharedStrings.xml><?xml version="1.0" encoding="utf-8"?>
<sst xmlns="http://schemas.openxmlformats.org/spreadsheetml/2006/main" count="6369" uniqueCount="1205">
  <si>
    <t>Export Komplet</t>
  </si>
  <si>
    <t/>
  </si>
  <si>
    <t>2.0</t>
  </si>
  <si>
    <t>ZAMOK</t>
  </si>
  <si>
    <t>False</t>
  </si>
  <si>
    <t>{c4e4fa68-aed3-4dc1-8f62-f6a369873896}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</si>
  <si>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</si>
  <si>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</si>
  <si>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</si>
  <si>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</si>
  <si>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</si>
  <si>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</si>
  <si>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</si>
  <si>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</si>
  <si>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</si>
  <si>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</si>
  <si>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</si>
  <si>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Změna účelu užívaní DPS</t>
  </si>
  <si>
    <t>KSO:</t>
  </si>
  <si>
    <t>CC-CZ:</t>
  </si>
  <si>
    <t>Místo:</t>
  </si>
  <si>
    <t xml:space="preserve"> </t>
  </si>
  <si>
    <t>Datum:</t>
  </si>
  <si>
    <t>8. 9. 2022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</si>
  <si>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</si>
  <si>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</si>
  <si>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</si>
  <si>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</si>
  <si>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</si>
  <si>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</si>
  <si>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</si>
  <si>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</si>
  <si>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</si>
  <si>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</si>
  <si>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</si>
  <si>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</si>
  <si>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</si>
  <si>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</si>
  <si>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</si>
  <si>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</si>
  <si>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</si>
  <si>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</si>
  <si>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</si>
  <si>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</si>
  <si>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</si>
  <si>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</si>
  <si>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</si>
  <si>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</si>
  <si>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</si>
  <si>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</si>
  <si>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</si>
  <si>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</si>
  <si>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</si>
  <si>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</si>
  <si>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</si>
  <si>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</si>
  <si>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</si>
  <si>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</si>
  <si>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</si>
  <si>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</si>
  <si>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</si>
  <si>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</si>
  <si>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</si>
  <si>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</si>
  <si>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</si>
  <si>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</si>
  <si>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</si>
  <si>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</si>
  <si>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</si>
  <si>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</si>
  <si>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</si>
  <si>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</si>
  <si>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</si>
  <si>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</si>
  <si>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</si>
  <si>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</si>
  <si>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</si>
  <si>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</si>
  <si>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</si>
  <si>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 v 1.PP</t>
  </si>
  <si>
    <t>STA</t>
  </si>
  <si>
    <t>1</t>
  </si>
  <si>
    <t>{444cc738-6547-45c5-8990-3711da42cdb5}</t>
  </si>
  <si>
    <t>02</t>
  </si>
  <si>
    <t>Stavební úpravy ordinace v 3.NP</t>
  </si>
  <si>
    <t>{adfdc745-51e3-43a6-b30d-56ac1c737314}</t>
  </si>
  <si>
    <t>03</t>
  </si>
  <si>
    <t xml:space="preserve">Vedlejší rozpočtové náklady </t>
  </si>
  <si>
    <t>{0e148303-1a4e-421e-b801-1eaede8db76f}</t>
  </si>
  <si>
    <t>2</t>
  </si>
  <si>
    <t>KRYCÍ LIST SOUPISU PRACÍ</t>
  </si>
  <si>
    <t>Objekt:</t>
  </si>
  <si>
    <t>01 - Stavební úpravy v 1.PP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</si>
  <si>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</si>
  <si>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</si>
  <si>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</si>
  <si>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</si>
  <si>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</si>
  <si>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</si>
  <si>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</si>
  <si>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</si>
  <si>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</si>
  <si>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>D96 - Přesuny suti a vybouraných hmot</t>
  </si>
  <si>
    <t>99 - Staveništní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</si>
  <si>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</si>
  <si>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</si>
  <si>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</si>
  <si>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</si>
  <si>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</si>
  <si>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</si>
  <si>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</si>
  <si>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</si>
  <si>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</si>
  <si>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</si>
  <si>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</si>
  <si>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</si>
  <si>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</si>
  <si>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</si>
  <si>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</si>
  <si>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</si>
  <si>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</si>
  <si>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</si>
  <si>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</si>
  <si>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</si>
  <si>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</si>
  <si>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</si>
  <si>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</si>
  <si>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</si>
  <si>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</si>
  <si>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</si>
  <si>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</si>
  <si>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</si>
  <si>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</si>
  <si>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</si>
  <si>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52</t>
  </si>
  <si>
    <t>K</t>
  </si>
  <si>
    <t>342272225</t>
  </si>
  <si>
    <t>Příčka z pórobetonových hladkých tvárnic na tenkovrstvou maltu tl 100 mm</t>
  </si>
  <si>
    <t>m2</t>
  </si>
  <si>
    <t>CS ÚRS 2022 02</t>
  </si>
  <si>
    <t>4</t>
  </si>
  <si>
    <t>-750098735</t>
  </si>
  <si>
    <t>PP</t>
  </si>
  <si>
    <t>Příčky z pórobetonových tvárnic hladkých na tenké maltové lože objemová hmotnost do 500 kg/m3, tloušťka příčky 100 mm</t>
  </si>
  <si>
    <t>VV</t>
  </si>
  <si>
    <t>4,5*2,6</t>
  </si>
  <si>
    <t>53</t>
  </si>
  <si>
    <t>342291131</t>
  </si>
  <si>
    <t>Ukotvení příček k betonovým konstrukcím plochými kotvami</t>
  </si>
  <si>
    <t>m</t>
  </si>
  <si>
    <t>343883476</t>
  </si>
  <si>
    <t>Ukotvení příček plochými kotvami, do konstrukce betonové</t>
  </si>
  <si>
    <t>6</t>
  </si>
  <si>
    <t>Úpravy povrchů, podlahy a osazování výplní</t>
  </si>
  <si>
    <t>22</t>
  </si>
  <si>
    <t>611142001</t>
  </si>
  <si>
    <t>Potažení vnitřních ploch pletivem  v ploše nebo pruzích, na plném podkladu sklovláknitým vtlačením do tmelu stropů</t>
  </si>
  <si>
    <t>1888802918</t>
  </si>
  <si>
    <t>21,6+15,1</t>
  </si>
  <si>
    <t>23</t>
  </si>
  <si>
    <t>611311131</t>
  </si>
  <si>
    <t>Potažení vnitřních ploch štukem tloušťky do 3 mm vodorovných konstrukcí stropů rovných</t>
  </si>
  <si>
    <t>-1036349730</t>
  </si>
  <si>
    <t>19,48+15,15</t>
  </si>
  <si>
    <t>24</t>
  </si>
  <si>
    <t>612131121</t>
  </si>
  <si>
    <t>Penetrační disperzní nátěr vnitřních stěn a stropů nanášený ručně</t>
  </si>
  <si>
    <t>319461353</t>
  </si>
  <si>
    <t>"stěny"   87,68</t>
  </si>
  <si>
    <t>"stropů" 36,70</t>
  </si>
  <si>
    <t>Součet</t>
  </si>
  <si>
    <t>25</t>
  </si>
  <si>
    <t>612142001</t>
  </si>
  <si>
    <t>Potažení vnitřních ploch pletivem  v ploše nebo pruzích, na plném podkladu sklovláknitým vtlačením do tmelu stěn</t>
  </si>
  <si>
    <t>-1433799475</t>
  </si>
  <si>
    <t>"wc" (3,32*2,6)-(0,6*1,97)</t>
  </si>
  <si>
    <t>"šatna 1" (19,13*2,6)-(1*2,05)-(0,9*2)-(0,9*1,2*2)</t>
  </si>
  <si>
    <t>"šatna 2"(15,59*2,6)-(0,9*2)-(0,9*1,2*2)-(1*2,05)</t>
  </si>
  <si>
    <t xml:space="preserve">"ostění" ((1,2+1,2+0,9)*0,15)*4 </t>
  </si>
  <si>
    <t>26</t>
  </si>
  <si>
    <t>612311131</t>
  </si>
  <si>
    <t>Potažení vnitřních ploch štukem tloušťky do 3 mm svislých konstrukcí stěn</t>
  </si>
  <si>
    <t>-883719066</t>
  </si>
  <si>
    <t>"plocha stěn"  106,38</t>
  </si>
  <si>
    <t>"plocha obkladu" -20,38</t>
  </si>
  <si>
    <t>27</t>
  </si>
  <si>
    <t>612315101</t>
  </si>
  <si>
    <t>Vápenná omítka rýh hrubá ve stěnách, šířky rýhy do 150 mm</t>
  </si>
  <si>
    <t>-1349822970</t>
  </si>
  <si>
    <t>0,15*15</t>
  </si>
  <si>
    <t>28</t>
  </si>
  <si>
    <t>619991011</t>
  </si>
  <si>
    <t>Zakrytí vnitřních ploch před znečištěním  včetně pozdějšího odkrytí konstrukcí a prvků obalením fólií a přelepením páskou</t>
  </si>
  <si>
    <t>636177595</t>
  </si>
  <si>
    <t>"dveře" (1,0*1,97)</t>
  </si>
  <si>
    <t>"dveře"(0,8*1,97)</t>
  </si>
  <si>
    <t>"okno" 1,2*0,9*4</t>
  </si>
  <si>
    <t>29</t>
  </si>
  <si>
    <t>619991021</t>
  </si>
  <si>
    <t>Zakrytí vnitřních ploch před znečištěním  včetně pozdějšího odkrytí rámů oken a dveří, keramických soklů oblepením malířskou páskou</t>
  </si>
  <si>
    <t>-1575844889</t>
  </si>
  <si>
    <t>"dveře" (1,97+1,97+1)*2</t>
  </si>
  <si>
    <t>"Okna" (1,2+1,2+0,9)*4</t>
  </si>
  <si>
    <t>20</t>
  </si>
  <si>
    <t>642945111</t>
  </si>
  <si>
    <t>Osazování ocelových zárubní protipožárních nebo protiplynových dveří  do vynechaného otvoru, s obetonováním, dveří jednokřídlových do 2,5 m2</t>
  </si>
  <si>
    <t>kus</t>
  </si>
  <si>
    <t>1958944239</t>
  </si>
  <si>
    <t>M</t>
  </si>
  <si>
    <t>55331557</t>
  </si>
  <si>
    <t>zárubeň jednokřídlá ocelová pro zdění s protipožární úpravou tl stěny 75-100mm rozměru 800/1970, 2100mm</t>
  </si>
  <si>
    <t>8</t>
  </si>
  <si>
    <t>387995559</t>
  </si>
  <si>
    <t>9</t>
  </si>
  <si>
    <t>Ostatní konstrukce a práce, bourání</t>
  </si>
  <si>
    <t>962031133</t>
  </si>
  <si>
    <t>Bourání příček z cihel pálených na MVC tl do 150 mm</t>
  </si>
  <si>
    <t>419967361</t>
  </si>
  <si>
    <t>Bourání příček z cihel, tvárnic nebo příčkovek z cihel pálených, plných nebo dutých na maltu vápennou nebo vápenocementovou, tl. do 150 mm</t>
  </si>
  <si>
    <t>1*2</t>
  </si>
  <si>
    <t>16</t>
  </si>
  <si>
    <t>968072455</t>
  </si>
  <si>
    <t>Vybourání kovových dveřních zárubní pl do 2 m2</t>
  </si>
  <si>
    <t>-1797851188</t>
  </si>
  <si>
    <t>Vybourání kovových rámů oken s křídly, dveřních zárubní, vrat, stěn, ostění nebo obkladů dveřních zárubní, plochy do 2 m2</t>
  </si>
  <si>
    <t>109</t>
  </si>
  <si>
    <t>977311112</t>
  </si>
  <si>
    <t>Řezání stávajících betonových mazanin nevyztužených hl do 100 mm</t>
  </si>
  <si>
    <t>2116605278</t>
  </si>
  <si>
    <t>Řezání stávajících betonových mazanin bez vyztužení hloubky přes 50 do 100 mm</t>
  </si>
  <si>
    <t>108</t>
  </si>
  <si>
    <t>977342111</t>
  </si>
  <si>
    <t>Frézování drážek ve stěnách z betonu do 30x30 mm</t>
  </si>
  <si>
    <t>714274915</t>
  </si>
  <si>
    <t>Frézování drážek pro vodiče ve stěnách z betonu, rozměru do 30x30 mm</t>
  </si>
  <si>
    <t>107</t>
  </si>
  <si>
    <t>977342112</t>
  </si>
  <si>
    <t>Frézování drážek ve stěnách z betonu do 50x50 mm</t>
  </si>
  <si>
    <t>1325254621</t>
  </si>
  <si>
    <t>Frézování drážek pro vodiče ve stěnách z betonu, rozměru do 50x50 mm</t>
  </si>
  <si>
    <t>D96</t>
  </si>
  <si>
    <t>Přesuny suti a vybouraných hmot</t>
  </si>
  <si>
    <t>127</t>
  </si>
  <si>
    <t>979081111R00</t>
  </si>
  <si>
    <t>Odvoz suti a vybouraných hmot na skládku do 1 km</t>
  </si>
  <si>
    <t>t</t>
  </si>
  <si>
    <t>-813707261</t>
  </si>
  <si>
    <t>128</t>
  </si>
  <si>
    <t>979081121R00</t>
  </si>
  <si>
    <t>Odvoz suti a vybouraných hmot na skládku příplatek za každý další 1 km</t>
  </si>
  <si>
    <t>717515871</t>
  </si>
  <si>
    <t>129</t>
  </si>
  <si>
    <t>979087112R00</t>
  </si>
  <si>
    <t>Vodorovná doprava suti a vybouraných hmot nakládání suti na dopravní prostředky,</t>
  </si>
  <si>
    <t>1051933564</t>
  </si>
  <si>
    <t>130</t>
  </si>
  <si>
    <t>979093111R00</t>
  </si>
  <si>
    <t>Uložení suti na skládku bez zhutnění</t>
  </si>
  <si>
    <t>-1356202879</t>
  </si>
  <si>
    <t>131</t>
  </si>
  <si>
    <t>979990107R00</t>
  </si>
  <si>
    <t>Poplatek za skládku směs betonu,cihel a dřeva, skupina 17 01 01, 17 01 02 a 17 02 01 z Katalogu odpadů</t>
  </si>
  <si>
    <t>1098402777</t>
  </si>
  <si>
    <t>99</t>
  </si>
  <si>
    <t>Staveništní přesun hmot</t>
  </si>
  <si>
    <t>126</t>
  </si>
  <si>
    <t>999281105R00</t>
  </si>
  <si>
    <t>Přesun hmot pro opravy a údržbu objektů pro opravy a údržbu dosavadních objektů včetně vnějších plášťů  výšky do 6 m,</t>
  </si>
  <si>
    <t>846623489</t>
  </si>
  <si>
    <t>PSV</t>
  </si>
  <si>
    <t>Práce a dodávky PSV</t>
  </si>
  <si>
    <t>721</t>
  </si>
  <si>
    <t>Zdravotechnika - vnitřní kanalizace</t>
  </si>
  <si>
    <t>54</t>
  </si>
  <si>
    <t>721171905</t>
  </si>
  <si>
    <t>Potrubí z PP vsazení odbočky do hrdla DN 110</t>
  </si>
  <si>
    <t>1641234168</t>
  </si>
  <si>
    <t>Opravy odpadního potrubí plastového vsazení odbočky do potrubí DN 110</t>
  </si>
  <si>
    <t>57</t>
  </si>
  <si>
    <t>721173722</t>
  </si>
  <si>
    <t>Potrubí kanalizační z PE připojovací DN 40</t>
  </si>
  <si>
    <t>-1367780693</t>
  </si>
  <si>
    <t>Potrubí z trub polyetylenových svařované připojovací DN 40</t>
  </si>
  <si>
    <t>56</t>
  </si>
  <si>
    <t>721173723</t>
  </si>
  <si>
    <t>Potrubí kanalizační z PE připojovací DN 50</t>
  </si>
  <si>
    <t>618171494</t>
  </si>
  <si>
    <t>Potrubí z trub polyetylenových svařované připojovací DN 50</t>
  </si>
  <si>
    <t>55</t>
  </si>
  <si>
    <t>721173724</t>
  </si>
  <si>
    <t>Potrubí kanalizační z PE připojovací DN 70</t>
  </si>
  <si>
    <t>-692298088</t>
  </si>
  <si>
    <t>Potrubí z trub polyetylenových svařované připojovací DN 70</t>
  </si>
  <si>
    <t>60</t>
  </si>
  <si>
    <t>721210813</t>
  </si>
  <si>
    <t>Demontáž vpustí podlahových z kyselinovzdorné kameniny DN 100</t>
  </si>
  <si>
    <t>-810519741</t>
  </si>
  <si>
    <t>Demontáž kanalizačního příslušenství vpustí podlahových z kyselinovzdorné kameniny DN 100</t>
  </si>
  <si>
    <t>58</t>
  </si>
  <si>
    <t>721212123</t>
  </si>
  <si>
    <t>Odtokový sprchový žlab délky 800 mm s krycím roštem a zápachovou uzávěrkou</t>
  </si>
  <si>
    <t>-436377801</t>
  </si>
  <si>
    <t>Odtokové sprchové žlaby se zápachovou uzávěrkou a krycím roštem délky 800 mm</t>
  </si>
  <si>
    <t>59</t>
  </si>
  <si>
    <t>721290111</t>
  </si>
  <si>
    <t>Zkouška těsnosti potrubí kanalizace vodou DN do 125</t>
  </si>
  <si>
    <t>1475264927</t>
  </si>
  <si>
    <t>Zkouška těsnosti kanalizace v objektech vodou do DN 125</t>
  </si>
  <si>
    <t>722</t>
  </si>
  <si>
    <t>Zdravotechnika - vnitřní vodovod</t>
  </si>
  <si>
    <t>48</t>
  </si>
  <si>
    <t>722170801</t>
  </si>
  <si>
    <t>Demontáž rozvodů vody z plastů D do 25</t>
  </si>
  <si>
    <t>797436155</t>
  </si>
  <si>
    <t>Demontáž rozvodů vody z plastů do Ø 25 mm</t>
  </si>
  <si>
    <t>62</t>
  </si>
  <si>
    <t>722173313</t>
  </si>
  <si>
    <t>Příplatek k potrubí vodovodnímu plastovému s násuvnou objímkou plastovou za členitý rozvod D 20x2,8 mm</t>
  </si>
  <si>
    <t>2133550647</t>
  </si>
  <si>
    <t>Potrubí z plastových trubek Příplatek k ceně za členitý rozvod (v koupelnách, WC a pod.) trubek spojovaných násuvnou objímkou plastovou D 20/2,8</t>
  </si>
  <si>
    <t>61</t>
  </si>
  <si>
    <t>722174002</t>
  </si>
  <si>
    <t>Potrubí vodovodní plastové PPR svar polyfúze PN 16 D 20x2,8 mm</t>
  </si>
  <si>
    <t>-1845506711</t>
  </si>
  <si>
    <t>Potrubí z plastových trubek z polypropylenu PPR svařovaných polyfúzně PN 16 (SDR 7,4) D 20 x 2,8</t>
  </si>
  <si>
    <t>123</t>
  </si>
  <si>
    <t>722174005</t>
  </si>
  <si>
    <t xml:space="preserve">Úprava stávajících rozvodů  vody pod stropem </t>
  </si>
  <si>
    <t>soub</t>
  </si>
  <si>
    <t>-527549251</t>
  </si>
  <si>
    <t>64</t>
  </si>
  <si>
    <t>722181231</t>
  </si>
  <si>
    <t>Ochrana vodovodního potrubí přilepenými termoizolačními trubicemi z PE tl přes 9 do 13 mm DN do 22 mm</t>
  </si>
  <si>
    <t>-991341946</t>
  </si>
  <si>
    <t>Ochrana potrubí termoizolačními trubicemi z pěnového polyetylenu PE přilepenými v příčných a podélných spojích, tloušťky izolace přes 9 do 13 mm, vnitřního průměru izolace DN do 22 mm</t>
  </si>
  <si>
    <t>49</t>
  </si>
  <si>
    <t>722181812</t>
  </si>
  <si>
    <t>Demontáž plstěných pásů z trub D do 50</t>
  </si>
  <si>
    <t>2033516781</t>
  </si>
  <si>
    <t>Demontáž ochrany potrubí plstěných pásů z trub, průměru do 50 mm</t>
  </si>
  <si>
    <t>47</t>
  </si>
  <si>
    <t>722260801</t>
  </si>
  <si>
    <t>Demontáž vodoměrů přírubových do DN 50</t>
  </si>
  <si>
    <t>-1452488982</t>
  </si>
  <si>
    <t>65</t>
  </si>
  <si>
    <t>722262161</t>
  </si>
  <si>
    <t xml:space="preserve">Vodoměr přírubový šroubový do 40°C DN 20 x 190 mm Qn 1,5 m3/h  - montáž  </t>
  </si>
  <si>
    <t>11754159</t>
  </si>
  <si>
    <t>725</t>
  </si>
  <si>
    <t>Zdravotechnika - zařizovací předměty</t>
  </si>
  <si>
    <t>72</t>
  </si>
  <si>
    <t>725119125</t>
  </si>
  <si>
    <t>Montáž klozetových mís závěsných na nosné stěny</t>
  </si>
  <si>
    <t>656417290</t>
  </si>
  <si>
    <t>Zařízení záchodů montáž klozetových mís závěsných na nosné stěny</t>
  </si>
  <si>
    <t>73</t>
  </si>
  <si>
    <t>64236091</t>
  </si>
  <si>
    <t>mísa keramická klozetová závěsná bílá s hlubokým splachováním odpad vodorovný</t>
  </si>
  <si>
    <t>32</t>
  </si>
  <si>
    <t>705162564</t>
  </si>
  <si>
    <t>74</t>
  </si>
  <si>
    <t>55281792</t>
  </si>
  <si>
    <t>tlačítko pro ovládání WC zepředu, chrom, Stop splachování, 246x164mm</t>
  </si>
  <si>
    <t>-620614781</t>
  </si>
  <si>
    <t>725210821</t>
  </si>
  <si>
    <t>Demontáž umyvadel bez výtokových armatur</t>
  </si>
  <si>
    <t>soubor</t>
  </si>
  <si>
    <t>-1281222437</t>
  </si>
  <si>
    <t>Demontáž umyvadel bez výtokových armatur umyvadel</t>
  </si>
  <si>
    <t>66</t>
  </si>
  <si>
    <t>725211603</t>
  </si>
  <si>
    <t>Umyvadlo keramické bílé šířky 600 mm bez krytu na sifon připevněné na stěnu šrouby</t>
  </si>
  <si>
    <t>1324221223</t>
  </si>
  <si>
    <t>Umyvadla keramická bílá bez výtokových armatur připevněná na stěnu šrouby bez sloupu nebo krytu na sifon, šířka umyvadla 600 mm</t>
  </si>
  <si>
    <t>5</t>
  </si>
  <si>
    <t>725220831</t>
  </si>
  <si>
    <t>Demontáž vany vodoléčby</t>
  </si>
  <si>
    <t>468927876</t>
  </si>
  <si>
    <t>725220842</t>
  </si>
  <si>
    <t>Demontáž van ocelových volně stojících</t>
  </si>
  <si>
    <t>-1370649521</t>
  </si>
  <si>
    <t>70</t>
  </si>
  <si>
    <t>725291511</t>
  </si>
  <si>
    <t>Doplňky zařízení koupelen a záchodů plastové dávkovač tekutého mýdla na 350 ml</t>
  </si>
  <si>
    <t>-322527810</t>
  </si>
  <si>
    <t>69</t>
  </si>
  <si>
    <t>725291621</t>
  </si>
  <si>
    <t>Doplňky zařízení koupelen a záchodů nerezové zásobník toaletních papírů</t>
  </si>
  <si>
    <t>1058051755</t>
  </si>
  <si>
    <t>Doplňky zařízení koupelen a záchodů nerezové zásobník toaletních papírů d=300 mm</t>
  </si>
  <si>
    <t>725330820</t>
  </si>
  <si>
    <t>Demontáž výlevka diturvitová</t>
  </si>
  <si>
    <t>-375098057</t>
  </si>
  <si>
    <t>Demontáž výlevek bez výtokových armatur a bez nádrže a splachovacího potrubí diturvitových</t>
  </si>
  <si>
    <t>725530823</t>
  </si>
  <si>
    <t>Demontáž ohřívač elektrický tlakový přes 50 do 200 l</t>
  </si>
  <si>
    <t>141223359</t>
  </si>
  <si>
    <t>Demontáž elektrických zásobníkových ohřívačů vody tlakových od 50 do 200 l</t>
  </si>
  <si>
    <t>77</t>
  </si>
  <si>
    <t>725532116</t>
  </si>
  <si>
    <t>Elektrický ohřívač zásobníkový akumulační závěsný svislý 100 l / 2 kW  - montáž</t>
  </si>
  <si>
    <t>-2121139930</t>
  </si>
  <si>
    <t>78</t>
  </si>
  <si>
    <t>725813111</t>
  </si>
  <si>
    <t>Ventil rohový bez připojovací trubičky nebo flexi hadičky G 1/2"</t>
  </si>
  <si>
    <t>613217354</t>
  </si>
  <si>
    <t>Ventily rohové bez připojovací trubičky nebo flexi hadičky G 1/2"</t>
  </si>
  <si>
    <t>7</t>
  </si>
  <si>
    <t>725820801</t>
  </si>
  <si>
    <t>Demontáž baterie nástěnné do G 3 / 4</t>
  </si>
  <si>
    <t>-905795932</t>
  </si>
  <si>
    <t>Demontáž baterií nástěnných do G 3/4</t>
  </si>
  <si>
    <t>79</t>
  </si>
  <si>
    <t>725822633</t>
  </si>
  <si>
    <t>Baterie umyvadlová stojánková klasická s výpusti</t>
  </si>
  <si>
    <t>371319367</t>
  </si>
  <si>
    <t>Baterie umyvadlové stojánkové klasické s výpustí</t>
  </si>
  <si>
    <t>80</t>
  </si>
  <si>
    <t>725841354</t>
  </si>
  <si>
    <t>Baterie sprchová automatická s termostatickým ventilem a sprchovou růžicí</t>
  </si>
  <si>
    <t>1168817268</t>
  </si>
  <si>
    <t>Baterie sprchové automatické s termostatickým ventilem a sprchovou růžicí</t>
  </si>
  <si>
    <t>81</t>
  </si>
  <si>
    <t>725861102</t>
  </si>
  <si>
    <t>Zápachová uzávěrka pro umyvadla DN 40</t>
  </si>
  <si>
    <t>1364978128</t>
  </si>
  <si>
    <t>Zápachové uzávěrky zařizovacích předmětů pro umyvadla DN 40</t>
  </si>
  <si>
    <t>R01</t>
  </si>
  <si>
    <t xml:space="preserve">Demontáž madel </t>
  </si>
  <si>
    <t>1129460336</t>
  </si>
  <si>
    <t>Demontáž madel</t>
  </si>
  <si>
    <t>10</t>
  </si>
  <si>
    <t>R02</t>
  </si>
  <si>
    <t xml:space="preserve">Demontáž sedačky </t>
  </si>
  <si>
    <t>1343453819</t>
  </si>
  <si>
    <t>726</t>
  </si>
  <si>
    <t>Zdravotechnika - předstěnové instalace</t>
  </si>
  <si>
    <t>68</t>
  </si>
  <si>
    <t>726131041.GBT</t>
  </si>
  <si>
    <t>Instalační předstěna Geberit Duofix pro klozet závěsný v 1120 mm s ovládáním zepředu do lehkých stěn s kovovou kcí</t>
  </si>
  <si>
    <t>-1568541833</t>
  </si>
  <si>
    <t>741</t>
  </si>
  <si>
    <t>Elektroinstalace - silnoproud</t>
  </si>
  <si>
    <t>93</t>
  </si>
  <si>
    <t>741110511</t>
  </si>
  <si>
    <t>Montáž lišta a kanálek vkládací šířky do 60 mm s víčkem</t>
  </si>
  <si>
    <t>-1294074781</t>
  </si>
  <si>
    <t>Montáž lišt a kanálků elektroinstalačních se spojkami, ohyby a rohy a s nasunutím do krabic vkládacích s víčkem, šířky do 60 mm</t>
  </si>
  <si>
    <t>94</t>
  </si>
  <si>
    <t>34571001</t>
  </si>
  <si>
    <t>lišta elektroinstalační hranatá PVC 15x10mm</t>
  </si>
  <si>
    <t>1157934584</t>
  </si>
  <si>
    <t>20*1,05 'Přepočtené koeficientem množství</t>
  </si>
  <si>
    <t>95</t>
  </si>
  <si>
    <t>34571004</t>
  </si>
  <si>
    <t>lišta elektroinstalační hranatá PVC 20x20mm</t>
  </si>
  <si>
    <t>1671404296</t>
  </si>
  <si>
    <t>96</t>
  </si>
  <si>
    <t>34571005</t>
  </si>
  <si>
    <t>lišta elektroinstalační hranatá PVC 25x20mm</t>
  </si>
  <si>
    <t>-2109960462</t>
  </si>
  <si>
    <t>97</t>
  </si>
  <si>
    <t>741112001</t>
  </si>
  <si>
    <t>Montáž krabice zapuštěná plastová kruhová</t>
  </si>
  <si>
    <t>-612262144</t>
  </si>
  <si>
    <t>Montáž krabic elektroinstalačních bez napojení na trubky a lišty, demontáže a montáže víčka a přístroje protahovacích nebo odbočných zapuštěných plastových kruhových</t>
  </si>
  <si>
    <t>98</t>
  </si>
  <si>
    <t>34571450</t>
  </si>
  <si>
    <t>krabice pod omítku PVC přístrojová kruhová D 70mm</t>
  </si>
  <si>
    <t>619717932</t>
  </si>
  <si>
    <t>100</t>
  </si>
  <si>
    <t>741112011</t>
  </si>
  <si>
    <t>Montáž krabice nástěnná plastová kruhová</t>
  </si>
  <si>
    <t>-477878283</t>
  </si>
  <si>
    <t>Montáž krabic elektroinstalačních bez napojení na trubky a lišty, demontáže a montáže víčka a přístroje protahovacích nebo odbočných nástěnných plastových kruhových</t>
  </si>
  <si>
    <t>101</t>
  </si>
  <si>
    <t>34571475</t>
  </si>
  <si>
    <t>krabice lištová PVC přístrojová čtvercová 80x80mm mělká</t>
  </si>
  <si>
    <t>-761336839</t>
  </si>
  <si>
    <t>10*10 'Přepočtené koeficientem množství</t>
  </si>
  <si>
    <t>85</t>
  </si>
  <si>
    <t>741122015</t>
  </si>
  <si>
    <t>Montáž kabel Cu bez ukončení uložený pod omítku plný kulatý 3x1,5 mm2 (např. CYKY)</t>
  </si>
  <si>
    <t>-1028295591</t>
  </si>
  <si>
    <t>Montáž kabelů měděných bez ukončení uložených pod omítku plných kulatých (např. CYKY), počtu a průřezu žil 3x1,5 mm2</t>
  </si>
  <si>
    <t>86</t>
  </si>
  <si>
    <t>34111030</t>
  </si>
  <si>
    <t>kabel instalační jádro Cu plné izolace PVC plášť PVC 450/750V (CYKY) 3x1,5mm2</t>
  </si>
  <si>
    <t>-1242976862</t>
  </si>
  <si>
    <t>P</t>
  </si>
  <si>
    <t>Poznámka k položce:
CYKY, průměr kabelu 8,6mm</t>
  </si>
  <si>
    <t>51,94*1,15 'Přepočtené koeficientem množství</t>
  </si>
  <si>
    <t>87</t>
  </si>
  <si>
    <t>741122016</t>
  </si>
  <si>
    <t>Montáž kabel Cu bez ukončení uložený pod omítku plný kulatý 3x2,5 až 6 mm2 (např. CYKY)</t>
  </si>
  <si>
    <t>-814887960</t>
  </si>
  <si>
    <t>Montáž kabelů měděných bez ukončení uložených pod omítku plných kulatých (např. CYKY), počtu a průřezu žil 3x2,5 až 6 mm2</t>
  </si>
  <si>
    <t>88</t>
  </si>
  <si>
    <t>34111036</t>
  </si>
  <si>
    <t>kabel instalační jádro Cu plné izolace PVC plášť PVC 450/750V (CYKY) 3x2,5mm2</t>
  </si>
  <si>
    <t>29573869</t>
  </si>
  <si>
    <t>Poznámka k položce:
CYKY, průměr kabelu 9,5mm</t>
  </si>
  <si>
    <t>60*1,15 'Přepočtené koeficientem množství</t>
  </si>
  <si>
    <t>91</t>
  </si>
  <si>
    <t>741122023</t>
  </si>
  <si>
    <t>Montáž kabel Cu bez ukončení uložený pod omítku plný kulatý 4x6 mm2 (např. CYKY)</t>
  </si>
  <si>
    <t>-1393277314</t>
  </si>
  <si>
    <t>Montáž kabelů měděných bez ukončení uložených pod omítku plných kulatých (např. CYKY), počtu a průřezu žil 4x6 mm2</t>
  </si>
  <si>
    <t>92</t>
  </si>
  <si>
    <t>34111072</t>
  </si>
  <si>
    <t>kabel instalační jádro Cu plné izolace PVC plášť PVC 450/750V (CYKY) 4x6mm2</t>
  </si>
  <si>
    <t>1963279290</t>
  </si>
  <si>
    <t>Poznámka k položce:
CYKY, průměr kabelu 13,8mm</t>
  </si>
  <si>
    <t>20*1,15 'Přepočtené koeficientem množství</t>
  </si>
  <si>
    <t>89</t>
  </si>
  <si>
    <t>741122031</t>
  </si>
  <si>
    <t>Montáž kabel Cu bez ukončení uložený pod omítku plný kulatý 5x1,5 až 2,5 mm2 (např. CYKY)</t>
  </si>
  <si>
    <t>246543072</t>
  </si>
  <si>
    <t>Montáž kabelů měděných bez ukončení uložených pod omítku plných kulatých (např. CYKY), počtu a průřezu žil 5x1,5 až 2,5 mm2</t>
  </si>
  <si>
    <t>90</t>
  </si>
  <si>
    <t>34111094</t>
  </si>
  <si>
    <t>kabel instalační jádro Cu plné izolace PVC plášť PVC 450/750V (CYKY) 5x2,5mm2</t>
  </si>
  <si>
    <t>933496735</t>
  </si>
  <si>
    <t>Poznámka k položce:
CYKY, průměr kabelu 11,2mm</t>
  </si>
  <si>
    <t>10*1,15 'Přepočtené koeficientem množství</t>
  </si>
  <si>
    <t>115</t>
  </si>
  <si>
    <t>741210001</t>
  </si>
  <si>
    <t>Montáž rozvodnice oceloplechová nebo plastová běžná do 20 kg</t>
  </si>
  <si>
    <t>-321311815</t>
  </si>
  <si>
    <t>Montáž rozvodnic oceloplechových nebo plastových bez zapojení vodičů běžných, hmotnosti do 20 kg</t>
  </si>
  <si>
    <t>116</t>
  </si>
  <si>
    <t>35713116</t>
  </si>
  <si>
    <t>rozvodnice nástěnná, neprůhledné dveře, 1 řada, šířka 18 modulárních jednotek</t>
  </si>
  <si>
    <t>705193570</t>
  </si>
  <si>
    <t>102</t>
  </si>
  <si>
    <t>741310001</t>
  </si>
  <si>
    <t>Montáž spínač nástěnný 1-jednopólový prostředí normální se zapojením vodičů</t>
  </si>
  <si>
    <t>244558534</t>
  </si>
  <si>
    <t>Montáž spínačů jedno nebo dvoupólových nástěnných se zapojením vodičů, pro prostředí normální spínačů, řazení 1-jednopólových</t>
  </si>
  <si>
    <t>103</t>
  </si>
  <si>
    <t>34535015</t>
  </si>
  <si>
    <t>spínač nástěnný jednopólový, řazení 1, IP44, šroubové svorky</t>
  </si>
  <si>
    <t>571557487</t>
  </si>
  <si>
    <t>104</t>
  </si>
  <si>
    <t>741313001</t>
  </si>
  <si>
    <t>Montáž zásuvka (polo)zapuštěná bezšroubové připojení 2P+PE se zapojením vodičů</t>
  </si>
  <si>
    <t>-1995765732</t>
  </si>
  <si>
    <t>Montáž zásuvek domovních se zapojením vodičů bezšroubové připojení polozapuštěných nebo zapuštěných 10/16 A, provedení 2P + PE</t>
  </si>
  <si>
    <t>105</t>
  </si>
  <si>
    <t>34555241</t>
  </si>
  <si>
    <t>přístroj zásuvky zápustné jednonásobné, krytka s clonkami, bezšroubové svorky</t>
  </si>
  <si>
    <t>232408682</t>
  </si>
  <si>
    <t>106</t>
  </si>
  <si>
    <t>741313131</t>
  </si>
  <si>
    <t>Montáž zásuvek průmyslových spojovacích provedení IP 44 2P+PE 16 A se zapojením vodičů</t>
  </si>
  <si>
    <t>-58486173</t>
  </si>
  <si>
    <t>Montáž zásuvek průmyslových se zapojením vodičů spojovacích, provedení IP 44 2P+PE 16 A</t>
  </si>
  <si>
    <t>117</t>
  </si>
  <si>
    <t>741320105</t>
  </si>
  <si>
    <t>Montáž jističů jednopólových nn do 25 A ve skříni se zapojením vodičů</t>
  </si>
  <si>
    <t>-2067505218</t>
  </si>
  <si>
    <t>Montáž jističů se zapojením vodičů jednopólových nn do 25 A ve skříni</t>
  </si>
  <si>
    <t>118</t>
  </si>
  <si>
    <t>35822115</t>
  </si>
  <si>
    <t>jistič 1-pólový 10 A vypínací charakteristika B vypínací schopnost 6 kA</t>
  </si>
  <si>
    <t>-882762969</t>
  </si>
  <si>
    <t>1*2 'Přepočtené koeficientem množství</t>
  </si>
  <si>
    <t>119</t>
  </si>
  <si>
    <t>35822111</t>
  </si>
  <si>
    <t>jistič 1-pólový 16 A vypínací charakteristika B vypínací schopnost 10 kA</t>
  </si>
  <si>
    <t>-1338317090</t>
  </si>
  <si>
    <t>121</t>
  </si>
  <si>
    <t>741321003</t>
  </si>
  <si>
    <t>Montáž proudových chráničů dvoupólových nn do 25 A ve skříni se zapojením vodičů</t>
  </si>
  <si>
    <t>-690792264</t>
  </si>
  <si>
    <t>Montáž proudových chráničů se zapojením vodičů dvoupólových nn do 25 A ve skříni</t>
  </si>
  <si>
    <t>122</t>
  </si>
  <si>
    <t>35889206</t>
  </si>
  <si>
    <t>chránič proudový 4pólový 25A pracovního proudu 0,03A</t>
  </si>
  <si>
    <t>1375608377</t>
  </si>
  <si>
    <t>111</t>
  </si>
  <si>
    <t>741370003</t>
  </si>
  <si>
    <t>Montáž svítidlo žárovkové bytové stropní přisazené 2 zdroje</t>
  </si>
  <si>
    <t>-1493450064</t>
  </si>
  <si>
    <t>Montáž svítidel žárovkových se zapojením vodičů bytových nebo společenských místností stropních přisazených 2 zdroje</t>
  </si>
  <si>
    <t>112</t>
  </si>
  <si>
    <t>741370032</t>
  </si>
  <si>
    <t>Montáž svítidlo žárovkové bytové nástěnné přisazené 1 zdroj se sklem</t>
  </si>
  <si>
    <t>-1594831155</t>
  </si>
  <si>
    <t>Montáž svítidel žárovkových se zapojením vodičů bytových nebo společenských místností nástěnných přisazených 1 zdroj se sklem</t>
  </si>
  <si>
    <t>113</t>
  </si>
  <si>
    <t>34821275</t>
  </si>
  <si>
    <t>svítidlo interiérové žárovkové IP42, max. 60W E27</t>
  </si>
  <si>
    <t>-1671660310</t>
  </si>
  <si>
    <t>114</t>
  </si>
  <si>
    <t>34825006</t>
  </si>
  <si>
    <t>svítidlo interiérové přisazené obdélníkové/čtvercové přes 0,09 do 0,36m2 1900-4000lm</t>
  </si>
  <si>
    <t>169219191</t>
  </si>
  <si>
    <t>110</t>
  </si>
  <si>
    <t>741810001</t>
  </si>
  <si>
    <t>Celková prohlídka elektrického rozvodu a zařízení do 100 000,- Kč</t>
  </si>
  <si>
    <t>2026617270</t>
  </si>
  <si>
    <t>Zkoušky a prohlídky elektrických rozvodů a zařízení celková prohlídka a vyhotovení revizní zprávy pro objem montážních prací do 100 tis. Kč</t>
  </si>
  <si>
    <t>763</t>
  </si>
  <si>
    <t>Konstrukce suché výstavby</t>
  </si>
  <si>
    <t>82</t>
  </si>
  <si>
    <t>763131412</t>
  </si>
  <si>
    <t>SDK podhled desky 1xA 12,5 s izolací dvouvrstvá spodní kce profil CD+UD</t>
  </si>
  <si>
    <t>1907752343</t>
  </si>
  <si>
    <t>Podhled ze sádrokartonových desek dvouvrstvá zavěšená spodní konstrukce z ocelových profilů CD, UD jednoduše opláštěná deskou standardní A, tl. 12,5 mm, s izolací</t>
  </si>
  <si>
    <t xml:space="preserve">stávající podhled </t>
  </si>
  <si>
    <t>5,5</t>
  </si>
  <si>
    <t>Obklad VZT</t>
  </si>
  <si>
    <t>(4,32+1,8+4,3)*0,8</t>
  </si>
  <si>
    <t>13</t>
  </si>
  <si>
    <t>763231821</t>
  </si>
  <si>
    <t>Demontáž sádrovláknitého podhledu s nosnou konstrukcí z ocelových profilů opláštění jednoduché</t>
  </si>
  <si>
    <t>971360154</t>
  </si>
  <si>
    <t>Demontáž podhledu ze sádrovláknitých desek s nosnou konstrukcí z ocelových profilů, opláštění jednoduché</t>
  </si>
  <si>
    <t>2,5*1,7</t>
  </si>
  <si>
    <t>2,5*0,5</t>
  </si>
  <si>
    <t>766</t>
  </si>
  <si>
    <t>Konstrukce truhlářské</t>
  </si>
  <si>
    <t>50</t>
  </si>
  <si>
    <t>766660002</t>
  </si>
  <si>
    <t>Montáž dveřních křídel otvíravých jednokřídlových š přes 0,8 m do ocelové zárubně</t>
  </si>
  <si>
    <t>-317191729</t>
  </si>
  <si>
    <t>Montáž dveřních křídel dřevěných nebo plastových otevíravých do ocelové zárubně povrchově upravených jednokřídlových, šířky přes 800 mm</t>
  </si>
  <si>
    <t>51</t>
  </si>
  <si>
    <t>61165340</t>
  </si>
  <si>
    <t>dveře jednokřídlé dřevotřískové protipožární EI (EW) 30 D3 povrch lakovaný plné 1000x1970mm</t>
  </si>
  <si>
    <t>-1396893829</t>
  </si>
  <si>
    <t>18</t>
  </si>
  <si>
    <t>766691914</t>
  </si>
  <si>
    <t>Vyvěšení nebo zavěšení dřevěných křídel dveří pl do 2 m2</t>
  </si>
  <si>
    <t>318455561</t>
  </si>
  <si>
    <t>Ostatní práce vyvěšení nebo zavěšení křídel dřevěných dveřních, plochy do 2 m2</t>
  </si>
  <si>
    <t>124</t>
  </si>
  <si>
    <t>766821121</t>
  </si>
  <si>
    <t xml:space="preserve">Montáž šatní skříně </t>
  </si>
  <si>
    <t>-1290606538</t>
  </si>
  <si>
    <t>125</t>
  </si>
  <si>
    <t>61510103</t>
  </si>
  <si>
    <t>Kovová šatní skříňka, 60 x 50 x 180 cm, cylindrický zámek, Světle šedá</t>
  </si>
  <si>
    <t>93242526</t>
  </si>
  <si>
    <t>132</t>
  </si>
  <si>
    <t>55711104</t>
  </si>
  <si>
    <t xml:space="preserve">Šatní lavička o rozměru 1000 x 400 mm  </t>
  </si>
  <si>
    <t>717534993</t>
  </si>
  <si>
    <t>767</t>
  </si>
  <si>
    <t>Konstrukce zámečnické</t>
  </si>
  <si>
    <t>19</t>
  </si>
  <si>
    <t>767581802</t>
  </si>
  <si>
    <t>Demontáž podhledu lamel</t>
  </si>
  <si>
    <t>2130037696</t>
  </si>
  <si>
    <t>Demontáž podhledů lamel</t>
  </si>
  <si>
    <t>Koupelna Muži</t>
  </si>
  <si>
    <t>1,9*1,6</t>
  </si>
  <si>
    <t>771</t>
  </si>
  <si>
    <t>Podlahy z dlaždic</t>
  </si>
  <si>
    <t>11</t>
  </si>
  <si>
    <t>771571810</t>
  </si>
  <si>
    <t>Demontáž podlah z dlaždic keramických kladených do malty</t>
  </si>
  <si>
    <t>1915806976</t>
  </si>
  <si>
    <t>41</t>
  </si>
  <si>
    <t>771574260</t>
  </si>
  <si>
    <t>Montáž podlah keramických pro mechanické zatížení protiskluzných lepených flexibilním lepidlem do 9 ks/m2</t>
  </si>
  <si>
    <t>1345872086</t>
  </si>
  <si>
    <t>Montáž podlah z dlaždic keramických lepených flexibilním lepidlem maloformátových pro vysoké mechanické zatížení protiskluzných nebo reliéfních (bezbariérových) přes 6 do 9 ks/m2</t>
  </si>
  <si>
    <t>42</t>
  </si>
  <si>
    <t>59761617</t>
  </si>
  <si>
    <t>dlažba keramická slinutá protiskluzná do interiéru i exteriéru pro vysoké mechanické namáhání do 9ks/m2</t>
  </si>
  <si>
    <t>1774159612</t>
  </si>
  <si>
    <t>36,7*1,1 'Přepočtené koeficientem množství</t>
  </si>
  <si>
    <t>781</t>
  </si>
  <si>
    <t>Dokončovací práce - obklady</t>
  </si>
  <si>
    <t>30</t>
  </si>
  <si>
    <t>781111011</t>
  </si>
  <si>
    <t>Ometení (oprášení) stěny při přípravě podkladu</t>
  </si>
  <si>
    <t>-10477420</t>
  </si>
  <si>
    <t>Příprava podkladu před provedením obkladu oprášení (ometení) stěny</t>
  </si>
  <si>
    <t>36,87*2</t>
  </si>
  <si>
    <t>31</t>
  </si>
  <si>
    <t>781121011</t>
  </si>
  <si>
    <t>Nátěr penetrační na stěnu</t>
  </si>
  <si>
    <t>-1062566332</t>
  </si>
  <si>
    <t>Příprava podkladu před provedením obkladu nátěr penetrační na stěnu</t>
  </si>
  <si>
    <t>781131112</t>
  </si>
  <si>
    <t>Izolace pod obklad nátěrem nebo stěrkou ve dvou vrstvách</t>
  </si>
  <si>
    <t>1617845686</t>
  </si>
  <si>
    <t>Izolace stěny pod obklad izolace nátěrem nebo stěrkou ve dvou vrstvách</t>
  </si>
  <si>
    <t>7,5*2</t>
  </si>
  <si>
    <t>33</t>
  </si>
  <si>
    <t>781131232</t>
  </si>
  <si>
    <t>Izolace pod obklad těsnícími pásy pro styčné nebo dilatační spáry</t>
  </si>
  <si>
    <t>-1943302819</t>
  </si>
  <si>
    <t>Izolace stěny pod obklad izolace těsnícími izolačními pásy pro styčné nebo dilatační spáry</t>
  </si>
  <si>
    <t>35</t>
  </si>
  <si>
    <t>781131241</t>
  </si>
  <si>
    <t>Izolace pod obklad těsnícími pásy vnitřní kout</t>
  </si>
  <si>
    <t>1147534021</t>
  </si>
  <si>
    <t>Izolace stěny pod obklad izolace těsnícími izolačními pásy vnitřní kout</t>
  </si>
  <si>
    <t>36</t>
  </si>
  <si>
    <t>781131242</t>
  </si>
  <si>
    <t>Izolace pod obklad těsnícími pásy vnější roh</t>
  </si>
  <si>
    <t>-1881713174</t>
  </si>
  <si>
    <t>Izolace stěny pod obklad izolace těsnícími izolačními pásy vnější roh</t>
  </si>
  <si>
    <t>34</t>
  </si>
  <si>
    <t>781131264</t>
  </si>
  <si>
    <t>Izolace pod obklad těsnícími pásy mezi podlahou a stěnou</t>
  </si>
  <si>
    <t>-1739457383</t>
  </si>
  <si>
    <t>Izolace stěny pod obklad izolace těsnícími izolačními pásy mezi podlahou a stěnu</t>
  </si>
  <si>
    <t>38</t>
  </si>
  <si>
    <t>781161021</t>
  </si>
  <si>
    <t>Montáž profilu ukončujícího rohového nebo vanového</t>
  </si>
  <si>
    <t>-999751265</t>
  </si>
  <si>
    <t>Příprava podkladu před provedením obkladu montáž profilu ukončujícího profilu rohového, vanového</t>
  </si>
  <si>
    <t>39</t>
  </si>
  <si>
    <t>59054123</t>
  </si>
  <si>
    <t>profil ukončovací pro vnější hrany obkladů hliník matně eloxovaný 10x2500mm</t>
  </si>
  <si>
    <t>1625144091</t>
  </si>
  <si>
    <t>35*1,1 'Přepočtené koeficientem množství</t>
  </si>
  <si>
    <t>40</t>
  </si>
  <si>
    <t>781473810</t>
  </si>
  <si>
    <t>Demontáž obkladů z obkladaček keramických lepených</t>
  </si>
  <si>
    <t>1562870344</t>
  </si>
  <si>
    <t>Demontáž obkladů z dlaždic keramických lepených</t>
  </si>
  <si>
    <t>43</t>
  </si>
  <si>
    <t>781474112</t>
  </si>
  <si>
    <t>Montáž obkladů vnitřních keramických hladkých přes 9 do 12 ks/m2 lepených flexibilním lepidlem</t>
  </si>
  <si>
    <t>1665871140</t>
  </si>
  <si>
    <t>Montáž obkladů vnitřních stěn z dlaždic keramických lepených flexibilním lepidlem maloformátových hladkých přes 9 do 12 ks/m2</t>
  </si>
  <si>
    <t>36,03*2</t>
  </si>
  <si>
    <t>44</t>
  </si>
  <si>
    <t>59761026</t>
  </si>
  <si>
    <t>obklad keramický hladký do 12ks/m2</t>
  </si>
  <si>
    <t>1850160258</t>
  </si>
  <si>
    <t>72,06*1,1 'Přepočtené koeficientem množství</t>
  </si>
  <si>
    <t>46</t>
  </si>
  <si>
    <t>781495115</t>
  </si>
  <si>
    <t>Spárování vnitřních obkladů silikonem</t>
  </si>
  <si>
    <t>256649543</t>
  </si>
  <si>
    <t>Obklad - dokončující práce ostatní práce spárování silikonem</t>
  </si>
  <si>
    <t>45</t>
  </si>
  <si>
    <t>781495142</t>
  </si>
  <si>
    <t>Průnik obkladem kruhový přes DN 30 do DN 90</t>
  </si>
  <si>
    <t>-1457859258</t>
  </si>
  <si>
    <t>Obklad - dokončující práce průnik obkladem kruhový, bez izolace přes DN 30 do DN 90</t>
  </si>
  <si>
    <t>784</t>
  </si>
  <si>
    <t>Dokončovací práce - malby a tapety</t>
  </si>
  <si>
    <t>83</t>
  </si>
  <si>
    <t>784111001</t>
  </si>
  <si>
    <t>Oprášení (ometení ) podkladu v místnostech v do 3,80 m</t>
  </si>
  <si>
    <t>-367138570</t>
  </si>
  <si>
    <t>Oprášení (ometení) podkladu v místnostech výšky do 3,80 m</t>
  </si>
  <si>
    <t xml:space="preserve">"plocha stěn" 124 </t>
  </si>
  <si>
    <t>"ker. obklad" -72,060</t>
  </si>
  <si>
    <t>14</t>
  </si>
  <si>
    <t>784121001</t>
  </si>
  <si>
    <t>Oškrabání malby v mísnostech v do 3,80 m</t>
  </si>
  <si>
    <t>550473514</t>
  </si>
  <si>
    <t>Oškrabání malby v místnostech výšky do 3,80 m</t>
  </si>
  <si>
    <t>strop</t>
  </si>
  <si>
    <t xml:space="preserve">19,48+15,15 </t>
  </si>
  <si>
    <t>Stěny</t>
  </si>
  <si>
    <t>4,17*0,65</t>
  </si>
  <si>
    <t>5,3*0,65</t>
  </si>
  <si>
    <t>10*0,65</t>
  </si>
  <si>
    <t>13,09*0,65</t>
  </si>
  <si>
    <t>84</t>
  </si>
  <si>
    <t>784211101</t>
  </si>
  <si>
    <t>Dvojnásobné bílé malby ze směsí za mokra výborně oděruvzdorných v místnostech v do 3,80 m</t>
  </si>
  <si>
    <t>1984292806</t>
  </si>
  <si>
    <t>Malby z malířských směsí oděruvzdorných za mokra dvojnásobné, bílé za mokra oděruvzdorné výborně v místnostech výšky do 3,80 m</t>
  </si>
  <si>
    <t>02 - Stavební úpravy ordinace v 3.NP</t>
  </si>
  <si>
    <t>3 - Svislé a kompletní konstrukce</t>
  </si>
  <si>
    <t>63 - Podlahy a podlahové konstrukce</t>
  </si>
  <si>
    <t>720 - Zdravotechnická instalace</t>
  </si>
  <si>
    <t>95 - Dokončovací konstrukce na pozemních stavbách</t>
  </si>
  <si>
    <t>96 - Bourání konstrukcí</t>
  </si>
  <si>
    <t>M21 - Elektromontáže</t>
  </si>
  <si>
    <t>ON - Ostatní náklady</t>
  </si>
  <si>
    <t>721 - Vnitřní kanalizace</t>
  </si>
  <si>
    <t>722 - Vnitřní vodovod</t>
  </si>
  <si>
    <t>725 - Zařizovací předměty</t>
  </si>
  <si>
    <t>766 - Konstrukce truhlářské</t>
  </si>
  <si>
    <t>776 - Podlahy povlakové</t>
  </si>
  <si>
    <t>781 - Obklady keramické</t>
  </si>
  <si>
    <t>784 - Malby</t>
  </si>
  <si>
    <t xml:space="preserve">    783 - Dokončovací práce - nátěry</t>
  </si>
  <si>
    <t>342255024RT1</t>
  </si>
  <si>
    <t>Příčky z cihel a tvárnic nepálených příčky z příčkovek pórobetonových tloušťky 100 mm</t>
  </si>
  <si>
    <t>-1812864085</t>
  </si>
  <si>
    <t>(2,1+1,66+0,86+0,9)*2,65</t>
  </si>
  <si>
    <t>-0,7*1,97</t>
  </si>
  <si>
    <t>0,95*2</t>
  </si>
  <si>
    <t>342948112R00</t>
  </si>
  <si>
    <t>Kotvení příček ke konstrukci přistřelenými kotvami</t>
  </si>
  <si>
    <t>231621720</t>
  </si>
  <si>
    <t>63</t>
  </si>
  <si>
    <t>Podlahy a podlahové konstrukce</t>
  </si>
  <si>
    <t>632419102RT2</t>
  </si>
  <si>
    <t>Potěr ze suchých směsí cementová samonivelační podlahová stěrka, tloušťky 2 mm, bez penetrace</t>
  </si>
  <si>
    <t>-1783666426</t>
  </si>
  <si>
    <t>16,3+20,14+3+2,88</t>
  </si>
  <si>
    <t>632479521R00</t>
  </si>
  <si>
    <t>Reprofilace vodorovných betonových povrchů spojovací nástřik ( můstek ), tloušťky do 3 mm</t>
  </si>
  <si>
    <t>1292657828</t>
  </si>
  <si>
    <t>720</t>
  </si>
  <si>
    <t>Zdravotechnická instalace</t>
  </si>
  <si>
    <t>Háčky</t>
  </si>
  <si>
    <t>ks</t>
  </si>
  <si>
    <t>963766240</t>
  </si>
  <si>
    <t>Zásobník mýdla</t>
  </si>
  <si>
    <t>2033825582</t>
  </si>
  <si>
    <t>Zásobník WC</t>
  </si>
  <si>
    <t>Zásobník WC papíru</t>
  </si>
  <si>
    <t>667503970</t>
  </si>
  <si>
    <t>Zrcadlo</t>
  </si>
  <si>
    <t>-1991594933</t>
  </si>
  <si>
    <t>Dokončovací konstrukce na pozemních stavbách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</si>
  <si>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</si>
  <si>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</t>
  </si>
  <si>
    <t>504637792</t>
  </si>
  <si>
    <t>Bourání konstrukcí</t>
  </si>
  <si>
    <t>12</t>
  </si>
  <si>
    <t>965048515R00</t>
  </si>
  <si>
    <t>Broušení betonového povrchu do tloušťky 5 mm</t>
  </si>
  <si>
    <t>-921508637</t>
  </si>
  <si>
    <t>968061125R00</t>
  </si>
  <si>
    <t>Vyvěšení nebo zavěšení dřevěných křídel dveří, plochy do 2 m2</t>
  </si>
  <si>
    <t>1064394636</t>
  </si>
  <si>
    <t>1134476127</t>
  </si>
  <si>
    <t>880573674</t>
  </si>
  <si>
    <t>1491682098</t>
  </si>
  <si>
    <t>17</t>
  </si>
  <si>
    <t>384866534</t>
  </si>
  <si>
    <t>-187312952</t>
  </si>
  <si>
    <t>-84545531</t>
  </si>
  <si>
    <t>611111111</t>
  </si>
  <si>
    <t>Vyspravení celoplošné cementovou maltou vnitřních stropů betonových nebo železobetonových</t>
  </si>
  <si>
    <t>97939246</t>
  </si>
  <si>
    <t>Potažení vnitřních stropů sklovláknitým pletivem vtlačeným do tenkovrstvé hmoty</t>
  </si>
  <si>
    <t>195596881</t>
  </si>
  <si>
    <t>"koupelna" 2,95</t>
  </si>
  <si>
    <t>"chodba" 3</t>
  </si>
  <si>
    <t>"ordinace" 20,55</t>
  </si>
  <si>
    <t>"čekárna" 16,29</t>
  </si>
  <si>
    <t>Potažení vnitřních rovných stropů vápenným štukem tloušťky do 3 mm</t>
  </si>
  <si>
    <t>-1418049076</t>
  </si>
  <si>
    <t>612111111</t>
  </si>
  <si>
    <t>Vyspravení celoplošné cementovou maltou vnitřních stěn betonových nebo železobetonových</t>
  </si>
  <si>
    <t>1492710487</t>
  </si>
  <si>
    <t>-1004597156</t>
  </si>
  <si>
    <t>"Stěny" 114,905</t>
  </si>
  <si>
    <t>"strop" 42,79</t>
  </si>
  <si>
    <t>Potažení vnitřních stěn sklovláknitým pletivem vtlačeným do tenkovrstvé hmoty</t>
  </si>
  <si>
    <t>-326256982</t>
  </si>
  <si>
    <t>"Koupelna" 8,54*2,65-(0,7*1,97)</t>
  </si>
  <si>
    <t>"chodba" 7,62*2,65-(0,8*1,97*2*2)-(0,7*1,97)</t>
  </si>
  <si>
    <t>"ordinace"19,44*2,65-(0,8*1,97*2)-(2,1*1,45)</t>
  </si>
  <si>
    <t>"čekárna" 16,34*2,65-(1,45*1,97)-(0,8*1,97)-(2,1*1,45)</t>
  </si>
  <si>
    <t>Potažení vnitřních stěn vápenným štukem tloušťky do 3 mm</t>
  </si>
  <si>
    <t>-755540432</t>
  </si>
  <si>
    <t>114,905- (8,54*2)</t>
  </si>
  <si>
    <t>Oblepení rámů a keramických soklů lepící páskou</t>
  </si>
  <si>
    <t>-1173708016</t>
  </si>
  <si>
    <t>642944121</t>
  </si>
  <si>
    <t>Osazování ocelových zárubní dodatečné pl do 2,5 m2</t>
  </si>
  <si>
    <t>1267582453</t>
  </si>
  <si>
    <t>55331486</t>
  </si>
  <si>
    <t>zárubeň jednokřídlá ocelová pro zdění tl stěny 110-150mm rozměru 700/1970, 2100mm</t>
  </si>
  <si>
    <t>-488758984</t>
  </si>
  <si>
    <t>55331487</t>
  </si>
  <si>
    <t>zárubeň jednokřídlá ocelová pro zdění tl stěny 110-150mm rozměru 800/1970, 2100mm</t>
  </si>
  <si>
    <t>-135154329</t>
  </si>
  <si>
    <t>M21</t>
  </si>
  <si>
    <t>Elektromontáže</t>
  </si>
  <si>
    <t>Rp210001</t>
  </si>
  <si>
    <t>STP 4x2x0,5 cat 6</t>
  </si>
  <si>
    <t>538612960</t>
  </si>
  <si>
    <t>Rp210002</t>
  </si>
  <si>
    <t>Cyky J 3x1,5</t>
  </si>
  <si>
    <t>-188924965</t>
  </si>
  <si>
    <t>Rp210003</t>
  </si>
  <si>
    <t>Cyky J 3x2,5</t>
  </si>
  <si>
    <t>239143973</t>
  </si>
  <si>
    <t>Rp210004</t>
  </si>
  <si>
    <t>vypínač komplet</t>
  </si>
  <si>
    <t>1070576946</t>
  </si>
  <si>
    <t>37</t>
  </si>
  <si>
    <t>Rp210005</t>
  </si>
  <si>
    <t>zásuvka komplet</t>
  </si>
  <si>
    <t>1145068338</t>
  </si>
  <si>
    <t>Rp210007</t>
  </si>
  <si>
    <t>nový rozvaděč vybavený</t>
  </si>
  <si>
    <t>1786406283</t>
  </si>
  <si>
    <t>Poznámka k položce:
1x jistič na stávající zásuvkový okruh,  4 x jistič nové zásuvkové rozvody, 1x jistič stávající světelný okruh, 1x nový světelný okruh, 1x jištění napájení signalizace, podružné měření, proudový chránič</t>
  </si>
  <si>
    <t>Rp210008</t>
  </si>
  <si>
    <t>světlo</t>
  </si>
  <si>
    <t>-305621860</t>
  </si>
  <si>
    <t>Rp210009</t>
  </si>
  <si>
    <t>demontáže</t>
  </si>
  <si>
    <t>302749122</t>
  </si>
  <si>
    <t>Rp210011</t>
  </si>
  <si>
    <t>drobný materiál a doprava</t>
  </si>
  <si>
    <t>1507770870</t>
  </si>
  <si>
    <t>ON</t>
  </si>
  <si>
    <t>Ostatní náklady</t>
  </si>
  <si>
    <t>220890202R00</t>
  </si>
  <si>
    <t>Revize</t>
  </si>
  <si>
    <t>-1214283893</t>
  </si>
  <si>
    <t>Vnitřní kanalizace</t>
  </si>
  <si>
    <t>721170957R00</t>
  </si>
  <si>
    <t>Opravy odpadního potrubí novodurového vsazení odbočky do potrubí hrdlového, D 160 mm</t>
  </si>
  <si>
    <t>-1813403998</t>
  </si>
  <si>
    <t>721171107RM3</t>
  </si>
  <si>
    <t>Potrubí z plastu odpadní hrdlové D 75 x 1,8, trubní materiál ve specifikaci</t>
  </si>
  <si>
    <t>-148715094</t>
  </si>
  <si>
    <t>721171109RM3</t>
  </si>
  <si>
    <t>Potrubí z plastu odpadní hrdlové d 110 mm, trubní materiál ve specifikaci</t>
  </si>
  <si>
    <t>853740147</t>
  </si>
  <si>
    <t>721176102R00</t>
  </si>
  <si>
    <t>Potrubí HT připojovací vnější průměr D 40 mm, tloušťka stěny 1,8 mm, DN 40</t>
  </si>
  <si>
    <t>1055702693</t>
  </si>
  <si>
    <t>721176103R00</t>
  </si>
  <si>
    <t>Potrubí HT připojovací vnější průměr D 50 mm, tloušťka stěny 1,8 mm, DN 50</t>
  </si>
  <si>
    <t>-593839116</t>
  </si>
  <si>
    <t>721194104R00</t>
  </si>
  <si>
    <t>Zřízení přípojek na potrubí D 40 mm, materiál ve specifikaci</t>
  </si>
  <si>
    <t>566599043</t>
  </si>
  <si>
    <t>721194105R00</t>
  </si>
  <si>
    <t>Zřízení přípojek na potrubí D 50 mm, materiál ve specifikaci</t>
  </si>
  <si>
    <t>205608479</t>
  </si>
  <si>
    <t>721194109R00</t>
  </si>
  <si>
    <t>Zřízení přípojek na potrubí D 110  mm, materiál ve specifikaci</t>
  </si>
  <si>
    <t>1667985537</t>
  </si>
  <si>
    <t>721290111R00</t>
  </si>
  <si>
    <t>Zkouška těsnosti kanalizace v objektech vodou, DN 125</t>
  </si>
  <si>
    <t>-1086714477</t>
  </si>
  <si>
    <t>Přesun hmot</t>
  </si>
  <si>
    <t>soub.</t>
  </si>
  <si>
    <t>1253369395</t>
  </si>
  <si>
    <t>Vnitřní vodovod</t>
  </si>
  <si>
    <t>28377102R</t>
  </si>
  <si>
    <t>pouzdro potrubní tvarovatelné; pěnový polyetylén; vnitřní průměr 22,0 mm; tl. izolace 6,0 mm; provozní teplota  -65 až 90 °C; tepelná vodivost (10°C) 0,0380 W/mK</t>
  </si>
  <si>
    <t>1956298055</t>
  </si>
  <si>
    <t>722171211R00</t>
  </si>
  <si>
    <t>Potrubí z plastických hmot polyetylenové potrubí PE-HD, D 20 mm, s 2,0 mm, PN 10, svěrné spojky, včetně zednických výpomocí</t>
  </si>
  <si>
    <t>328006527</t>
  </si>
  <si>
    <t>722181211RT7</t>
  </si>
  <si>
    <t>Izolace vodovodního potrubí návleková z trubic z pěnového polyetylenu, tloušťka stěny 6 mm, d 22 mm</t>
  </si>
  <si>
    <t>1267196022</t>
  </si>
  <si>
    <t>722190401R00</t>
  </si>
  <si>
    <t>Vyvedení a upevnění výpustek DN 15</t>
  </si>
  <si>
    <t>1758477066</t>
  </si>
  <si>
    <t>722220111R00</t>
  </si>
  <si>
    <t>Nástěnka nátrubková mosazná pro výtokový ventil, vnitřní závit, DN 15, PN 10, včetně dodávky materiálu</t>
  </si>
  <si>
    <t>-107917919</t>
  </si>
  <si>
    <t>722262222U00</t>
  </si>
  <si>
    <t>Vodoměr závit -40°C G 1/2x110mm</t>
  </si>
  <si>
    <t>1338001491</t>
  </si>
  <si>
    <t>722290226R00</t>
  </si>
  <si>
    <t>Dílčí tlakové zkoušky vodovodního potrubí závitového, do DN 50</t>
  </si>
  <si>
    <t>1278406119</t>
  </si>
  <si>
    <t>734235243R00</t>
  </si>
  <si>
    <t>Kohout kulový, mosazný, DN 20, PN 42, vnitřní-vnější, včetně dodávky materiálu</t>
  </si>
  <si>
    <t>-2008384123</t>
  </si>
  <si>
    <t>Přesun hmot.1</t>
  </si>
  <si>
    <t>1930324262</t>
  </si>
  <si>
    <t>Zařizovací předměty</t>
  </si>
  <si>
    <t>553pc47640x</t>
  </si>
  <si>
    <t>Dvířka revizní se zámkem (čtyřhran) nerez 500x500 mm, vč. osazovacího rámečku</t>
  </si>
  <si>
    <t>761237562</t>
  </si>
  <si>
    <t>725110811R00</t>
  </si>
  <si>
    <t>Demontáž klozetů splachovacích</t>
  </si>
  <si>
    <t>632243651</t>
  </si>
  <si>
    <t>725119110R00</t>
  </si>
  <si>
    <t>Nádrže splachovací montáž podomítkové</t>
  </si>
  <si>
    <t>870875241</t>
  </si>
  <si>
    <t>67</t>
  </si>
  <si>
    <t>725119306R00</t>
  </si>
  <si>
    <t>Klozetové mísy montáž  závěsné</t>
  </si>
  <si>
    <t>-294031228</t>
  </si>
  <si>
    <t>725210821R00</t>
  </si>
  <si>
    <t>Demontáž umyvadel umyvadel bez výtokových armatur</t>
  </si>
  <si>
    <t>-765887143</t>
  </si>
  <si>
    <t>725219401R00</t>
  </si>
  <si>
    <t>Umyvadlo montáž na šrouby do zdiva</t>
  </si>
  <si>
    <t>711942801</t>
  </si>
  <si>
    <t>725299101R00</t>
  </si>
  <si>
    <t>Montáž koupelnových doplňků mýdelníků, držáků apod.</t>
  </si>
  <si>
    <t>1894385218</t>
  </si>
  <si>
    <t>71</t>
  </si>
  <si>
    <t>725810401R00</t>
  </si>
  <si>
    <t>Ventily ventil uzavírací pro do rozvodu vytápění a sanity; kulový, těleso mosaz.rohový, bez připojovací trubičky, DN 10 mm</t>
  </si>
  <si>
    <t>-1710049303</t>
  </si>
  <si>
    <t>725820801R00</t>
  </si>
  <si>
    <t>Demontáž baterií nástěnných do G 3/4"</t>
  </si>
  <si>
    <t>1949805106</t>
  </si>
  <si>
    <t>725829301R00</t>
  </si>
  <si>
    <t>Montáž baterií umyvadlových a dřezových umyvadlové a dřezové stojánkové</t>
  </si>
  <si>
    <t>796995075</t>
  </si>
  <si>
    <t>725849200R00</t>
  </si>
  <si>
    <t>Montáž baterie sprchové nastavitelná výška</t>
  </si>
  <si>
    <t>34736195</t>
  </si>
  <si>
    <t>75</t>
  </si>
  <si>
    <t>725860109R00</t>
  </si>
  <si>
    <t>Zápachová uzávěrka (sifon) pro zařizovací předměty D 40 mm; pro umyvadla; plast, mosaz; příslušenství přípojka pro pračku/myčku, včetně dodávky materiálu</t>
  </si>
  <si>
    <t>1739418126</t>
  </si>
  <si>
    <t>76</t>
  </si>
  <si>
    <t>725860202R00</t>
  </si>
  <si>
    <t>Zápachová uzávěrka (sifon) pro zařizovací předměty D 40, 50 mm x 6/4"; pro dřezy; PP; příslušenství stavitelný kulový kloub, včetně dodávky materiálu</t>
  </si>
  <si>
    <t>1344318254</t>
  </si>
  <si>
    <t>725989101R00</t>
  </si>
  <si>
    <t>Montáž dvířek kovových i plastových</t>
  </si>
  <si>
    <t>1131504803</t>
  </si>
  <si>
    <t>998725201R00</t>
  </si>
  <si>
    <t>Přesun hmot pro zařizovací předměty v objektech výšky do 6 m</t>
  </si>
  <si>
    <t>%</t>
  </si>
  <si>
    <t>-799053227</t>
  </si>
  <si>
    <t>Baterie dřezová</t>
  </si>
  <si>
    <t>Baterie dřezová stojánková</t>
  </si>
  <si>
    <t>-2116718323</t>
  </si>
  <si>
    <t>Baterie sprchov</t>
  </si>
  <si>
    <t>Baterie sprchová</t>
  </si>
  <si>
    <t>240007572</t>
  </si>
  <si>
    <t>Baterie umyvadl</t>
  </si>
  <si>
    <t>Baterie umyvadlová stojánková</t>
  </si>
  <si>
    <t>1037995889</t>
  </si>
  <si>
    <t>Klozet závěsný</t>
  </si>
  <si>
    <t>1369267183</t>
  </si>
  <si>
    <t>Kombifix</t>
  </si>
  <si>
    <t>1996472766</t>
  </si>
  <si>
    <t>Likvidace</t>
  </si>
  <si>
    <t>Likvidace demontovaného materialu</t>
  </si>
  <si>
    <t>278541659</t>
  </si>
  <si>
    <t>Montážroštu</t>
  </si>
  <si>
    <t>Montáž podlahového žlabu</t>
  </si>
  <si>
    <t>-390608566</t>
  </si>
  <si>
    <t>Přesun hmot.2</t>
  </si>
  <si>
    <t>1027492728</t>
  </si>
  <si>
    <t>Rošt</t>
  </si>
  <si>
    <t>Rošt ke žlabům 850 mm-atyp</t>
  </si>
  <si>
    <t>1777152342</t>
  </si>
  <si>
    <t>Sprchová hadice</t>
  </si>
  <si>
    <t>1544889520</t>
  </si>
  <si>
    <t>Sprchová ružice</t>
  </si>
  <si>
    <t>-811588890</t>
  </si>
  <si>
    <t>Sprchovátyč</t>
  </si>
  <si>
    <t>Sprchová tyc</t>
  </si>
  <si>
    <t>520081555</t>
  </si>
  <si>
    <t>Stavební výp.</t>
  </si>
  <si>
    <t>Stavební výpomoci</t>
  </si>
  <si>
    <t>-2105679734</t>
  </si>
  <si>
    <t>Umyvadlo</t>
  </si>
  <si>
    <t xml:space="preserve">Umyvadlo </t>
  </si>
  <si>
    <t>-1340111309</t>
  </si>
  <si>
    <t>WC sedátko</t>
  </si>
  <si>
    <t>-1058029593</t>
  </si>
  <si>
    <t>WC tlačítko</t>
  </si>
  <si>
    <t>460666521</t>
  </si>
  <si>
    <t>Žlab podlahový</t>
  </si>
  <si>
    <t>Žlab podlahový 850 mm-atyp</t>
  </si>
  <si>
    <t>-650278232</t>
  </si>
  <si>
    <t>549pc1002</t>
  </si>
  <si>
    <t>Dveřní kování - klika/klika, chrom matný, dle výběru investora</t>
  </si>
  <si>
    <t>-1296136358</t>
  </si>
  <si>
    <t>611pc60626x</t>
  </si>
  <si>
    <t>Dveře vnitřní CPL 0,2, s prosklením ze 2/3, 1kř. vel. 80x197 cm, výběr dle investora</t>
  </si>
  <si>
    <t>1241305864</t>
  </si>
  <si>
    <t>615pc81622x</t>
  </si>
  <si>
    <t>Linka kuchyňská dřevěná dl.180 cm, vč. nerez. dřezu, napojení na ZTI a elektroinstalaci, dle výběru a požadavků investora, bude upřesněno při realizaci dle CN dodavatele</t>
  </si>
  <si>
    <t>-708761436</t>
  </si>
  <si>
    <t>766411812</t>
  </si>
  <si>
    <t>Demontáž bytového jádra</t>
  </si>
  <si>
    <t>-1973895255</t>
  </si>
  <si>
    <t>766660001</t>
  </si>
  <si>
    <t>Montáž dveřních křídel otvíravých jednokřídlových š do 0,8 m do ocelové zárubně</t>
  </si>
  <si>
    <t>692299323</t>
  </si>
  <si>
    <t>MSN.0027466.URS</t>
  </si>
  <si>
    <t>dveře interiérové jednokřídlé zasklené 1/3, , 80x197, dle výběru investora</t>
  </si>
  <si>
    <t>-2099292581</t>
  </si>
  <si>
    <t>MSN.0012141.URS</t>
  </si>
  <si>
    <t>dveře vnitřní  plné 1křídlé 70x197 dle výběru investora</t>
  </si>
  <si>
    <t>264853086</t>
  </si>
  <si>
    <t>MSN.0012142.URS</t>
  </si>
  <si>
    <t>dveře vnitřní 1křídlé 80x197dle výběru investora</t>
  </si>
  <si>
    <t>-1049463803</t>
  </si>
  <si>
    <t>766670021R00</t>
  </si>
  <si>
    <t>Montáž kliky a štítku</t>
  </si>
  <si>
    <t>-405647237</t>
  </si>
  <si>
    <t>766812113R00</t>
  </si>
  <si>
    <t>Montáž kuchyňských linek dřevěných,  , šířky přes 1500 do 1800 mm mm</t>
  </si>
  <si>
    <t>-1905203192</t>
  </si>
  <si>
    <t>766812830R00</t>
  </si>
  <si>
    <t>Demontáž kuchyňských linek délky přes 1500 do 1800 mnm</t>
  </si>
  <si>
    <t>1034135135</t>
  </si>
  <si>
    <t>766825811R00</t>
  </si>
  <si>
    <t>Demontáž nábytku vestavěného skříní jednokřídlových</t>
  </si>
  <si>
    <t>-1037217189</t>
  </si>
  <si>
    <t>776</t>
  </si>
  <si>
    <t>Podlahy povlakové</t>
  </si>
  <si>
    <t>776101101R00</t>
  </si>
  <si>
    <t>Přípravné práce vysávání povlakových podlah průmyslovým vysavačem</t>
  </si>
  <si>
    <t>-1980222606</t>
  </si>
  <si>
    <t xml:space="preserve">"chodba" 3,0 </t>
  </si>
  <si>
    <t>776401800R00</t>
  </si>
  <si>
    <t>Demontáž soklíků nebo lišt pryžových nebo PVC odstranění a uložení na hromady</t>
  </si>
  <si>
    <t>-561824885</t>
  </si>
  <si>
    <t>776421100RU1</t>
  </si>
  <si>
    <t>Lepení soklíků PVC a napojení krytiny na stěnu lepení podlahových soklíků z PVC a vinylu včetně dodávky soklíku</t>
  </si>
  <si>
    <t>-993741329</t>
  </si>
  <si>
    <t>"chodba" 7,62</t>
  </si>
  <si>
    <t>"Ordinace" 19,4</t>
  </si>
  <si>
    <t>"čekárna" 16,34</t>
  </si>
  <si>
    <t>776511810RT3</t>
  </si>
  <si>
    <t>Odstranění povlakových podlah z nášlapné plochy lepených, bez podložky, z ploch do 10 m2</t>
  </si>
  <si>
    <t>-1506098775</t>
  </si>
  <si>
    <t>776521100RU2</t>
  </si>
  <si>
    <t>Lepení povlakových podlah z plastů  Lepení povlakových podlah z plastů - pásy z PVC, montáž včetně dodávky podlahoviny, tl. 2,0 mm</t>
  </si>
  <si>
    <t>1663836045</t>
  </si>
  <si>
    <t>998776201R00</t>
  </si>
  <si>
    <t>Přesun hmot pro podlahy povlakové v objektech výšky do 6 m</t>
  </si>
  <si>
    <t>865480861</t>
  </si>
  <si>
    <t>Obklady keramické</t>
  </si>
  <si>
    <t>1844458460</t>
  </si>
  <si>
    <t>-480537284</t>
  </si>
  <si>
    <t>1117608395</t>
  </si>
  <si>
    <t>-417046272</t>
  </si>
  <si>
    <t>82975054</t>
  </si>
  <si>
    <t>120</t>
  </si>
  <si>
    <t>1923942809</t>
  </si>
  <si>
    <t>781131251</t>
  </si>
  <si>
    <t>Izolace pod obklad těsnící manžetou pro prostupy potrubí</t>
  </si>
  <si>
    <t>30486909</t>
  </si>
  <si>
    <t>Montáž obkladů vnitřních keramických hladkých do 12 ks/m2 lepených flexibilním lepidlem</t>
  </si>
  <si>
    <t>-705512103</t>
  </si>
  <si>
    <t>-1997698631</t>
  </si>
  <si>
    <t>998781201R00</t>
  </si>
  <si>
    <t>Přesun hmot pro obklady keramické v objektech výšky do 6 m</t>
  </si>
  <si>
    <t>-774271769</t>
  </si>
  <si>
    <t>Malby</t>
  </si>
  <si>
    <t>784011111R00</t>
  </si>
  <si>
    <t>Ostatní práce oprášení/ometení podkladu,  ,</t>
  </si>
  <si>
    <t>323956321</t>
  </si>
  <si>
    <t>784241101R00</t>
  </si>
  <si>
    <t>Příprava povrchu Penetrace (napouštění) podkladu disperzní, jednonásobná</t>
  </si>
  <si>
    <t>-1683642378</t>
  </si>
  <si>
    <t>784245112R00</t>
  </si>
  <si>
    <t>Malby z malířských směsí akrylátová disperze,  , bílé, dvojnásobné</t>
  </si>
  <si>
    <t>49326725</t>
  </si>
  <si>
    <t>784402801R00</t>
  </si>
  <si>
    <t>Odstranění maleb oškrabáním, v místnostech do 3,8 m</t>
  </si>
  <si>
    <t>1287669904</t>
  </si>
  <si>
    <t>771111011</t>
  </si>
  <si>
    <t>Vysátí podkladu před pokládkou dlažby</t>
  </si>
  <si>
    <t>-71285753</t>
  </si>
  <si>
    <t>771121011</t>
  </si>
  <si>
    <t>Nátěr penetrační na podlahu</t>
  </si>
  <si>
    <t>-289079659</t>
  </si>
  <si>
    <t>133</t>
  </si>
  <si>
    <t>1253446163</t>
  </si>
  <si>
    <t>134</t>
  </si>
  <si>
    <t>59761012</t>
  </si>
  <si>
    <t>dlažba keramická hutná reliéfní do interiéru přes 19 do 22ks/m2</t>
  </si>
  <si>
    <t>1829306685</t>
  </si>
  <si>
    <t>135</t>
  </si>
  <si>
    <t>771591112</t>
  </si>
  <si>
    <t>Izolace pod dlažbu nátěrem nebo stěrkou ve dvou vrstvách</t>
  </si>
  <si>
    <t>-2086688818</t>
  </si>
  <si>
    <t>783</t>
  </si>
  <si>
    <t>Dokončovací práce - nátěry</t>
  </si>
  <si>
    <t>136</t>
  </si>
  <si>
    <t>783314101</t>
  </si>
  <si>
    <t xml:space="preserve">Nátěr zárubní základní jednonásobný syntetický </t>
  </si>
  <si>
    <t>-2144858999</t>
  </si>
  <si>
    <t>137</t>
  </si>
  <si>
    <t>783317101</t>
  </si>
  <si>
    <t>Krycí jednonásobný syntetický standardní nátěr zárubní</t>
  </si>
  <si>
    <t>349955389</t>
  </si>
  <si>
    <t xml:space="preserve">03 - Vedlejší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</si>
  <si>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</si>
  <si>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</si>
  <si>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</si>
  <si>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</si>
  <si>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</si>
  <si>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</si>
  <si>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</si>
  <si>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</si>
  <si>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</si>
  <si>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</si>
  <si>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</si>
  <si>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-421666517</t>
  </si>
  <si>
    <t>VRN3</t>
  </si>
  <si>
    <t>Zařízení staveniště</t>
  </si>
  <si>
    <t>030001000</t>
  </si>
  <si>
    <t>-903681716</t>
  </si>
  <si>
    <t>035103001</t>
  </si>
  <si>
    <t>Pronájem ploch</t>
  </si>
  <si>
    <t>-613211924</t>
  </si>
  <si>
    <t>VRN7</t>
  </si>
  <si>
    <t>Provozní vlivy</t>
  </si>
  <si>
    <t>070001000</t>
  </si>
  <si>
    <t>1734724422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</si>
</sst>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03-2022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Změna účelu užívaní DPS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8. 9. 2022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Stavební úpravy v 1.PP'!J30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'01 - Stavební úpravy v 1.PP'!P134</f>
        <v>0</v>
      </c>
      <c r="AV95" s="128">
        <f>'01 - Stavební úpravy v 1.PP'!J33</f>
        <v>0</v>
      </c>
      <c r="AW95" s="128">
        <f>'01 - Stavební úpravy v 1.PP'!J34</f>
        <v>0</v>
      </c>
      <c r="AX95" s="128">
        <f>'01 - Stavební úpravy v 1.PP'!J35</f>
        <v>0</v>
      </c>
      <c r="AY95" s="128">
        <f>'01 - Stavební úpravy v 1.PP'!J36</f>
        <v>0</v>
      </c>
      <c r="AZ95" s="128">
        <f>'01 - Stavební úpravy v 1.PP'!F33</f>
        <v>0</v>
      </c>
      <c r="BA95" s="128">
        <f>'01 - Stavební úpravy v 1.PP'!F34</f>
        <v>0</v>
      </c>
      <c r="BB95" s="128">
        <f>'01 - Stavební úpravy v 1.PP'!F35</f>
        <v>0</v>
      </c>
      <c r="BC95" s="128">
        <f>'01 - Stavební úpravy v 1.PP'!F36</f>
        <v>0</v>
      </c>
      <c r="BD95" s="130">
        <f>'01 - Stavební úpravy v 1.PP'!F37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81</v>
      </c>
    </row>
    <row r="96" spans="1:91" s="7" customFormat="1" ht="16.5" customHeight="1">
      <c r="A96" s="119" t="s">
        <v>77</v>
      </c>
      <c r="B96" s="120"/>
      <c r="C96" s="121"/>
      <c r="D96" s="122" t="s">
        <v>83</v>
      </c>
      <c r="E96" s="122"/>
      <c r="F96" s="122"/>
      <c r="G96" s="122"/>
      <c r="H96" s="122"/>
      <c r="I96" s="123"/>
      <c r="J96" s="122" t="s">
        <v>84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Stavební úpravy ordi...'!J30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'02 - Stavební úpravy ordi...'!P137</f>
        <v>0</v>
      </c>
      <c r="AV96" s="128">
        <f>'02 - Stavební úpravy ordi...'!J33</f>
        <v>0</v>
      </c>
      <c r="AW96" s="128">
        <f>'02 - Stavební úpravy ordi...'!J34</f>
        <v>0</v>
      </c>
      <c r="AX96" s="128">
        <f>'02 - Stavební úpravy ordi...'!J35</f>
        <v>0</v>
      </c>
      <c r="AY96" s="128">
        <f>'02 - Stavební úpravy ordi...'!J36</f>
        <v>0</v>
      </c>
      <c r="AZ96" s="128">
        <f>'02 - Stavební úpravy ordi...'!F33</f>
        <v>0</v>
      </c>
      <c r="BA96" s="128">
        <f>'02 - Stavební úpravy ordi...'!F34</f>
        <v>0</v>
      </c>
      <c r="BB96" s="128">
        <f>'02 - Stavební úpravy ordi...'!F35</f>
        <v>0</v>
      </c>
      <c r="BC96" s="128">
        <f>'02 - Stavební úpravy ordi...'!F36</f>
        <v>0</v>
      </c>
      <c r="BD96" s="130">
        <f>'02 - Stavební úpravy ordi...'!F37</f>
        <v>0</v>
      </c>
      <c r="BE96" s="7"/>
      <c r="BT96" s="131" t="s">
        <v>81</v>
      </c>
      <c r="BV96" s="131" t="s">
        <v>75</v>
      </c>
      <c r="BW96" s="131" t="s">
        <v>85</v>
      </c>
      <c r="BX96" s="131" t="s">
        <v>5</v>
      </c>
      <c r="CL96" s="131" t="s">
        <v>1</v>
      </c>
      <c r="CM96" s="131" t="s">
        <v>81</v>
      </c>
    </row>
    <row r="97" spans="1:91" s="7" customFormat="1" ht="16.5" customHeight="1">
      <c r="A97" s="119" t="s">
        <v>77</v>
      </c>
      <c r="B97" s="120"/>
      <c r="C97" s="121"/>
      <c r="D97" s="122" t="s">
        <v>86</v>
      </c>
      <c r="E97" s="122"/>
      <c r="F97" s="122"/>
      <c r="G97" s="122"/>
      <c r="H97" s="122"/>
      <c r="I97" s="123"/>
      <c r="J97" s="122" t="s">
        <v>87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Vedlejší rozpočtové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32">
        <v>0</v>
      </c>
      <c r="AT97" s="133">
        <f>ROUND(SUM(AV97:AW97),2)</f>
        <v>0</v>
      </c>
      <c r="AU97" s="134">
        <f>'03 - Vedlejší rozpočtové ...'!P120</f>
        <v>0</v>
      </c>
      <c r="AV97" s="133">
        <f>'03 - Vedlejší rozpočtové ...'!J33</f>
        <v>0</v>
      </c>
      <c r="AW97" s="133">
        <f>'03 - Vedlejší rozpočtové ...'!J34</f>
        <v>0</v>
      </c>
      <c r="AX97" s="133">
        <f>'03 - Vedlejší rozpočtové ...'!J35</f>
        <v>0</v>
      </c>
      <c r="AY97" s="133">
        <f>'03 - Vedlejší rozpočtové ...'!J36</f>
        <v>0</v>
      </c>
      <c r="AZ97" s="133">
        <f>'03 - Vedlejší rozpočtové ...'!F33</f>
        <v>0</v>
      </c>
      <c r="BA97" s="133">
        <f>'03 - Vedlejší rozpočtové ...'!F34</f>
        <v>0</v>
      </c>
      <c r="BB97" s="133">
        <f>'03 - Vedlejší rozpočtové ...'!F35</f>
        <v>0</v>
      </c>
      <c r="BC97" s="133">
        <f>'03 - Vedlejší rozpočtové ...'!F36</f>
        <v>0</v>
      </c>
      <c r="BD97" s="135">
        <f>'03 - Vedlejší rozpočtové ...'!F37</f>
        <v>0</v>
      </c>
      <c r="BE97" s="7"/>
      <c r="BT97" s="131" t="s">
        <v>81</v>
      </c>
      <c r="BV97" s="131" t="s">
        <v>75</v>
      </c>
      <c r="BW97" s="131" t="s">
        <v>88</v>
      </c>
      <c r="BX97" s="131" t="s">
        <v>5</v>
      </c>
      <c r="CL97" s="131" t="s">
        <v>1</v>
      </c>
      <c r="CM97" s="131" t="s">
        <v>89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Stavební úpravy v 1.PP'!C2" display="/"/>
    <hyperlink ref="A96" location="'02 - Stavební úpravy ordi...'!C2" display="/"/>
    <hyperlink ref="A9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81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účelu užívaní DPS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8. 9. 2022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ROUND(J134,2)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ROUND((SUM(BE134:BE453)),2)</f>
        <v>0</v>
      </c>
      <c r="G33" s="38"/>
      <c r="H33" s="38"/>
      <c r="I33" s="155">
        <v>0.21</v>
      </c>
      <c r="J33" s="154">
        <f>ROUND(((SUM(BE134:BE453))*I33),2)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ROUND((SUM(BF134:BF453)),2)</f>
        <v>0</v>
      </c>
      <c r="G34" s="38"/>
      <c r="H34" s="38"/>
      <c r="I34" s="155">
        <v>0.15</v>
      </c>
      <c r="J34" s="154">
        <f>ROUND(((SUM(BF134:BF453))*I34),2)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ROUND((SUM(BG134:BG453)),2)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ROUND((SUM(BH134:BH453)),2)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ROUND((SUM(BI134:BI453)),2)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účelu užívaní DPS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Stavební úpravy v 1.PP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8. 9. 2022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J135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J136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J142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J184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102</v>
      </c>
      <c r="E101" s="182"/>
      <c r="F101" s="182"/>
      <c r="G101" s="182"/>
      <c r="H101" s="182"/>
      <c r="I101" s="182"/>
      <c r="J101" s="183">
        <f>J196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103</v>
      </c>
      <c r="E102" s="182"/>
      <c r="F102" s="182"/>
      <c r="G102" s="182"/>
      <c r="H102" s="182"/>
      <c r="I102" s="182"/>
      <c r="J102" s="183">
        <f>J207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9"/>
      <c r="C103" s="180"/>
      <c r="D103" s="181" t="s">
        <v>104</v>
      </c>
      <c r="E103" s="182"/>
      <c r="F103" s="182"/>
      <c r="G103" s="182"/>
      <c r="H103" s="182"/>
      <c r="I103" s="182"/>
      <c r="J103" s="183">
        <f>J210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105</v>
      </c>
      <c r="E104" s="188"/>
      <c r="F104" s="188"/>
      <c r="G104" s="188"/>
      <c r="H104" s="188"/>
      <c r="I104" s="188"/>
      <c r="J104" s="189">
        <f>J211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106</v>
      </c>
      <c r="E105" s="188"/>
      <c r="F105" s="188"/>
      <c r="G105" s="188"/>
      <c r="H105" s="188"/>
      <c r="I105" s="188"/>
      <c r="J105" s="189">
        <f>J226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107</v>
      </c>
      <c r="E106" s="188"/>
      <c r="F106" s="188"/>
      <c r="G106" s="188"/>
      <c r="H106" s="188"/>
      <c r="I106" s="188"/>
      <c r="J106" s="189">
        <f>J241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108</v>
      </c>
      <c r="E107" s="188"/>
      <c r="F107" s="188"/>
      <c r="G107" s="188"/>
      <c r="H107" s="188"/>
      <c r="I107" s="188"/>
      <c r="J107" s="189">
        <f>J280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109</v>
      </c>
      <c r="E108" s="188"/>
      <c r="F108" s="188"/>
      <c r="G108" s="188"/>
      <c r="H108" s="188"/>
      <c r="I108" s="188"/>
      <c r="J108" s="189">
        <f>J283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110</v>
      </c>
      <c r="E109" s="188"/>
      <c r="F109" s="188"/>
      <c r="G109" s="188"/>
      <c r="H109" s="188"/>
      <c r="I109" s="188"/>
      <c r="J109" s="189">
        <f>J364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111</v>
      </c>
      <c r="E110" s="188"/>
      <c r="F110" s="188"/>
      <c r="G110" s="188"/>
      <c r="H110" s="188"/>
      <c r="I110" s="188"/>
      <c r="J110" s="189">
        <f>J377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112</v>
      </c>
      <c r="E111" s="188"/>
      <c r="F111" s="188"/>
      <c r="G111" s="188"/>
      <c r="H111" s="188"/>
      <c r="I111" s="188"/>
      <c r="J111" s="189">
        <f>J388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113</v>
      </c>
      <c r="E112" s="188"/>
      <c r="F112" s="188"/>
      <c r="G112" s="188"/>
      <c r="H112" s="188"/>
      <c r="I112" s="188"/>
      <c r="J112" s="189">
        <f>J393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114</v>
      </c>
      <c r="E113" s="188"/>
      <c r="F113" s="188"/>
      <c r="G113" s="188"/>
      <c r="H113" s="188"/>
      <c r="I113" s="188"/>
      <c r="J113" s="189">
        <f>J402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5"/>
      <c r="C114" s="186"/>
      <c r="D114" s="187" t="s">
        <v>115</v>
      </c>
      <c r="E114" s="188"/>
      <c r="F114" s="188"/>
      <c r="G114" s="188"/>
      <c r="H114" s="188"/>
      <c r="I114" s="188"/>
      <c r="J114" s="189">
        <f>J436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74" t="str">
        <f>E7</f>
        <v>Změna účelu užívaní DPS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91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E9</f>
        <v>01 - Stavební úpravy v 1.PP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40"/>
      <c r="E128" s="40"/>
      <c r="F128" s="27" t="str">
        <f>F12</f>
        <v xml:space="preserve"> </v>
      </c>
      <c r="G128" s="40"/>
      <c r="H128" s="40"/>
      <c r="I128" s="32" t="s">
        <v>22</v>
      </c>
      <c r="J128" s="79" t="str">
        <f>IF(J12="","",J12)</f>
        <v>8. 9. 2022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24</v>
      </c>
      <c r="D130" s="40"/>
      <c r="E130" s="40"/>
      <c r="F130" s="27" t="str">
        <f>E15</f>
        <v xml:space="preserve"> </v>
      </c>
      <c r="G130" s="40"/>
      <c r="H130" s="40"/>
      <c r="I130" s="32" t="s">
        <v>29</v>
      </c>
      <c r="J130" s="36" t="str">
        <f>E21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27</v>
      </c>
      <c r="D131" s="40"/>
      <c r="E131" s="40"/>
      <c r="F131" s="27" t="str">
        <f>IF(E18="","",E18)</f>
        <v>Vyplň údaj</v>
      </c>
      <c r="G131" s="40"/>
      <c r="H131" s="40"/>
      <c r="I131" s="32" t="s">
        <v>31</v>
      </c>
      <c r="J131" s="36" t="str">
        <f>E24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91"/>
      <c r="B133" s="192"/>
      <c r="C133" s="193" t="s">
        <v>117</v>
      </c>
      <c r="D133" s="194" t="s">
        <v>58</v>
      </c>
      <c r="E133" s="194" t="s">
        <v>54</v>
      </c>
      <c r="F133" s="194" t="s">
        <v>55</v>
      </c>
      <c r="G133" s="194" t="s">
        <v>118</v>
      </c>
      <c r="H133" s="194" t="s">
        <v>119</v>
      </c>
      <c r="I133" s="194" t="s">
        <v>120</v>
      </c>
      <c r="J133" s="194" t="s">
        <v>95</v>
      </c>
      <c r="K133" s="195" t="s">
        <v>121</v>
      </c>
      <c r="L133" s="196"/>
      <c r="M133" s="100" t="s">
        <v>1</v>
      </c>
      <c r="N133" s="101" t="s">
        <v>37</v>
      </c>
      <c r="O133" s="101" t="s">
        <v>122</v>
      </c>
      <c r="P133" s="101" t="s">
        <v>123</v>
      </c>
      <c r="Q133" s="101" t="s">
        <v>124</v>
      </c>
      <c r="R133" s="101" t="s">
        <v>125</v>
      </c>
      <c r="S133" s="101" t="s">
        <v>126</v>
      </c>
      <c r="T133" s="102" t="s">
        <v>127</v>
      </c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</row>
    <row r="134" spans="1:63" s="2" customFormat="1" ht="22.8" customHeight="1">
      <c r="A134" s="38"/>
      <c r="B134" s="39"/>
      <c r="C134" s="107" t="s">
        <v>128</v>
      </c>
      <c r="D134" s="40"/>
      <c r="E134" s="40"/>
      <c r="F134" s="40"/>
      <c r="G134" s="40"/>
      <c r="H134" s="40"/>
      <c r="I134" s="40"/>
      <c r="J134" s="197">
        <f>BK134</f>
        <v>0</v>
      </c>
      <c r="K134" s="40"/>
      <c r="L134" s="44"/>
      <c r="M134" s="103"/>
      <c r="N134" s="198"/>
      <c r="O134" s="104"/>
      <c r="P134" s="199">
        <f>P135+P196+P207+P210</f>
        <v>0</v>
      </c>
      <c r="Q134" s="104"/>
      <c r="R134" s="199">
        <f>R135+R196+R207+R210</f>
        <v>6.3395916</v>
      </c>
      <c r="S134" s="104"/>
      <c r="T134" s="200">
        <f>T135+T196+T207+T210</f>
        <v>5.83448955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72</v>
      </c>
      <c r="AU134" s="17" t="s">
        <v>97</v>
      </c>
      <c r="BK134" s="201">
        <f>BK135+BK196+BK207+BK210</f>
        <v>0</v>
      </c>
    </row>
    <row r="135" spans="1:63" s="12" customFormat="1" ht="25.9" customHeight="1">
      <c r="A135" s="12"/>
      <c r="B135" s="202"/>
      <c r="C135" s="203"/>
      <c r="D135" s="204" t="s">
        <v>72</v>
      </c>
      <c r="E135" s="205" t="s">
        <v>129</v>
      </c>
      <c r="F135" s="205" t="s">
        <v>130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P136+P142+P184</f>
        <v>0</v>
      </c>
      <c r="Q135" s="210"/>
      <c r="R135" s="211">
        <f>R136+R142+R184</f>
        <v>2.2051759599999996</v>
      </c>
      <c r="S135" s="210"/>
      <c r="T135" s="212">
        <f>T136+T142+T184</f>
        <v>0.7579999999999999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81</v>
      </c>
      <c r="AT135" s="214" t="s">
        <v>72</v>
      </c>
      <c r="AU135" s="214" t="s">
        <v>73</v>
      </c>
      <c r="AY135" s="213" t="s">
        <v>131</v>
      </c>
      <c r="BK135" s="215">
        <f>BK136+BK142+BK184</f>
        <v>0</v>
      </c>
    </row>
    <row r="136" spans="1:63" s="12" customFormat="1" ht="22.8" customHeight="1">
      <c r="A136" s="12"/>
      <c r="B136" s="202"/>
      <c r="C136" s="203"/>
      <c r="D136" s="204" t="s">
        <v>72</v>
      </c>
      <c r="E136" s="216" t="s">
        <v>132</v>
      </c>
      <c r="F136" s="216" t="s">
        <v>133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SUM(P137:P141)</f>
        <v>0</v>
      </c>
      <c r="Q136" s="210"/>
      <c r="R136" s="211">
        <f>SUM(R137:R141)</f>
        <v>0.7244639999999999</v>
      </c>
      <c r="S136" s="210"/>
      <c r="T136" s="212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81</v>
      </c>
      <c r="AT136" s="214" t="s">
        <v>72</v>
      </c>
      <c r="AU136" s="214" t="s">
        <v>81</v>
      </c>
      <c r="AY136" s="213" t="s">
        <v>131</v>
      </c>
      <c r="BK136" s="215">
        <f>SUM(BK137:BK141)</f>
        <v>0</v>
      </c>
    </row>
    <row r="137" spans="1:65" s="2" customFormat="1" ht="24.15" customHeight="1">
      <c r="A137" s="38"/>
      <c r="B137" s="39"/>
      <c r="C137" s="218" t="s">
        <v>134</v>
      </c>
      <c r="D137" s="218" t="s">
        <v>135</v>
      </c>
      <c r="E137" s="219" t="s">
        <v>136</v>
      </c>
      <c r="F137" s="220" t="s">
        <v>137</v>
      </c>
      <c r="G137" s="221" t="s">
        <v>138</v>
      </c>
      <c r="H137" s="222">
        <v>11.7</v>
      </c>
      <c r="I137" s="223"/>
      <c r="J137" s="224">
        <f>ROUND(I137*H137,2)</f>
        <v>0</v>
      </c>
      <c r="K137" s="220" t="s">
        <v>139</v>
      </c>
      <c r="L137" s="44"/>
      <c r="M137" s="225" t="s">
        <v>1</v>
      </c>
      <c r="N137" s="226" t="s">
        <v>39</v>
      </c>
      <c r="O137" s="91"/>
      <c r="P137" s="227">
        <f>O137*H137</f>
        <v>0</v>
      </c>
      <c r="Q137" s="227">
        <v>0.06172</v>
      </c>
      <c r="R137" s="227">
        <f>Q137*H137</f>
        <v>0.7221239999999999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140</v>
      </c>
      <c r="AT137" s="229" t="s">
        <v>135</v>
      </c>
      <c r="AU137" s="229" t="s">
        <v>89</v>
      </c>
      <c r="AY137" s="17" t="s">
        <v>131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89</v>
      </c>
      <c r="BK137" s="230">
        <f>ROUND(I137*H137,2)</f>
        <v>0</v>
      </c>
      <c r="BL137" s="17" t="s">
        <v>140</v>
      </c>
      <c r="BM137" s="229" t="s">
        <v>141</v>
      </c>
    </row>
    <row r="138" spans="1:47" s="2" customFormat="1" ht="12">
      <c r="A138" s="38"/>
      <c r="B138" s="39"/>
      <c r="C138" s="40"/>
      <c r="D138" s="231" t="s">
        <v>142</v>
      </c>
      <c r="E138" s="40"/>
      <c r="F138" s="232" t="s">
        <v>143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142</v>
      </c>
      <c r="AU138" s="17" t="s">
        <v>89</v>
      </c>
    </row>
    <row r="139" spans="1:51" s="13" customFormat="1" ht="12">
      <c r="A139" s="13"/>
      <c r="B139" s="236"/>
      <c r="C139" s="237"/>
      <c r="D139" s="231" t="s">
        <v>144</v>
      </c>
      <c r="E139" s="238" t="s">
        <v>1</v>
      </c>
      <c r="F139" s="239" t="s">
        <v>145</v>
      </c>
      <c r="G139" s="237"/>
      <c r="H139" s="240">
        <v>11.7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144</v>
      </c>
      <c r="AU139" s="246" t="s">
        <v>89</v>
      </c>
      <c r="AV139" s="13" t="s">
        <v>89</v>
      </c>
      <c r="AW139" s="13" t="s">
        <v>30</v>
      </c>
      <c r="AX139" s="13" t="s">
        <v>81</v>
      </c>
      <c r="AY139" s="246" t="s">
        <v>131</v>
      </c>
    </row>
    <row r="140" spans="1:65" s="2" customFormat="1" ht="24.15" customHeight="1">
      <c r="A140" s="38"/>
      <c r="B140" s="39"/>
      <c r="C140" s="218" t="s">
        <v>146</v>
      </c>
      <c r="D140" s="218" t="s">
        <v>135</v>
      </c>
      <c r="E140" s="219" t="s">
        <v>147</v>
      </c>
      <c r="F140" s="220" t="s">
        <v>148</v>
      </c>
      <c r="G140" s="221" t="s">
        <v>149</v>
      </c>
      <c r="H140" s="222">
        <v>11.7</v>
      </c>
      <c r="I140" s="223"/>
      <c r="J140" s="224">
        <f>ROUND(I140*H140,2)</f>
        <v>0</v>
      </c>
      <c r="K140" s="220" t="s">
        <v>139</v>
      </c>
      <c r="L140" s="44"/>
      <c r="M140" s="225" t="s">
        <v>1</v>
      </c>
      <c r="N140" s="226" t="s">
        <v>39</v>
      </c>
      <c r="O140" s="91"/>
      <c r="P140" s="227">
        <f>O140*H140</f>
        <v>0</v>
      </c>
      <c r="Q140" s="227">
        <v>0.0002</v>
      </c>
      <c r="R140" s="227">
        <f>Q140*H140</f>
        <v>0.00234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140</v>
      </c>
      <c r="AT140" s="229" t="s">
        <v>135</v>
      </c>
      <c r="AU140" s="229" t="s">
        <v>89</v>
      </c>
      <c r="AY140" s="17" t="s">
        <v>131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89</v>
      </c>
      <c r="BK140" s="230">
        <f>ROUND(I140*H140,2)</f>
        <v>0</v>
      </c>
      <c r="BL140" s="17" t="s">
        <v>140</v>
      </c>
      <c r="BM140" s="229" t="s">
        <v>150</v>
      </c>
    </row>
    <row r="141" spans="1:47" s="2" customFormat="1" ht="12">
      <c r="A141" s="38"/>
      <c r="B141" s="39"/>
      <c r="C141" s="40"/>
      <c r="D141" s="231" t="s">
        <v>142</v>
      </c>
      <c r="E141" s="40"/>
      <c r="F141" s="232" t="s">
        <v>151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89</v>
      </c>
    </row>
    <row r="142" spans="1:63" s="12" customFormat="1" ht="22.8" customHeight="1">
      <c r="A142" s="12"/>
      <c r="B142" s="202"/>
      <c r="C142" s="203"/>
      <c r="D142" s="204" t="s">
        <v>72</v>
      </c>
      <c r="E142" s="216" t="s">
        <v>152</v>
      </c>
      <c r="F142" s="216" t="s">
        <v>153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SUM(P143:P183)</f>
        <v>0</v>
      </c>
      <c r="Q142" s="210"/>
      <c r="R142" s="211">
        <f>SUM(R143:R183)</f>
        <v>1.47871196</v>
      </c>
      <c r="S142" s="210"/>
      <c r="T142" s="212">
        <f>SUM(T143:T183)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81</v>
      </c>
      <c r="AT142" s="214" t="s">
        <v>72</v>
      </c>
      <c r="AU142" s="214" t="s">
        <v>81</v>
      </c>
      <c r="AY142" s="213" t="s">
        <v>131</v>
      </c>
      <c r="BK142" s="215">
        <f>SUM(BK143:BK183)</f>
        <v>0</v>
      </c>
    </row>
    <row r="143" spans="1:65" s="2" customFormat="1" ht="37.8" customHeight="1">
      <c r="A143" s="38"/>
      <c r="B143" s="39"/>
      <c r="C143" s="218" t="s">
        <v>154</v>
      </c>
      <c r="D143" s="218" t="s">
        <v>135</v>
      </c>
      <c r="E143" s="219" t="s">
        <v>155</v>
      </c>
      <c r="F143" s="220" t="s">
        <v>156</v>
      </c>
      <c r="G143" s="221" t="s">
        <v>138</v>
      </c>
      <c r="H143" s="222">
        <v>36.7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39</v>
      </c>
      <c r="O143" s="91"/>
      <c r="P143" s="227">
        <f>O143*H143</f>
        <v>0</v>
      </c>
      <c r="Q143" s="227">
        <v>0.00438</v>
      </c>
      <c r="R143" s="227">
        <f>Q143*H143</f>
        <v>0.16074600000000003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140</v>
      </c>
      <c r="AT143" s="229" t="s">
        <v>135</v>
      </c>
      <c r="AU143" s="229" t="s">
        <v>89</v>
      </c>
      <c r="AY143" s="17" t="s">
        <v>131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89</v>
      </c>
      <c r="BK143" s="230">
        <f>ROUND(I143*H143,2)</f>
        <v>0</v>
      </c>
      <c r="BL143" s="17" t="s">
        <v>140</v>
      </c>
      <c r="BM143" s="229" t="s">
        <v>157</v>
      </c>
    </row>
    <row r="144" spans="1:47" s="2" customFormat="1" ht="12">
      <c r="A144" s="38"/>
      <c r="B144" s="39"/>
      <c r="C144" s="40"/>
      <c r="D144" s="231" t="s">
        <v>142</v>
      </c>
      <c r="E144" s="40"/>
      <c r="F144" s="232" t="s">
        <v>156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142</v>
      </c>
      <c r="AU144" s="17" t="s">
        <v>89</v>
      </c>
    </row>
    <row r="145" spans="1:51" s="13" customFormat="1" ht="12">
      <c r="A145" s="13"/>
      <c r="B145" s="236"/>
      <c r="C145" s="237"/>
      <c r="D145" s="231" t="s">
        <v>144</v>
      </c>
      <c r="E145" s="238" t="s">
        <v>1</v>
      </c>
      <c r="F145" s="239" t="s">
        <v>158</v>
      </c>
      <c r="G145" s="237"/>
      <c r="H145" s="240">
        <v>36.7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144</v>
      </c>
      <c r="AU145" s="246" t="s">
        <v>89</v>
      </c>
      <c r="AV145" s="13" t="s">
        <v>89</v>
      </c>
      <c r="AW145" s="13" t="s">
        <v>30</v>
      </c>
      <c r="AX145" s="13" t="s">
        <v>81</v>
      </c>
      <c r="AY145" s="246" t="s">
        <v>131</v>
      </c>
    </row>
    <row r="146" spans="1:65" s="2" customFormat="1" ht="24.15" customHeight="1">
      <c r="A146" s="38"/>
      <c r="B146" s="39"/>
      <c r="C146" s="218" t="s">
        <v>159</v>
      </c>
      <c r="D146" s="218" t="s">
        <v>135</v>
      </c>
      <c r="E146" s="219" t="s">
        <v>160</v>
      </c>
      <c r="F146" s="220" t="s">
        <v>161</v>
      </c>
      <c r="G146" s="221" t="s">
        <v>138</v>
      </c>
      <c r="H146" s="222">
        <v>34.63</v>
      </c>
      <c r="I146" s="223"/>
      <c r="J146" s="224">
        <f>ROUND(I146*H146,2)</f>
        <v>0</v>
      </c>
      <c r="K146" s="220" t="s">
        <v>1</v>
      </c>
      <c r="L146" s="44"/>
      <c r="M146" s="225" t="s">
        <v>1</v>
      </c>
      <c r="N146" s="226" t="s">
        <v>39</v>
      </c>
      <c r="O146" s="91"/>
      <c r="P146" s="227">
        <f>O146*H146</f>
        <v>0</v>
      </c>
      <c r="Q146" s="227">
        <v>0.003</v>
      </c>
      <c r="R146" s="227">
        <f>Q146*H146</f>
        <v>0.10389000000000001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140</v>
      </c>
      <c r="AT146" s="229" t="s">
        <v>135</v>
      </c>
      <c r="AU146" s="229" t="s">
        <v>89</v>
      </c>
      <c r="AY146" s="17" t="s">
        <v>131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89</v>
      </c>
      <c r="BK146" s="230">
        <f>ROUND(I146*H146,2)</f>
        <v>0</v>
      </c>
      <c r="BL146" s="17" t="s">
        <v>140</v>
      </c>
      <c r="BM146" s="229" t="s">
        <v>162</v>
      </c>
    </row>
    <row r="147" spans="1:47" s="2" customFormat="1" ht="12">
      <c r="A147" s="38"/>
      <c r="B147" s="39"/>
      <c r="C147" s="40"/>
      <c r="D147" s="231" t="s">
        <v>142</v>
      </c>
      <c r="E147" s="40"/>
      <c r="F147" s="232" t="s">
        <v>161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142</v>
      </c>
      <c r="AU147" s="17" t="s">
        <v>89</v>
      </c>
    </row>
    <row r="148" spans="1:51" s="13" customFormat="1" ht="12">
      <c r="A148" s="13"/>
      <c r="B148" s="236"/>
      <c r="C148" s="237"/>
      <c r="D148" s="231" t="s">
        <v>144</v>
      </c>
      <c r="E148" s="238" t="s">
        <v>1</v>
      </c>
      <c r="F148" s="239" t="s">
        <v>163</v>
      </c>
      <c r="G148" s="237"/>
      <c r="H148" s="240">
        <v>34.63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144</v>
      </c>
      <c r="AU148" s="246" t="s">
        <v>89</v>
      </c>
      <c r="AV148" s="13" t="s">
        <v>89</v>
      </c>
      <c r="AW148" s="13" t="s">
        <v>30</v>
      </c>
      <c r="AX148" s="13" t="s">
        <v>81</v>
      </c>
      <c r="AY148" s="246" t="s">
        <v>131</v>
      </c>
    </row>
    <row r="149" spans="1:65" s="2" customFormat="1" ht="24.15" customHeight="1">
      <c r="A149" s="38"/>
      <c r="B149" s="39"/>
      <c r="C149" s="218" t="s">
        <v>164</v>
      </c>
      <c r="D149" s="218" t="s">
        <v>135</v>
      </c>
      <c r="E149" s="219" t="s">
        <v>165</v>
      </c>
      <c r="F149" s="220" t="s">
        <v>166</v>
      </c>
      <c r="G149" s="221" t="s">
        <v>138</v>
      </c>
      <c r="H149" s="222">
        <v>124.38</v>
      </c>
      <c r="I149" s="223"/>
      <c r="J149" s="224">
        <f>ROUND(I149*H149,2)</f>
        <v>0</v>
      </c>
      <c r="K149" s="220" t="s">
        <v>1</v>
      </c>
      <c r="L149" s="44"/>
      <c r="M149" s="225" t="s">
        <v>1</v>
      </c>
      <c r="N149" s="226" t="s">
        <v>39</v>
      </c>
      <c r="O149" s="91"/>
      <c r="P149" s="227">
        <f>O149*H149</f>
        <v>0</v>
      </c>
      <c r="Q149" s="227">
        <v>0.00026</v>
      </c>
      <c r="R149" s="227">
        <f>Q149*H149</f>
        <v>0.032338799999999994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140</v>
      </c>
      <c r="AT149" s="229" t="s">
        <v>135</v>
      </c>
      <c r="AU149" s="229" t="s">
        <v>89</v>
      </c>
      <c r="AY149" s="17" t="s">
        <v>131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89</v>
      </c>
      <c r="BK149" s="230">
        <f>ROUND(I149*H149,2)</f>
        <v>0</v>
      </c>
      <c r="BL149" s="17" t="s">
        <v>140</v>
      </c>
      <c r="BM149" s="229" t="s">
        <v>167</v>
      </c>
    </row>
    <row r="150" spans="1:47" s="2" customFormat="1" ht="12">
      <c r="A150" s="38"/>
      <c r="B150" s="39"/>
      <c r="C150" s="40"/>
      <c r="D150" s="231" t="s">
        <v>142</v>
      </c>
      <c r="E150" s="40"/>
      <c r="F150" s="232" t="s">
        <v>166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142</v>
      </c>
      <c r="AU150" s="17" t="s">
        <v>89</v>
      </c>
    </row>
    <row r="151" spans="1:51" s="13" customFormat="1" ht="12">
      <c r="A151" s="13"/>
      <c r="B151" s="236"/>
      <c r="C151" s="237"/>
      <c r="D151" s="231" t="s">
        <v>144</v>
      </c>
      <c r="E151" s="238" t="s">
        <v>1</v>
      </c>
      <c r="F151" s="239" t="s">
        <v>168</v>
      </c>
      <c r="G151" s="237"/>
      <c r="H151" s="240">
        <v>87.68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144</v>
      </c>
      <c r="AU151" s="246" t="s">
        <v>89</v>
      </c>
      <c r="AV151" s="13" t="s">
        <v>89</v>
      </c>
      <c r="AW151" s="13" t="s">
        <v>30</v>
      </c>
      <c r="AX151" s="13" t="s">
        <v>73</v>
      </c>
      <c r="AY151" s="246" t="s">
        <v>131</v>
      </c>
    </row>
    <row r="152" spans="1:51" s="13" customFormat="1" ht="12">
      <c r="A152" s="13"/>
      <c r="B152" s="236"/>
      <c r="C152" s="237"/>
      <c r="D152" s="231" t="s">
        <v>144</v>
      </c>
      <c r="E152" s="238" t="s">
        <v>1</v>
      </c>
      <c r="F152" s="239" t="s">
        <v>169</v>
      </c>
      <c r="G152" s="237"/>
      <c r="H152" s="240">
        <v>36.7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144</v>
      </c>
      <c r="AU152" s="246" t="s">
        <v>89</v>
      </c>
      <c r="AV152" s="13" t="s">
        <v>89</v>
      </c>
      <c r="AW152" s="13" t="s">
        <v>30</v>
      </c>
      <c r="AX152" s="13" t="s">
        <v>73</v>
      </c>
      <c r="AY152" s="246" t="s">
        <v>131</v>
      </c>
    </row>
    <row r="153" spans="1:51" s="14" customFormat="1" ht="12">
      <c r="A153" s="14"/>
      <c r="B153" s="247"/>
      <c r="C153" s="248"/>
      <c r="D153" s="231" t="s">
        <v>144</v>
      </c>
      <c r="E153" s="249" t="s">
        <v>1</v>
      </c>
      <c r="F153" s="250" t="s">
        <v>170</v>
      </c>
      <c r="G153" s="248"/>
      <c r="H153" s="251">
        <v>124.38000000000001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144</v>
      </c>
      <c r="AU153" s="257" t="s">
        <v>89</v>
      </c>
      <c r="AV153" s="14" t="s">
        <v>140</v>
      </c>
      <c r="AW153" s="14" t="s">
        <v>30</v>
      </c>
      <c r="AX153" s="14" t="s">
        <v>81</v>
      </c>
      <c r="AY153" s="257" t="s">
        <v>131</v>
      </c>
    </row>
    <row r="154" spans="1:65" s="2" customFormat="1" ht="37.8" customHeight="1">
      <c r="A154" s="38"/>
      <c r="B154" s="39"/>
      <c r="C154" s="218" t="s">
        <v>171</v>
      </c>
      <c r="D154" s="218" t="s">
        <v>135</v>
      </c>
      <c r="E154" s="219" t="s">
        <v>172</v>
      </c>
      <c r="F154" s="220" t="s">
        <v>173</v>
      </c>
      <c r="G154" s="221" t="s">
        <v>138</v>
      </c>
      <c r="H154" s="222">
        <v>87.682</v>
      </c>
      <c r="I154" s="223"/>
      <c r="J154" s="224">
        <f>ROUND(I154*H154,2)</f>
        <v>0</v>
      </c>
      <c r="K154" s="220" t="s">
        <v>1</v>
      </c>
      <c r="L154" s="44"/>
      <c r="M154" s="225" t="s">
        <v>1</v>
      </c>
      <c r="N154" s="226" t="s">
        <v>39</v>
      </c>
      <c r="O154" s="91"/>
      <c r="P154" s="227">
        <f>O154*H154</f>
        <v>0</v>
      </c>
      <c r="Q154" s="227">
        <v>0.00438</v>
      </c>
      <c r="R154" s="227">
        <f>Q154*H154</f>
        <v>0.38404716000000005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140</v>
      </c>
      <c r="AT154" s="229" t="s">
        <v>135</v>
      </c>
      <c r="AU154" s="229" t="s">
        <v>89</v>
      </c>
      <c r="AY154" s="17" t="s">
        <v>131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89</v>
      </c>
      <c r="BK154" s="230">
        <f>ROUND(I154*H154,2)</f>
        <v>0</v>
      </c>
      <c r="BL154" s="17" t="s">
        <v>140</v>
      </c>
      <c r="BM154" s="229" t="s">
        <v>174</v>
      </c>
    </row>
    <row r="155" spans="1:47" s="2" customFormat="1" ht="12">
      <c r="A155" s="38"/>
      <c r="B155" s="39"/>
      <c r="C155" s="40"/>
      <c r="D155" s="231" t="s">
        <v>142</v>
      </c>
      <c r="E155" s="40"/>
      <c r="F155" s="232" t="s">
        <v>173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142</v>
      </c>
      <c r="AU155" s="17" t="s">
        <v>89</v>
      </c>
    </row>
    <row r="156" spans="1:51" s="13" customFormat="1" ht="12">
      <c r="A156" s="13"/>
      <c r="B156" s="236"/>
      <c r="C156" s="237"/>
      <c r="D156" s="231" t="s">
        <v>144</v>
      </c>
      <c r="E156" s="238" t="s">
        <v>1</v>
      </c>
      <c r="F156" s="239" t="s">
        <v>175</v>
      </c>
      <c r="G156" s="237"/>
      <c r="H156" s="240">
        <v>7.45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144</v>
      </c>
      <c r="AU156" s="246" t="s">
        <v>89</v>
      </c>
      <c r="AV156" s="13" t="s">
        <v>89</v>
      </c>
      <c r="AW156" s="13" t="s">
        <v>30</v>
      </c>
      <c r="AX156" s="13" t="s">
        <v>73</v>
      </c>
      <c r="AY156" s="246" t="s">
        <v>131</v>
      </c>
    </row>
    <row r="157" spans="1:51" s="13" customFormat="1" ht="12">
      <c r="A157" s="13"/>
      <c r="B157" s="236"/>
      <c r="C157" s="237"/>
      <c r="D157" s="231" t="s">
        <v>144</v>
      </c>
      <c r="E157" s="238" t="s">
        <v>1</v>
      </c>
      <c r="F157" s="239" t="s">
        <v>176</v>
      </c>
      <c r="G157" s="237"/>
      <c r="H157" s="240">
        <v>43.728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144</v>
      </c>
      <c r="AU157" s="246" t="s">
        <v>89</v>
      </c>
      <c r="AV157" s="13" t="s">
        <v>89</v>
      </c>
      <c r="AW157" s="13" t="s">
        <v>30</v>
      </c>
      <c r="AX157" s="13" t="s">
        <v>73</v>
      </c>
      <c r="AY157" s="246" t="s">
        <v>131</v>
      </c>
    </row>
    <row r="158" spans="1:51" s="13" customFormat="1" ht="12">
      <c r="A158" s="13"/>
      <c r="B158" s="236"/>
      <c r="C158" s="237"/>
      <c r="D158" s="231" t="s">
        <v>144</v>
      </c>
      <c r="E158" s="238" t="s">
        <v>1</v>
      </c>
      <c r="F158" s="239" t="s">
        <v>177</v>
      </c>
      <c r="G158" s="237"/>
      <c r="H158" s="240">
        <v>34.524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144</v>
      </c>
      <c r="AU158" s="246" t="s">
        <v>89</v>
      </c>
      <c r="AV158" s="13" t="s">
        <v>89</v>
      </c>
      <c r="AW158" s="13" t="s">
        <v>30</v>
      </c>
      <c r="AX158" s="13" t="s">
        <v>73</v>
      </c>
      <c r="AY158" s="246" t="s">
        <v>131</v>
      </c>
    </row>
    <row r="159" spans="1:51" s="13" customFormat="1" ht="12">
      <c r="A159" s="13"/>
      <c r="B159" s="236"/>
      <c r="C159" s="237"/>
      <c r="D159" s="231" t="s">
        <v>144</v>
      </c>
      <c r="E159" s="238" t="s">
        <v>1</v>
      </c>
      <c r="F159" s="239" t="s">
        <v>178</v>
      </c>
      <c r="G159" s="237"/>
      <c r="H159" s="240">
        <v>1.98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144</v>
      </c>
      <c r="AU159" s="246" t="s">
        <v>89</v>
      </c>
      <c r="AV159" s="13" t="s">
        <v>89</v>
      </c>
      <c r="AW159" s="13" t="s">
        <v>30</v>
      </c>
      <c r="AX159" s="13" t="s">
        <v>73</v>
      </c>
      <c r="AY159" s="246" t="s">
        <v>131</v>
      </c>
    </row>
    <row r="160" spans="1:51" s="14" customFormat="1" ht="12">
      <c r="A160" s="14"/>
      <c r="B160" s="247"/>
      <c r="C160" s="248"/>
      <c r="D160" s="231" t="s">
        <v>144</v>
      </c>
      <c r="E160" s="249" t="s">
        <v>1</v>
      </c>
      <c r="F160" s="250" t="s">
        <v>170</v>
      </c>
      <c r="G160" s="248"/>
      <c r="H160" s="251">
        <v>87.682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144</v>
      </c>
      <c r="AU160" s="257" t="s">
        <v>89</v>
      </c>
      <c r="AV160" s="14" t="s">
        <v>140</v>
      </c>
      <c r="AW160" s="14" t="s">
        <v>30</v>
      </c>
      <c r="AX160" s="14" t="s">
        <v>81</v>
      </c>
      <c r="AY160" s="257" t="s">
        <v>131</v>
      </c>
    </row>
    <row r="161" spans="1:65" s="2" customFormat="1" ht="24.15" customHeight="1">
      <c r="A161" s="38"/>
      <c r="B161" s="39"/>
      <c r="C161" s="218" t="s">
        <v>179</v>
      </c>
      <c r="D161" s="218" t="s">
        <v>135</v>
      </c>
      <c r="E161" s="219" t="s">
        <v>180</v>
      </c>
      <c r="F161" s="220" t="s">
        <v>181</v>
      </c>
      <c r="G161" s="221" t="s">
        <v>138</v>
      </c>
      <c r="H161" s="222">
        <v>86</v>
      </c>
      <c r="I161" s="223"/>
      <c r="J161" s="224">
        <f>ROUND(I161*H161,2)</f>
        <v>0</v>
      </c>
      <c r="K161" s="220" t="s">
        <v>1</v>
      </c>
      <c r="L161" s="44"/>
      <c r="M161" s="225" t="s">
        <v>1</v>
      </c>
      <c r="N161" s="226" t="s">
        <v>39</v>
      </c>
      <c r="O161" s="91"/>
      <c r="P161" s="227">
        <f>O161*H161</f>
        <v>0</v>
      </c>
      <c r="Q161" s="227">
        <v>0.003</v>
      </c>
      <c r="R161" s="227">
        <f>Q161*H161</f>
        <v>0.258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140</v>
      </c>
      <c r="AT161" s="229" t="s">
        <v>135</v>
      </c>
      <c r="AU161" s="229" t="s">
        <v>89</v>
      </c>
      <c r="AY161" s="17" t="s">
        <v>131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89</v>
      </c>
      <c r="BK161" s="230">
        <f>ROUND(I161*H161,2)</f>
        <v>0</v>
      </c>
      <c r="BL161" s="17" t="s">
        <v>140</v>
      </c>
      <c r="BM161" s="229" t="s">
        <v>182</v>
      </c>
    </row>
    <row r="162" spans="1:47" s="2" customFormat="1" ht="12">
      <c r="A162" s="38"/>
      <c r="B162" s="39"/>
      <c r="C162" s="40"/>
      <c r="D162" s="231" t="s">
        <v>142</v>
      </c>
      <c r="E162" s="40"/>
      <c r="F162" s="232" t="s">
        <v>181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142</v>
      </c>
      <c r="AU162" s="17" t="s">
        <v>89</v>
      </c>
    </row>
    <row r="163" spans="1:51" s="13" customFormat="1" ht="12">
      <c r="A163" s="13"/>
      <c r="B163" s="236"/>
      <c r="C163" s="237"/>
      <c r="D163" s="231" t="s">
        <v>144</v>
      </c>
      <c r="E163" s="238" t="s">
        <v>1</v>
      </c>
      <c r="F163" s="239" t="s">
        <v>183</v>
      </c>
      <c r="G163" s="237"/>
      <c r="H163" s="240">
        <v>106.38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144</v>
      </c>
      <c r="AU163" s="246" t="s">
        <v>89</v>
      </c>
      <c r="AV163" s="13" t="s">
        <v>89</v>
      </c>
      <c r="AW163" s="13" t="s">
        <v>30</v>
      </c>
      <c r="AX163" s="13" t="s">
        <v>73</v>
      </c>
      <c r="AY163" s="246" t="s">
        <v>131</v>
      </c>
    </row>
    <row r="164" spans="1:51" s="13" customFormat="1" ht="12">
      <c r="A164" s="13"/>
      <c r="B164" s="236"/>
      <c r="C164" s="237"/>
      <c r="D164" s="231" t="s">
        <v>144</v>
      </c>
      <c r="E164" s="238" t="s">
        <v>1</v>
      </c>
      <c r="F164" s="239" t="s">
        <v>184</v>
      </c>
      <c r="G164" s="237"/>
      <c r="H164" s="240">
        <v>-20.38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144</v>
      </c>
      <c r="AU164" s="246" t="s">
        <v>89</v>
      </c>
      <c r="AV164" s="13" t="s">
        <v>89</v>
      </c>
      <c r="AW164" s="13" t="s">
        <v>30</v>
      </c>
      <c r="AX164" s="13" t="s">
        <v>73</v>
      </c>
      <c r="AY164" s="246" t="s">
        <v>131</v>
      </c>
    </row>
    <row r="165" spans="1:51" s="14" customFormat="1" ht="12">
      <c r="A165" s="14"/>
      <c r="B165" s="247"/>
      <c r="C165" s="248"/>
      <c r="D165" s="231" t="s">
        <v>144</v>
      </c>
      <c r="E165" s="249" t="s">
        <v>1</v>
      </c>
      <c r="F165" s="250" t="s">
        <v>170</v>
      </c>
      <c r="G165" s="248"/>
      <c r="H165" s="251">
        <v>86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144</v>
      </c>
      <c r="AU165" s="257" t="s">
        <v>89</v>
      </c>
      <c r="AV165" s="14" t="s">
        <v>140</v>
      </c>
      <c r="AW165" s="14" t="s">
        <v>30</v>
      </c>
      <c r="AX165" s="14" t="s">
        <v>81</v>
      </c>
      <c r="AY165" s="257" t="s">
        <v>131</v>
      </c>
    </row>
    <row r="166" spans="1:65" s="2" customFormat="1" ht="24.15" customHeight="1">
      <c r="A166" s="38"/>
      <c r="B166" s="39"/>
      <c r="C166" s="218" t="s">
        <v>185</v>
      </c>
      <c r="D166" s="218" t="s">
        <v>135</v>
      </c>
      <c r="E166" s="219" t="s">
        <v>186</v>
      </c>
      <c r="F166" s="220" t="s">
        <v>187</v>
      </c>
      <c r="G166" s="221" t="s">
        <v>138</v>
      </c>
      <c r="H166" s="222">
        <v>2.25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39</v>
      </c>
      <c r="O166" s="91"/>
      <c r="P166" s="227">
        <f>O166*H166</f>
        <v>0</v>
      </c>
      <c r="Q166" s="227">
        <v>0.038</v>
      </c>
      <c r="R166" s="227">
        <f>Q166*H166</f>
        <v>0.08549999999999999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140</v>
      </c>
      <c r="AT166" s="229" t="s">
        <v>135</v>
      </c>
      <c r="AU166" s="229" t="s">
        <v>89</v>
      </c>
      <c r="AY166" s="17" t="s">
        <v>131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89</v>
      </c>
      <c r="BK166" s="230">
        <f>ROUND(I166*H166,2)</f>
        <v>0</v>
      </c>
      <c r="BL166" s="17" t="s">
        <v>140</v>
      </c>
      <c r="BM166" s="229" t="s">
        <v>188</v>
      </c>
    </row>
    <row r="167" spans="1:47" s="2" customFormat="1" ht="12">
      <c r="A167" s="38"/>
      <c r="B167" s="39"/>
      <c r="C167" s="40"/>
      <c r="D167" s="231" t="s">
        <v>142</v>
      </c>
      <c r="E167" s="40"/>
      <c r="F167" s="232" t="s">
        <v>187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142</v>
      </c>
      <c r="AU167" s="17" t="s">
        <v>89</v>
      </c>
    </row>
    <row r="168" spans="1:51" s="13" customFormat="1" ht="12">
      <c r="A168" s="13"/>
      <c r="B168" s="236"/>
      <c r="C168" s="237"/>
      <c r="D168" s="231" t="s">
        <v>144</v>
      </c>
      <c r="E168" s="238" t="s">
        <v>1</v>
      </c>
      <c r="F168" s="239" t="s">
        <v>189</v>
      </c>
      <c r="G168" s="237"/>
      <c r="H168" s="240">
        <v>2.25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144</v>
      </c>
      <c r="AU168" s="246" t="s">
        <v>89</v>
      </c>
      <c r="AV168" s="13" t="s">
        <v>89</v>
      </c>
      <c r="AW168" s="13" t="s">
        <v>30</v>
      </c>
      <c r="AX168" s="13" t="s">
        <v>81</v>
      </c>
      <c r="AY168" s="246" t="s">
        <v>131</v>
      </c>
    </row>
    <row r="169" spans="1:65" s="2" customFormat="1" ht="37.8" customHeight="1">
      <c r="A169" s="38"/>
      <c r="B169" s="39"/>
      <c r="C169" s="218" t="s">
        <v>190</v>
      </c>
      <c r="D169" s="218" t="s">
        <v>135</v>
      </c>
      <c r="E169" s="219" t="s">
        <v>191</v>
      </c>
      <c r="F169" s="220" t="s">
        <v>192</v>
      </c>
      <c r="G169" s="221" t="s">
        <v>138</v>
      </c>
      <c r="H169" s="222">
        <v>7.866</v>
      </c>
      <c r="I169" s="223"/>
      <c r="J169" s="224">
        <f>ROUND(I169*H169,2)</f>
        <v>0</v>
      </c>
      <c r="K169" s="220" t="s">
        <v>1</v>
      </c>
      <c r="L169" s="44"/>
      <c r="M169" s="225" t="s">
        <v>1</v>
      </c>
      <c r="N169" s="226" t="s">
        <v>39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140</v>
      </c>
      <c r="AT169" s="229" t="s">
        <v>135</v>
      </c>
      <c r="AU169" s="229" t="s">
        <v>89</v>
      </c>
      <c r="AY169" s="17" t="s">
        <v>131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89</v>
      </c>
      <c r="BK169" s="230">
        <f>ROUND(I169*H169,2)</f>
        <v>0</v>
      </c>
      <c r="BL169" s="17" t="s">
        <v>140</v>
      </c>
      <c r="BM169" s="229" t="s">
        <v>193</v>
      </c>
    </row>
    <row r="170" spans="1:47" s="2" customFormat="1" ht="12">
      <c r="A170" s="38"/>
      <c r="B170" s="39"/>
      <c r="C170" s="40"/>
      <c r="D170" s="231" t="s">
        <v>142</v>
      </c>
      <c r="E170" s="40"/>
      <c r="F170" s="232" t="s">
        <v>192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142</v>
      </c>
      <c r="AU170" s="17" t="s">
        <v>89</v>
      </c>
    </row>
    <row r="171" spans="1:51" s="13" customFormat="1" ht="12">
      <c r="A171" s="13"/>
      <c r="B171" s="236"/>
      <c r="C171" s="237"/>
      <c r="D171" s="231" t="s">
        <v>144</v>
      </c>
      <c r="E171" s="238" t="s">
        <v>1</v>
      </c>
      <c r="F171" s="239" t="s">
        <v>194</v>
      </c>
      <c r="G171" s="237"/>
      <c r="H171" s="240">
        <v>1.97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144</v>
      </c>
      <c r="AU171" s="246" t="s">
        <v>89</v>
      </c>
      <c r="AV171" s="13" t="s">
        <v>89</v>
      </c>
      <c r="AW171" s="13" t="s">
        <v>30</v>
      </c>
      <c r="AX171" s="13" t="s">
        <v>73</v>
      </c>
      <c r="AY171" s="246" t="s">
        <v>131</v>
      </c>
    </row>
    <row r="172" spans="1:51" s="13" customFormat="1" ht="12">
      <c r="A172" s="13"/>
      <c r="B172" s="236"/>
      <c r="C172" s="237"/>
      <c r="D172" s="231" t="s">
        <v>144</v>
      </c>
      <c r="E172" s="238" t="s">
        <v>1</v>
      </c>
      <c r="F172" s="239" t="s">
        <v>195</v>
      </c>
      <c r="G172" s="237"/>
      <c r="H172" s="240">
        <v>1.576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144</v>
      </c>
      <c r="AU172" s="246" t="s">
        <v>89</v>
      </c>
      <c r="AV172" s="13" t="s">
        <v>89</v>
      </c>
      <c r="AW172" s="13" t="s">
        <v>30</v>
      </c>
      <c r="AX172" s="13" t="s">
        <v>73</v>
      </c>
      <c r="AY172" s="246" t="s">
        <v>131</v>
      </c>
    </row>
    <row r="173" spans="1:51" s="13" customFormat="1" ht="12">
      <c r="A173" s="13"/>
      <c r="B173" s="236"/>
      <c r="C173" s="237"/>
      <c r="D173" s="231" t="s">
        <v>144</v>
      </c>
      <c r="E173" s="238" t="s">
        <v>1</v>
      </c>
      <c r="F173" s="239" t="s">
        <v>196</v>
      </c>
      <c r="G173" s="237"/>
      <c r="H173" s="240">
        <v>4.32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144</v>
      </c>
      <c r="AU173" s="246" t="s">
        <v>89</v>
      </c>
      <c r="AV173" s="13" t="s">
        <v>89</v>
      </c>
      <c r="AW173" s="13" t="s">
        <v>30</v>
      </c>
      <c r="AX173" s="13" t="s">
        <v>73</v>
      </c>
      <c r="AY173" s="246" t="s">
        <v>131</v>
      </c>
    </row>
    <row r="174" spans="1:51" s="14" customFormat="1" ht="12">
      <c r="A174" s="14"/>
      <c r="B174" s="247"/>
      <c r="C174" s="248"/>
      <c r="D174" s="231" t="s">
        <v>144</v>
      </c>
      <c r="E174" s="249" t="s">
        <v>1</v>
      </c>
      <c r="F174" s="250" t="s">
        <v>170</v>
      </c>
      <c r="G174" s="248"/>
      <c r="H174" s="251">
        <v>7.8660000000000005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144</v>
      </c>
      <c r="AU174" s="257" t="s">
        <v>89</v>
      </c>
      <c r="AV174" s="14" t="s">
        <v>140</v>
      </c>
      <c r="AW174" s="14" t="s">
        <v>30</v>
      </c>
      <c r="AX174" s="14" t="s">
        <v>81</v>
      </c>
      <c r="AY174" s="257" t="s">
        <v>131</v>
      </c>
    </row>
    <row r="175" spans="1:65" s="2" customFormat="1" ht="37.8" customHeight="1">
      <c r="A175" s="38"/>
      <c r="B175" s="39"/>
      <c r="C175" s="218" t="s">
        <v>197</v>
      </c>
      <c r="D175" s="218" t="s">
        <v>135</v>
      </c>
      <c r="E175" s="219" t="s">
        <v>198</v>
      </c>
      <c r="F175" s="220" t="s">
        <v>199</v>
      </c>
      <c r="G175" s="221" t="s">
        <v>149</v>
      </c>
      <c r="H175" s="222">
        <v>23.08</v>
      </c>
      <c r="I175" s="223"/>
      <c r="J175" s="224">
        <f>ROUND(I175*H175,2)</f>
        <v>0</v>
      </c>
      <c r="K175" s="220" t="s">
        <v>1</v>
      </c>
      <c r="L175" s="44"/>
      <c r="M175" s="225" t="s">
        <v>1</v>
      </c>
      <c r="N175" s="226" t="s">
        <v>39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140</v>
      </c>
      <c r="AT175" s="229" t="s">
        <v>135</v>
      </c>
      <c r="AU175" s="229" t="s">
        <v>89</v>
      </c>
      <c r="AY175" s="17" t="s">
        <v>131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89</v>
      </c>
      <c r="BK175" s="230">
        <f>ROUND(I175*H175,2)</f>
        <v>0</v>
      </c>
      <c r="BL175" s="17" t="s">
        <v>140</v>
      </c>
      <c r="BM175" s="229" t="s">
        <v>200</v>
      </c>
    </row>
    <row r="176" spans="1:47" s="2" customFormat="1" ht="12">
      <c r="A176" s="38"/>
      <c r="B176" s="39"/>
      <c r="C176" s="40"/>
      <c r="D176" s="231" t="s">
        <v>142</v>
      </c>
      <c r="E176" s="40"/>
      <c r="F176" s="232" t="s">
        <v>199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142</v>
      </c>
      <c r="AU176" s="17" t="s">
        <v>89</v>
      </c>
    </row>
    <row r="177" spans="1:51" s="13" customFormat="1" ht="12">
      <c r="A177" s="13"/>
      <c r="B177" s="236"/>
      <c r="C177" s="237"/>
      <c r="D177" s="231" t="s">
        <v>144</v>
      </c>
      <c r="E177" s="238" t="s">
        <v>1</v>
      </c>
      <c r="F177" s="239" t="s">
        <v>201</v>
      </c>
      <c r="G177" s="237"/>
      <c r="H177" s="240">
        <v>9.88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144</v>
      </c>
      <c r="AU177" s="246" t="s">
        <v>89</v>
      </c>
      <c r="AV177" s="13" t="s">
        <v>89</v>
      </c>
      <c r="AW177" s="13" t="s">
        <v>30</v>
      </c>
      <c r="AX177" s="13" t="s">
        <v>73</v>
      </c>
      <c r="AY177" s="246" t="s">
        <v>131</v>
      </c>
    </row>
    <row r="178" spans="1:51" s="13" customFormat="1" ht="12">
      <c r="A178" s="13"/>
      <c r="B178" s="236"/>
      <c r="C178" s="237"/>
      <c r="D178" s="231" t="s">
        <v>144</v>
      </c>
      <c r="E178" s="238" t="s">
        <v>1</v>
      </c>
      <c r="F178" s="239" t="s">
        <v>202</v>
      </c>
      <c r="G178" s="237"/>
      <c r="H178" s="240">
        <v>13.2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144</v>
      </c>
      <c r="AU178" s="246" t="s">
        <v>89</v>
      </c>
      <c r="AV178" s="13" t="s">
        <v>89</v>
      </c>
      <c r="AW178" s="13" t="s">
        <v>30</v>
      </c>
      <c r="AX178" s="13" t="s">
        <v>73</v>
      </c>
      <c r="AY178" s="246" t="s">
        <v>131</v>
      </c>
    </row>
    <row r="179" spans="1:51" s="14" customFormat="1" ht="12">
      <c r="A179" s="14"/>
      <c r="B179" s="247"/>
      <c r="C179" s="248"/>
      <c r="D179" s="231" t="s">
        <v>144</v>
      </c>
      <c r="E179" s="249" t="s">
        <v>1</v>
      </c>
      <c r="F179" s="250" t="s">
        <v>170</v>
      </c>
      <c r="G179" s="248"/>
      <c r="H179" s="251">
        <v>23.08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144</v>
      </c>
      <c r="AU179" s="257" t="s">
        <v>89</v>
      </c>
      <c r="AV179" s="14" t="s">
        <v>140</v>
      </c>
      <c r="AW179" s="14" t="s">
        <v>30</v>
      </c>
      <c r="AX179" s="14" t="s">
        <v>81</v>
      </c>
      <c r="AY179" s="257" t="s">
        <v>131</v>
      </c>
    </row>
    <row r="180" spans="1:65" s="2" customFormat="1" ht="37.8" customHeight="1">
      <c r="A180" s="38"/>
      <c r="B180" s="39"/>
      <c r="C180" s="218" t="s">
        <v>203</v>
      </c>
      <c r="D180" s="218" t="s">
        <v>135</v>
      </c>
      <c r="E180" s="219" t="s">
        <v>204</v>
      </c>
      <c r="F180" s="220" t="s">
        <v>205</v>
      </c>
      <c r="G180" s="221" t="s">
        <v>206</v>
      </c>
      <c r="H180" s="222">
        <v>1</v>
      </c>
      <c r="I180" s="223"/>
      <c r="J180" s="224">
        <f>ROUND(I180*H180,2)</f>
        <v>0</v>
      </c>
      <c r="K180" s="220" t="s">
        <v>1</v>
      </c>
      <c r="L180" s="44"/>
      <c r="M180" s="225" t="s">
        <v>1</v>
      </c>
      <c r="N180" s="226" t="s">
        <v>39</v>
      </c>
      <c r="O180" s="91"/>
      <c r="P180" s="227">
        <f>O180*H180</f>
        <v>0</v>
      </c>
      <c r="Q180" s="227">
        <v>0.4417</v>
      </c>
      <c r="R180" s="227">
        <f>Q180*H180</f>
        <v>0.4417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140</v>
      </c>
      <c r="AT180" s="229" t="s">
        <v>135</v>
      </c>
      <c r="AU180" s="229" t="s">
        <v>89</v>
      </c>
      <c r="AY180" s="17" t="s">
        <v>131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89</v>
      </c>
      <c r="BK180" s="230">
        <f>ROUND(I180*H180,2)</f>
        <v>0</v>
      </c>
      <c r="BL180" s="17" t="s">
        <v>140</v>
      </c>
      <c r="BM180" s="229" t="s">
        <v>207</v>
      </c>
    </row>
    <row r="181" spans="1:47" s="2" customFormat="1" ht="12">
      <c r="A181" s="38"/>
      <c r="B181" s="39"/>
      <c r="C181" s="40"/>
      <c r="D181" s="231" t="s">
        <v>142</v>
      </c>
      <c r="E181" s="40"/>
      <c r="F181" s="232" t="s">
        <v>205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142</v>
      </c>
      <c r="AU181" s="17" t="s">
        <v>89</v>
      </c>
    </row>
    <row r="182" spans="1:65" s="2" customFormat="1" ht="37.8" customHeight="1">
      <c r="A182" s="38"/>
      <c r="B182" s="39"/>
      <c r="C182" s="258" t="s">
        <v>7</v>
      </c>
      <c r="D182" s="258" t="s">
        <v>208</v>
      </c>
      <c r="E182" s="259" t="s">
        <v>209</v>
      </c>
      <c r="F182" s="260" t="s">
        <v>210</v>
      </c>
      <c r="G182" s="261" t="s">
        <v>206</v>
      </c>
      <c r="H182" s="262">
        <v>1</v>
      </c>
      <c r="I182" s="263"/>
      <c r="J182" s="264">
        <f>ROUND(I182*H182,2)</f>
        <v>0</v>
      </c>
      <c r="K182" s="260" t="s">
        <v>1</v>
      </c>
      <c r="L182" s="265"/>
      <c r="M182" s="266" t="s">
        <v>1</v>
      </c>
      <c r="N182" s="267" t="s">
        <v>39</v>
      </c>
      <c r="O182" s="91"/>
      <c r="P182" s="227">
        <f>O182*H182</f>
        <v>0</v>
      </c>
      <c r="Q182" s="227">
        <v>0.01249</v>
      </c>
      <c r="R182" s="227">
        <f>Q182*H182</f>
        <v>0.01249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211</v>
      </c>
      <c r="AT182" s="229" t="s">
        <v>208</v>
      </c>
      <c r="AU182" s="229" t="s">
        <v>89</v>
      </c>
      <c r="AY182" s="17" t="s">
        <v>131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89</v>
      </c>
      <c r="BK182" s="230">
        <f>ROUND(I182*H182,2)</f>
        <v>0</v>
      </c>
      <c r="BL182" s="17" t="s">
        <v>140</v>
      </c>
      <c r="BM182" s="229" t="s">
        <v>212</v>
      </c>
    </row>
    <row r="183" spans="1:47" s="2" customFormat="1" ht="12">
      <c r="A183" s="38"/>
      <c r="B183" s="39"/>
      <c r="C183" s="40"/>
      <c r="D183" s="231" t="s">
        <v>142</v>
      </c>
      <c r="E183" s="40"/>
      <c r="F183" s="232" t="s">
        <v>210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142</v>
      </c>
      <c r="AU183" s="17" t="s">
        <v>89</v>
      </c>
    </row>
    <row r="184" spans="1:63" s="12" customFormat="1" ht="22.8" customHeight="1">
      <c r="A184" s="12"/>
      <c r="B184" s="202"/>
      <c r="C184" s="203"/>
      <c r="D184" s="204" t="s">
        <v>72</v>
      </c>
      <c r="E184" s="216" t="s">
        <v>213</v>
      </c>
      <c r="F184" s="216" t="s">
        <v>214</v>
      </c>
      <c r="G184" s="203"/>
      <c r="H184" s="203"/>
      <c r="I184" s="206"/>
      <c r="J184" s="217">
        <f>BK184</f>
        <v>0</v>
      </c>
      <c r="K184" s="203"/>
      <c r="L184" s="208"/>
      <c r="M184" s="209"/>
      <c r="N184" s="210"/>
      <c r="O184" s="210"/>
      <c r="P184" s="211">
        <f>SUM(P185:P195)</f>
        <v>0</v>
      </c>
      <c r="Q184" s="210"/>
      <c r="R184" s="211">
        <f>SUM(R185:R195)</f>
        <v>0.002</v>
      </c>
      <c r="S184" s="210"/>
      <c r="T184" s="212">
        <f>SUM(T185:T195)</f>
        <v>0.7579999999999999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3" t="s">
        <v>81</v>
      </c>
      <c r="AT184" s="214" t="s">
        <v>72</v>
      </c>
      <c r="AU184" s="214" t="s">
        <v>81</v>
      </c>
      <c r="AY184" s="213" t="s">
        <v>131</v>
      </c>
      <c r="BK184" s="215">
        <f>SUM(BK185:BK195)</f>
        <v>0</v>
      </c>
    </row>
    <row r="185" spans="1:65" s="2" customFormat="1" ht="21.75" customHeight="1">
      <c r="A185" s="38"/>
      <c r="B185" s="39"/>
      <c r="C185" s="218" t="s">
        <v>8</v>
      </c>
      <c r="D185" s="218" t="s">
        <v>135</v>
      </c>
      <c r="E185" s="219" t="s">
        <v>215</v>
      </c>
      <c r="F185" s="220" t="s">
        <v>216</v>
      </c>
      <c r="G185" s="221" t="s">
        <v>138</v>
      </c>
      <c r="H185" s="222">
        <v>2</v>
      </c>
      <c r="I185" s="223"/>
      <c r="J185" s="224">
        <f>ROUND(I185*H185,2)</f>
        <v>0</v>
      </c>
      <c r="K185" s="220" t="s">
        <v>139</v>
      </c>
      <c r="L185" s="44"/>
      <c r="M185" s="225" t="s">
        <v>1</v>
      </c>
      <c r="N185" s="226" t="s">
        <v>39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0.261</v>
      </c>
      <c r="T185" s="228">
        <f>S185*H185</f>
        <v>0.522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140</v>
      </c>
      <c r="AT185" s="229" t="s">
        <v>135</v>
      </c>
      <c r="AU185" s="229" t="s">
        <v>89</v>
      </c>
      <c r="AY185" s="17" t="s">
        <v>131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89</v>
      </c>
      <c r="BK185" s="230">
        <f>ROUND(I185*H185,2)</f>
        <v>0</v>
      </c>
      <c r="BL185" s="17" t="s">
        <v>140</v>
      </c>
      <c r="BM185" s="229" t="s">
        <v>217</v>
      </c>
    </row>
    <row r="186" spans="1:47" s="2" customFormat="1" ht="12">
      <c r="A186" s="38"/>
      <c r="B186" s="39"/>
      <c r="C186" s="40"/>
      <c r="D186" s="231" t="s">
        <v>142</v>
      </c>
      <c r="E186" s="40"/>
      <c r="F186" s="232" t="s">
        <v>218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142</v>
      </c>
      <c r="AU186" s="17" t="s">
        <v>89</v>
      </c>
    </row>
    <row r="187" spans="1:51" s="13" customFormat="1" ht="12">
      <c r="A187" s="13"/>
      <c r="B187" s="236"/>
      <c r="C187" s="237"/>
      <c r="D187" s="231" t="s">
        <v>144</v>
      </c>
      <c r="E187" s="238" t="s">
        <v>1</v>
      </c>
      <c r="F187" s="239" t="s">
        <v>219</v>
      </c>
      <c r="G187" s="237"/>
      <c r="H187" s="240">
        <v>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144</v>
      </c>
      <c r="AU187" s="246" t="s">
        <v>89</v>
      </c>
      <c r="AV187" s="13" t="s">
        <v>89</v>
      </c>
      <c r="AW187" s="13" t="s">
        <v>30</v>
      </c>
      <c r="AX187" s="13" t="s">
        <v>81</v>
      </c>
      <c r="AY187" s="246" t="s">
        <v>131</v>
      </c>
    </row>
    <row r="188" spans="1:65" s="2" customFormat="1" ht="21.75" customHeight="1">
      <c r="A188" s="38"/>
      <c r="B188" s="39"/>
      <c r="C188" s="218" t="s">
        <v>220</v>
      </c>
      <c r="D188" s="218" t="s">
        <v>135</v>
      </c>
      <c r="E188" s="219" t="s">
        <v>221</v>
      </c>
      <c r="F188" s="220" t="s">
        <v>222</v>
      </c>
      <c r="G188" s="221" t="s">
        <v>138</v>
      </c>
      <c r="H188" s="222">
        <v>1</v>
      </c>
      <c r="I188" s="223"/>
      <c r="J188" s="224">
        <f>ROUND(I188*H188,2)</f>
        <v>0</v>
      </c>
      <c r="K188" s="220" t="s">
        <v>139</v>
      </c>
      <c r="L188" s="44"/>
      <c r="M188" s="225" t="s">
        <v>1</v>
      </c>
      <c r="N188" s="226" t="s">
        <v>39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0.076</v>
      </c>
      <c r="T188" s="228">
        <f>S188*H188</f>
        <v>0.076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140</v>
      </c>
      <c r="AT188" s="229" t="s">
        <v>135</v>
      </c>
      <c r="AU188" s="229" t="s">
        <v>89</v>
      </c>
      <c r="AY188" s="17" t="s">
        <v>131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89</v>
      </c>
      <c r="BK188" s="230">
        <f>ROUND(I188*H188,2)</f>
        <v>0</v>
      </c>
      <c r="BL188" s="17" t="s">
        <v>140</v>
      </c>
      <c r="BM188" s="229" t="s">
        <v>223</v>
      </c>
    </row>
    <row r="189" spans="1:47" s="2" customFormat="1" ht="12">
      <c r="A189" s="38"/>
      <c r="B189" s="39"/>
      <c r="C189" s="40"/>
      <c r="D189" s="231" t="s">
        <v>142</v>
      </c>
      <c r="E189" s="40"/>
      <c r="F189" s="232" t="s">
        <v>224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142</v>
      </c>
      <c r="AU189" s="17" t="s">
        <v>89</v>
      </c>
    </row>
    <row r="190" spans="1:65" s="2" customFormat="1" ht="24.15" customHeight="1">
      <c r="A190" s="38"/>
      <c r="B190" s="39"/>
      <c r="C190" s="218" t="s">
        <v>225</v>
      </c>
      <c r="D190" s="218" t="s">
        <v>135</v>
      </c>
      <c r="E190" s="219" t="s">
        <v>226</v>
      </c>
      <c r="F190" s="220" t="s">
        <v>227</v>
      </c>
      <c r="G190" s="221" t="s">
        <v>149</v>
      </c>
      <c r="H190" s="222">
        <v>6</v>
      </c>
      <c r="I190" s="223"/>
      <c r="J190" s="224">
        <f>ROUND(I190*H190,2)</f>
        <v>0</v>
      </c>
      <c r="K190" s="220" t="s">
        <v>139</v>
      </c>
      <c r="L190" s="44"/>
      <c r="M190" s="225" t="s">
        <v>1</v>
      </c>
      <c r="N190" s="226" t="s">
        <v>39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140</v>
      </c>
      <c r="AT190" s="229" t="s">
        <v>135</v>
      </c>
      <c r="AU190" s="229" t="s">
        <v>89</v>
      </c>
      <c r="AY190" s="17" t="s">
        <v>131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89</v>
      </c>
      <c r="BK190" s="230">
        <f>ROUND(I190*H190,2)</f>
        <v>0</v>
      </c>
      <c r="BL190" s="17" t="s">
        <v>140</v>
      </c>
      <c r="BM190" s="229" t="s">
        <v>228</v>
      </c>
    </row>
    <row r="191" spans="1:47" s="2" customFormat="1" ht="12">
      <c r="A191" s="38"/>
      <c r="B191" s="39"/>
      <c r="C191" s="40"/>
      <c r="D191" s="231" t="s">
        <v>142</v>
      </c>
      <c r="E191" s="40"/>
      <c r="F191" s="232" t="s">
        <v>229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142</v>
      </c>
      <c r="AU191" s="17" t="s">
        <v>89</v>
      </c>
    </row>
    <row r="192" spans="1:65" s="2" customFormat="1" ht="21.75" customHeight="1">
      <c r="A192" s="38"/>
      <c r="B192" s="39"/>
      <c r="C192" s="218" t="s">
        <v>230</v>
      </c>
      <c r="D192" s="218" t="s">
        <v>135</v>
      </c>
      <c r="E192" s="219" t="s">
        <v>231</v>
      </c>
      <c r="F192" s="220" t="s">
        <v>232</v>
      </c>
      <c r="G192" s="221" t="s">
        <v>149</v>
      </c>
      <c r="H192" s="222">
        <v>20</v>
      </c>
      <c r="I192" s="223"/>
      <c r="J192" s="224">
        <f>ROUND(I192*H192,2)</f>
        <v>0</v>
      </c>
      <c r="K192" s="220" t="s">
        <v>139</v>
      </c>
      <c r="L192" s="44"/>
      <c r="M192" s="225" t="s">
        <v>1</v>
      </c>
      <c r="N192" s="226" t="s">
        <v>39</v>
      </c>
      <c r="O192" s="91"/>
      <c r="P192" s="227">
        <f>O192*H192</f>
        <v>0</v>
      </c>
      <c r="Q192" s="227">
        <v>5E-05</v>
      </c>
      <c r="R192" s="227">
        <f>Q192*H192</f>
        <v>0.001</v>
      </c>
      <c r="S192" s="227">
        <v>0.003</v>
      </c>
      <c r="T192" s="228">
        <f>S192*H192</f>
        <v>0.06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140</v>
      </c>
      <c r="AT192" s="229" t="s">
        <v>135</v>
      </c>
      <c r="AU192" s="229" t="s">
        <v>89</v>
      </c>
      <c r="AY192" s="17" t="s">
        <v>131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89</v>
      </c>
      <c r="BK192" s="230">
        <f>ROUND(I192*H192,2)</f>
        <v>0</v>
      </c>
      <c r="BL192" s="17" t="s">
        <v>140</v>
      </c>
      <c r="BM192" s="229" t="s">
        <v>233</v>
      </c>
    </row>
    <row r="193" spans="1:47" s="2" customFormat="1" ht="12">
      <c r="A193" s="38"/>
      <c r="B193" s="39"/>
      <c r="C193" s="40"/>
      <c r="D193" s="231" t="s">
        <v>142</v>
      </c>
      <c r="E193" s="40"/>
      <c r="F193" s="232" t="s">
        <v>234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142</v>
      </c>
      <c r="AU193" s="17" t="s">
        <v>89</v>
      </c>
    </row>
    <row r="194" spans="1:65" s="2" customFormat="1" ht="21.75" customHeight="1">
      <c r="A194" s="38"/>
      <c r="B194" s="39"/>
      <c r="C194" s="218" t="s">
        <v>235</v>
      </c>
      <c r="D194" s="218" t="s">
        <v>135</v>
      </c>
      <c r="E194" s="219" t="s">
        <v>236</v>
      </c>
      <c r="F194" s="220" t="s">
        <v>237</v>
      </c>
      <c r="G194" s="221" t="s">
        <v>149</v>
      </c>
      <c r="H194" s="222">
        <v>20</v>
      </c>
      <c r="I194" s="223"/>
      <c r="J194" s="224">
        <f>ROUND(I194*H194,2)</f>
        <v>0</v>
      </c>
      <c r="K194" s="220" t="s">
        <v>139</v>
      </c>
      <c r="L194" s="44"/>
      <c r="M194" s="225" t="s">
        <v>1</v>
      </c>
      <c r="N194" s="226" t="s">
        <v>39</v>
      </c>
      <c r="O194" s="91"/>
      <c r="P194" s="227">
        <f>O194*H194</f>
        <v>0</v>
      </c>
      <c r="Q194" s="227">
        <v>5E-05</v>
      </c>
      <c r="R194" s="227">
        <f>Q194*H194</f>
        <v>0.001</v>
      </c>
      <c r="S194" s="227">
        <v>0.005</v>
      </c>
      <c r="T194" s="228">
        <f>S194*H194</f>
        <v>0.1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140</v>
      </c>
      <c r="AT194" s="229" t="s">
        <v>135</v>
      </c>
      <c r="AU194" s="229" t="s">
        <v>89</v>
      </c>
      <c r="AY194" s="17" t="s">
        <v>131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89</v>
      </c>
      <c r="BK194" s="230">
        <f>ROUND(I194*H194,2)</f>
        <v>0</v>
      </c>
      <c r="BL194" s="17" t="s">
        <v>140</v>
      </c>
      <c r="BM194" s="229" t="s">
        <v>238</v>
      </c>
    </row>
    <row r="195" spans="1:47" s="2" customFormat="1" ht="12">
      <c r="A195" s="38"/>
      <c r="B195" s="39"/>
      <c r="C195" s="40"/>
      <c r="D195" s="231" t="s">
        <v>142</v>
      </c>
      <c r="E195" s="40"/>
      <c r="F195" s="232" t="s">
        <v>239</v>
      </c>
      <c r="G195" s="40"/>
      <c r="H195" s="40"/>
      <c r="I195" s="233"/>
      <c r="J195" s="40"/>
      <c r="K195" s="40"/>
      <c r="L195" s="44"/>
      <c r="M195" s="234"/>
      <c r="N195" s="23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142</v>
      </c>
      <c r="AU195" s="17" t="s">
        <v>89</v>
      </c>
    </row>
    <row r="196" spans="1:63" s="12" customFormat="1" ht="25.9" customHeight="1">
      <c r="A196" s="12"/>
      <c r="B196" s="202"/>
      <c r="C196" s="203"/>
      <c r="D196" s="204" t="s">
        <v>72</v>
      </c>
      <c r="E196" s="205" t="s">
        <v>240</v>
      </c>
      <c r="F196" s="205" t="s">
        <v>241</v>
      </c>
      <c r="G196" s="203"/>
      <c r="H196" s="203"/>
      <c r="I196" s="206"/>
      <c r="J196" s="207">
        <f>BK196</f>
        <v>0</v>
      </c>
      <c r="K196" s="203"/>
      <c r="L196" s="208"/>
      <c r="M196" s="209"/>
      <c r="N196" s="210"/>
      <c r="O196" s="210"/>
      <c r="P196" s="211">
        <f>SUM(P197:P206)</f>
        <v>0</v>
      </c>
      <c r="Q196" s="210"/>
      <c r="R196" s="211">
        <f>SUM(R197:R206)</f>
        <v>0</v>
      </c>
      <c r="S196" s="210"/>
      <c r="T196" s="212">
        <f>SUM(T197:T206)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81</v>
      </c>
      <c r="AT196" s="214" t="s">
        <v>72</v>
      </c>
      <c r="AU196" s="214" t="s">
        <v>73</v>
      </c>
      <c r="AY196" s="213" t="s">
        <v>131</v>
      </c>
      <c r="BK196" s="215">
        <f>SUM(BK197:BK206)</f>
        <v>0</v>
      </c>
    </row>
    <row r="197" spans="1:65" s="2" customFormat="1" ht="21.75" customHeight="1">
      <c r="A197" s="38"/>
      <c r="B197" s="39"/>
      <c r="C197" s="218" t="s">
        <v>242</v>
      </c>
      <c r="D197" s="218" t="s">
        <v>135</v>
      </c>
      <c r="E197" s="219" t="s">
        <v>243</v>
      </c>
      <c r="F197" s="220" t="s">
        <v>244</v>
      </c>
      <c r="G197" s="221" t="s">
        <v>245</v>
      </c>
      <c r="H197" s="222">
        <v>5.834</v>
      </c>
      <c r="I197" s="223"/>
      <c r="J197" s="224">
        <f>ROUND(I197*H197,2)</f>
        <v>0</v>
      </c>
      <c r="K197" s="220" t="s">
        <v>1</v>
      </c>
      <c r="L197" s="44"/>
      <c r="M197" s="225" t="s">
        <v>1</v>
      </c>
      <c r="N197" s="226" t="s">
        <v>39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140</v>
      </c>
      <c r="AT197" s="229" t="s">
        <v>135</v>
      </c>
      <c r="AU197" s="229" t="s">
        <v>81</v>
      </c>
      <c r="AY197" s="17" t="s">
        <v>131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89</v>
      </c>
      <c r="BK197" s="230">
        <f>ROUND(I197*H197,2)</f>
        <v>0</v>
      </c>
      <c r="BL197" s="17" t="s">
        <v>140</v>
      </c>
      <c r="BM197" s="229" t="s">
        <v>246</v>
      </c>
    </row>
    <row r="198" spans="1:47" s="2" customFormat="1" ht="12">
      <c r="A198" s="38"/>
      <c r="B198" s="39"/>
      <c r="C198" s="40"/>
      <c r="D198" s="231" t="s">
        <v>142</v>
      </c>
      <c r="E198" s="40"/>
      <c r="F198" s="232" t="s">
        <v>244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142</v>
      </c>
      <c r="AU198" s="17" t="s">
        <v>81</v>
      </c>
    </row>
    <row r="199" spans="1:65" s="2" customFormat="1" ht="24.15" customHeight="1">
      <c r="A199" s="38"/>
      <c r="B199" s="39"/>
      <c r="C199" s="218" t="s">
        <v>247</v>
      </c>
      <c r="D199" s="218" t="s">
        <v>135</v>
      </c>
      <c r="E199" s="219" t="s">
        <v>248</v>
      </c>
      <c r="F199" s="220" t="s">
        <v>249</v>
      </c>
      <c r="G199" s="221" t="s">
        <v>245</v>
      </c>
      <c r="H199" s="222">
        <v>87.51</v>
      </c>
      <c r="I199" s="223"/>
      <c r="J199" s="224">
        <f>ROUND(I199*H199,2)</f>
        <v>0</v>
      </c>
      <c r="K199" s="220" t="s">
        <v>1</v>
      </c>
      <c r="L199" s="44"/>
      <c r="M199" s="225" t="s">
        <v>1</v>
      </c>
      <c r="N199" s="226" t="s">
        <v>39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140</v>
      </c>
      <c r="AT199" s="229" t="s">
        <v>135</v>
      </c>
      <c r="AU199" s="229" t="s">
        <v>81</v>
      </c>
      <c r="AY199" s="17" t="s">
        <v>131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89</v>
      </c>
      <c r="BK199" s="230">
        <f>ROUND(I199*H199,2)</f>
        <v>0</v>
      </c>
      <c r="BL199" s="17" t="s">
        <v>140</v>
      </c>
      <c r="BM199" s="229" t="s">
        <v>250</v>
      </c>
    </row>
    <row r="200" spans="1:47" s="2" customFormat="1" ht="12">
      <c r="A200" s="38"/>
      <c r="B200" s="39"/>
      <c r="C200" s="40"/>
      <c r="D200" s="231" t="s">
        <v>142</v>
      </c>
      <c r="E200" s="40"/>
      <c r="F200" s="232" t="s">
        <v>249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142</v>
      </c>
      <c r="AU200" s="17" t="s">
        <v>81</v>
      </c>
    </row>
    <row r="201" spans="1:65" s="2" customFormat="1" ht="24.15" customHeight="1">
      <c r="A201" s="38"/>
      <c r="B201" s="39"/>
      <c r="C201" s="218" t="s">
        <v>251</v>
      </c>
      <c r="D201" s="218" t="s">
        <v>135</v>
      </c>
      <c r="E201" s="219" t="s">
        <v>252</v>
      </c>
      <c r="F201" s="220" t="s">
        <v>253</v>
      </c>
      <c r="G201" s="221" t="s">
        <v>245</v>
      </c>
      <c r="H201" s="222">
        <v>5.834</v>
      </c>
      <c r="I201" s="223"/>
      <c r="J201" s="224">
        <f>ROUND(I201*H201,2)</f>
        <v>0</v>
      </c>
      <c r="K201" s="220" t="s">
        <v>1</v>
      </c>
      <c r="L201" s="44"/>
      <c r="M201" s="225" t="s">
        <v>1</v>
      </c>
      <c r="N201" s="226" t="s">
        <v>39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140</v>
      </c>
      <c r="AT201" s="229" t="s">
        <v>135</v>
      </c>
      <c r="AU201" s="229" t="s">
        <v>81</v>
      </c>
      <c r="AY201" s="17" t="s">
        <v>131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89</v>
      </c>
      <c r="BK201" s="230">
        <f>ROUND(I201*H201,2)</f>
        <v>0</v>
      </c>
      <c r="BL201" s="17" t="s">
        <v>140</v>
      </c>
      <c r="BM201" s="229" t="s">
        <v>254</v>
      </c>
    </row>
    <row r="202" spans="1:47" s="2" customFormat="1" ht="12">
      <c r="A202" s="38"/>
      <c r="B202" s="39"/>
      <c r="C202" s="40"/>
      <c r="D202" s="231" t="s">
        <v>142</v>
      </c>
      <c r="E202" s="40"/>
      <c r="F202" s="232" t="s">
        <v>253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142</v>
      </c>
      <c r="AU202" s="17" t="s">
        <v>81</v>
      </c>
    </row>
    <row r="203" spans="1:65" s="2" customFormat="1" ht="16.5" customHeight="1">
      <c r="A203" s="38"/>
      <c r="B203" s="39"/>
      <c r="C203" s="218" t="s">
        <v>255</v>
      </c>
      <c r="D203" s="218" t="s">
        <v>135</v>
      </c>
      <c r="E203" s="219" t="s">
        <v>256</v>
      </c>
      <c r="F203" s="220" t="s">
        <v>257</v>
      </c>
      <c r="G203" s="221" t="s">
        <v>245</v>
      </c>
      <c r="H203" s="222">
        <v>5.834</v>
      </c>
      <c r="I203" s="223"/>
      <c r="J203" s="224">
        <f>ROUND(I203*H203,2)</f>
        <v>0</v>
      </c>
      <c r="K203" s="220" t="s">
        <v>1</v>
      </c>
      <c r="L203" s="44"/>
      <c r="M203" s="225" t="s">
        <v>1</v>
      </c>
      <c r="N203" s="226" t="s">
        <v>39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140</v>
      </c>
      <c r="AT203" s="229" t="s">
        <v>135</v>
      </c>
      <c r="AU203" s="229" t="s">
        <v>81</v>
      </c>
      <c r="AY203" s="17" t="s">
        <v>131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89</v>
      </c>
      <c r="BK203" s="230">
        <f>ROUND(I203*H203,2)</f>
        <v>0</v>
      </c>
      <c r="BL203" s="17" t="s">
        <v>140</v>
      </c>
      <c r="BM203" s="229" t="s">
        <v>258</v>
      </c>
    </row>
    <row r="204" spans="1:47" s="2" customFormat="1" ht="12">
      <c r="A204" s="38"/>
      <c r="B204" s="39"/>
      <c r="C204" s="40"/>
      <c r="D204" s="231" t="s">
        <v>142</v>
      </c>
      <c r="E204" s="40"/>
      <c r="F204" s="232" t="s">
        <v>257</v>
      </c>
      <c r="G204" s="40"/>
      <c r="H204" s="40"/>
      <c r="I204" s="233"/>
      <c r="J204" s="40"/>
      <c r="K204" s="40"/>
      <c r="L204" s="44"/>
      <c r="M204" s="234"/>
      <c r="N204" s="235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142</v>
      </c>
      <c r="AU204" s="17" t="s">
        <v>81</v>
      </c>
    </row>
    <row r="205" spans="1:65" s="2" customFormat="1" ht="37.8" customHeight="1">
      <c r="A205" s="38"/>
      <c r="B205" s="39"/>
      <c r="C205" s="218" t="s">
        <v>259</v>
      </c>
      <c r="D205" s="218" t="s">
        <v>135</v>
      </c>
      <c r="E205" s="219" t="s">
        <v>260</v>
      </c>
      <c r="F205" s="220" t="s">
        <v>261</v>
      </c>
      <c r="G205" s="221" t="s">
        <v>245</v>
      </c>
      <c r="H205" s="222">
        <v>5.834</v>
      </c>
      <c r="I205" s="223"/>
      <c r="J205" s="224">
        <f>ROUND(I205*H205,2)</f>
        <v>0</v>
      </c>
      <c r="K205" s="220" t="s">
        <v>1</v>
      </c>
      <c r="L205" s="44"/>
      <c r="M205" s="225" t="s">
        <v>1</v>
      </c>
      <c r="N205" s="226" t="s">
        <v>39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140</v>
      </c>
      <c r="AT205" s="229" t="s">
        <v>135</v>
      </c>
      <c r="AU205" s="229" t="s">
        <v>81</v>
      </c>
      <c r="AY205" s="17" t="s">
        <v>131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89</v>
      </c>
      <c r="BK205" s="230">
        <f>ROUND(I205*H205,2)</f>
        <v>0</v>
      </c>
      <c r="BL205" s="17" t="s">
        <v>140</v>
      </c>
      <c r="BM205" s="229" t="s">
        <v>262</v>
      </c>
    </row>
    <row r="206" spans="1:47" s="2" customFormat="1" ht="12">
      <c r="A206" s="38"/>
      <c r="B206" s="39"/>
      <c r="C206" s="40"/>
      <c r="D206" s="231" t="s">
        <v>142</v>
      </c>
      <c r="E206" s="40"/>
      <c r="F206" s="232" t="s">
        <v>261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142</v>
      </c>
      <c r="AU206" s="17" t="s">
        <v>81</v>
      </c>
    </row>
    <row r="207" spans="1:63" s="12" customFormat="1" ht="25.9" customHeight="1">
      <c r="A207" s="12"/>
      <c r="B207" s="202"/>
      <c r="C207" s="203"/>
      <c r="D207" s="204" t="s">
        <v>72</v>
      </c>
      <c r="E207" s="205" t="s">
        <v>263</v>
      </c>
      <c r="F207" s="205" t="s">
        <v>264</v>
      </c>
      <c r="G207" s="203"/>
      <c r="H207" s="203"/>
      <c r="I207" s="206"/>
      <c r="J207" s="207">
        <f>BK207</f>
        <v>0</v>
      </c>
      <c r="K207" s="203"/>
      <c r="L207" s="208"/>
      <c r="M207" s="209"/>
      <c r="N207" s="210"/>
      <c r="O207" s="210"/>
      <c r="P207" s="211">
        <f>SUM(P208:P209)</f>
        <v>0</v>
      </c>
      <c r="Q207" s="210"/>
      <c r="R207" s="211">
        <f>SUM(R208:R209)</f>
        <v>0</v>
      </c>
      <c r="S207" s="210"/>
      <c r="T207" s="212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81</v>
      </c>
      <c r="AT207" s="214" t="s">
        <v>72</v>
      </c>
      <c r="AU207" s="214" t="s">
        <v>73</v>
      </c>
      <c r="AY207" s="213" t="s">
        <v>131</v>
      </c>
      <c r="BK207" s="215">
        <f>SUM(BK208:BK209)</f>
        <v>0</v>
      </c>
    </row>
    <row r="208" spans="1:65" s="2" customFormat="1" ht="37.8" customHeight="1">
      <c r="A208" s="38"/>
      <c r="B208" s="39"/>
      <c r="C208" s="218" t="s">
        <v>265</v>
      </c>
      <c r="D208" s="218" t="s">
        <v>135</v>
      </c>
      <c r="E208" s="219" t="s">
        <v>266</v>
      </c>
      <c r="F208" s="220" t="s">
        <v>267</v>
      </c>
      <c r="G208" s="221" t="s">
        <v>245</v>
      </c>
      <c r="H208" s="222">
        <v>6.34</v>
      </c>
      <c r="I208" s="223"/>
      <c r="J208" s="224">
        <f>ROUND(I208*H208,2)</f>
        <v>0</v>
      </c>
      <c r="K208" s="220" t="s">
        <v>1</v>
      </c>
      <c r="L208" s="44"/>
      <c r="M208" s="225" t="s">
        <v>1</v>
      </c>
      <c r="N208" s="226" t="s">
        <v>39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140</v>
      </c>
      <c r="AT208" s="229" t="s">
        <v>135</v>
      </c>
      <c r="AU208" s="229" t="s">
        <v>81</v>
      </c>
      <c r="AY208" s="17" t="s">
        <v>131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89</v>
      </c>
      <c r="BK208" s="230">
        <f>ROUND(I208*H208,2)</f>
        <v>0</v>
      </c>
      <c r="BL208" s="17" t="s">
        <v>140</v>
      </c>
      <c r="BM208" s="229" t="s">
        <v>268</v>
      </c>
    </row>
    <row r="209" spans="1:47" s="2" customFormat="1" ht="12">
      <c r="A209" s="38"/>
      <c r="B209" s="39"/>
      <c r="C209" s="40"/>
      <c r="D209" s="231" t="s">
        <v>142</v>
      </c>
      <c r="E209" s="40"/>
      <c r="F209" s="232" t="s">
        <v>267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142</v>
      </c>
      <c r="AU209" s="17" t="s">
        <v>81</v>
      </c>
    </row>
    <row r="210" spans="1:63" s="12" customFormat="1" ht="25.9" customHeight="1">
      <c r="A210" s="12"/>
      <c r="B210" s="202"/>
      <c r="C210" s="203"/>
      <c r="D210" s="204" t="s">
        <v>72</v>
      </c>
      <c r="E210" s="205" t="s">
        <v>269</v>
      </c>
      <c r="F210" s="205" t="s">
        <v>270</v>
      </c>
      <c r="G210" s="203"/>
      <c r="H210" s="203"/>
      <c r="I210" s="206"/>
      <c r="J210" s="207">
        <f>BK210</f>
        <v>0</v>
      </c>
      <c r="K210" s="203"/>
      <c r="L210" s="208"/>
      <c r="M210" s="209"/>
      <c r="N210" s="210"/>
      <c r="O210" s="210"/>
      <c r="P210" s="211">
        <f>P211+P226+P241+P280+P283+P364+P377+P388+P393+P402+P436</f>
        <v>0</v>
      </c>
      <c r="Q210" s="210"/>
      <c r="R210" s="211">
        <f>R211+R226+R241+R280+R283+R364+R377+R388+R393+R402+R436</f>
        <v>4.13441564</v>
      </c>
      <c r="S210" s="210"/>
      <c r="T210" s="212">
        <f>T211+T226+T241+T280+T283+T364+T377+T388+T393+T402+T436</f>
        <v>5.07648955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3" t="s">
        <v>89</v>
      </c>
      <c r="AT210" s="214" t="s">
        <v>72</v>
      </c>
      <c r="AU210" s="214" t="s">
        <v>73</v>
      </c>
      <c r="AY210" s="213" t="s">
        <v>131</v>
      </c>
      <c r="BK210" s="215">
        <f>BK211+BK226+BK241+BK280+BK283+BK364+BK377+BK388+BK393+BK402+BK436</f>
        <v>0</v>
      </c>
    </row>
    <row r="211" spans="1:63" s="12" customFormat="1" ht="22.8" customHeight="1">
      <c r="A211" s="12"/>
      <c r="B211" s="202"/>
      <c r="C211" s="203"/>
      <c r="D211" s="204" t="s">
        <v>72</v>
      </c>
      <c r="E211" s="216" t="s">
        <v>271</v>
      </c>
      <c r="F211" s="216" t="s">
        <v>272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SUM(P212:P225)</f>
        <v>0</v>
      </c>
      <c r="Q211" s="210"/>
      <c r="R211" s="211">
        <f>SUM(R212:R225)</f>
        <v>0.012344999999999998</v>
      </c>
      <c r="S211" s="210"/>
      <c r="T211" s="212">
        <f>SUM(T212:T225)</f>
        <v>0.08883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89</v>
      </c>
      <c r="AT211" s="214" t="s">
        <v>72</v>
      </c>
      <c r="AU211" s="214" t="s">
        <v>81</v>
      </c>
      <c r="AY211" s="213" t="s">
        <v>131</v>
      </c>
      <c r="BK211" s="215">
        <f>SUM(BK212:BK225)</f>
        <v>0</v>
      </c>
    </row>
    <row r="212" spans="1:65" s="2" customFormat="1" ht="16.5" customHeight="1">
      <c r="A212" s="38"/>
      <c r="B212" s="39"/>
      <c r="C212" s="218" t="s">
        <v>273</v>
      </c>
      <c r="D212" s="218" t="s">
        <v>135</v>
      </c>
      <c r="E212" s="219" t="s">
        <v>274</v>
      </c>
      <c r="F212" s="220" t="s">
        <v>275</v>
      </c>
      <c r="G212" s="221" t="s">
        <v>206</v>
      </c>
      <c r="H212" s="222">
        <v>1</v>
      </c>
      <c r="I212" s="223"/>
      <c r="J212" s="224">
        <f>ROUND(I212*H212,2)</f>
        <v>0</v>
      </c>
      <c r="K212" s="220" t="s">
        <v>139</v>
      </c>
      <c r="L212" s="44"/>
      <c r="M212" s="225" t="s">
        <v>1</v>
      </c>
      <c r="N212" s="226" t="s">
        <v>39</v>
      </c>
      <c r="O212" s="91"/>
      <c r="P212" s="227">
        <f>O212*H212</f>
        <v>0</v>
      </c>
      <c r="Q212" s="227">
        <v>0.00179</v>
      </c>
      <c r="R212" s="227">
        <f>Q212*H212</f>
        <v>0.00179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140</v>
      </c>
      <c r="AT212" s="229" t="s">
        <v>135</v>
      </c>
      <c r="AU212" s="229" t="s">
        <v>89</v>
      </c>
      <c r="AY212" s="17" t="s">
        <v>131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89</v>
      </c>
      <c r="BK212" s="230">
        <f>ROUND(I212*H212,2)</f>
        <v>0</v>
      </c>
      <c r="BL212" s="17" t="s">
        <v>140</v>
      </c>
      <c r="BM212" s="229" t="s">
        <v>276</v>
      </c>
    </row>
    <row r="213" spans="1:47" s="2" customFormat="1" ht="12">
      <c r="A213" s="38"/>
      <c r="B213" s="39"/>
      <c r="C213" s="40"/>
      <c r="D213" s="231" t="s">
        <v>142</v>
      </c>
      <c r="E213" s="40"/>
      <c r="F213" s="232" t="s">
        <v>277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142</v>
      </c>
      <c r="AU213" s="17" t="s">
        <v>89</v>
      </c>
    </row>
    <row r="214" spans="1:65" s="2" customFormat="1" ht="16.5" customHeight="1">
      <c r="A214" s="38"/>
      <c r="B214" s="39"/>
      <c r="C214" s="218" t="s">
        <v>278</v>
      </c>
      <c r="D214" s="218" t="s">
        <v>135</v>
      </c>
      <c r="E214" s="219" t="s">
        <v>279</v>
      </c>
      <c r="F214" s="220" t="s">
        <v>280</v>
      </c>
      <c r="G214" s="221" t="s">
        <v>149</v>
      </c>
      <c r="H214" s="222">
        <v>2</v>
      </c>
      <c r="I214" s="223"/>
      <c r="J214" s="224">
        <f>ROUND(I214*H214,2)</f>
        <v>0</v>
      </c>
      <c r="K214" s="220" t="s">
        <v>139</v>
      </c>
      <c r="L214" s="44"/>
      <c r="M214" s="225" t="s">
        <v>1</v>
      </c>
      <c r="N214" s="226" t="s">
        <v>39</v>
      </c>
      <c r="O214" s="91"/>
      <c r="P214" s="227">
        <f>O214*H214</f>
        <v>0</v>
      </c>
      <c r="Q214" s="227">
        <v>0.00036</v>
      </c>
      <c r="R214" s="227">
        <f>Q214*H214</f>
        <v>0.00072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220</v>
      </c>
      <c r="AT214" s="229" t="s">
        <v>135</v>
      </c>
      <c r="AU214" s="229" t="s">
        <v>89</v>
      </c>
      <c r="AY214" s="17" t="s">
        <v>131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89</v>
      </c>
      <c r="BK214" s="230">
        <f>ROUND(I214*H214,2)</f>
        <v>0</v>
      </c>
      <c r="BL214" s="17" t="s">
        <v>220</v>
      </c>
      <c r="BM214" s="229" t="s">
        <v>281</v>
      </c>
    </row>
    <row r="215" spans="1:47" s="2" customFormat="1" ht="12">
      <c r="A215" s="38"/>
      <c r="B215" s="39"/>
      <c r="C215" s="40"/>
      <c r="D215" s="231" t="s">
        <v>142</v>
      </c>
      <c r="E215" s="40"/>
      <c r="F215" s="232" t="s">
        <v>282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142</v>
      </c>
      <c r="AU215" s="17" t="s">
        <v>89</v>
      </c>
    </row>
    <row r="216" spans="1:65" s="2" customFormat="1" ht="16.5" customHeight="1">
      <c r="A216" s="38"/>
      <c r="B216" s="39"/>
      <c r="C216" s="218" t="s">
        <v>283</v>
      </c>
      <c r="D216" s="218" t="s">
        <v>135</v>
      </c>
      <c r="E216" s="219" t="s">
        <v>284</v>
      </c>
      <c r="F216" s="220" t="s">
        <v>285</v>
      </c>
      <c r="G216" s="221" t="s">
        <v>149</v>
      </c>
      <c r="H216" s="222">
        <v>1</v>
      </c>
      <c r="I216" s="223"/>
      <c r="J216" s="224">
        <f>ROUND(I216*H216,2)</f>
        <v>0</v>
      </c>
      <c r="K216" s="220" t="s">
        <v>139</v>
      </c>
      <c r="L216" s="44"/>
      <c r="M216" s="225" t="s">
        <v>1</v>
      </c>
      <c r="N216" s="226" t="s">
        <v>39</v>
      </c>
      <c r="O216" s="91"/>
      <c r="P216" s="227">
        <f>O216*H216</f>
        <v>0</v>
      </c>
      <c r="Q216" s="227">
        <v>0.00047</v>
      </c>
      <c r="R216" s="227">
        <f>Q216*H216</f>
        <v>0.00047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220</v>
      </c>
      <c r="AT216" s="229" t="s">
        <v>135</v>
      </c>
      <c r="AU216" s="229" t="s">
        <v>89</v>
      </c>
      <c r="AY216" s="17" t="s">
        <v>131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89</v>
      </c>
      <c r="BK216" s="230">
        <f>ROUND(I216*H216,2)</f>
        <v>0</v>
      </c>
      <c r="BL216" s="17" t="s">
        <v>220</v>
      </c>
      <c r="BM216" s="229" t="s">
        <v>286</v>
      </c>
    </row>
    <row r="217" spans="1:47" s="2" customFormat="1" ht="12">
      <c r="A217" s="38"/>
      <c r="B217" s="39"/>
      <c r="C217" s="40"/>
      <c r="D217" s="231" t="s">
        <v>142</v>
      </c>
      <c r="E217" s="40"/>
      <c r="F217" s="232" t="s">
        <v>287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142</v>
      </c>
      <c r="AU217" s="17" t="s">
        <v>89</v>
      </c>
    </row>
    <row r="218" spans="1:65" s="2" customFormat="1" ht="16.5" customHeight="1">
      <c r="A218" s="38"/>
      <c r="B218" s="39"/>
      <c r="C218" s="218" t="s">
        <v>288</v>
      </c>
      <c r="D218" s="218" t="s">
        <v>135</v>
      </c>
      <c r="E218" s="219" t="s">
        <v>289</v>
      </c>
      <c r="F218" s="220" t="s">
        <v>290</v>
      </c>
      <c r="G218" s="221" t="s">
        <v>149</v>
      </c>
      <c r="H218" s="222">
        <v>5.5</v>
      </c>
      <c r="I218" s="223"/>
      <c r="J218" s="224">
        <f>ROUND(I218*H218,2)</f>
        <v>0</v>
      </c>
      <c r="K218" s="220" t="s">
        <v>139</v>
      </c>
      <c r="L218" s="44"/>
      <c r="M218" s="225" t="s">
        <v>1</v>
      </c>
      <c r="N218" s="226" t="s">
        <v>39</v>
      </c>
      <c r="O218" s="91"/>
      <c r="P218" s="227">
        <f>O218*H218</f>
        <v>0</v>
      </c>
      <c r="Q218" s="227">
        <v>0.00073</v>
      </c>
      <c r="R218" s="227">
        <f>Q218*H218</f>
        <v>0.0040149999999999995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220</v>
      </c>
      <c r="AT218" s="229" t="s">
        <v>135</v>
      </c>
      <c r="AU218" s="229" t="s">
        <v>89</v>
      </c>
      <c r="AY218" s="17" t="s">
        <v>131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89</v>
      </c>
      <c r="BK218" s="230">
        <f>ROUND(I218*H218,2)</f>
        <v>0</v>
      </c>
      <c r="BL218" s="17" t="s">
        <v>220</v>
      </c>
      <c r="BM218" s="229" t="s">
        <v>291</v>
      </c>
    </row>
    <row r="219" spans="1:47" s="2" customFormat="1" ht="12">
      <c r="A219" s="38"/>
      <c r="B219" s="39"/>
      <c r="C219" s="40"/>
      <c r="D219" s="231" t="s">
        <v>142</v>
      </c>
      <c r="E219" s="40"/>
      <c r="F219" s="232" t="s">
        <v>292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142</v>
      </c>
      <c r="AU219" s="17" t="s">
        <v>89</v>
      </c>
    </row>
    <row r="220" spans="1:65" s="2" customFormat="1" ht="24.15" customHeight="1">
      <c r="A220" s="38"/>
      <c r="B220" s="39"/>
      <c r="C220" s="218" t="s">
        <v>293</v>
      </c>
      <c r="D220" s="218" t="s">
        <v>135</v>
      </c>
      <c r="E220" s="219" t="s">
        <v>294</v>
      </c>
      <c r="F220" s="220" t="s">
        <v>295</v>
      </c>
      <c r="G220" s="221" t="s">
        <v>206</v>
      </c>
      <c r="H220" s="222">
        <v>3</v>
      </c>
      <c r="I220" s="223"/>
      <c r="J220" s="224">
        <f>ROUND(I220*H220,2)</f>
        <v>0</v>
      </c>
      <c r="K220" s="220" t="s">
        <v>139</v>
      </c>
      <c r="L220" s="44"/>
      <c r="M220" s="225" t="s">
        <v>1</v>
      </c>
      <c r="N220" s="226" t="s">
        <v>39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0.02961</v>
      </c>
      <c r="T220" s="228">
        <f>S220*H220</f>
        <v>0.08883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220</v>
      </c>
      <c r="AT220" s="229" t="s">
        <v>135</v>
      </c>
      <c r="AU220" s="229" t="s">
        <v>89</v>
      </c>
      <c r="AY220" s="17" t="s">
        <v>131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89</v>
      </c>
      <c r="BK220" s="230">
        <f>ROUND(I220*H220,2)</f>
        <v>0</v>
      </c>
      <c r="BL220" s="17" t="s">
        <v>220</v>
      </c>
      <c r="BM220" s="229" t="s">
        <v>296</v>
      </c>
    </row>
    <row r="221" spans="1:47" s="2" customFormat="1" ht="12">
      <c r="A221" s="38"/>
      <c r="B221" s="39"/>
      <c r="C221" s="40"/>
      <c r="D221" s="231" t="s">
        <v>142</v>
      </c>
      <c r="E221" s="40"/>
      <c r="F221" s="232" t="s">
        <v>297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142</v>
      </c>
      <c r="AU221" s="17" t="s">
        <v>89</v>
      </c>
    </row>
    <row r="222" spans="1:65" s="2" customFormat="1" ht="24.15" customHeight="1">
      <c r="A222" s="38"/>
      <c r="B222" s="39"/>
      <c r="C222" s="218" t="s">
        <v>298</v>
      </c>
      <c r="D222" s="218" t="s">
        <v>135</v>
      </c>
      <c r="E222" s="219" t="s">
        <v>299</v>
      </c>
      <c r="F222" s="220" t="s">
        <v>300</v>
      </c>
      <c r="G222" s="221" t="s">
        <v>206</v>
      </c>
      <c r="H222" s="222">
        <v>1</v>
      </c>
      <c r="I222" s="223"/>
      <c r="J222" s="224">
        <f>ROUND(I222*H222,2)</f>
        <v>0</v>
      </c>
      <c r="K222" s="220" t="s">
        <v>139</v>
      </c>
      <c r="L222" s="44"/>
      <c r="M222" s="225" t="s">
        <v>1</v>
      </c>
      <c r="N222" s="226" t="s">
        <v>39</v>
      </c>
      <c r="O222" s="91"/>
      <c r="P222" s="227">
        <f>O222*H222</f>
        <v>0</v>
      </c>
      <c r="Q222" s="227">
        <v>0.00535</v>
      </c>
      <c r="R222" s="227">
        <f>Q222*H222</f>
        <v>0.00535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220</v>
      </c>
      <c r="AT222" s="229" t="s">
        <v>135</v>
      </c>
      <c r="AU222" s="229" t="s">
        <v>89</v>
      </c>
      <c r="AY222" s="17" t="s">
        <v>131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89</v>
      </c>
      <c r="BK222" s="230">
        <f>ROUND(I222*H222,2)</f>
        <v>0</v>
      </c>
      <c r="BL222" s="17" t="s">
        <v>220</v>
      </c>
      <c r="BM222" s="229" t="s">
        <v>301</v>
      </c>
    </row>
    <row r="223" spans="1:47" s="2" customFormat="1" ht="12">
      <c r="A223" s="38"/>
      <c r="B223" s="39"/>
      <c r="C223" s="40"/>
      <c r="D223" s="231" t="s">
        <v>142</v>
      </c>
      <c r="E223" s="40"/>
      <c r="F223" s="232" t="s">
        <v>302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142</v>
      </c>
      <c r="AU223" s="17" t="s">
        <v>89</v>
      </c>
    </row>
    <row r="224" spans="1:65" s="2" customFormat="1" ht="21.75" customHeight="1">
      <c r="A224" s="38"/>
      <c r="B224" s="39"/>
      <c r="C224" s="218" t="s">
        <v>303</v>
      </c>
      <c r="D224" s="218" t="s">
        <v>135</v>
      </c>
      <c r="E224" s="219" t="s">
        <v>304</v>
      </c>
      <c r="F224" s="220" t="s">
        <v>305</v>
      </c>
      <c r="G224" s="221" t="s">
        <v>149</v>
      </c>
      <c r="H224" s="222">
        <v>8.5</v>
      </c>
      <c r="I224" s="223"/>
      <c r="J224" s="224">
        <f>ROUND(I224*H224,2)</f>
        <v>0</v>
      </c>
      <c r="K224" s="220" t="s">
        <v>139</v>
      </c>
      <c r="L224" s="44"/>
      <c r="M224" s="225" t="s">
        <v>1</v>
      </c>
      <c r="N224" s="226" t="s">
        <v>39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220</v>
      </c>
      <c r="AT224" s="229" t="s">
        <v>135</v>
      </c>
      <c r="AU224" s="229" t="s">
        <v>89</v>
      </c>
      <c r="AY224" s="17" t="s">
        <v>131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89</v>
      </c>
      <c r="BK224" s="230">
        <f>ROUND(I224*H224,2)</f>
        <v>0</v>
      </c>
      <c r="BL224" s="17" t="s">
        <v>220</v>
      </c>
      <c r="BM224" s="229" t="s">
        <v>306</v>
      </c>
    </row>
    <row r="225" spans="1:47" s="2" customFormat="1" ht="12">
      <c r="A225" s="38"/>
      <c r="B225" s="39"/>
      <c r="C225" s="40"/>
      <c r="D225" s="231" t="s">
        <v>142</v>
      </c>
      <c r="E225" s="40"/>
      <c r="F225" s="232" t="s">
        <v>307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142</v>
      </c>
      <c r="AU225" s="17" t="s">
        <v>89</v>
      </c>
    </row>
    <row r="226" spans="1:63" s="12" customFormat="1" ht="22.8" customHeight="1">
      <c r="A226" s="12"/>
      <c r="B226" s="202"/>
      <c r="C226" s="203"/>
      <c r="D226" s="204" t="s">
        <v>72</v>
      </c>
      <c r="E226" s="216" t="s">
        <v>308</v>
      </c>
      <c r="F226" s="216" t="s">
        <v>309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SUM(P227:P240)</f>
        <v>0</v>
      </c>
      <c r="Q226" s="210"/>
      <c r="R226" s="211">
        <f>SUM(R227:R240)</f>
        <v>0.043160000000000004</v>
      </c>
      <c r="S226" s="210"/>
      <c r="T226" s="212">
        <f>SUM(T227:T240)</f>
        <v>0.06845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89</v>
      </c>
      <c r="AT226" s="214" t="s">
        <v>72</v>
      </c>
      <c r="AU226" s="214" t="s">
        <v>81</v>
      </c>
      <c r="AY226" s="213" t="s">
        <v>131</v>
      </c>
      <c r="BK226" s="215">
        <f>SUM(BK227:BK240)</f>
        <v>0</v>
      </c>
    </row>
    <row r="227" spans="1:65" s="2" customFormat="1" ht="16.5" customHeight="1">
      <c r="A227" s="38"/>
      <c r="B227" s="39"/>
      <c r="C227" s="218" t="s">
        <v>310</v>
      </c>
      <c r="D227" s="218" t="s">
        <v>135</v>
      </c>
      <c r="E227" s="219" t="s">
        <v>311</v>
      </c>
      <c r="F227" s="220" t="s">
        <v>312</v>
      </c>
      <c r="G227" s="221" t="s">
        <v>149</v>
      </c>
      <c r="H227" s="222">
        <v>20</v>
      </c>
      <c r="I227" s="223"/>
      <c r="J227" s="224">
        <f>ROUND(I227*H227,2)</f>
        <v>0</v>
      </c>
      <c r="K227" s="220" t="s">
        <v>139</v>
      </c>
      <c r="L227" s="44"/>
      <c r="M227" s="225" t="s">
        <v>1</v>
      </c>
      <c r="N227" s="226" t="s">
        <v>39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0.00028</v>
      </c>
      <c r="T227" s="228">
        <f>S227*H227</f>
        <v>0.005599999999999999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220</v>
      </c>
      <c r="AT227" s="229" t="s">
        <v>135</v>
      </c>
      <c r="AU227" s="229" t="s">
        <v>89</v>
      </c>
      <c r="AY227" s="17" t="s">
        <v>131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89</v>
      </c>
      <c r="BK227" s="230">
        <f>ROUND(I227*H227,2)</f>
        <v>0</v>
      </c>
      <c r="BL227" s="17" t="s">
        <v>220</v>
      </c>
      <c r="BM227" s="229" t="s">
        <v>313</v>
      </c>
    </row>
    <row r="228" spans="1:47" s="2" customFormat="1" ht="12">
      <c r="A228" s="38"/>
      <c r="B228" s="39"/>
      <c r="C228" s="40"/>
      <c r="D228" s="231" t="s">
        <v>142</v>
      </c>
      <c r="E228" s="40"/>
      <c r="F228" s="232" t="s">
        <v>314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142</v>
      </c>
      <c r="AU228" s="17" t="s">
        <v>89</v>
      </c>
    </row>
    <row r="229" spans="1:65" s="2" customFormat="1" ht="37.8" customHeight="1">
      <c r="A229" s="38"/>
      <c r="B229" s="39"/>
      <c r="C229" s="218" t="s">
        <v>315</v>
      </c>
      <c r="D229" s="218" t="s">
        <v>135</v>
      </c>
      <c r="E229" s="219" t="s">
        <v>316</v>
      </c>
      <c r="F229" s="220" t="s">
        <v>317</v>
      </c>
      <c r="G229" s="221" t="s">
        <v>149</v>
      </c>
      <c r="H229" s="222">
        <v>10</v>
      </c>
      <c r="I229" s="223"/>
      <c r="J229" s="224">
        <f>ROUND(I229*H229,2)</f>
        <v>0</v>
      </c>
      <c r="K229" s="220" t="s">
        <v>139</v>
      </c>
      <c r="L229" s="44"/>
      <c r="M229" s="225" t="s">
        <v>1</v>
      </c>
      <c r="N229" s="226" t="s">
        <v>39</v>
      </c>
      <c r="O229" s="91"/>
      <c r="P229" s="227">
        <f>O229*H229</f>
        <v>0</v>
      </c>
      <c r="Q229" s="227">
        <v>5E-05</v>
      </c>
      <c r="R229" s="227">
        <f>Q229*H229</f>
        <v>0.0005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220</v>
      </c>
      <c r="AT229" s="229" t="s">
        <v>135</v>
      </c>
      <c r="AU229" s="229" t="s">
        <v>89</v>
      </c>
      <c r="AY229" s="17" t="s">
        <v>131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89</v>
      </c>
      <c r="BK229" s="230">
        <f>ROUND(I229*H229,2)</f>
        <v>0</v>
      </c>
      <c r="BL229" s="17" t="s">
        <v>220</v>
      </c>
      <c r="BM229" s="229" t="s">
        <v>318</v>
      </c>
    </row>
    <row r="230" spans="1:47" s="2" customFormat="1" ht="12">
      <c r="A230" s="38"/>
      <c r="B230" s="39"/>
      <c r="C230" s="40"/>
      <c r="D230" s="231" t="s">
        <v>142</v>
      </c>
      <c r="E230" s="40"/>
      <c r="F230" s="232" t="s">
        <v>319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142</v>
      </c>
      <c r="AU230" s="17" t="s">
        <v>89</v>
      </c>
    </row>
    <row r="231" spans="1:65" s="2" customFormat="1" ht="24.15" customHeight="1">
      <c r="A231" s="38"/>
      <c r="B231" s="39"/>
      <c r="C231" s="218" t="s">
        <v>320</v>
      </c>
      <c r="D231" s="218" t="s">
        <v>135</v>
      </c>
      <c r="E231" s="219" t="s">
        <v>321</v>
      </c>
      <c r="F231" s="220" t="s">
        <v>322</v>
      </c>
      <c r="G231" s="221" t="s">
        <v>149</v>
      </c>
      <c r="H231" s="222">
        <v>10</v>
      </c>
      <c r="I231" s="223"/>
      <c r="J231" s="224">
        <f>ROUND(I231*H231,2)</f>
        <v>0</v>
      </c>
      <c r="K231" s="220" t="s">
        <v>139</v>
      </c>
      <c r="L231" s="44"/>
      <c r="M231" s="225" t="s">
        <v>1</v>
      </c>
      <c r="N231" s="226" t="s">
        <v>39</v>
      </c>
      <c r="O231" s="91"/>
      <c r="P231" s="227">
        <f>O231*H231</f>
        <v>0</v>
      </c>
      <c r="Q231" s="227">
        <v>0.00084</v>
      </c>
      <c r="R231" s="227">
        <f>Q231*H231</f>
        <v>0.008400000000000001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220</v>
      </c>
      <c r="AT231" s="229" t="s">
        <v>135</v>
      </c>
      <c r="AU231" s="229" t="s">
        <v>89</v>
      </c>
      <c r="AY231" s="17" t="s">
        <v>131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89</v>
      </c>
      <c r="BK231" s="230">
        <f>ROUND(I231*H231,2)</f>
        <v>0</v>
      </c>
      <c r="BL231" s="17" t="s">
        <v>220</v>
      </c>
      <c r="BM231" s="229" t="s">
        <v>323</v>
      </c>
    </row>
    <row r="232" spans="1:47" s="2" customFormat="1" ht="12">
      <c r="A232" s="38"/>
      <c r="B232" s="39"/>
      <c r="C232" s="40"/>
      <c r="D232" s="231" t="s">
        <v>142</v>
      </c>
      <c r="E232" s="40"/>
      <c r="F232" s="232" t="s">
        <v>324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142</v>
      </c>
      <c r="AU232" s="17" t="s">
        <v>89</v>
      </c>
    </row>
    <row r="233" spans="1:65" s="2" customFormat="1" ht="16.5" customHeight="1">
      <c r="A233" s="38"/>
      <c r="B233" s="39"/>
      <c r="C233" s="218" t="s">
        <v>325</v>
      </c>
      <c r="D233" s="218" t="s">
        <v>135</v>
      </c>
      <c r="E233" s="219" t="s">
        <v>326</v>
      </c>
      <c r="F233" s="220" t="s">
        <v>327</v>
      </c>
      <c r="G233" s="221" t="s">
        <v>328</v>
      </c>
      <c r="H233" s="222">
        <v>1</v>
      </c>
      <c r="I233" s="223"/>
      <c r="J233" s="224">
        <f>ROUND(I233*H233,2)</f>
        <v>0</v>
      </c>
      <c r="K233" s="220" t="s">
        <v>139</v>
      </c>
      <c r="L233" s="44"/>
      <c r="M233" s="225" t="s">
        <v>1</v>
      </c>
      <c r="N233" s="226" t="s">
        <v>39</v>
      </c>
      <c r="O233" s="91"/>
      <c r="P233" s="227">
        <f>O233*H233</f>
        <v>0</v>
      </c>
      <c r="Q233" s="227">
        <v>0.00281</v>
      </c>
      <c r="R233" s="227">
        <f>Q233*H233</f>
        <v>0.00281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220</v>
      </c>
      <c r="AT233" s="229" t="s">
        <v>135</v>
      </c>
      <c r="AU233" s="229" t="s">
        <v>89</v>
      </c>
      <c r="AY233" s="17" t="s">
        <v>131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89</v>
      </c>
      <c r="BK233" s="230">
        <f>ROUND(I233*H233,2)</f>
        <v>0</v>
      </c>
      <c r="BL233" s="17" t="s">
        <v>220</v>
      </c>
      <c r="BM233" s="229" t="s">
        <v>329</v>
      </c>
    </row>
    <row r="234" spans="1:65" s="2" customFormat="1" ht="37.8" customHeight="1">
      <c r="A234" s="38"/>
      <c r="B234" s="39"/>
      <c r="C234" s="218" t="s">
        <v>330</v>
      </c>
      <c r="D234" s="218" t="s">
        <v>135</v>
      </c>
      <c r="E234" s="219" t="s">
        <v>331</v>
      </c>
      <c r="F234" s="220" t="s">
        <v>332</v>
      </c>
      <c r="G234" s="221" t="s">
        <v>149</v>
      </c>
      <c r="H234" s="222">
        <v>10</v>
      </c>
      <c r="I234" s="223"/>
      <c r="J234" s="224">
        <f>ROUND(I234*H234,2)</f>
        <v>0</v>
      </c>
      <c r="K234" s="220" t="s">
        <v>139</v>
      </c>
      <c r="L234" s="44"/>
      <c r="M234" s="225" t="s">
        <v>1</v>
      </c>
      <c r="N234" s="226" t="s">
        <v>39</v>
      </c>
      <c r="O234" s="91"/>
      <c r="P234" s="227">
        <f>O234*H234</f>
        <v>0</v>
      </c>
      <c r="Q234" s="227">
        <v>7E-05</v>
      </c>
      <c r="R234" s="227">
        <f>Q234*H234</f>
        <v>0.0006999999999999999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220</v>
      </c>
      <c r="AT234" s="229" t="s">
        <v>135</v>
      </c>
      <c r="AU234" s="229" t="s">
        <v>89</v>
      </c>
      <c r="AY234" s="17" t="s">
        <v>131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89</v>
      </c>
      <c r="BK234" s="230">
        <f>ROUND(I234*H234,2)</f>
        <v>0</v>
      </c>
      <c r="BL234" s="17" t="s">
        <v>220</v>
      </c>
      <c r="BM234" s="229" t="s">
        <v>333</v>
      </c>
    </row>
    <row r="235" spans="1:47" s="2" customFormat="1" ht="12">
      <c r="A235" s="38"/>
      <c r="B235" s="39"/>
      <c r="C235" s="40"/>
      <c r="D235" s="231" t="s">
        <v>142</v>
      </c>
      <c r="E235" s="40"/>
      <c r="F235" s="232" t="s">
        <v>334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142</v>
      </c>
      <c r="AU235" s="17" t="s">
        <v>89</v>
      </c>
    </row>
    <row r="236" spans="1:65" s="2" customFormat="1" ht="16.5" customHeight="1">
      <c r="A236" s="38"/>
      <c r="B236" s="39"/>
      <c r="C236" s="218" t="s">
        <v>335</v>
      </c>
      <c r="D236" s="218" t="s">
        <v>135</v>
      </c>
      <c r="E236" s="219" t="s">
        <v>336</v>
      </c>
      <c r="F236" s="220" t="s">
        <v>337</v>
      </c>
      <c r="G236" s="221" t="s">
        <v>149</v>
      </c>
      <c r="H236" s="222">
        <v>20</v>
      </c>
      <c r="I236" s="223"/>
      <c r="J236" s="224">
        <f>ROUND(I236*H236,2)</f>
        <v>0</v>
      </c>
      <c r="K236" s="220" t="s">
        <v>139</v>
      </c>
      <c r="L236" s="44"/>
      <c r="M236" s="225" t="s">
        <v>1</v>
      </c>
      <c r="N236" s="226" t="s">
        <v>39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0.00023</v>
      </c>
      <c r="T236" s="228">
        <f>S236*H236</f>
        <v>0.0046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220</v>
      </c>
      <c r="AT236" s="229" t="s">
        <v>135</v>
      </c>
      <c r="AU236" s="229" t="s">
        <v>89</v>
      </c>
      <c r="AY236" s="17" t="s">
        <v>131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89</v>
      </c>
      <c r="BK236" s="230">
        <f>ROUND(I236*H236,2)</f>
        <v>0</v>
      </c>
      <c r="BL236" s="17" t="s">
        <v>220</v>
      </c>
      <c r="BM236" s="229" t="s">
        <v>338</v>
      </c>
    </row>
    <row r="237" spans="1:47" s="2" customFormat="1" ht="12">
      <c r="A237" s="38"/>
      <c r="B237" s="39"/>
      <c r="C237" s="40"/>
      <c r="D237" s="231" t="s">
        <v>142</v>
      </c>
      <c r="E237" s="40"/>
      <c r="F237" s="232" t="s">
        <v>339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142</v>
      </c>
      <c r="AU237" s="17" t="s">
        <v>89</v>
      </c>
    </row>
    <row r="238" spans="1:65" s="2" customFormat="1" ht="16.5" customHeight="1">
      <c r="A238" s="38"/>
      <c r="B238" s="39"/>
      <c r="C238" s="218" t="s">
        <v>340</v>
      </c>
      <c r="D238" s="218" t="s">
        <v>135</v>
      </c>
      <c r="E238" s="219" t="s">
        <v>341</v>
      </c>
      <c r="F238" s="220" t="s">
        <v>342</v>
      </c>
      <c r="G238" s="221" t="s">
        <v>206</v>
      </c>
      <c r="H238" s="222">
        <v>5</v>
      </c>
      <c r="I238" s="223"/>
      <c r="J238" s="224">
        <f>ROUND(I238*H238,2)</f>
        <v>0</v>
      </c>
      <c r="K238" s="220" t="s">
        <v>139</v>
      </c>
      <c r="L238" s="44"/>
      <c r="M238" s="225" t="s">
        <v>1</v>
      </c>
      <c r="N238" s="226" t="s">
        <v>39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0.01165</v>
      </c>
      <c r="T238" s="228">
        <f>S238*H238</f>
        <v>0.05825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220</v>
      </c>
      <c r="AT238" s="229" t="s">
        <v>135</v>
      </c>
      <c r="AU238" s="229" t="s">
        <v>89</v>
      </c>
      <c r="AY238" s="17" t="s">
        <v>131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89</v>
      </c>
      <c r="BK238" s="230">
        <f>ROUND(I238*H238,2)</f>
        <v>0</v>
      </c>
      <c r="BL238" s="17" t="s">
        <v>220</v>
      </c>
      <c r="BM238" s="229" t="s">
        <v>343</v>
      </c>
    </row>
    <row r="239" spans="1:47" s="2" customFormat="1" ht="12">
      <c r="A239" s="38"/>
      <c r="B239" s="39"/>
      <c r="C239" s="40"/>
      <c r="D239" s="231" t="s">
        <v>142</v>
      </c>
      <c r="E239" s="40"/>
      <c r="F239" s="232" t="s">
        <v>342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142</v>
      </c>
      <c r="AU239" s="17" t="s">
        <v>89</v>
      </c>
    </row>
    <row r="240" spans="1:65" s="2" customFormat="1" ht="24.15" customHeight="1">
      <c r="A240" s="38"/>
      <c r="B240" s="39"/>
      <c r="C240" s="218" t="s">
        <v>344</v>
      </c>
      <c r="D240" s="218" t="s">
        <v>135</v>
      </c>
      <c r="E240" s="219" t="s">
        <v>345</v>
      </c>
      <c r="F240" s="220" t="s">
        <v>346</v>
      </c>
      <c r="G240" s="221" t="s">
        <v>206</v>
      </c>
      <c r="H240" s="222">
        <v>3</v>
      </c>
      <c r="I240" s="223"/>
      <c r="J240" s="224">
        <f>ROUND(I240*H240,2)</f>
        <v>0</v>
      </c>
      <c r="K240" s="220" t="s">
        <v>139</v>
      </c>
      <c r="L240" s="44"/>
      <c r="M240" s="225" t="s">
        <v>1</v>
      </c>
      <c r="N240" s="226" t="s">
        <v>39</v>
      </c>
      <c r="O240" s="91"/>
      <c r="P240" s="227">
        <f>O240*H240</f>
        <v>0</v>
      </c>
      <c r="Q240" s="227">
        <v>0.01025</v>
      </c>
      <c r="R240" s="227">
        <f>Q240*H240</f>
        <v>0.03075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220</v>
      </c>
      <c r="AT240" s="229" t="s">
        <v>135</v>
      </c>
      <c r="AU240" s="229" t="s">
        <v>89</v>
      </c>
      <c r="AY240" s="17" t="s">
        <v>131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89</v>
      </c>
      <c r="BK240" s="230">
        <f>ROUND(I240*H240,2)</f>
        <v>0</v>
      </c>
      <c r="BL240" s="17" t="s">
        <v>220</v>
      </c>
      <c r="BM240" s="229" t="s">
        <v>347</v>
      </c>
    </row>
    <row r="241" spans="1:63" s="12" customFormat="1" ht="22.8" customHeight="1">
      <c r="A241" s="12"/>
      <c r="B241" s="202"/>
      <c r="C241" s="203"/>
      <c r="D241" s="204" t="s">
        <v>72</v>
      </c>
      <c r="E241" s="216" t="s">
        <v>348</v>
      </c>
      <c r="F241" s="216" t="s">
        <v>349</v>
      </c>
      <c r="G241" s="203"/>
      <c r="H241" s="203"/>
      <c r="I241" s="206"/>
      <c r="J241" s="217">
        <f>BK241</f>
        <v>0</v>
      </c>
      <c r="K241" s="203"/>
      <c r="L241" s="208"/>
      <c r="M241" s="209"/>
      <c r="N241" s="210"/>
      <c r="O241" s="210"/>
      <c r="P241" s="211">
        <f>SUM(P242:P279)</f>
        <v>0</v>
      </c>
      <c r="Q241" s="210"/>
      <c r="R241" s="211">
        <f>SUM(R242:R279)</f>
        <v>0.11527</v>
      </c>
      <c r="S241" s="210"/>
      <c r="T241" s="212">
        <f>SUM(T242:T279)</f>
        <v>0.34896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3" t="s">
        <v>89</v>
      </c>
      <c r="AT241" s="214" t="s">
        <v>72</v>
      </c>
      <c r="AU241" s="214" t="s">
        <v>81</v>
      </c>
      <c r="AY241" s="213" t="s">
        <v>131</v>
      </c>
      <c r="BK241" s="215">
        <f>SUM(BK242:BK279)</f>
        <v>0</v>
      </c>
    </row>
    <row r="242" spans="1:65" s="2" customFormat="1" ht="21.75" customHeight="1">
      <c r="A242" s="38"/>
      <c r="B242" s="39"/>
      <c r="C242" s="218" t="s">
        <v>350</v>
      </c>
      <c r="D242" s="218" t="s">
        <v>135</v>
      </c>
      <c r="E242" s="219" t="s">
        <v>351</v>
      </c>
      <c r="F242" s="220" t="s">
        <v>352</v>
      </c>
      <c r="G242" s="221" t="s">
        <v>206</v>
      </c>
      <c r="H242" s="222">
        <v>1</v>
      </c>
      <c r="I242" s="223"/>
      <c r="J242" s="224">
        <f>ROUND(I242*H242,2)</f>
        <v>0</v>
      </c>
      <c r="K242" s="220" t="s">
        <v>139</v>
      </c>
      <c r="L242" s="44"/>
      <c r="M242" s="225" t="s">
        <v>1</v>
      </c>
      <c r="N242" s="226" t="s">
        <v>39</v>
      </c>
      <c r="O242" s="91"/>
      <c r="P242" s="227">
        <f>O242*H242</f>
        <v>0</v>
      </c>
      <c r="Q242" s="227">
        <v>0.00247</v>
      </c>
      <c r="R242" s="227">
        <f>Q242*H242</f>
        <v>0.00247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220</v>
      </c>
      <c r="AT242" s="229" t="s">
        <v>135</v>
      </c>
      <c r="AU242" s="229" t="s">
        <v>89</v>
      </c>
      <c r="AY242" s="17" t="s">
        <v>131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89</v>
      </c>
      <c r="BK242" s="230">
        <f>ROUND(I242*H242,2)</f>
        <v>0</v>
      </c>
      <c r="BL242" s="17" t="s">
        <v>220</v>
      </c>
      <c r="BM242" s="229" t="s">
        <v>353</v>
      </c>
    </row>
    <row r="243" spans="1:47" s="2" customFormat="1" ht="12">
      <c r="A243" s="38"/>
      <c r="B243" s="39"/>
      <c r="C243" s="40"/>
      <c r="D243" s="231" t="s">
        <v>142</v>
      </c>
      <c r="E243" s="40"/>
      <c r="F243" s="232" t="s">
        <v>354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142</v>
      </c>
      <c r="AU243" s="17" t="s">
        <v>89</v>
      </c>
    </row>
    <row r="244" spans="1:65" s="2" customFormat="1" ht="24.15" customHeight="1">
      <c r="A244" s="38"/>
      <c r="B244" s="39"/>
      <c r="C244" s="258" t="s">
        <v>355</v>
      </c>
      <c r="D244" s="258" t="s">
        <v>208</v>
      </c>
      <c r="E244" s="259" t="s">
        <v>356</v>
      </c>
      <c r="F244" s="260" t="s">
        <v>357</v>
      </c>
      <c r="G244" s="261" t="s">
        <v>206</v>
      </c>
      <c r="H244" s="262">
        <v>1</v>
      </c>
      <c r="I244" s="263"/>
      <c r="J244" s="264">
        <f>ROUND(I244*H244,2)</f>
        <v>0</v>
      </c>
      <c r="K244" s="260" t="s">
        <v>139</v>
      </c>
      <c r="L244" s="265"/>
      <c r="M244" s="266" t="s">
        <v>1</v>
      </c>
      <c r="N244" s="267" t="s">
        <v>39</v>
      </c>
      <c r="O244" s="91"/>
      <c r="P244" s="227">
        <f>O244*H244</f>
        <v>0</v>
      </c>
      <c r="Q244" s="227">
        <v>0.0145</v>
      </c>
      <c r="R244" s="227">
        <f>Q244*H244</f>
        <v>0.0145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358</v>
      </c>
      <c r="AT244" s="229" t="s">
        <v>208</v>
      </c>
      <c r="AU244" s="229" t="s">
        <v>89</v>
      </c>
      <c r="AY244" s="17" t="s">
        <v>131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89</v>
      </c>
      <c r="BK244" s="230">
        <f>ROUND(I244*H244,2)</f>
        <v>0</v>
      </c>
      <c r="BL244" s="17" t="s">
        <v>220</v>
      </c>
      <c r="BM244" s="229" t="s">
        <v>359</v>
      </c>
    </row>
    <row r="245" spans="1:47" s="2" customFormat="1" ht="12">
      <c r="A245" s="38"/>
      <c r="B245" s="39"/>
      <c r="C245" s="40"/>
      <c r="D245" s="231" t="s">
        <v>142</v>
      </c>
      <c r="E245" s="40"/>
      <c r="F245" s="232" t="s">
        <v>357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142</v>
      </c>
      <c r="AU245" s="17" t="s">
        <v>89</v>
      </c>
    </row>
    <row r="246" spans="1:65" s="2" customFormat="1" ht="24.15" customHeight="1">
      <c r="A246" s="38"/>
      <c r="B246" s="39"/>
      <c r="C246" s="258" t="s">
        <v>360</v>
      </c>
      <c r="D246" s="258" t="s">
        <v>208</v>
      </c>
      <c r="E246" s="259" t="s">
        <v>361</v>
      </c>
      <c r="F246" s="260" t="s">
        <v>362</v>
      </c>
      <c r="G246" s="261" t="s">
        <v>206</v>
      </c>
      <c r="H246" s="262">
        <v>1</v>
      </c>
      <c r="I246" s="263"/>
      <c r="J246" s="264">
        <f>ROUND(I246*H246,2)</f>
        <v>0</v>
      </c>
      <c r="K246" s="260" t="s">
        <v>139</v>
      </c>
      <c r="L246" s="265"/>
      <c r="M246" s="266" t="s">
        <v>1</v>
      </c>
      <c r="N246" s="267" t="s">
        <v>39</v>
      </c>
      <c r="O246" s="91"/>
      <c r="P246" s="227">
        <f>O246*H246</f>
        <v>0</v>
      </c>
      <c r="Q246" s="227">
        <v>0.001</v>
      </c>
      <c r="R246" s="227">
        <f>Q246*H246</f>
        <v>0.001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358</v>
      </c>
      <c r="AT246" s="229" t="s">
        <v>208</v>
      </c>
      <c r="AU246" s="229" t="s">
        <v>89</v>
      </c>
      <c r="AY246" s="17" t="s">
        <v>131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89</v>
      </c>
      <c r="BK246" s="230">
        <f>ROUND(I246*H246,2)</f>
        <v>0</v>
      </c>
      <c r="BL246" s="17" t="s">
        <v>220</v>
      </c>
      <c r="BM246" s="229" t="s">
        <v>363</v>
      </c>
    </row>
    <row r="247" spans="1:47" s="2" customFormat="1" ht="12">
      <c r="A247" s="38"/>
      <c r="B247" s="39"/>
      <c r="C247" s="40"/>
      <c r="D247" s="231" t="s">
        <v>142</v>
      </c>
      <c r="E247" s="40"/>
      <c r="F247" s="232" t="s">
        <v>362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142</v>
      </c>
      <c r="AU247" s="17" t="s">
        <v>89</v>
      </c>
    </row>
    <row r="248" spans="1:65" s="2" customFormat="1" ht="16.5" customHeight="1">
      <c r="A248" s="38"/>
      <c r="B248" s="39"/>
      <c r="C248" s="218" t="s">
        <v>89</v>
      </c>
      <c r="D248" s="218" t="s">
        <v>135</v>
      </c>
      <c r="E248" s="219" t="s">
        <v>364</v>
      </c>
      <c r="F248" s="220" t="s">
        <v>365</v>
      </c>
      <c r="G248" s="221" t="s">
        <v>366</v>
      </c>
      <c r="H248" s="222">
        <v>1</v>
      </c>
      <c r="I248" s="223"/>
      <c r="J248" s="224">
        <f>ROUND(I248*H248,2)</f>
        <v>0</v>
      </c>
      <c r="K248" s="220" t="s">
        <v>139</v>
      </c>
      <c r="L248" s="44"/>
      <c r="M248" s="225" t="s">
        <v>1</v>
      </c>
      <c r="N248" s="226" t="s">
        <v>39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0.01946</v>
      </c>
      <c r="T248" s="228">
        <f>S248*H248</f>
        <v>0.01946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220</v>
      </c>
      <c r="AT248" s="229" t="s">
        <v>135</v>
      </c>
      <c r="AU248" s="229" t="s">
        <v>89</v>
      </c>
      <c r="AY248" s="17" t="s">
        <v>131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89</v>
      </c>
      <c r="BK248" s="230">
        <f>ROUND(I248*H248,2)</f>
        <v>0</v>
      </c>
      <c r="BL248" s="17" t="s">
        <v>220</v>
      </c>
      <c r="BM248" s="229" t="s">
        <v>367</v>
      </c>
    </row>
    <row r="249" spans="1:47" s="2" customFormat="1" ht="12">
      <c r="A249" s="38"/>
      <c r="B249" s="39"/>
      <c r="C249" s="40"/>
      <c r="D249" s="231" t="s">
        <v>142</v>
      </c>
      <c r="E249" s="40"/>
      <c r="F249" s="232" t="s">
        <v>368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142</v>
      </c>
      <c r="AU249" s="17" t="s">
        <v>89</v>
      </c>
    </row>
    <row r="250" spans="1:65" s="2" customFormat="1" ht="24.15" customHeight="1">
      <c r="A250" s="38"/>
      <c r="B250" s="39"/>
      <c r="C250" s="218" t="s">
        <v>369</v>
      </c>
      <c r="D250" s="218" t="s">
        <v>135</v>
      </c>
      <c r="E250" s="219" t="s">
        <v>370</v>
      </c>
      <c r="F250" s="220" t="s">
        <v>371</v>
      </c>
      <c r="G250" s="221" t="s">
        <v>366</v>
      </c>
      <c r="H250" s="222">
        <v>2</v>
      </c>
      <c r="I250" s="223"/>
      <c r="J250" s="224">
        <f>ROUND(I250*H250,2)</f>
        <v>0</v>
      </c>
      <c r="K250" s="220" t="s">
        <v>139</v>
      </c>
      <c r="L250" s="44"/>
      <c r="M250" s="225" t="s">
        <v>1</v>
      </c>
      <c r="N250" s="226" t="s">
        <v>39</v>
      </c>
      <c r="O250" s="91"/>
      <c r="P250" s="227">
        <f>O250*H250</f>
        <v>0</v>
      </c>
      <c r="Q250" s="227">
        <v>0.01647</v>
      </c>
      <c r="R250" s="227">
        <f>Q250*H250</f>
        <v>0.03294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220</v>
      </c>
      <c r="AT250" s="229" t="s">
        <v>135</v>
      </c>
      <c r="AU250" s="229" t="s">
        <v>89</v>
      </c>
      <c r="AY250" s="17" t="s">
        <v>131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89</v>
      </c>
      <c r="BK250" s="230">
        <f>ROUND(I250*H250,2)</f>
        <v>0</v>
      </c>
      <c r="BL250" s="17" t="s">
        <v>220</v>
      </c>
      <c r="BM250" s="229" t="s">
        <v>372</v>
      </c>
    </row>
    <row r="251" spans="1:47" s="2" customFormat="1" ht="12">
      <c r="A251" s="38"/>
      <c r="B251" s="39"/>
      <c r="C251" s="40"/>
      <c r="D251" s="231" t="s">
        <v>142</v>
      </c>
      <c r="E251" s="40"/>
      <c r="F251" s="232" t="s">
        <v>373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142</v>
      </c>
      <c r="AU251" s="17" t="s">
        <v>89</v>
      </c>
    </row>
    <row r="252" spans="1:65" s="2" customFormat="1" ht="16.5" customHeight="1">
      <c r="A252" s="38"/>
      <c r="B252" s="39"/>
      <c r="C252" s="218" t="s">
        <v>374</v>
      </c>
      <c r="D252" s="218" t="s">
        <v>135</v>
      </c>
      <c r="E252" s="219" t="s">
        <v>375</v>
      </c>
      <c r="F252" s="220" t="s">
        <v>376</v>
      </c>
      <c r="G252" s="221" t="s">
        <v>366</v>
      </c>
      <c r="H252" s="222">
        <v>1</v>
      </c>
      <c r="I252" s="223"/>
      <c r="J252" s="224">
        <f>ROUND(I252*H252,2)</f>
        <v>0</v>
      </c>
      <c r="K252" s="220" t="s">
        <v>139</v>
      </c>
      <c r="L252" s="44"/>
      <c r="M252" s="225" t="s">
        <v>1</v>
      </c>
      <c r="N252" s="226" t="s">
        <v>39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0.0951</v>
      </c>
      <c r="T252" s="228">
        <f>S252*H252</f>
        <v>0.0951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220</v>
      </c>
      <c r="AT252" s="229" t="s">
        <v>135</v>
      </c>
      <c r="AU252" s="229" t="s">
        <v>89</v>
      </c>
      <c r="AY252" s="17" t="s">
        <v>131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89</v>
      </c>
      <c r="BK252" s="230">
        <f>ROUND(I252*H252,2)</f>
        <v>0</v>
      </c>
      <c r="BL252" s="17" t="s">
        <v>220</v>
      </c>
      <c r="BM252" s="229" t="s">
        <v>377</v>
      </c>
    </row>
    <row r="253" spans="1:47" s="2" customFormat="1" ht="12">
      <c r="A253" s="38"/>
      <c r="B253" s="39"/>
      <c r="C253" s="40"/>
      <c r="D253" s="231" t="s">
        <v>142</v>
      </c>
      <c r="E253" s="40"/>
      <c r="F253" s="232" t="s">
        <v>376</v>
      </c>
      <c r="G253" s="40"/>
      <c r="H253" s="40"/>
      <c r="I253" s="233"/>
      <c r="J253" s="40"/>
      <c r="K253" s="40"/>
      <c r="L253" s="44"/>
      <c r="M253" s="234"/>
      <c r="N253" s="23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142</v>
      </c>
      <c r="AU253" s="17" t="s">
        <v>89</v>
      </c>
    </row>
    <row r="254" spans="1:65" s="2" customFormat="1" ht="16.5" customHeight="1">
      <c r="A254" s="38"/>
      <c r="B254" s="39"/>
      <c r="C254" s="218" t="s">
        <v>140</v>
      </c>
      <c r="D254" s="218" t="s">
        <v>135</v>
      </c>
      <c r="E254" s="219" t="s">
        <v>378</v>
      </c>
      <c r="F254" s="220" t="s">
        <v>379</v>
      </c>
      <c r="G254" s="221" t="s">
        <v>366</v>
      </c>
      <c r="H254" s="222">
        <v>1</v>
      </c>
      <c r="I254" s="223"/>
      <c r="J254" s="224">
        <f>ROUND(I254*H254,2)</f>
        <v>0</v>
      </c>
      <c r="K254" s="220" t="s">
        <v>139</v>
      </c>
      <c r="L254" s="44"/>
      <c r="M254" s="225" t="s">
        <v>1</v>
      </c>
      <c r="N254" s="226" t="s">
        <v>39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0.0329</v>
      </c>
      <c r="T254" s="228">
        <f>S254*H254</f>
        <v>0.0329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220</v>
      </c>
      <c r="AT254" s="229" t="s">
        <v>135</v>
      </c>
      <c r="AU254" s="229" t="s">
        <v>89</v>
      </c>
      <c r="AY254" s="17" t="s">
        <v>131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89</v>
      </c>
      <c r="BK254" s="230">
        <f>ROUND(I254*H254,2)</f>
        <v>0</v>
      </c>
      <c r="BL254" s="17" t="s">
        <v>220</v>
      </c>
      <c r="BM254" s="229" t="s">
        <v>380</v>
      </c>
    </row>
    <row r="255" spans="1:47" s="2" customFormat="1" ht="12">
      <c r="A255" s="38"/>
      <c r="B255" s="39"/>
      <c r="C255" s="40"/>
      <c r="D255" s="231" t="s">
        <v>142</v>
      </c>
      <c r="E255" s="40"/>
      <c r="F255" s="232" t="s">
        <v>379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142</v>
      </c>
      <c r="AU255" s="17" t="s">
        <v>89</v>
      </c>
    </row>
    <row r="256" spans="1:65" s="2" customFormat="1" ht="24.15" customHeight="1">
      <c r="A256" s="38"/>
      <c r="B256" s="39"/>
      <c r="C256" s="218" t="s">
        <v>381</v>
      </c>
      <c r="D256" s="218" t="s">
        <v>135</v>
      </c>
      <c r="E256" s="219" t="s">
        <v>382</v>
      </c>
      <c r="F256" s="220" t="s">
        <v>383</v>
      </c>
      <c r="G256" s="221" t="s">
        <v>366</v>
      </c>
      <c r="H256" s="222">
        <v>2</v>
      </c>
      <c r="I256" s="223"/>
      <c r="J256" s="224">
        <f>ROUND(I256*H256,2)</f>
        <v>0</v>
      </c>
      <c r="K256" s="220" t="s">
        <v>139</v>
      </c>
      <c r="L256" s="44"/>
      <c r="M256" s="225" t="s">
        <v>1</v>
      </c>
      <c r="N256" s="226" t="s">
        <v>39</v>
      </c>
      <c r="O256" s="91"/>
      <c r="P256" s="227">
        <f>O256*H256</f>
        <v>0</v>
      </c>
      <c r="Q256" s="227">
        <v>0.00052</v>
      </c>
      <c r="R256" s="227">
        <f>Q256*H256</f>
        <v>0.00104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220</v>
      </c>
      <c r="AT256" s="229" t="s">
        <v>135</v>
      </c>
      <c r="AU256" s="229" t="s">
        <v>89</v>
      </c>
      <c r="AY256" s="17" t="s">
        <v>131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89</v>
      </c>
      <c r="BK256" s="230">
        <f>ROUND(I256*H256,2)</f>
        <v>0</v>
      </c>
      <c r="BL256" s="17" t="s">
        <v>220</v>
      </c>
      <c r="BM256" s="229" t="s">
        <v>384</v>
      </c>
    </row>
    <row r="257" spans="1:47" s="2" customFormat="1" ht="12">
      <c r="A257" s="38"/>
      <c r="B257" s="39"/>
      <c r="C257" s="40"/>
      <c r="D257" s="231" t="s">
        <v>142</v>
      </c>
      <c r="E257" s="40"/>
      <c r="F257" s="232" t="s">
        <v>383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142</v>
      </c>
      <c r="AU257" s="17" t="s">
        <v>89</v>
      </c>
    </row>
    <row r="258" spans="1:65" s="2" customFormat="1" ht="24.15" customHeight="1">
      <c r="A258" s="38"/>
      <c r="B258" s="39"/>
      <c r="C258" s="218" t="s">
        <v>385</v>
      </c>
      <c r="D258" s="218" t="s">
        <v>135</v>
      </c>
      <c r="E258" s="219" t="s">
        <v>386</v>
      </c>
      <c r="F258" s="220" t="s">
        <v>387</v>
      </c>
      <c r="G258" s="221" t="s">
        <v>366</v>
      </c>
      <c r="H258" s="222">
        <v>1</v>
      </c>
      <c r="I258" s="223"/>
      <c r="J258" s="224">
        <f>ROUND(I258*H258,2)</f>
        <v>0</v>
      </c>
      <c r="K258" s="220" t="s">
        <v>139</v>
      </c>
      <c r="L258" s="44"/>
      <c r="M258" s="225" t="s">
        <v>1</v>
      </c>
      <c r="N258" s="226" t="s">
        <v>39</v>
      </c>
      <c r="O258" s="91"/>
      <c r="P258" s="227">
        <f>O258*H258</f>
        <v>0</v>
      </c>
      <c r="Q258" s="227">
        <v>0.00052</v>
      </c>
      <c r="R258" s="227">
        <f>Q258*H258</f>
        <v>0.00052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220</v>
      </c>
      <c r="AT258" s="229" t="s">
        <v>135</v>
      </c>
      <c r="AU258" s="229" t="s">
        <v>89</v>
      </c>
      <c r="AY258" s="17" t="s">
        <v>131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89</v>
      </c>
      <c r="BK258" s="230">
        <f>ROUND(I258*H258,2)</f>
        <v>0</v>
      </c>
      <c r="BL258" s="17" t="s">
        <v>220</v>
      </c>
      <c r="BM258" s="229" t="s">
        <v>388</v>
      </c>
    </row>
    <row r="259" spans="1:47" s="2" customFormat="1" ht="12">
      <c r="A259" s="38"/>
      <c r="B259" s="39"/>
      <c r="C259" s="40"/>
      <c r="D259" s="231" t="s">
        <v>142</v>
      </c>
      <c r="E259" s="40"/>
      <c r="F259" s="232" t="s">
        <v>389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142</v>
      </c>
      <c r="AU259" s="17" t="s">
        <v>89</v>
      </c>
    </row>
    <row r="260" spans="1:65" s="2" customFormat="1" ht="16.5" customHeight="1">
      <c r="A260" s="38"/>
      <c r="B260" s="39"/>
      <c r="C260" s="218" t="s">
        <v>81</v>
      </c>
      <c r="D260" s="218" t="s">
        <v>135</v>
      </c>
      <c r="E260" s="219" t="s">
        <v>390</v>
      </c>
      <c r="F260" s="220" t="s">
        <v>391</v>
      </c>
      <c r="G260" s="221" t="s">
        <v>366</v>
      </c>
      <c r="H260" s="222">
        <v>1</v>
      </c>
      <c r="I260" s="223"/>
      <c r="J260" s="224">
        <f>ROUND(I260*H260,2)</f>
        <v>0</v>
      </c>
      <c r="K260" s="220" t="s">
        <v>139</v>
      </c>
      <c r="L260" s="44"/>
      <c r="M260" s="225" t="s">
        <v>1</v>
      </c>
      <c r="N260" s="226" t="s">
        <v>39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0.0347</v>
      </c>
      <c r="T260" s="228">
        <f>S260*H260</f>
        <v>0.0347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220</v>
      </c>
      <c r="AT260" s="229" t="s">
        <v>135</v>
      </c>
      <c r="AU260" s="229" t="s">
        <v>89</v>
      </c>
      <c r="AY260" s="17" t="s">
        <v>131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89</v>
      </c>
      <c r="BK260" s="230">
        <f>ROUND(I260*H260,2)</f>
        <v>0</v>
      </c>
      <c r="BL260" s="17" t="s">
        <v>220</v>
      </c>
      <c r="BM260" s="229" t="s">
        <v>392</v>
      </c>
    </row>
    <row r="261" spans="1:47" s="2" customFormat="1" ht="12">
      <c r="A261" s="38"/>
      <c r="B261" s="39"/>
      <c r="C261" s="40"/>
      <c r="D261" s="231" t="s">
        <v>142</v>
      </c>
      <c r="E261" s="40"/>
      <c r="F261" s="232" t="s">
        <v>393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142</v>
      </c>
      <c r="AU261" s="17" t="s">
        <v>89</v>
      </c>
    </row>
    <row r="262" spans="1:65" s="2" customFormat="1" ht="21.75" customHeight="1">
      <c r="A262" s="38"/>
      <c r="B262" s="39"/>
      <c r="C262" s="218" t="s">
        <v>132</v>
      </c>
      <c r="D262" s="218" t="s">
        <v>135</v>
      </c>
      <c r="E262" s="219" t="s">
        <v>394</v>
      </c>
      <c r="F262" s="220" t="s">
        <v>395</v>
      </c>
      <c r="G262" s="221" t="s">
        <v>366</v>
      </c>
      <c r="H262" s="222">
        <v>1</v>
      </c>
      <c r="I262" s="223"/>
      <c r="J262" s="224">
        <f>ROUND(I262*H262,2)</f>
        <v>0</v>
      </c>
      <c r="K262" s="220" t="s">
        <v>139</v>
      </c>
      <c r="L262" s="44"/>
      <c r="M262" s="225" t="s">
        <v>1</v>
      </c>
      <c r="N262" s="226" t="s">
        <v>39</v>
      </c>
      <c r="O262" s="91"/>
      <c r="P262" s="227">
        <f>O262*H262</f>
        <v>0</v>
      </c>
      <c r="Q262" s="227">
        <v>0</v>
      </c>
      <c r="R262" s="227">
        <f>Q262*H262</f>
        <v>0</v>
      </c>
      <c r="S262" s="227">
        <v>0.155</v>
      </c>
      <c r="T262" s="228">
        <f>S262*H262</f>
        <v>0.155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220</v>
      </c>
      <c r="AT262" s="229" t="s">
        <v>135</v>
      </c>
      <c r="AU262" s="229" t="s">
        <v>89</v>
      </c>
      <c r="AY262" s="17" t="s">
        <v>131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89</v>
      </c>
      <c r="BK262" s="230">
        <f>ROUND(I262*H262,2)</f>
        <v>0</v>
      </c>
      <c r="BL262" s="17" t="s">
        <v>220</v>
      </c>
      <c r="BM262" s="229" t="s">
        <v>396</v>
      </c>
    </row>
    <row r="263" spans="1:47" s="2" customFormat="1" ht="12">
      <c r="A263" s="38"/>
      <c r="B263" s="39"/>
      <c r="C263" s="40"/>
      <c r="D263" s="231" t="s">
        <v>142</v>
      </c>
      <c r="E263" s="40"/>
      <c r="F263" s="232" t="s">
        <v>397</v>
      </c>
      <c r="G263" s="40"/>
      <c r="H263" s="40"/>
      <c r="I263" s="233"/>
      <c r="J263" s="40"/>
      <c r="K263" s="40"/>
      <c r="L263" s="44"/>
      <c r="M263" s="234"/>
      <c r="N263" s="23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142</v>
      </c>
      <c r="AU263" s="17" t="s">
        <v>89</v>
      </c>
    </row>
    <row r="264" spans="1:65" s="2" customFormat="1" ht="24.15" customHeight="1">
      <c r="A264" s="38"/>
      <c r="B264" s="39"/>
      <c r="C264" s="218" t="s">
        <v>398</v>
      </c>
      <c r="D264" s="218" t="s">
        <v>135</v>
      </c>
      <c r="E264" s="219" t="s">
        <v>399</v>
      </c>
      <c r="F264" s="220" t="s">
        <v>400</v>
      </c>
      <c r="G264" s="221" t="s">
        <v>366</v>
      </c>
      <c r="H264" s="222">
        <v>1</v>
      </c>
      <c r="I264" s="223"/>
      <c r="J264" s="224">
        <f>ROUND(I264*H264,2)</f>
        <v>0</v>
      </c>
      <c r="K264" s="220" t="s">
        <v>139</v>
      </c>
      <c r="L264" s="44"/>
      <c r="M264" s="225" t="s">
        <v>1</v>
      </c>
      <c r="N264" s="226" t="s">
        <v>39</v>
      </c>
      <c r="O264" s="91"/>
      <c r="P264" s="227">
        <f>O264*H264</f>
        <v>0</v>
      </c>
      <c r="Q264" s="227">
        <v>0.05534</v>
      </c>
      <c r="R264" s="227">
        <f>Q264*H264</f>
        <v>0.05534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220</v>
      </c>
      <c r="AT264" s="229" t="s">
        <v>135</v>
      </c>
      <c r="AU264" s="229" t="s">
        <v>89</v>
      </c>
      <c r="AY264" s="17" t="s">
        <v>131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89</v>
      </c>
      <c r="BK264" s="230">
        <f>ROUND(I264*H264,2)</f>
        <v>0</v>
      </c>
      <c r="BL264" s="17" t="s">
        <v>220</v>
      </c>
      <c r="BM264" s="229" t="s">
        <v>401</v>
      </c>
    </row>
    <row r="265" spans="1:47" s="2" customFormat="1" ht="12">
      <c r="A265" s="38"/>
      <c r="B265" s="39"/>
      <c r="C265" s="40"/>
      <c r="D265" s="231" t="s">
        <v>142</v>
      </c>
      <c r="E265" s="40"/>
      <c r="F265" s="232" t="s">
        <v>400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142</v>
      </c>
      <c r="AU265" s="17" t="s">
        <v>89</v>
      </c>
    </row>
    <row r="266" spans="1:65" s="2" customFormat="1" ht="24.15" customHeight="1">
      <c r="A266" s="38"/>
      <c r="B266" s="39"/>
      <c r="C266" s="218" t="s">
        <v>402</v>
      </c>
      <c r="D266" s="218" t="s">
        <v>135</v>
      </c>
      <c r="E266" s="219" t="s">
        <v>403</v>
      </c>
      <c r="F266" s="220" t="s">
        <v>404</v>
      </c>
      <c r="G266" s="221" t="s">
        <v>366</v>
      </c>
      <c r="H266" s="222">
        <v>4</v>
      </c>
      <c r="I266" s="223"/>
      <c r="J266" s="224">
        <f>ROUND(I266*H266,2)</f>
        <v>0</v>
      </c>
      <c r="K266" s="220" t="s">
        <v>139</v>
      </c>
      <c r="L266" s="44"/>
      <c r="M266" s="225" t="s">
        <v>1</v>
      </c>
      <c r="N266" s="226" t="s">
        <v>39</v>
      </c>
      <c r="O266" s="91"/>
      <c r="P266" s="227">
        <f>O266*H266</f>
        <v>0</v>
      </c>
      <c r="Q266" s="227">
        <v>0.00024</v>
      </c>
      <c r="R266" s="227">
        <f>Q266*H266</f>
        <v>0.00096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220</v>
      </c>
      <c r="AT266" s="229" t="s">
        <v>135</v>
      </c>
      <c r="AU266" s="229" t="s">
        <v>89</v>
      </c>
      <c r="AY266" s="17" t="s">
        <v>131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89</v>
      </c>
      <c r="BK266" s="230">
        <f>ROUND(I266*H266,2)</f>
        <v>0</v>
      </c>
      <c r="BL266" s="17" t="s">
        <v>220</v>
      </c>
      <c r="BM266" s="229" t="s">
        <v>405</v>
      </c>
    </row>
    <row r="267" spans="1:47" s="2" customFormat="1" ht="12">
      <c r="A267" s="38"/>
      <c r="B267" s="39"/>
      <c r="C267" s="40"/>
      <c r="D267" s="231" t="s">
        <v>142</v>
      </c>
      <c r="E267" s="40"/>
      <c r="F267" s="232" t="s">
        <v>406</v>
      </c>
      <c r="G267" s="40"/>
      <c r="H267" s="40"/>
      <c r="I267" s="233"/>
      <c r="J267" s="40"/>
      <c r="K267" s="40"/>
      <c r="L267" s="44"/>
      <c r="M267" s="234"/>
      <c r="N267" s="235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142</v>
      </c>
      <c r="AU267" s="17" t="s">
        <v>89</v>
      </c>
    </row>
    <row r="268" spans="1:65" s="2" customFormat="1" ht="16.5" customHeight="1">
      <c r="A268" s="38"/>
      <c r="B268" s="39"/>
      <c r="C268" s="218" t="s">
        <v>407</v>
      </c>
      <c r="D268" s="218" t="s">
        <v>135</v>
      </c>
      <c r="E268" s="219" t="s">
        <v>408</v>
      </c>
      <c r="F268" s="220" t="s">
        <v>409</v>
      </c>
      <c r="G268" s="221" t="s">
        <v>366</v>
      </c>
      <c r="H268" s="222">
        <v>2</v>
      </c>
      <c r="I268" s="223"/>
      <c r="J268" s="224">
        <f>ROUND(I268*H268,2)</f>
        <v>0</v>
      </c>
      <c r="K268" s="220" t="s">
        <v>139</v>
      </c>
      <c r="L268" s="44"/>
      <c r="M268" s="225" t="s">
        <v>1</v>
      </c>
      <c r="N268" s="226" t="s">
        <v>39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0.00156</v>
      </c>
      <c r="T268" s="228">
        <f>S268*H268</f>
        <v>0.00312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220</v>
      </c>
      <c r="AT268" s="229" t="s">
        <v>135</v>
      </c>
      <c r="AU268" s="229" t="s">
        <v>89</v>
      </c>
      <c r="AY268" s="17" t="s">
        <v>131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89</v>
      </c>
      <c r="BK268" s="230">
        <f>ROUND(I268*H268,2)</f>
        <v>0</v>
      </c>
      <c r="BL268" s="17" t="s">
        <v>220</v>
      </c>
      <c r="BM268" s="229" t="s">
        <v>410</v>
      </c>
    </row>
    <row r="269" spans="1:47" s="2" customFormat="1" ht="12">
      <c r="A269" s="38"/>
      <c r="B269" s="39"/>
      <c r="C269" s="40"/>
      <c r="D269" s="231" t="s">
        <v>142</v>
      </c>
      <c r="E269" s="40"/>
      <c r="F269" s="232" t="s">
        <v>411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142</v>
      </c>
      <c r="AU269" s="17" t="s">
        <v>89</v>
      </c>
    </row>
    <row r="270" spans="1:65" s="2" customFormat="1" ht="16.5" customHeight="1">
      <c r="A270" s="38"/>
      <c r="B270" s="39"/>
      <c r="C270" s="218" t="s">
        <v>412</v>
      </c>
      <c r="D270" s="218" t="s">
        <v>135</v>
      </c>
      <c r="E270" s="219" t="s">
        <v>413</v>
      </c>
      <c r="F270" s="220" t="s">
        <v>414</v>
      </c>
      <c r="G270" s="221" t="s">
        <v>366</v>
      </c>
      <c r="H270" s="222">
        <v>2</v>
      </c>
      <c r="I270" s="223"/>
      <c r="J270" s="224">
        <f>ROUND(I270*H270,2)</f>
        <v>0</v>
      </c>
      <c r="K270" s="220" t="s">
        <v>139</v>
      </c>
      <c r="L270" s="44"/>
      <c r="M270" s="225" t="s">
        <v>1</v>
      </c>
      <c r="N270" s="226" t="s">
        <v>39</v>
      </c>
      <c r="O270" s="91"/>
      <c r="P270" s="227">
        <f>O270*H270</f>
        <v>0</v>
      </c>
      <c r="Q270" s="227">
        <v>0.00154</v>
      </c>
      <c r="R270" s="227">
        <f>Q270*H270</f>
        <v>0.00308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220</v>
      </c>
      <c r="AT270" s="229" t="s">
        <v>135</v>
      </c>
      <c r="AU270" s="229" t="s">
        <v>89</v>
      </c>
      <c r="AY270" s="17" t="s">
        <v>131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89</v>
      </c>
      <c r="BK270" s="230">
        <f>ROUND(I270*H270,2)</f>
        <v>0</v>
      </c>
      <c r="BL270" s="17" t="s">
        <v>220</v>
      </c>
      <c r="BM270" s="229" t="s">
        <v>415</v>
      </c>
    </row>
    <row r="271" spans="1:47" s="2" customFormat="1" ht="12">
      <c r="A271" s="38"/>
      <c r="B271" s="39"/>
      <c r="C271" s="40"/>
      <c r="D271" s="231" t="s">
        <v>142</v>
      </c>
      <c r="E271" s="40"/>
      <c r="F271" s="232" t="s">
        <v>416</v>
      </c>
      <c r="G271" s="40"/>
      <c r="H271" s="40"/>
      <c r="I271" s="233"/>
      <c r="J271" s="40"/>
      <c r="K271" s="40"/>
      <c r="L271" s="44"/>
      <c r="M271" s="234"/>
      <c r="N271" s="235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142</v>
      </c>
      <c r="AU271" s="17" t="s">
        <v>89</v>
      </c>
    </row>
    <row r="272" spans="1:65" s="2" customFormat="1" ht="24.15" customHeight="1">
      <c r="A272" s="38"/>
      <c r="B272" s="39"/>
      <c r="C272" s="218" t="s">
        <v>417</v>
      </c>
      <c r="D272" s="218" t="s">
        <v>135</v>
      </c>
      <c r="E272" s="219" t="s">
        <v>418</v>
      </c>
      <c r="F272" s="220" t="s">
        <v>419</v>
      </c>
      <c r="G272" s="221" t="s">
        <v>366</v>
      </c>
      <c r="H272" s="222">
        <v>1</v>
      </c>
      <c r="I272" s="223"/>
      <c r="J272" s="224">
        <f>ROUND(I272*H272,2)</f>
        <v>0</v>
      </c>
      <c r="K272" s="220" t="s">
        <v>139</v>
      </c>
      <c r="L272" s="44"/>
      <c r="M272" s="225" t="s">
        <v>1</v>
      </c>
      <c r="N272" s="226" t="s">
        <v>39</v>
      </c>
      <c r="O272" s="91"/>
      <c r="P272" s="227">
        <f>O272*H272</f>
        <v>0</v>
      </c>
      <c r="Q272" s="227">
        <v>0.00294</v>
      </c>
      <c r="R272" s="227">
        <f>Q272*H272</f>
        <v>0.00294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220</v>
      </c>
      <c r="AT272" s="229" t="s">
        <v>135</v>
      </c>
      <c r="AU272" s="229" t="s">
        <v>89</v>
      </c>
      <c r="AY272" s="17" t="s">
        <v>131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89</v>
      </c>
      <c r="BK272" s="230">
        <f>ROUND(I272*H272,2)</f>
        <v>0</v>
      </c>
      <c r="BL272" s="17" t="s">
        <v>220</v>
      </c>
      <c r="BM272" s="229" t="s">
        <v>420</v>
      </c>
    </row>
    <row r="273" spans="1:47" s="2" customFormat="1" ht="12">
      <c r="A273" s="38"/>
      <c r="B273" s="39"/>
      <c r="C273" s="40"/>
      <c r="D273" s="231" t="s">
        <v>142</v>
      </c>
      <c r="E273" s="40"/>
      <c r="F273" s="232" t="s">
        <v>421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142</v>
      </c>
      <c r="AU273" s="17" t="s">
        <v>89</v>
      </c>
    </row>
    <row r="274" spans="1:65" s="2" customFormat="1" ht="16.5" customHeight="1">
      <c r="A274" s="38"/>
      <c r="B274" s="39"/>
      <c r="C274" s="218" t="s">
        <v>422</v>
      </c>
      <c r="D274" s="218" t="s">
        <v>135</v>
      </c>
      <c r="E274" s="219" t="s">
        <v>423</v>
      </c>
      <c r="F274" s="220" t="s">
        <v>424</v>
      </c>
      <c r="G274" s="221" t="s">
        <v>206</v>
      </c>
      <c r="H274" s="222">
        <v>2</v>
      </c>
      <c r="I274" s="223"/>
      <c r="J274" s="224">
        <f>ROUND(I274*H274,2)</f>
        <v>0</v>
      </c>
      <c r="K274" s="220" t="s">
        <v>139</v>
      </c>
      <c r="L274" s="44"/>
      <c r="M274" s="225" t="s">
        <v>1</v>
      </c>
      <c r="N274" s="226" t="s">
        <v>39</v>
      </c>
      <c r="O274" s="91"/>
      <c r="P274" s="227">
        <f>O274*H274</f>
        <v>0</v>
      </c>
      <c r="Q274" s="227">
        <v>0.00024</v>
      </c>
      <c r="R274" s="227">
        <f>Q274*H274</f>
        <v>0.00048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220</v>
      </c>
      <c r="AT274" s="229" t="s">
        <v>135</v>
      </c>
      <c r="AU274" s="229" t="s">
        <v>89</v>
      </c>
      <c r="AY274" s="17" t="s">
        <v>131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89</v>
      </c>
      <c r="BK274" s="230">
        <f>ROUND(I274*H274,2)</f>
        <v>0</v>
      </c>
      <c r="BL274" s="17" t="s">
        <v>220</v>
      </c>
      <c r="BM274" s="229" t="s">
        <v>425</v>
      </c>
    </row>
    <row r="275" spans="1:47" s="2" customFormat="1" ht="12">
      <c r="A275" s="38"/>
      <c r="B275" s="39"/>
      <c r="C275" s="40"/>
      <c r="D275" s="231" t="s">
        <v>142</v>
      </c>
      <c r="E275" s="40"/>
      <c r="F275" s="232" t="s">
        <v>426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142</v>
      </c>
      <c r="AU275" s="17" t="s">
        <v>89</v>
      </c>
    </row>
    <row r="276" spans="1:65" s="2" customFormat="1" ht="16.5" customHeight="1">
      <c r="A276" s="38"/>
      <c r="B276" s="39"/>
      <c r="C276" s="218" t="s">
        <v>213</v>
      </c>
      <c r="D276" s="218" t="s">
        <v>135</v>
      </c>
      <c r="E276" s="219" t="s">
        <v>427</v>
      </c>
      <c r="F276" s="220" t="s">
        <v>428</v>
      </c>
      <c r="G276" s="221" t="s">
        <v>206</v>
      </c>
      <c r="H276" s="222">
        <v>7</v>
      </c>
      <c r="I276" s="223"/>
      <c r="J276" s="224">
        <f>ROUND(I276*H276,2)</f>
        <v>0</v>
      </c>
      <c r="K276" s="220" t="s">
        <v>1</v>
      </c>
      <c r="L276" s="44"/>
      <c r="M276" s="225" t="s">
        <v>1</v>
      </c>
      <c r="N276" s="226" t="s">
        <v>39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0.00124</v>
      </c>
      <c r="T276" s="228">
        <f>S276*H276</f>
        <v>0.00868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220</v>
      </c>
      <c r="AT276" s="229" t="s">
        <v>135</v>
      </c>
      <c r="AU276" s="229" t="s">
        <v>89</v>
      </c>
      <c r="AY276" s="17" t="s">
        <v>131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89</v>
      </c>
      <c r="BK276" s="230">
        <f>ROUND(I276*H276,2)</f>
        <v>0</v>
      </c>
      <c r="BL276" s="17" t="s">
        <v>220</v>
      </c>
      <c r="BM276" s="229" t="s">
        <v>429</v>
      </c>
    </row>
    <row r="277" spans="1:47" s="2" customFormat="1" ht="12">
      <c r="A277" s="38"/>
      <c r="B277" s="39"/>
      <c r="C277" s="40"/>
      <c r="D277" s="231" t="s">
        <v>142</v>
      </c>
      <c r="E277" s="40"/>
      <c r="F277" s="232" t="s">
        <v>430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142</v>
      </c>
      <c r="AU277" s="17" t="s">
        <v>89</v>
      </c>
    </row>
    <row r="278" spans="1:65" s="2" customFormat="1" ht="16.5" customHeight="1">
      <c r="A278" s="38"/>
      <c r="B278" s="39"/>
      <c r="C278" s="218" t="s">
        <v>431</v>
      </c>
      <c r="D278" s="218" t="s">
        <v>135</v>
      </c>
      <c r="E278" s="219" t="s">
        <v>432</v>
      </c>
      <c r="F278" s="220" t="s">
        <v>433</v>
      </c>
      <c r="G278" s="221" t="s">
        <v>206</v>
      </c>
      <c r="H278" s="222">
        <v>1</v>
      </c>
      <c r="I278" s="223"/>
      <c r="J278" s="224">
        <f>ROUND(I278*H278,2)</f>
        <v>0</v>
      </c>
      <c r="K278" s="220" t="s">
        <v>1</v>
      </c>
      <c r="L278" s="44"/>
      <c r="M278" s="225" t="s">
        <v>1</v>
      </c>
      <c r="N278" s="226" t="s">
        <v>39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220</v>
      </c>
      <c r="AT278" s="229" t="s">
        <v>135</v>
      </c>
      <c r="AU278" s="229" t="s">
        <v>89</v>
      </c>
      <c r="AY278" s="17" t="s">
        <v>131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89</v>
      </c>
      <c r="BK278" s="230">
        <f>ROUND(I278*H278,2)</f>
        <v>0</v>
      </c>
      <c r="BL278" s="17" t="s">
        <v>220</v>
      </c>
      <c r="BM278" s="229" t="s">
        <v>434</v>
      </c>
    </row>
    <row r="279" spans="1:47" s="2" customFormat="1" ht="12">
      <c r="A279" s="38"/>
      <c r="B279" s="39"/>
      <c r="C279" s="40"/>
      <c r="D279" s="231" t="s">
        <v>142</v>
      </c>
      <c r="E279" s="40"/>
      <c r="F279" s="232" t="s">
        <v>433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142</v>
      </c>
      <c r="AU279" s="17" t="s">
        <v>89</v>
      </c>
    </row>
    <row r="280" spans="1:63" s="12" customFormat="1" ht="22.8" customHeight="1">
      <c r="A280" s="12"/>
      <c r="B280" s="202"/>
      <c r="C280" s="203"/>
      <c r="D280" s="204" t="s">
        <v>72</v>
      </c>
      <c r="E280" s="216" t="s">
        <v>435</v>
      </c>
      <c r="F280" s="216" t="s">
        <v>436</v>
      </c>
      <c r="G280" s="203"/>
      <c r="H280" s="203"/>
      <c r="I280" s="206"/>
      <c r="J280" s="217">
        <f>BK280</f>
        <v>0</v>
      </c>
      <c r="K280" s="203"/>
      <c r="L280" s="208"/>
      <c r="M280" s="209"/>
      <c r="N280" s="210"/>
      <c r="O280" s="210"/>
      <c r="P280" s="211">
        <f>SUM(P281:P282)</f>
        <v>0</v>
      </c>
      <c r="Q280" s="210"/>
      <c r="R280" s="211">
        <f>SUM(R281:R282)</f>
        <v>0.01665</v>
      </c>
      <c r="S280" s="210"/>
      <c r="T280" s="212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3" t="s">
        <v>89</v>
      </c>
      <c r="AT280" s="214" t="s">
        <v>72</v>
      </c>
      <c r="AU280" s="214" t="s">
        <v>81</v>
      </c>
      <c r="AY280" s="213" t="s">
        <v>131</v>
      </c>
      <c r="BK280" s="215">
        <f>SUM(BK281:BK282)</f>
        <v>0</v>
      </c>
    </row>
    <row r="281" spans="1:65" s="2" customFormat="1" ht="37.8" customHeight="1">
      <c r="A281" s="38"/>
      <c r="B281" s="39"/>
      <c r="C281" s="218" t="s">
        <v>437</v>
      </c>
      <c r="D281" s="218" t="s">
        <v>135</v>
      </c>
      <c r="E281" s="219" t="s">
        <v>438</v>
      </c>
      <c r="F281" s="220" t="s">
        <v>439</v>
      </c>
      <c r="G281" s="221" t="s">
        <v>366</v>
      </c>
      <c r="H281" s="222">
        <v>1</v>
      </c>
      <c r="I281" s="223"/>
      <c r="J281" s="224">
        <f>ROUND(I281*H281,2)</f>
        <v>0</v>
      </c>
      <c r="K281" s="220" t="s">
        <v>1</v>
      </c>
      <c r="L281" s="44"/>
      <c r="M281" s="225" t="s">
        <v>1</v>
      </c>
      <c r="N281" s="226" t="s">
        <v>39</v>
      </c>
      <c r="O281" s="91"/>
      <c r="P281" s="227">
        <f>O281*H281</f>
        <v>0</v>
      </c>
      <c r="Q281" s="227">
        <v>0.01665</v>
      </c>
      <c r="R281" s="227">
        <f>Q281*H281</f>
        <v>0.01665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220</v>
      </c>
      <c r="AT281" s="229" t="s">
        <v>135</v>
      </c>
      <c r="AU281" s="229" t="s">
        <v>89</v>
      </c>
      <c r="AY281" s="17" t="s">
        <v>131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89</v>
      </c>
      <c r="BK281" s="230">
        <f>ROUND(I281*H281,2)</f>
        <v>0</v>
      </c>
      <c r="BL281" s="17" t="s">
        <v>220</v>
      </c>
      <c r="BM281" s="229" t="s">
        <v>440</v>
      </c>
    </row>
    <row r="282" spans="1:47" s="2" customFormat="1" ht="12">
      <c r="A282" s="38"/>
      <c r="B282" s="39"/>
      <c r="C282" s="40"/>
      <c r="D282" s="231" t="s">
        <v>142</v>
      </c>
      <c r="E282" s="40"/>
      <c r="F282" s="232" t="s">
        <v>439</v>
      </c>
      <c r="G282" s="40"/>
      <c r="H282" s="40"/>
      <c r="I282" s="233"/>
      <c r="J282" s="40"/>
      <c r="K282" s="40"/>
      <c r="L282" s="44"/>
      <c r="M282" s="234"/>
      <c r="N282" s="23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142</v>
      </c>
      <c r="AU282" s="17" t="s">
        <v>89</v>
      </c>
    </row>
    <row r="283" spans="1:63" s="12" customFormat="1" ht="22.8" customHeight="1">
      <c r="A283" s="12"/>
      <c r="B283" s="202"/>
      <c r="C283" s="203"/>
      <c r="D283" s="204" t="s">
        <v>72</v>
      </c>
      <c r="E283" s="216" t="s">
        <v>441</v>
      </c>
      <c r="F283" s="216" t="s">
        <v>442</v>
      </c>
      <c r="G283" s="203"/>
      <c r="H283" s="203"/>
      <c r="I283" s="206"/>
      <c r="J283" s="217">
        <f>BK283</f>
        <v>0</v>
      </c>
      <c r="K283" s="203"/>
      <c r="L283" s="208"/>
      <c r="M283" s="209"/>
      <c r="N283" s="210"/>
      <c r="O283" s="210"/>
      <c r="P283" s="211">
        <f>SUM(P284:P363)</f>
        <v>0</v>
      </c>
      <c r="Q283" s="210"/>
      <c r="R283" s="211">
        <f>SUM(R284:R363)</f>
        <v>0.050922720000000005</v>
      </c>
      <c r="S283" s="210"/>
      <c r="T283" s="212">
        <f>SUM(T284:T363)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3" t="s">
        <v>89</v>
      </c>
      <c r="AT283" s="214" t="s">
        <v>72</v>
      </c>
      <c r="AU283" s="214" t="s">
        <v>81</v>
      </c>
      <c r="AY283" s="213" t="s">
        <v>131</v>
      </c>
      <c r="BK283" s="215">
        <f>SUM(BK284:BK363)</f>
        <v>0</v>
      </c>
    </row>
    <row r="284" spans="1:65" s="2" customFormat="1" ht="24.15" customHeight="1">
      <c r="A284" s="38"/>
      <c r="B284" s="39"/>
      <c r="C284" s="218" t="s">
        <v>443</v>
      </c>
      <c r="D284" s="218" t="s">
        <v>135</v>
      </c>
      <c r="E284" s="219" t="s">
        <v>444</v>
      </c>
      <c r="F284" s="220" t="s">
        <v>445</v>
      </c>
      <c r="G284" s="221" t="s">
        <v>149</v>
      </c>
      <c r="H284" s="222">
        <v>60</v>
      </c>
      <c r="I284" s="223"/>
      <c r="J284" s="224">
        <f>ROUND(I284*H284,2)</f>
        <v>0</v>
      </c>
      <c r="K284" s="220" t="s">
        <v>139</v>
      </c>
      <c r="L284" s="44"/>
      <c r="M284" s="225" t="s">
        <v>1</v>
      </c>
      <c r="N284" s="226" t="s">
        <v>39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220</v>
      </c>
      <c r="AT284" s="229" t="s">
        <v>135</v>
      </c>
      <c r="AU284" s="229" t="s">
        <v>89</v>
      </c>
      <c r="AY284" s="17" t="s">
        <v>131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89</v>
      </c>
      <c r="BK284" s="230">
        <f>ROUND(I284*H284,2)</f>
        <v>0</v>
      </c>
      <c r="BL284" s="17" t="s">
        <v>220</v>
      </c>
      <c r="BM284" s="229" t="s">
        <v>446</v>
      </c>
    </row>
    <row r="285" spans="1:47" s="2" customFormat="1" ht="12">
      <c r="A285" s="38"/>
      <c r="B285" s="39"/>
      <c r="C285" s="40"/>
      <c r="D285" s="231" t="s">
        <v>142</v>
      </c>
      <c r="E285" s="40"/>
      <c r="F285" s="232" t="s">
        <v>447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142</v>
      </c>
      <c r="AU285" s="17" t="s">
        <v>89</v>
      </c>
    </row>
    <row r="286" spans="1:65" s="2" customFormat="1" ht="16.5" customHeight="1">
      <c r="A286" s="38"/>
      <c r="B286" s="39"/>
      <c r="C286" s="258" t="s">
        <v>448</v>
      </c>
      <c r="D286" s="258" t="s">
        <v>208</v>
      </c>
      <c r="E286" s="259" t="s">
        <v>449</v>
      </c>
      <c r="F286" s="260" t="s">
        <v>450</v>
      </c>
      <c r="G286" s="261" t="s">
        <v>149</v>
      </c>
      <c r="H286" s="262">
        <v>21</v>
      </c>
      <c r="I286" s="263"/>
      <c r="J286" s="264">
        <f>ROUND(I286*H286,2)</f>
        <v>0</v>
      </c>
      <c r="K286" s="260" t="s">
        <v>139</v>
      </c>
      <c r="L286" s="265"/>
      <c r="M286" s="266" t="s">
        <v>1</v>
      </c>
      <c r="N286" s="267" t="s">
        <v>39</v>
      </c>
      <c r="O286" s="91"/>
      <c r="P286" s="227">
        <f>O286*H286</f>
        <v>0</v>
      </c>
      <c r="Q286" s="227">
        <v>8E-05</v>
      </c>
      <c r="R286" s="227">
        <f>Q286*H286</f>
        <v>0.00168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358</v>
      </c>
      <c r="AT286" s="229" t="s">
        <v>208</v>
      </c>
      <c r="AU286" s="229" t="s">
        <v>89</v>
      </c>
      <c r="AY286" s="17" t="s">
        <v>131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89</v>
      </c>
      <c r="BK286" s="230">
        <f>ROUND(I286*H286,2)</f>
        <v>0</v>
      </c>
      <c r="BL286" s="17" t="s">
        <v>220</v>
      </c>
      <c r="BM286" s="229" t="s">
        <v>451</v>
      </c>
    </row>
    <row r="287" spans="1:47" s="2" customFormat="1" ht="12">
      <c r="A287" s="38"/>
      <c r="B287" s="39"/>
      <c r="C287" s="40"/>
      <c r="D287" s="231" t="s">
        <v>142</v>
      </c>
      <c r="E287" s="40"/>
      <c r="F287" s="232" t="s">
        <v>450</v>
      </c>
      <c r="G287" s="40"/>
      <c r="H287" s="40"/>
      <c r="I287" s="233"/>
      <c r="J287" s="40"/>
      <c r="K287" s="40"/>
      <c r="L287" s="44"/>
      <c r="M287" s="234"/>
      <c r="N287" s="23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142</v>
      </c>
      <c r="AU287" s="17" t="s">
        <v>89</v>
      </c>
    </row>
    <row r="288" spans="1:51" s="13" customFormat="1" ht="12">
      <c r="A288" s="13"/>
      <c r="B288" s="236"/>
      <c r="C288" s="237"/>
      <c r="D288" s="231" t="s">
        <v>144</v>
      </c>
      <c r="E288" s="237"/>
      <c r="F288" s="239" t="s">
        <v>452</v>
      </c>
      <c r="G288" s="237"/>
      <c r="H288" s="240">
        <v>21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144</v>
      </c>
      <c r="AU288" s="246" t="s">
        <v>89</v>
      </c>
      <c r="AV288" s="13" t="s">
        <v>89</v>
      </c>
      <c r="AW288" s="13" t="s">
        <v>4</v>
      </c>
      <c r="AX288" s="13" t="s">
        <v>81</v>
      </c>
      <c r="AY288" s="246" t="s">
        <v>131</v>
      </c>
    </row>
    <row r="289" spans="1:65" s="2" customFormat="1" ht="16.5" customHeight="1">
      <c r="A289" s="38"/>
      <c r="B289" s="39"/>
      <c r="C289" s="258" t="s">
        <v>453</v>
      </c>
      <c r="D289" s="258" t="s">
        <v>208</v>
      </c>
      <c r="E289" s="259" t="s">
        <v>454</v>
      </c>
      <c r="F289" s="260" t="s">
        <v>455</v>
      </c>
      <c r="G289" s="261" t="s">
        <v>149</v>
      </c>
      <c r="H289" s="262">
        <v>21</v>
      </c>
      <c r="I289" s="263"/>
      <c r="J289" s="264">
        <f>ROUND(I289*H289,2)</f>
        <v>0</v>
      </c>
      <c r="K289" s="260" t="s">
        <v>139</v>
      </c>
      <c r="L289" s="265"/>
      <c r="M289" s="266" t="s">
        <v>1</v>
      </c>
      <c r="N289" s="267" t="s">
        <v>39</v>
      </c>
      <c r="O289" s="91"/>
      <c r="P289" s="227">
        <f>O289*H289</f>
        <v>0</v>
      </c>
      <c r="Q289" s="227">
        <v>0.00013</v>
      </c>
      <c r="R289" s="227">
        <f>Q289*H289</f>
        <v>0.00273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358</v>
      </c>
      <c r="AT289" s="229" t="s">
        <v>208</v>
      </c>
      <c r="AU289" s="229" t="s">
        <v>89</v>
      </c>
      <c r="AY289" s="17" t="s">
        <v>131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89</v>
      </c>
      <c r="BK289" s="230">
        <f>ROUND(I289*H289,2)</f>
        <v>0</v>
      </c>
      <c r="BL289" s="17" t="s">
        <v>220</v>
      </c>
      <c r="BM289" s="229" t="s">
        <v>456</v>
      </c>
    </row>
    <row r="290" spans="1:47" s="2" customFormat="1" ht="12">
      <c r="A290" s="38"/>
      <c r="B290" s="39"/>
      <c r="C290" s="40"/>
      <c r="D290" s="231" t="s">
        <v>142</v>
      </c>
      <c r="E290" s="40"/>
      <c r="F290" s="232" t="s">
        <v>455</v>
      </c>
      <c r="G290" s="40"/>
      <c r="H290" s="40"/>
      <c r="I290" s="233"/>
      <c r="J290" s="40"/>
      <c r="K290" s="40"/>
      <c r="L290" s="44"/>
      <c r="M290" s="234"/>
      <c r="N290" s="235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142</v>
      </c>
      <c r="AU290" s="17" t="s">
        <v>89</v>
      </c>
    </row>
    <row r="291" spans="1:51" s="13" customFormat="1" ht="12">
      <c r="A291" s="13"/>
      <c r="B291" s="236"/>
      <c r="C291" s="237"/>
      <c r="D291" s="231" t="s">
        <v>144</v>
      </c>
      <c r="E291" s="237"/>
      <c r="F291" s="239" t="s">
        <v>452</v>
      </c>
      <c r="G291" s="237"/>
      <c r="H291" s="240">
        <v>21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144</v>
      </c>
      <c r="AU291" s="246" t="s">
        <v>89</v>
      </c>
      <c r="AV291" s="13" t="s">
        <v>89</v>
      </c>
      <c r="AW291" s="13" t="s">
        <v>4</v>
      </c>
      <c r="AX291" s="13" t="s">
        <v>81</v>
      </c>
      <c r="AY291" s="246" t="s">
        <v>131</v>
      </c>
    </row>
    <row r="292" spans="1:65" s="2" customFormat="1" ht="16.5" customHeight="1">
      <c r="A292" s="38"/>
      <c r="B292" s="39"/>
      <c r="C292" s="258" t="s">
        <v>457</v>
      </c>
      <c r="D292" s="258" t="s">
        <v>208</v>
      </c>
      <c r="E292" s="259" t="s">
        <v>458</v>
      </c>
      <c r="F292" s="260" t="s">
        <v>459</v>
      </c>
      <c r="G292" s="261" t="s">
        <v>149</v>
      </c>
      <c r="H292" s="262">
        <v>21</v>
      </c>
      <c r="I292" s="263"/>
      <c r="J292" s="264">
        <f>ROUND(I292*H292,2)</f>
        <v>0</v>
      </c>
      <c r="K292" s="260" t="s">
        <v>139</v>
      </c>
      <c r="L292" s="265"/>
      <c r="M292" s="266" t="s">
        <v>1</v>
      </c>
      <c r="N292" s="267" t="s">
        <v>39</v>
      </c>
      <c r="O292" s="91"/>
      <c r="P292" s="227">
        <f>O292*H292</f>
        <v>0</v>
      </c>
      <c r="Q292" s="227">
        <v>0.00013</v>
      </c>
      <c r="R292" s="227">
        <f>Q292*H292</f>
        <v>0.00273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358</v>
      </c>
      <c r="AT292" s="229" t="s">
        <v>208</v>
      </c>
      <c r="AU292" s="229" t="s">
        <v>89</v>
      </c>
      <c r="AY292" s="17" t="s">
        <v>131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89</v>
      </c>
      <c r="BK292" s="230">
        <f>ROUND(I292*H292,2)</f>
        <v>0</v>
      </c>
      <c r="BL292" s="17" t="s">
        <v>220</v>
      </c>
      <c r="BM292" s="229" t="s">
        <v>460</v>
      </c>
    </row>
    <row r="293" spans="1:47" s="2" customFormat="1" ht="12">
      <c r="A293" s="38"/>
      <c r="B293" s="39"/>
      <c r="C293" s="40"/>
      <c r="D293" s="231" t="s">
        <v>142</v>
      </c>
      <c r="E293" s="40"/>
      <c r="F293" s="232" t="s">
        <v>459</v>
      </c>
      <c r="G293" s="40"/>
      <c r="H293" s="40"/>
      <c r="I293" s="233"/>
      <c r="J293" s="40"/>
      <c r="K293" s="40"/>
      <c r="L293" s="44"/>
      <c r="M293" s="234"/>
      <c r="N293" s="235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142</v>
      </c>
      <c r="AU293" s="17" t="s">
        <v>89</v>
      </c>
    </row>
    <row r="294" spans="1:51" s="13" customFormat="1" ht="12">
      <c r="A294" s="13"/>
      <c r="B294" s="236"/>
      <c r="C294" s="237"/>
      <c r="D294" s="231" t="s">
        <v>144</v>
      </c>
      <c r="E294" s="237"/>
      <c r="F294" s="239" t="s">
        <v>452</v>
      </c>
      <c r="G294" s="237"/>
      <c r="H294" s="240">
        <v>21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144</v>
      </c>
      <c r="AU294" s="246" t="s">
        <v>89</v>
      </c>
      <c r="AV294" s="13" t="s">
        <v>89</v>
      </c>
      <c r="AW294" s="13" t="s">
        <v>4</v>
      </c>
      <c r="AX294" s="13" t="s">
        <v>81</v>
      </c>
      <c r="AY294" s="246" t="s">
        <v>131</v>
      </c>
    </row>
    <row r="295" spans="1:65" s="2" customFormat="1" ht="16.5" customHeight="1">
      <c r="A295" s="38"/>
      <c r="B295" s="39"/>
      <c r="C295" s="218" t="s">
        <v>461</v>
      </c>
      <c r="D295" s="218" t="s">
        <v>135</v>
      </c>
      <c r="E295" s="219" t="s">
        <v>462</v>
      </c>
      <c r="F295" s="220" t="s">
        <v>463</v>
      </c>
      <c r="G295" s="221" t="s">
        <v>206</v>
      </c>
      <c r="H295" s="222">
        <v>5</v>
      </c>
      <c r="I295" s="223"/>
      <c r="J295" s="224">
        <f>ROUND(I295*H295,2)</f>
        <v>0</v>
      </c>
      <c r="K295" s="220" t="s">
        <v>139</v>
      </c>
      <c r="L295" s="44"/>
      <c r="M295" s="225" t="s">
        <v>1</v>
      </c>
      <c r="N295" s="226" t="s">
        <v>39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220</v>
      </c>
      <c r="AT295" s="229" t="s">
        <v>135</v>
      </c>
      <c r="AU295" s="229" t="s">
        <v>89</v>
      </c>
      <c r="AY295" s="17" t="s">
        <v>131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89</v>
      </c>
      <c r="BK295" s="230">
        <f>ROUND(I295*H295,2)</f>
        <v>0</v>
      </c>
      <c r="BL295" s="17" t="s">
        <v>220</v>
      </c>
      <c r="BM295" s="229" t="s">
        <v>464</v>
      </c>
    </row>
    <row r="296" spans="1:47" s="2" customFormat="1" ht="12">
      <c r="A296" s="38"/>
      <c r="B296" s="39"/>
      <c r="C296" s="40"/>
      <c r="D296" s="231" t="s">
        <v>142</v>
      </c>
      <c r="E296" s="40"/>
      <c r="F296" s="232" t="s">
        <v>465</v>
      </c>
      <c r="G296" s="40"/>
      <c r="H296" s="40"/>
      <c r="I296" s="233"/>
      <c r="J296" s="40"/>
      <c r="K296" s="40"/>
      <c r="L296" s="44"/>
      <c r="M296" s="234"/>
      <c r="N296" s="235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142</v>
      </c>
      <c r="AU296" s="17" t="s">
        <v>89</v>
      </c>
    </row>
    <row r="297" spans="1:65" s="2" customFormat="1" ht="21.75" customHeight="1">
      <c r="A297" s="38"/>
      <c r="B297" s="39"/>
      <c r="C297" s="258" t="s">
        <v>466</v>
      </c>
      <c r="D297" s="258" t="s">
        <v>208</v>
      </c>
      <c r="E297" s="259" t="s">
        <v>467</v>
      </c>
      <c r="F297" s="260" t="s">
        <v>468</v>
      </c>
      <c r="G297" s="261" t="s">
        <v>206</v>
      </c>
      <c r="H297" s="262">
        <v>5</v>
      </c>
      <c r="I297" s="263"/>
      <c r="J297" s="264">
        <f>ROUND(I297*H297,2)</f>
        <v>0</v>
      </c>
      <c r="K297" s="260" t="s">
        <v>139</v>
      </c>
      <c r="L297" s="265"/>
      <c r="M297" s="266" t="s">
        <v>1</v>
      </c>
      <c r="N297" s="267" t="s">
        <v>39</v>
      </c>
      <c r="O297" s="91"/>
      <c r="P297" s="227">
        <f>O297*H297</f>
        <v>0</v>
      </c>
      <c r="Q297" s="227">
        <v>4E-05</v>
      </c>
      <c r="R297" s="227">
        <f>Q297*H297</f>
        <v>0.0002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358</v>
      </c>
      <c r="AT297" s="229" t="s">
        <v>208</v>
      </c>
      <c r="AU297" s="229" t="s">
        <v>89</v>
      </c>
      <c r="AY297" s="17" t="s">
        <v>131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89</v>
      </c>
      <c r="BK297" s="230">
        <f>ROUND(I297*H297,2)</f>
        <v>0</v>
      </c>
      <c r="BL297" s="17" t="s">
        <v>220</v>
      </c>
      <c r="BM297" s="229" t="s">
        <v>469</v>
      </c>
    </row>
    <row r="298" spans="1:47" s="2" customFormat="1" ht="12">
      <c r="A298" s="38"/>
      <c r="B298" s="39"/>
      <c r="C298" s="40"/>
      <c r="D298" s="231" t="s">
        <v>142</v>
      </c>
      <c r="E298" s="40"/>
      <c r="F298" s="232" t="s">
        <v>468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142</v>
      </c>
      <c r="AU298" s="17" t="s">
        <v>89</v>
      </c>
    </row>
    <row r="299" spans="1:65" s="2" customFormat="1" ht="16.5" customHeight="1">
      <c r="A299" s="38"/>
      <c r="B299" s="39"/>
      <c r="C299" s="218" t="s">
        <v>470</v>
      </c>
      <c r="D299" s="218" t="s">
        <v>135</v>
      </c>
      <c r="E299" s="219" t="s">
        <v>471</v>
      </c>
      <c r="F299" s="220" t="s">
        <v>472</v>
      </c>
      <c r="G299" s="221" t="s">
        <v>206</v>
      </c>
      <c r="H299" s="222">
        <v>10</v>
      </c>
      <c r="I299" s="223"/>
      <c r="J299" s="224">
        <f>ROUND(I299*H299,2)</f>
        <v>0</v>
      </c>
      <c r="K299" s="220" t="s">
        <v>139</v>
      </c>
      <c r="L299" s="44"/>
      <c r="M299" s="225" t="s">
        <v>1</v>
      </c>
      <c r="N299" s="226" t="s">
        <v>39</v>
      </c>
      <c r="O299" s="91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220</v>
      </c>
      <c r="AT299" s="229" t="s">
        <v>135</v>
      </c>
      <c r="AU299" s="229" t="s">
        <v>89</v>
      </c>
      <c r="AY299" s="17" t="s">
        <v>131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89</v>
      </c>
      <c r="BK299" s="230">
        <f>ROUND(I299*H299,2)</f>
        <v>0</v>
      </c>
      <c r="BL299" s="17" t="s">
        <v>220</v>
      </c>
      <c r="BM299" s="229" t="s">
        <v>473</v>
      </c>
    </row>
    <row r="300" spans="1:47" s="2" customFormat="1" ht="12">
      <c r="A300" s="38"/>
      <c r="B300" s="39"/>
      <c r="C300" s="40"/>
      <c r="D300" s="231" t="s">
        <v>142</v>
      </c>
      <c r="E300" s="40"/>
      <c r="F300" s="232" t="s">
        <v>474</v>
      </c>
      <c r="G300" s="40"/>
      <c r="H300" s="40"/>
      <c r="I300" s="233"/>
      <c r="J300" s="40"/>
      <c r="K300" s="40"/>
      <c r="L300" s="44"/>
      <c r="M300" s="234"/>
      <c r="N300" s="235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142</v>
      </c>
      <c r="AU300" s="17" t="s">
        <v>89</v>
      </c>
    </row>
    <row r="301" spans="1:65" s="2" customFormat="1" ht="24.15" customHeight="1">
      <c r="A301" s="38"/>
      <c r="B301" s="39"/>
      <c r="C301" s="258" t="s">
        <v>475</v>
      </c>
      <c r="D301" s="258" t="s">
        <v>208</v>
      </c>
      <c r="E301" s="259" t="s">
        <v>476</v>
      </c>
      <c r="F301" s="260" t="s">
        <v>477</v>
      </c>
      <c r="G301" s="261" t="s">
        <v>206</v>
      </c>
      <c r="H301" s="262">
        <v>100</v>
      </c>
      <c r="I301" s="263"/>
      <c r="J301" s="264">
        <f>ROUND(I301*H301,2)</f>
        <v>0</v>
      </c>
      <c r="K301" s="260" t="s">
        <v>139</v>
      </c>
      <c r="L301" s="265"/>
      <c r="M301" s="266" t="s">
        <v>1</v>
      </c>
      <c r="N301" s="267" t="s">
        <v>39</v>
      </c>
      <c r="O301" s="91"/>
      <c r="P301" s="227">
        <f>O301*H301</f>
        <v>0</v>
      </c>
      <c r="Q301" s="227">
        <v>3E-05</v>
      </c>
      <c r="R301" s="227">
        <f>Q301*H301</f>
        <v>0.003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358</v>
      </c>
      <c r="AT301" s="229" t="s">
        <v>208</v>
      </c>
      <c r="AU301" s="229" t="s">
        <v>89</v>
      </c>
      <c r="AY301" s="17" t="s">
        <v>131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89</v>
      </c>
      <c r="BK301" s="230">
        <f>ROUND(I301*H301,2)</f>
        <v>0</v>
      </c>
      <c r="BL301" s="17" t="s">
        <v>220</v>
      </c>
      <c r="BM301" s="229" t="s">
        <v>478</v>
      </c>
    </row>
    <row r="302" spans="1:47" s="2" customFormat="1" ht="12">
      <c r="A302" s="38"/>
      <c r="B302" s="39"/>
      <c r="C302" s="40"/>
      <c r="D302" s="231" t="s">
        <v>142</v>
      </c>
      <c r="E302" s="40"/>
      <c r="F302" s="232" t="s">
        <v>477</v>
      </c>
      <c r="G302" s="40"/>
      <c r="H302" s="40"/>
      <c r="I302" s="233"/>
      <c r="J302" s="40"/>
      <c r="K302" s="40"/>
      <c r="L302" s="44"/>
      <c r="M302" s="234"/>
      <c r="N302" s="235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142</v>
      </c>
      <c r="AU302" s="17" t="s">
        <v>89</v>
      </c>
    </row>
    <row r="303" spans="1:51" s="13" customFormat="1" ht="12">
      <c r="A303" s="13"/>
      <c r="B303" s="236"/>
      <c r="C303" s="237"/>
      <c r="D303" s="231" t="s">
        <v>144</v>
      </c>
      <c r="E303" s="237"/>
      <c r="F303" s="239" t="s">
        <v>479</v>
      </c>
      <c r="G303" s="237"/>
      <c r="H303" s="240">
        <v>100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144</v>
      </c>
      <c r="AU303" s="246" t="s">
        <v>89</v>
      </c>
      <c r="AV303" s="13" t="s">
        <v>89</v>
      </c>
      <c r="AW303" s="13" t="s">
        <v>4</v>
      </c>
      <c r="AX303" s="13" t="s">
        <v>81</v>
      </c>
      <c r="AY303" s="246" t="s">
        <v>131</v>
      </c>
    </row>
    <row r="304" spans="1:65" s="2" customFormat="1" ht="24.15" customHeight="1">
      <c r="A304" s="38"/>
      <c r="B304" s="39"/>
      <c r="C304" s="218" t="s">
        <v>480</v>
      </c>
      <c r="D304" s="218" t="s">
        <v>135</v>
      </c>
      <c r="E304" s="219" t="s">
        <v>481</v>
      </c>
      <c r="F304" s="220" t="s">
        <v>482</v>
      </c>
      <c r="G304" s="221" t="s">
        <v>149</v>
      </c>
      <c r="H304" s="222">
        <v>51.94</v>
      </c>
      <c r="I304" s="223"/>
      <c r="J304" s="224">
        <f>ROUND(I304*H304,2)</f>
        <v>0</v>
      </c>
      <c r="K304" s="220" t="s">
        <v>139</v>
      </c>
      <c r="L304" s="44"/>
      <c r="M304" s="225" t="s">
        <v>1</v>
      </c>
      <c r="N304" s="226" t="s">
        <v>39</v>
      </c>
      <c r="O304" s="91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220</v>
      </c>
      <c r="AT304" s="229" t="s">
        <v>135</v>
      </c>
      <c r="AU304" s="229" t="s">
        <v>89</v>
      </c>
      <c r="AY304" s="17" t="s">
        <v>131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89</v>
      </c>
      <c r="BK304" s="230">
        <f>ROUND(I304*H304,2)</f>
        <v>0</v>
      </c>
      <c r="BL304" s="17" t="s">
        <v>220</v>
      </c>
      <c r="BM304" s="229" t="s">
        <v>483</v>
      </c>
    </row>
    <row r="305" spans="1:47" s="2" customFormat="1" ht="12">
      <c r="A305" s="38"/>
      <c r="B305" s="39"/>
      <c r="C305" s="40"/>
      <c r="D305" s="231" t="s">
        <v>142</v>
      </c>
      <c r="E305" s="40"/>
      <c r="F305" s="232" t="s">
        <v>484</v>
      </c>
      <c r="G305" s="40"/>
      <c r="H305" s="40"/>
      <c r="I305" s="233"/>
      <c r="J305" s="40"/>
      <c r="K305" s="40"/>
      <c r="L305" s="44"/>
      <c r="M305" s="234"/>
      <c r="N305" s="235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142</v>
      </c>
      <c r="AU305" s="17" t="s">
        <v>89</v>
      </c>
    </row>
    <row r="306" spans="1:65" s="2" customFormat="1" ht="24.15" customHeight="1">
      <c r="A306" s="38"/>
      <c r="B306" s="39"/>
      <c r="C306" s="258" t="s">
        <v>485</v>
      </c>
      <c r="D306" s="258" t="s">
        <v>208</v>
      </c>
      <c r="E306" s="259" t="s">
        <v>486</v>
      </c>
      <c r="F306" s="260" t="s">
        <v>487</v>
      </c>
      <c r="G306" s="261" t="s">
        <v>149</v>
      </c>
      <c r="H306" s="262">
        <v>59.731</v>
      </c>
      <c r="I306" s="263"/>
      <c r="J306" s="264">
        <f>ROUND(I306*H306,2)</f>
        <v>0</v>
      </c>
      <c r="K306" s="260" t="s">
        <v>139</v>
      </c>
      <c r="L306" s="265"/>
      <c r="M306" s="266" t="s">
        <v>1</v>
      </c>
      <c r="N306" s="267" t="s">
        <v>39</v>
      </c>
      <c r="O306" s="91"/>
      <c r="P306" s="227">
        <f>O306*H306</f>
        <v>0</v>
      </c>
      <c r="Q306" s="227">
        <v>0.00012</v>
      </c>
      <c r="R306" s="227">
        <f>Q306*H306</f>
        <v>0.007167720000000001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358</v>
      </c>
      <c r="AT306" s="229" t="s">
        <v>208</v>
      </c>
      <c r="AU306" s="229" t="s">
        <v>89</v>
      </c>
      <c r="AY306" s="17" t="s">
        <v>131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89</v>
      </c>
      <c r="BK306" s="230">
        <f>ROUND(I306*H306,2)</f>
        <v>0</v>
      </c>
      <c r="BL306" s="17" t="s">
        <v>220</v>
      </c>
      <c r="BM306" s="229" t="s">
        <v>488</v>
      </c>
    </row>
    <row r="307" spans="1:47" s="2" customFormat="1" ht="12">
      <c r="A307" s="38"/>
      <c r="B307" s="39"/>
      <c r="C307" s="40"/>
      <c r="D307" s="231" t="s">
        <v>142</v>
      </c>
      <c r="E307" s="40"/>
      <c r="F307" s="232" t="s">
        <v>487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142</v>
      </c>
      <c r="AU307" s="17" t="s">
        <v>89</v>
      </c>
    </row>
    <row r="308" spans="1:47" s="2" customFormat="1" ht="12">
      <c r="A308" s="38"/>
      <c r="B308" s="39"/>
      <c r="C308" s="40"/>
      <c r="D308" s="231" t="s">
        <v>489</v>
      </c>
      <c r="E308" s="40"/>
      <c r="F308" s="268" t="s">
        <v>490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489</v>
      </c>
      <c r="AU308" s="17" t="s">
        <v>89</v>
      </c>
    </row>
    <row r="309" spans="1:51" s="13" customFormat="1" ht="12">
      <c r="A309" s="13"/>
      <c r="B309" s="236"/>
      <c r="C309" s="237"/>
      <c r="D309" s="231" t="s">
        <v>144</v>
      </c>
      <c r="E309" s="237"/>
      <c r="F309" s="239" t="s">
        <v>491</v>
      </c>
      <c r="G309" s="237"/>
      <c r="H309" s="240">
        <v>59.731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144</v>
      </c>
      <c r="AU309" s="246" t="s">
        <v>89</v>
      </c>
      <c r="AV309" s="13" t="s">
        <v>89</v>
      </c>
      <c r="AW309" s="13" t="s">
        <v>4</v>
      </c>
      <c r="AX309" s="13" t="s">
        <v>81</v>
      </c>
      <c r="AY309" s="246" t="s">
        <v>131</v>
      </c>
    </row>
    <row r="310" spans="1:65" s="2" customFormat="1" ht="33" customHeight="1">
      <c r="A310" s="38"/>
      <c r="B310" s="39"/>
      <c r="C310" s="218" t="s">
        <v>492</v>
      </c>
      <c r="D310" s="218" t="s">
        <v>135</v>
      </c>
      <c r="E310" s="219" t="s">
        <v>493</v>
      </c>
      <c r="F310" s="220" t="s">
        <v>494</v>
      </c>
      <c r="G310" s="221" t="s">
        <v>149</v>
      </c>
      <c r="H310" s="222">
        <v>60</v>
      </c>
      <c r="I310" s="223"/>
      <c r="J310" s="224">
        <f>ROUND(I310*H310,2)</f>
        <v>0</v>
      </c>
      <c r="K310" s="220" t="s">
        <v>139</v>
      </c>
      <c r="L310" s="44"/>
      <c r="M310" s="225" t="s">
        <v>1</v>
      </c>
      <c r="N310" s="226" t="s">
        <v>39</v>
      </c>
      <c r="O310" s="91"/>
      <c r="P310" s="227">
        <f>O310*H310</f>
        <v>0</v>
      </c>
      <c r="Q310" s="227">
        <v>0</v>
      </c>
      <c r="R310" s="227">
        <f>Q310*H310</f>
        <v>0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220</v>
      </c>
      <c r="AT310" s="229" t="s">
        <v>135</v>
      </c>
      <c r="AU310" s="229" t="s">
        <v>89</v>
      </c>
      <c r="AY310" s="17" t="s">
        <v>131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89</v>
      </c>
      <c r="BK310" s="230">
        <f>ROUND(I310*H310,2)</f>
        <v>0</v>
      </c>
      <c r="BL310" s="17" t="s">
        <v>220</v>
      </c>
      <c r="BM310" s="229" t="s">
        <v>495</v>
      </c>
    </row>
    <row r="311" spans="1:47" s="2" customFormat="1" ht="12">
      <c r="A311" s="38"/>
      <c r="B311" s="39"/>
      <c r="C311" s="40"/>
      <c r="D311" s="231" t="s">
        <v>142</v>
      </c>
      <c r="E311" s="40"/>
      <c r="F311" s="232" t="s">
        <v>496</v>
      </c>
      <c r="G311" s="40"/>
      <c r="H311" s="40"/>
      <c r="I311" s="233"/>
      <c r="J311" s="40"/>
      <c r="K311" s="40"/>
      <c r="L311" s="44"/>
      <c r="M311" s="234"/>
      <c r="N311" s="235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142</v>
      </c>
      <c r="AU311" s="17" t="s">
        <v>89</v>
      </c>
    </row>
    <row r="312" spans="1:65" s="2" customFormat="1" ht="24.15" customHeight="1">
      <c r="A312" s="38"/>
      <c r="B312" s="39"/>
      <c r="C312" s="258" t="s">
        <v>497</v>
      </c>
      <c r="D312" s="258" t="s">
        <v>208</v>
      </c>
      <c r="E312" s="259" t="s">
        <v>498</v>
      </c>
      <c r="F312" s="260" t="s">
        <v>499</v>
      </c>
      <c r="G312" s="261" t="s">
        <v>149</v>
      </c>
      <c r="H312" s="262">
        <v>69</v>
      </c>
      <c r="I312" s="263"/>
      <c r="J312" s="264">
        <f>ROUND(I312*H312,2)</f>
        <v>0</v>
      </c>
      <c r="K312" s="260" t="s">
        <v>139</v>
      </c>
      <c r="L312" s="265"/>
      <c r="M312" s="266" t="s">
        <v>1</v>
      </c>
      <c r="N312" s="267" t="s">
        <v>39</v>
      </c>
      <c r="O312" s="91"/>
      <c r="P312" s="227">
        <f>O312*H312</f>
        <v>0</v>
      </c>
      <c r="Q312" s="227">
        <v>0.00017</v>
      </c>
      <c r="R312" s="227">
        <f>Q312*H312</f>
        <v>0.01173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358</v>
      </c>
      <c r="AT312" s="229" t="s">
        <v>208</v>
      </c>
      <c r="AU312" s="229" t="s">
        <v>89</v>
      </c>
      <c r="AY312" s="17" t="s">
        <v>131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89</v>
      </c>
      <c r="BK312" s="230">
        <f>ROUND(I312*H312,2)</f>
        <v>0</v>
      </c>
      <c r="BL312" s="17" t="s">
        <v>220</v>
      </c>
      <c r="BM312" s="229" t="s">
        <v>500</v>
      </c>
    </row>
    <row r="313" spans="1:47" s="2" customFormat="1" ht="12">
      <c r="A313" s="38"/>
      <c r="B313" s="39"/>
      <c r="C313" s="40"/>
      <c r="D313" s="231" t="s">
        <v>142</v>
      </c>
      <c r="E313" s="40"/>
      <c r="F313" s="232" t="s">
        <v>499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142</v>
      </c>
      <c r="AU313" s="17" t="s">
        <v>89</v>
      </c>
    </row>
    <row r="314" spans="1:47" s="2" customFormat="1" ht="12">
      <c r="A314" s="38"/>
      <c r="B314" s="39"/>
      <c r="C314" s="40"/>
      <c r="D314" s="231" t="s">
        <v>489</v>
      </c>
      <c r="E314" s="40"/>
      <c r="F314" s="268" t="s">
        <v>501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489</v>
      </c>
      <c r="AU314" s="17" t="s">
        <v>89</v>
      </c>
    </row>
    <row r="315" spans="1:51" s="13" customFormat="1" ht="12">
      <c r="A315" s="13"/>
      <c r="B315" s="236"/>
      <c r="C315" s="237"/>
      <c r="D315" s="231" t="s">
        <v>144</v>
      </c>
      <c r="E315" s="237"/>
      <c r="F315" s="239" t="s">
        <v>502</v>
      </c>
      <c r="G315" s="237"/>
      <c r="H315" s="240">
        <v>69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144</v>
      </c>
      <c r="AU315" s="246" t="s">
        <v>89</v>
      </c>
      <c r="AV315" s="13" t="s">
        <v>89</v>
      </c>
      <c r="AW315" s="13" t="s">
        <v>4</v>
      </c>
      <c r="AX315" s="13" t="s">
        <v>81</v>
      </c>
      <c r="AY315" s="246" t="s">
        <v>131</v>
      </c>
    </row>
    <row r="316" spans="1:65" s="2" customFormat="1" ht="24.15" customHeight="1">
      <c r="A316" s="38"/>
      <c r="B316" s="39"/>
      <c r="C316" s="218" t="s">
        <v>503</v>
      </c>
      <c r="D316" s="218" t="s">
        <v>135</v>
      </c>
      <c r="E316" s="219" t="s">
        <v>504</v>
      </c>
      <c r="F316" s="220" t="s">
        <v>505</v>
      </c>
      <c r="G316" s="221" t="s">
        <v>149</v>
      </c>
      <c r="H316" s="222">
        <v>20</v>
      </c>
      <c r="I316" s="223"/>
      <c r="J316" s="224">
        <f>ROUND(I316*H316,2)</f>
        <v>0</v>
      </c>
      <c r="K316" s="220" t="s">
        <v>139</v>
      </c>
      <c r="L316" s="44"/>
      <c r="M316" s="225" t="s">
        <v>1</v>
      </c>
      <c r="N316" s="226" t="s">
        <v>39</v>
      </c>
      <c r="O316" s="91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220</v>
      </c>
      <c r="AT316" s="229" t="s">
        <v>135</v>
      </c>
      <c r="AU316" s="229" t="s">
        <v>89</v>
      </c>
      <c r="AY316" s="17" t="s">
        <v>131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89</v>
      </c>
      <c r="BK316" s="230">
        <f>ROUND(I316*H316,2)</f>
        <v>0</v>
      </c>
      <c r="BL316" s="17" t="s">
        <v>220</v>
      </c>
      <c r="BM316" s="229" t="s">
        <v>506</v>
      </c>
    </row>
    <row r="317" spans="1:47" s="2" customFormat="1" ht="12">
      <c r="A317" s="38"/>
      <c r="B317" s="39"/>
      <c r="C317" s="40"/>
      <c r="D317" s="231" t="s">
        <v>142</v>
      </c>
      <c r="E317" s="40"/>
      <c r="F317" s="232" t="s">
        <v>507</v>
      </c>
      <c r="G317" s="40"/>
      <c r="H317" s="40"/>
      <c r="I317" s="233"/>
      <c r="J317" s="40"/>
      <c r="K317" s="40"/>
      <c r="L317" s="44"/>
      <c r="M317" s="234"/>
      <c r="N317" s="235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142</v>
      </c>
      <c r="AU317" s="17" t="s">
        <v>89</v>
      </c>
    </row>
    <row r="318" spans="1:65" s="2" customFormat="1" ht="24.15" customHeight="1">
      <c r="A318" s="38"/>
      <c r="B318" s="39"/>
      <c r="C318" s="258" t="s">
        <v>508</v>
      </c>
      <c r="D318" s="258" t="s">
        <v>208</v>
      </c>
      <c r="E318" s="259" t="s">
        <v>509</v>
      </c>
      <c r="F318" s="260" t="s">
        <v>510</v>
      </c>
      <c r="G318" s="261" t="s">
        <v>149</v>
      </c>
      <c r="H318" s="262">
        <v>23</v>
      </c>
      <c r="I318" s="263"/>
      <c r="J318" s="264">
        <f>ROUND(I318*H318,2)</f>
        <v>0</v>
      </c>
      <c r="K318" s="260" t="s">
        <v>139</v>
      </c>
      <c r="L318" s="265"/>
      <c r="M318" s="266" t="s">
        <v>1</v>
      </c>
      <c r="N318" s="267" t="s">
        <v>39</v>
      </c>
      <c r="O318" s="91"/>
      <c r="P318" s="227">
        <f>O318*H318</f>
        <v>0</v>
      </c>
      <c r="Q318" s="227">
        <v>0.00042</v>
      </c>
      <c r="R318" s="227">
        <f>Q318*H318</f>
        <v>0.00966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358</v>
      </c>
      <c r="AT318" s="229" t="s">
        <v>208</v>
      </c>
      <c r="AU318" s="229" t="s">
        <v>89</v>
      </c>
      <c r="AY318" s="17" t="s">
        <v>131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89</v>
      </c>
      <c r="BK318" s="230">
        <f>ROUND(I318*H318,2)</f>
        <v>0</v>
      </c>
      <c r="BL318" s="17" t="s">
        <v>220</v>
      </c>
      <c r="BM318" s="229" t="s">
        <v>511</v>
      </c>
    </row>
    <row r="319" spans="1:47" s="2" customFormat="1" ht="12">
      <c r="A319" s="38"/>
      <c r="B319" s="39"/>
      <c r="C319" s="40"/>
      <c r="D319" s="231" t="s">
        <v>142</v>
      </c>
      <c r="E319" s="40"/>
      <c r="F319" s="232" t="s">
        <v>510</v>
      </c>
      <c r="G319" s="40"/>
      <c r="H319" s="40"/>
      <c r="I319" s="233"/>
      <c r="J319" s="40"/>
      <c r="K319" s="40"/>
      <c r="L319" s="44"/>
      <c r="M319" s="234"/>
      <c r="N319" s="23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142</v>
      </c>
      <c r="AU319" s="17" t="s">
        <v>89</v>
      </c>
    </row>
    <row r="320" spans="1:47" s="2" customFormat="1" ht="12">
      <c r="A320" s="38"/>
      <c r="B320" s="39"/>
      <c r="C320" s="40"/>
      <c r="D320" s="231" t="s">
        <v>489</v>
      </c>
      <c r="E320" s="40"/>
      <c r="F320" s="268" t="s">
        <v>512</v>
      </c>
      <c r="G320" s="40"/>
      <c r="H320" s="40"/>
      <c r="I320" s="233"/>
      <c r="J320" s="40"/>
      <c r="K320" s="40"/>
      <c r="L320" s="44"/>
      <c r="M320" s="234"/>
      <c r="N320" s="235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489</v>
      </c>
      <c r="AU320" s="17" t="s">
        <v>89</v>
      </c>
    </row>
    <row r="321" spans="1:51" s="13" customFormat="1" ht="12">
      <c r="A321" s="13"/>
      <c r="B321" s="236"/>
      <c r="C321" s="237"/>
      <c r="D321" s="231" t="s">
        <v>144</v>
      </c>
      <c r="E321" s="237"/>
      <c r="F321" s="239" t="s">
        <v>513</v>
      </c>
      <c r="G321" s="237"/>
      <c r="H321" s="240">
        <v>23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144</v>
      </c>
      <c r="AU321" s="246" t="s">
        <v>89</v>
      </c>
      <c r="AV321" s="13" t="s">
        <v>89</v>
      </c>
      <c r="AW321" s="13" t="s">
        <v>4</v>
      </c>
      <c r="AX321" s="13" t="s">
        <v>81</v>
      </c>
      <c r="AY321" s="246" t="s">
        <v>131</v>
      </c>
    </row>
    <row r="322" spans="1:65" s="2" customFormat="1" ht="33" customHeight="1">
      <c r="A322" s="38"/>
      <c r="B322" s="39"/>
      <c r="C322" s="218" t="s">
        <v>514</v>
      </c>
      <c r="D322" s="218" t="s">
        <v>135</v>
      </c>
      <c r="E322" s="219" t="s">
        <v>515</v>
      </c>
      <c r="F322" s="220" t="s">
        <v>516</v>
      </c>
      <c r="G322" s="221" t="s">
        <v>149</v>
      </c>
      <c r="H322" s="222">
        <v>10</v>
      </c>
      <c r="I322" s="223"/>
      <c r="J322" s="224">
        <f>ROUND(I322*H322,2)</f>
        <v>0</v>
      </c>
      <c r="K322" s="220" t="s">
        <v>139</v>
      </c>
      <c r="L322" s="44"/>
      <c r="M322" s="225" t="s">
        <v>1</v>
      </c>
      <c r="N322" s="226" t="s">
        <v>39</v>
      </c>
      <c r="O322" s="91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220</v>
      </c>
      <c r="AT322" s="229" t="s">
        <v>135</v>
      </c>
      <c r="AU322" s="229" t="s">
        <v>89</v>
      </c>
      <c r="AY322" s="17" t="s">
        <v>131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89</v>
      </c>
      <c r="BK322" s="230">
        <f>ROUND(I322*H322,2)</f>
        <v>0</v>
      </c>
      <c r="BL322" s="17" t="s">
        <v>220</v>
      </c>
      <c r="BM322" s="229" t="s">
        <v>517</v>
      </c>
    </row>
    <row r="323" spans="1:47" s="2" customFormat="1" ht="12">
      <c r="A323" s="38"/>
      <c r="B323" s="39"/>
      <c r="C323" s="40"/>
      <c r="D323" s="231" t="s">
        <v>142</v>
      </c>
      <c r="E323" s="40"/>
      <c r="F323" s="232" t="s">
        <v>518</v>
      </c>
      <c r="G323" s="40"/>
      <c r="H323" s="40"/>
      <c r="I323" s="233"/>
      <c r="J323" s="40"/>
      <c r="K323" s="40"/>
      <c r="L323" s="44"/>
      <c r="M323" s="234"/>
      <c r="N323" s="235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142</v>
      </c>
      <c r="AU323" s="17" t="s">
        <v>89</v>
      </c>
    </row>
    <row r="324" spans="1:65" s="2" customFormat="1" ht="24.15" customHeight="1">
      <c r="A324" s="38"/>
      <c r="B324" s="39"/>
      <c r="C324" s="258" t="s">
        <v>519</v>
      </c>
      <c r="D324" s="258" t="s">
        <v>208</v>
      </c>
      <c r="E324" s="259" t="s">
        <v>520</v>
      </c>
      <c r="F324" s="260" t="s">
        <v>521</v>
      </c>
      <c r="G324" s="261" t="s">
        <v>149</v>
      </c>
      <c r="H324" s="262">
        <v>11.5</v>
      </c>
      <c r="I324" s="263"/>
      <c r="J324" s="264">
        <f>ROUND(I324*H324,2)</f>
        <v>0</v>
      </c>
      <c r="K324" s="260" t="s">
        <v>139</v>
      </c>
      <c r="L324" s="265"/>
      <c r="M324" s="266" t="s">
        <v>1</v>
      </c>
      <c r="N324" s="267" t="s">
        <v>39</v>
      </c>
      <c r="O324" s="91"/>
      <c r="P324" s="227">
        <f>O324*H324</f>
        <v>0</v>
      </c>
      <c r="Q324" s="227">
        <v>0.00025</v>
      </c>
      <c r="R324" s="227">
        <f>Q324*H324</f>
        <v>0.002875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358</v>
      </c>
      <c r="AT324" s="229" t="s">
        <v>208</v>
      </c>
      <c r="AU324" s="229" t="s">
        <v>89</v>
      </c>
      <c r="AY324" s="17" t="s">
        <v>131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89</v>
      </c>
      <c r="BK324" s="230">
        <f>ROUND(I324*H324,2)</f>
        <v>0</v>
      </c>
      <c r="BL324" s="17" t="s">
        <v>220</v>
      </c>
      <c r="BM324" s="229" t="s">
        <v>522</v>
      </c>
    </row>
    <row r="325" spans="1:47" s="2" customFormat="1" ht="12">
      <c r="A325" s="38"/>
      <c r="B325" s="39"/>
      <c r="C325" s="40"/>
      <c r="D325" s="231" t="s">
        <v>142</v>
      </c>
      <c r="E325" s="40"/>
      <c r="F325" s="232" t="s">
        <v>521</v>
      </c>
      <c r="G325" s="40"/>
      <c r="H325" s="40"/>
      <c r="I325" s="233"/>
      <c r="J325" s="40"/>
      <c r="K325" s="40"/>
      <c r="L325" s="44"/>
      <c r="M325" s="234"/>
      <c r="N325" s="23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142</v>
      </c>
      <c r="AU325" s="17" t="s">
        <v>89</v>
      </c>
    </row>
    <row r="326" spans="1:47" s="2" customFormat="1" ht="12">
      <c r="A326" s="38"/>
      <c r="B326" s="39"/>
      <c r="C326" s="40"/>
      <c r="D326" s="231" t="s">
        <v>489</v>
      </c>
      <c r="E326" s="40"/>
      <c r="F326" s="268" t="s">
        <v>523</v>
      </c>
      <c r="G326" s="40"/>
      <c r="H326" s="40"/>
      <c r="I326" s="233"/>
      <c r="J326" s="40"/>
      <c r="K326" s="40"/>
      <c r="L326" s="44"/>
      <c r="M326" s="234"/>
      <c r="N326" s="235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489</v>
      </c>
      <c r="AU326" s="17" t="s">
        <v>89</v>
      </c>
    </row>
    <row r="327" spans="1:51" s="13" customFormat="1" ht="12">
      <c r="A327" s="13"/>
      <c r="B327" s="236"/>
      <c r="C327" s="237"/>
      <c r="D327" s="231" t="s">
        <v>144</v>
      </c>
      <c r="E327" s="237"/>
      <c r="F327" s="239" t="s">
        <v>524</v>
      </c>
      <c r="G327" s="237"/>
      <c r="H327" s="240">
        <v>11.5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144</v>
      </c>
      <c r="AU327" s="246" t="s">
        <v>89</v>
      </c>
      <c r="AV327" s="13" t="s">
        <v>89</v>
      </c>
      <c r="AW327" s="13" t="s">
        <v>4</v>
      </c>
      <c r="AX327" s="13" t="s">
        <v>81</v>
      </c>
      <c r="AY327" s="246" t="s">
        <v>131</v>
      </c>
    </row>
    <row r="328" spans="1:65" s="2" customFormat="1" ht="24.15" customHeight="1">
      <c r="A328" s="38"/>
      <c r="B328" s="39"/>
      <c r="C328" s="218" t="s">
        <v>525</v>
      </c>
      <c r="D328" s="218" t="s">
        <v>135</v>
      </c>
      <c r="E328" s="219" t="s">
        <v>526</v>
      </c>
      <c r="F328" s="220" t="s">
        <v>527</v>
      </c>
      <c r="G328" s="221" t="s">
        <v>206</v>
      </c>
      <c r="H328" s="222">
        <v>1</v>
      </c>
      <c r="I328" s="223"/>
      <c r="J328" s="224">
        <f>ROUND(I328*H328,2)</f>
        <v>0</v>
      </c>
      <c r="K328" s="220" t="s">
        <v>139</v>
      </c>
      <c r="L328" s="44"/>
      <c r="M328" s="225" t="s">
        <v>1</v>
      </c>
      <c r="N328" s="226" t="s">
        <v>39</v>
      </c>
      <c r="O328" s="91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220</v>
      </c>
      <c r="AT328" s="229" t="s">
        <v>135</v>
      </c>
      <c r="AU328" s="229" t="s">
        <v>89</v>
      </c>
      <c r="AY328" s="17" t="s">
        <v>131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89</v>
      </c>
      <c r="BK328" s="230">
        <f>ROUND(I328*H328,2)</f>
        <v>0</v>
      </c>
      <c r="BL328" s="17" t="s">
        <v>220</v>
      </c>
      <c r="BM328" s="229" t="s">
        <v>528</v>
      </c>
    </row>
    <row r="329" spans="1:47" s="2" customFormat="1" ht="12">
      <c r="A329" s="38"/>
      <c r="B329" s="39"/>
      <c r="C329" s="40"/>
      <c r="D329" s="231" t="s">
        <v>142</v>
      </c>
      <c r="E329" s="40"/>
      <c r="F329" s="232" t="s">
        <v>529</v>
      </c>
      <c r="G329" s="40"/>
      <c r="H329" s="40"/>
      <c r="I329" s="233"/>
      <c r="J329" s="40"/>
      <c r="K329" s="40"/>
      <c r="L329" s="44"/>
      <c r="M329" s="234"/>
      <c r="N329" s="235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142</v>
      </c>
      <c r="AU329" s="17" t="s">
        <v>89</v>
      </c>
    </row>
    <row r="330" spans="1:65" s="2" customFormat="1" ht="24.15" customHeight="1">
      <c r="A330" s="38"/>
      <c r="B330" s="39"/>
      <c r="C330" s="258" t="s">
        <v>530</v>
      </c>
      <c r="D330" s="258" t="s">
        <v>208</v>
      </c>
      <c r="E330" s="259" t="s">
        <v>531</v>
      </c>
      <c r="F330" s="260" t="s">
        <v>532</v>
      </c>
      <c r="G330" s="261" t="s">
        <v>206</v>
      </c>
      <c r="H330" s="262">
        <v>1</v>
      </c>
      <c r="I330" s="263"/>
      <c r="J330" s="264">
        <f>ROUND(I330*H330,2)</f>
        <v>0</v>
      </c>
      <c r="K330" s="260" t="s">
        <v>139</v>
      </c>
      <c r="L330" s="265"/>
      <c r="M330" s="266" t="s">
        <v>1</v>
      </c>
      <c r="N330" s="267" t="s">
        <v>39</v>
      </c>
      <c r="O330" s="91"/>
      <c r="P330" s="227">
        <f>O330*H330</f>
        <v>0</v>
      </c>
      <c r="Q330" s="227">
        <v>0.00142</v>
      </c>
      <c r="R330" s="227">
        <f>Q330*H330</f>
        <v>0.00142</v>
      </c>
      <c r="S330" s="227">
        <v>0</v>
      </c>
      <c r="T330" s="22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358</v>
      </c>
      <c r="AT330" s="229" t="s">
        <v>208</v>
      </c>
      <c r="AU330" s="229" t="s">
        <v>89</v>
      </c>
      <c r="AY330" s="17" t="s">
        <v>131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89</v>
      </c>
      <c r="BK330" s="230">
        <f>ROUND(I330*H330,2)</f>
        <v>0</v>
      </c>
      <c r="BL330" s="17" t="s">
        <v>220</v>
      </c>
      <c r="BM330" s="229" t="s">
        <v>533</v>
      </c>
    </row>
    <row r="331" spans="1:47" s="2" customFormat="1" ht="12">
      <c r="A331" s="38"/>
      <c r="B331" s="39"/>
      <c r="C331" s="40"/>
      <c r="D331" s="231" t="s">
        <v>142</v>
      </c>
      <c r="E331" s="40"/>
      <c r="F331" s="232" t="s">
        <v>532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142</v>
      </c>
      <c r="AU331" s="17" t="s">
        <v>89</v>
      </c>
    </row>
    <row r="332" spans="1:65" s="2" customFormat="1" ht="24.15" customHeight="1">
      <c r="A332" s="38"/>
      <c r="B332" s="39"/>
      <c r="C332" s="218" t="s">
        <v>534</v>
      </c>
      <c r="D332" s="218" t="s">
        <v>135</v>
      </c>
      <c r="E332" s="219" t="s">
        <v>535</v>
      </c>
      <c r="F332" s="220" t="s">
        <v>536</v>
      </c>
      <c r="G332" s="221" t="s">
        <v>206</v>
      </c>
      <c r="H332" s="222">
        <v>6</v>
      </c>
      <c r="I332" s="223"/>
      <c r="J332" s="224">
        <f>ROUND(I332*H332,2)</f>
        <v>0</v>
      </c>
      <c r="K332" s="220" t="s">
        <v>139</v>
      </c>
      <c r="L332" s="44"/>
      <c r="M332" s="225" t="s">
        <v>1</v>
      </c>
      <c r="N332" s="226" t="s">
        <v>39</v>
      </c>
      <c r="O332" s="91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220</v>
      </c>
      <c r="AT332" s="229" t="s">
        <v>135</v>
      </c>
      <c r="AU332" s="229" t="s">
        <v>89</v>
      </c>
      <c r="AY332" s="17" t="s">
        <v>131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89</v>
      </c>
      <c r="BK332" s="230">
        <f>ROUND(I332*H332,2)</f>
        <v>0</v>
      </c>
      <c r="BL332" s="17" t="s">
        <v>220</v>
      </c>
      <c r="BM332" s="229" t="s">
        <v>537</v>
      </c>
    </row>
    <row r="333" spans="1:47" s="2" customFormat="1" ht="12">
      <c r="A333" s="38"/>
      <c r="B333" s="39"/>
      <c r="C333" s="40"/>
      <c r="D333" s="231" t="s">
        <v>142</v>
      </c>
      <c r="E333" s="40"/>
      <c r="F333" s="232" t="s">
        <v>538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142</v>
      </c>
      <c r="AU333" s="17" t="s">
        <v>89</v>
      </c>
    </row>
    <row r="334" spans="1:65" s="2" customFormat="1" ht="24.15" customHeight="1">
      <c r="A334" s="38"/>
      <c r="B334" s="39"/>
      <c r="C334" s="258" t="s">
        <v>539</v>
      </c>
      <c r="D334" s="258" t="s">
        <v>208</v>
      </c>
      <c r="E334" s="259" t="s">
        <v>540</v>
      </c>
      <c r="F334" s="260" t="s">
        <v>541</v>
      </c>
      <c r="G334" s="261" t="s">
        <v>206</v>
      </c>
      <c r="H334" s="262">
        <v>6</v>
      </c>
      <c r="I334" s="263"/>
      <c r="J334" s="264">
        <f>ROUND(I334*H334,2)</f>
        <v>0</v>
      </c>
      <c r="K334" s="260" t="s">
        <v>139</v>
      </c>
      <c r="L334" s="265"/>
      <c r="M334" s="266" t="s">
        <v>1</v>
      </c>
      <c r="N334" s="267" t="s">
        <v>39</v>
      </c>
      <c r="O334" s="91"/>
      <c r="P334" s="227">
        <f>O334*H334</f>
        <v>0</v>
      </c>
      <c r="Q334" s="227">
        <v>9E-05</v>
      </c>
      <c r="R334" s="227">
        <f>Q334*H334</f>
        <v>0.00054</v>
      </c>
      <c r="S334" s="227">
        <v>0</v>
      </c>
      <c r="T334" s="22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9" t="s">
        <v>358</v>
      </c>
      <c r="AT334" s="229" t="s">
        <v>208</v>
      </c>
      <c r="AU334" s="229" t="s">
        <v>89</v>
      </c>
      <c r="AY334" s="17" t="s">
        <v>131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7" t="s">
        <v>89</v>
      </c>
      <c r="BK334" s="230">
        <f>ROUND(I334*H334,2)</f>
        <v>0</v>
      </c>
      <c r="BL334" s="17" t="s">
        <v>220</v>
      </c>
      <c r="BM334" s="229" t="s">
        <v>542</v>
      </c>
    </row>
    <row r="335" spans="1:47" s="2" customFormat="1" ht="12">
      <c r="A335" s="38"/>
      <c r="B335" s="39"/>
      <c r="C335" s="40"/>
      <c r="D335" s="231" t="s">
        <v>142</v>
      </c>
      <c r="E335" s="40"/>
      <c r="F335" s="232" t="s">
        <v>541</v>
      </c>
      <c r="G335" s="40"/>
      <c r="H335" s="40"/>
      <c r="I335" s="233"/>
      <c r="J335" s="40"/>
      <c r="K335" s="40"/>
      <c r="L335" s="44"/>
      <c r="M335" s="234"/>
      <c r="N335" s="235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142</v>
      </c>
      <c r="AU335" s="17" t="s">
        <v>89</v>
      </c>
    </row>
    <row r="336" spans="1:65" s="2" customFormat="1" ht="24.15" customHeight="1">
      <c r="A336" s="38"/>
      <c r="B336" s="39"/>
      <c r="C336" s="218" t="s">
        <v>543</v>
      </c>
      <c r="D336" s="218" t="s">
        <v>135</v>
      </c>
      <c r="E336" s="219" t="s">
        <v>544</v>
      </c>
      <c r="F336" s="220" t="s">
        <v>545</v>
      </c>
      <c r="G336" s="221" t="s">
        <v>206</v>
      </c>
      <c r="H336" s="222">
        <v>12</v>
      </c>
      <c r="I336" s="223"/>
      <c r="J336" s="224">
        <f>ROUND(I336*H336,2)</f>
        <v>0</v>
      </c>
      <c r="K336" s="220" t="s">
        <v>139</v>
      </c>
      <c r="L336" s="44"/>
      <c r="M336" s="225" t="s">
        <v>1</v>
      </c>
      <c r="N336" s="226" t="s">
        <v>39</v>
      </c>
      <c r="O336" s="91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9" t="s">
        <v>220</v>
      </c>
      <c r="AT336" s="229" t="s">
        <v>135</v>
      </c>
      <c r="AU336" s="229" t="s">
        <v>89</v>
      </c>
      <c r="AY336" s="17" t="s">
        <v>131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7" t="s">
        <v>89</v>
      </c>
      <c r="BK336" s="230">
        <f>ROUND(I336*H336,2)</f>
        <v>0</v>
      </c>
      <c r="BL336" s="17" t="s">
        <v>220</v>
      </c>
      <c r="BM336" s="229" t="s">
        <v>546</v>
      </c>
    </row>
    <row r="337" spans="1:47" s="2" customFormat="1" ht="12">
      <c r="A337" s="38"/>
      <c r="B337" s="39"/>
      <c r="C337" s="40"/>
      <c r="D337" s="231" t="s">
        <v>142</v>
      </c>
      <c r="E337" s="40"/>
      <c r="F337" s="232" t="s">
        <v>547</v>
      </c>
      <c r="G337" s="40"/>
      <c r="H337" s="40"/>
      <c r="I337" s="233"/>
      <c r="J337" s="40"/>
      <c r="K337" s="40"/>
      <c r="L337" s="44"/>
      <c r="M337" s="234"/>
      <c r="N337" s="235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142</v>
      </c>
      <c r="AU337" s="17" t="s">
        <v>89</v>
      </c>
    </row>
    <row r="338" spans="1:65" s="2" customFormat="1" ht="24.15" customHeight="1">
      <c r="A338" s="38"/>
      <c r="B338" s="39"/>
      <c r="C338" s="258" t="s">
        <v>548</v>
      </c>
      <c r="D338" s="258" t="s">
        <v>208</v>
      </c>
      <c r="E338" s="259" t="s">
        <v>549</v>
      </c>
      <c r="F338" s="260" t="s">
        <v>550</v>
      </c>
      <c r="G338" s="261" t="s">
        <v>206</v>
      </c>
      <c r="H338" s="262">
        <v>12</v>
      </c>
      <c r="I338" s="263"/>
      <c r="J338" s="264">
        <f>ROUND(I338*H338,2)</f>
        <v>0</v>
      </c>
      <c r="K338" s="260" t="s">
        <v>139</v>
      </c>
      <c r="L338" s="265"/>
      <c r="M338" s="266" t="s">
        <v>1</v>
      </c>
      <c r="N338" s="267" t="s">
        <v>39</v>
      </c>
      <c r="O338" s="91"/>
      <c r="P338" s="227">
        <f>O338*H338</f>
        <v>0</v>
      </c>
      <c r="Q338" s="227">
        <v>6E-05</v>
      </c>
      <c r="R338" s="227">
        <f>Q338*H338</f>
        <v>0.00072</v>
      </c>
      <c r="S338" s="227">
        <v>0</v>
      </c>
      <c r="T338" s="22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358</v>
      </c>
      <c r="AT338" s="229" t="s">
        <v>208</v>
      </c>
      <c r="AU338" s="229" t="s">
        <v>89</v>
      </c>
      <c r="AY338" s="17" t="s">
        <v>131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89</v>
      </c>
      <c r="BK338" s="230">
        <f>ROUND(I338*H338,2)</f>
        <v>0</v>
      </c>
      <c r="BL338" s="17" t="s">
        <v>220</v>
      </c>
      <c r="BM338" s="229" t="s">
        <v>551</v>
      </c>
    </row>
    <row r="339" spans="1:47" s="2" customFormat="1" ht="12">
      <c r="A339" s="38"/>
      <c r="B339" s="39"/>
      <c r="C339" s="40"/>
      <c r="D339" s="231" t="s">
        <v>142</v>
      </c>
      <c r="E339" s="40"/>
      <c r="F339" s="232" t="s">
        <v>550</v>
      </c>
      <c r="G339" s="40"/>
      <c r="H339" s="40"/>
      <c r="I339" s="233"/>
      <c r="J339" s="40"/>
      <c r="K339" s="40"/>
      <c r="L339" s="44"/>
      <c r="M339" s="234"/>
      <c r="N339" s="235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142</v>
      </c>
      <c r="AU339" s="17" t="s">
        <v>89</v>
      </c>
    </row>
    <row r="340" spans="1:65" s="2" customFormat="1" ht="33" customHeight="1">
      <c r="A340" s="38"/>
      <c r="B340" s="39"/>
      <c r="C340" s="218" t="s">
        <v>552</v>
      </c>
      <c r="D340" s="218" t="s">
        <v>135</v>
      </c>
      <c r="E340" s="219" t="s">
        <v>553</v>
      </c>
      <c r="F340" s="220" t="s">
        <v>554</v>
      </c>
      <c r="G340" s="221" t="s">
        <v>206</v>
      </c>
      <c r="H340" s="222">
        <v>1</v>
      </c>
      <c r="I340" s="223"/>
      <c r="J340" s="224">
        <f>ROUND(I340*H340,2)</f>
        <v>0</v>
      </c>
      <c r="K340" s="220" t="s">
        <v>139</v>
      </c>
      <c r="L340" s="44"/>
      <c r="M340" s="225" t="s">
        <v>1</v>
      </c>
      <c r="N340" s="226" t="s">
        <v>39</v>
      </c>
      <c r="O340" s="91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9" t="s">
        <v>220</v>
      </c>
      <c r="AT340" s="229" t="s">
        <v>135</v>
      </c>
      <c r="AU340" s="229" t="s">
        <v>89</v>
      </c>
      <c r="AY340" s="17" t="s">
        <v>131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7" t="s">
        <v>89</v>
      </c>
      <c r="BK340" s="230">
        <f>ROUND(I340*H340,2)</f>
        <v>0</v>
      </c>
      <c r="BL340" s="17" t="s">
        <v>220</v>
      </c>
      <c r="BM340" s="229" t="s">
        <v>555</v>
      </c>
    </row>
    <row r="341" spans="1:47" s="2" customFormat="1" ht="12">
      <c r="A341" s="38"/>
      <c r="B341" s="39"/>
      <c r="C341" s="40"/>
      <c r="D341" s="231" t="s">
        <v>142</v>
      </c>
      <c r="E341" s="40"/>
      <c r="F341" s="232" t="s">
        <v>556</v>
      </c>
      <c r="G341" s="40"/>
      <c r="H341" s="40"/>
      <c r="I341" s="233"/>
      <c r="J341" s="40"/>
      <c r="K341" s="40"/>
      <c r="L341" s="44"/>
      <c r="M341" s="234"/>
      <c r="N341" s="235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142</v>
      </c>
      <c r="AU341" s="17" t="s">
        <v>89</v>
      </c>
    </row>
    <row r="342" spans="1:65" s="2" customFormat="1" ht="24.15" customHeight="1">
      <c r="A342" s="38"/>
      <c r="B342" s="39"/>
      <c r="C342" s="218" t="s">
        <v>557</v>
      </c>
      <c r="D342" s="218" t="s">
        <v>135</v>
      </c>
      <c r="E342" s="219" t="s">
        <v>558</v>
      </c>
      <c r="F342" s="220" t="s">
        <v>559</v>
      </c>
      <c r="G342" s="221" t="s">
        <v>206</v>
      </c>
      <c r="H342" s="222">
        <v>4</v>
      </c>
      <c r="I342" s="223"/>
      <c r="J342" s="224">
        <f>ROUND(I342*H342,2)</f>
        <v>0</v>
      </c>
      <c r="K342" s="220" t="s">
        <v>139</v>
      </c>
      <c r="L342" s="44"/>
      <c r="M342" s="225" t="s">
        <v>1</v>
      </c>
      <c r="N342" s="226" t="s">
        <v>39</v>
      </c>
      <c r="O342" s="91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9" t="s">
        <v>220</v>
      </c>
      <c r="AT342" s="229" t="s">
        <v>135</v>
      </c>
      <c r="AU342" s="229" t="s">
        <v>89</v>
      </c>
      <c r="AY342" s="17" t="s">
        <v>131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7" t="s">
        <v>89</v>
      </c>
      <c r="BK342" s="230">
        <f>ROUND(I342*H342,2)</f>
        <v>0</v>
      </c>
      <c r="BL342" s="17" t="s">
        <v>220</v>
      </c>
      <c r="BM342" s="229" t="s">
        <v>560</v>
      </c>
    </row>
    <row r="343" spans="1:47" s="2" customFormat="1" ht="12">
      <c r="A343" s="38"/>
      <c r="B343" s="39"/>
      <c r="C343" s="40"/>
      <c r="D343" s="231" t="s">
        <v>142</v>
      </c>
      <c r="E343" s="40"/>
      <c r="F343" s="232" t="s">
        <v>561</v>
      </c>
      <c r="G343" s="40"/>
      <c r="H343" s="40"/>
      <c r="I343" s="233"/>
      <c r="J343" s="40"/>
      <c r="K343" s="40"/>
      <c r="L343" s="44"/>
      <c r="M343" s="234"/>
      <c r="N343" s="235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142</v>
      </c>
      <c r="AU343" s="17" t="s">
        <v>89</v>
      </c>
    </row>
    <row r="344" spans="1:65" s="2" customFormat="1" ht="24.15" customHeight="1">
      <c r="A344" s="38"/>
      <c r="B344" s="39"/>
      <c r="C344" s="258" t="s">
        <v>562</v>
      </c>
      <c r="D344" s="258" t="s">
        <v>208</v>
      </c>
      <c r="E344" s="259" t="s">
        <v>563</v>
      </c>
      <c r="F344" s="260" t="s">
        <v>564</v>
      </c>
      <c r="G344" s="261" t="s">
        <v>206</v>
      </c>
      <c r="H344" s="262">
        <v>2</v>
      </c>
      <c r="I344" s="263"/>
      <c r="J344" s="264">
        <f>ROUND(I344*H344,2)</f>
        <v>0</v>
      </c>
      <c r="K344" s="260" t="s">
        <v>139</v>
      </c>
      <c r="L344" s="265"/>
      <c r="M344" s="266" t="s">
        <v>1</v>
      </c>
      <c r="N344" s="267" t="s">
        <v>39</v>
      </c>
      <c r="O344" s="91"/>
      <c r="P344" s="227">
        <f>O344*H344</f>
        <v>0</v>
      </c>
      <c r="Q344" s="227">
        <v>0.0004</v>
      </c>
      <c r="R344" s="227">
        <f>Q344*H344</f>
        <v>0.0008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358</v>
      </c>
      <c r="AT344" s="229" t="s">
        <v>208</v>
      </c>
      <c r="AU344" s="229" t="s">
        <v>89</v>
      </c>
      <c r="AY344" s="17" t="s">
        <v>131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89</v>
      </c>
      <c r="BK344" s="230">
        <f>ROUND(I344*H344,2)</f>
        <v>0</v>
      </c>
      <c r="BL344" s="17" t="s">
        <v>220</v>
      </c>
      <c r="BM344" s="229" t="s">
        <v>565</v>
      </c>
    </row>
    <row r="345" spans="1:47" s="2" customFormat="1" ht="12">
      <c r="A345" s="38"/>
      <c r="B345" s="39"/>
      <c r="C345" s="40"/>
      <c r="D345" s="231" t="s">
        <v>142</v>
      </c>
      <c r="E345" s="40"/>
      <c r="F345" s="232" t="s">
        <v>564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142</v>
      </c>
      <c r="AU345" s="17" t="s">
        <v>89</v>
      </c>
    </row>
    <row r="346" spans="1:51" s="13" customFormat="1" ht="12">
      <c r="A346" s="13"/>
      <c r="B346" s="236"/>
      <c r="C346" s="237"/>
      <c r="D346" s="231" t="s">
        <v>144</v>
      </c>
      <c r="E346" s="237"/>
      <c r="F346" s="239" t="s">
        <v>566</v>
      </c>
      <c r="G346" s="237"/>
      <c r="H346" s="240">
        <v>2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144</v>
      </c>
      <c r="AU346" s="246" t="s">
        <v>89</v>
      </c>
      <c r="AV346" s="13" t="s">
        <v>89</v>
      </c>
      <c r="AW346" s="13" t="s">
        <v>4</v>
      </c>
      <c r="AX346" s="13" t="s">
        <v>81</v>
      </c>
      <c r="AY346" s="246" t="s">
        <v>131</v>
      </c>
    </row>
    <row r="347" spans="1:65" s="2" customFormat="1" ht="24.15" customHeight="1">
      <c r="A347" s="38"/>
      <c r="B347" s="39"/>
      <c r="C347" s="258" t="s">
        <v>567</v>
      </c>
      <c r="D347" s="258" t="s">
        <v>208</v>
      </c>
      <c r="E347" s="259" t="s">
        <v>568</v>
      </c>
      <c r="F347" s="260" t="s">
        <v>569</v>
      </c>
      <c r="G347" s="261" t="s">
        <v>206</v>
      </c>
      <c r="H347" s="262">
        <v>2</v>
      </c>
      <c r="I347" s="263"/>
      <c r="J347" s="264">
        <f>ROUND(I347*H347,2)</f>
        <v>0</v>
      </c>
      <c r="K347" s="260" t="s">
        <v>139</v>
      </c>
      <c r="L347" s="265"/>
      <c r="M347" s="266" t="s">
        <v>1</v>
      </c>
      <c r="N347" s="267" t="s">
        <v>39</v>
      </c>
      <c r="O347" s="91"/>
      <c r="P347" s="227">
        <f>O347*H347</f>
        <v>0</v>
      </c>
      <c r="Q347" s="227">
        <v>0.0004</v>
      </c>
      <c r="R347" s="227">
        <f>Q347*H347</f>
        <v>0.0008</v>
      </c>
      <c r="S347" s="227">
        <v>0</v>
      </c>
      <c r="T347" s="22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358</v>
      </c>
      <c r="AT347" s="229" t="s">
        <v>208</v>
      </c>
      <c r="AU347" s="229" t="s">
        <v>89</v>
      </c>
      <c r="AY347" s="17" t="s">
        <v>131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89</v>
      </c>
      <c r="BK347" s="230">
        <f>ROUND(I347*H347,2)</f>
        <v>0</v>
      </c>
      <c r="BL347" s="17" t="s">
        <v>220</v>
      </c>
      <c r="BM347" s="229" t="s">
        <v>570</v>
      </c>
    </row>
    <row r="348" spans="1:47" s="2" customFormat="1" ht="12">
      <c r="A348" s="38"/>
      <c r="B348" s="39"/>
      <c r="C348" s="40"/>
      <c r="D348" s="231" t="s">
        <v>142</v>
      </c>
      <c r="E348" s="40"/>
      <c r="F348" s="232" t="s">
        <v>569</v>
      </c>
      <c r="G348" s="40"/>
      <c r="H348" s="40"/>
      <c r="I348" s="233"/>
      <c r="J348" s="40"/>
      <c r="K348" s="40"/>
      <c r="L348" s="44"/>
      <c r="M348" s="234"/>
      <c r="N348" s="235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142</v>
      </c>
      <c r="AU348" s="17" t="s">
        <v>89</v>
      </c>
    </row>
    <row r="349" spans="1:51" s="13" customFormat="1" ht="12">
      <c r="A349" s="13"/>
      <c r="B349" s="236"/>
      <c r="C349" s="237"/>
      <c r="D349" s="231" t="s">
        <v>144</v>
      </c>
      <c r="E349" s="237"/>
      <c r="F349" s="239" t="s">
        <v>566</v>
      </c>
      <c r="G349" s="237"/>
      <c r="H349" s="240">
        <v>2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144</v>
      </c>
      <c r="AU349" s="246" t="s">
        <v>89</v>
      </c>
      <c r="AV349" s="13" t="s">
        <v>89</v>
      </c>
      <c r="AW349" s="13" t="s">
        <v>4</v>
      </c>
      <c r="AX349" s="13" t="s">
        <v>81</v>
      </c>
      <c r="AY349" s="246" t="s">
        <v>131</v>
      </c>
    </row>
    <row r="350" spans="1:65" s="2" customFormat="1" ht="24.15" customHeight="1">
      <c r="A350" s="38"/>
      <c r="B350" s="39"/>
      <c r="C350" s="218" t="s">
        <v>571</v>
      </c>
      <c r="D350" s="218" t="s">
        <v>135</v>
      </c>
      <c r="E350" s="219" t="s">
        <v>572</v>
      </c>
      <c r="F350" s="220" t="s">
        <v>573</v>
      </c>
      <c r="G350" s="221" t="s">
        <v>206</v>
      </c>
      <c r="H350" s="222">
        <v>1</v>
      </c>
      <c r="I350" s="223"/>
      <c r="J350" s="224">
        <f>ROUND(I350*H350,2)</f>
        <v>0</v>
      </c>
      <c r="K350" s="220" t="s">
        <v>139</v>
      </c>
      <c r="L350" s="44"/>
      <c r="M350" s="225" t="s">
        <v>1</v>
      </c>
      <c r="N350" s="226" t="s">
        <v>39</v>
      </c>
      <c r="O350" s="91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220</v>
      </c>
      <c r="AT350" s="229" t="s">
        <v>135</v>
      </c>
      <c r="AU350" s="229" t="s">
        <v>89</v>
      </c>
      <c r="AY350" s="17" t="s">
        <v>131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89</v>
      </c>
      <c r="BK350" s="230">
        <f>ROUND(I350*H350,2)</f>
        <v>0</v>
      </c>
      <c r="BL350" s="17" t="s">
        <v>220</v>
      </c>
      <c r="BM350" s="229" t="s">
        <v>574</v>
      </c>
    </row>
    <row r="351" spans="1:47" s="2" customFormat="1" ht="12">
      <c r="A351" s="38"/>
      <c r="B351" s="39"/>
      <c r="C351" s="40"/>
      <c r="D351" s="231" t="s">
        <v>142</v>
      </c>
      <c r="E351" s="40"/>
      <c r="F351" s="232" t="s">
        <v>575</v>
      </c>
      <c r="G351" s="40"/>
      <c r="H351" s="40"/>
      <c r="I351" s="233"/>
      <c r="J351" s="40"/>
      <c r="K351" s="40"/>
      <c r="L351" s="44"/>
      <c r="M351" s="234"/>
      <c r="N351" s="235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142</v>
      </c>
      <c r="AU351" s="17" t="s">
        <v>89</v>
      </c>
    </row>
    <row r="352" spans="1:65" s="2" customFormat="1" ht="21.75" customHeight="1">
      <c r="A352" s="38"/>
      <c r="B352" s="39"/>
      <c r="C352" s="258" t="s">
        <v>576</v>
      </c>
      <c r="D352" s="258" t="s">
        <v>208</v>
      </c>
      <c r="E352" s="259" t="s">
        <v>577</v>
      </c>
      <c r="F352" s="260" t="s">
        <v>578</v>
      </c>
      <c r="G352" s="261" t="s">
        <v>206</v>
      </c>
      <c r="H352" s="262">
        <v>1</v>
      </c>
      <c r="I352" s="263"/>
      <c r="J352" s="264">
        <f>ROUND(I352*H352,2)</f>
        <v>0</v>
      </c>
      <c r="K352" s="260" t="s">
        <v>139</v>
      </c>
      <c r="L352" s="265"/>
      <c r="M352" s="266" t="s">
        <v>1</v>
      </c>
      <c r="N352" s="267" t="s">
        <v>39</v>
      </c>
      <c r="O352" s="91"/>
      <c r="P352" s="227">
        <f>O352*H352</f>
        <v>0</v>
      </c>
      <c r="Q352" s="227">
        <v>0.00047</v>
      </c>
      <c r="R352" s="227">
        <f>Q352*H352</f>
        <v>0.00047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358</v>
      </c>
      <c r="AT352" s="229" t="s">
        <v>208</v>
      </c>
      <c r="AU352" s="229" t="s">
        <v>89</v>
      </c>
      <c r="AY352" s="17" t="s">
        <v>131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89</v>
      </c>
      <c r="BK352" s="230">
        <f>ROUND(I352*H352,2)</f>
        <v>0</v>
      </c>
      <c r="BL352" s="17" t="s">
        <v>220</v>
      </c>
      <c r="BM352" s="229" t="s">
        <v>579</v>
      </c>
    </row>
    <row r="353" spans="1:47" s="2" customFormat="1" ht="12">
      <c r="A353" s="38"/>
      <c r="B353" s="39"/>
      <c r="C353" s="40"/>
      <c r="D353" s="231" t="s">
        <v>142</v>
      </c>
      <c r="E353" s="40"/>
      <c r="F353" s="232" t="s">
        <v>578</v>
      </c>
      <c r="G353" s="40"/>
      <c r="H353" s="40"/>
      <c r="I353" s="233"/>
      <c r="J353" s="40"/>
      <c r="K353" s="40"/>
      <c r="L353" s="44"/>
      <c r="M353" s="234"/>
      <c r="N353" s="235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142</v>
      </c>
      <c r="AU353" s="17" t="s">
        <v>89</v>
      </c>
    </row>
    <row r="354" spans="1:65" s="2" customFormat="1" ht="24.15" customHeight="1">
      <c r="A354" s="38"/>
      <c r="B354" s="39"/>
      <c r="C354" s="218" t="s">
        <v>580</v>
      </c>
      <c r="D354" s="218" t="s">
        <v>135</v>
      </c>
      <c r="E354" s="219" t="s">
        <v>581</v>
      </c>
      <c r="F354" s="220" t="s">
        <v>582</v>
      </c>
      <c r="G354" s="221" t="s">
        <v>206</v>
      </c>
      <c r="H354" s="222">
        <v>4</v>
      </c>
      <c r="I354" s="223"/>
      <c r="J354" s="224">
        <f>ROUND(I354*H354,2)</f>
        <v>0</v>
      </c>
      <c r="K354" s="220" t="s">
        <v>139</v>
      </c>
      <c r="L354" s="44"/>
      <c r="M354" s="225" t="s">
        <v>1</v>
      </c>
      <c r="N354" s="226" t="s">
        <v>39</v>
      </c>
      <c r="O354" s="91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9" t="s">
        <v>220</v>
      </c>
      <c r="AT354" s="229" t="s">
        <v>135</v>
      </c>
      <c r="AU354" s="229" t="s">
        <v>89</v>
      </c>
      <c r="AY354" s="17" t="s">
        <v>131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7" t="s">
        <v>89</v>
      </c>
      <c r="BK354" s="230">
        <f>ROUND(I354*H354,2)</f>
        <v>0</v>
      </c>
      <c r="BL354" s="17" t="s">
        <v>220</v>
      </c>
      <c r="BM354" s="229" t="s">
        <v>583</v>
      </c>
    </row>
    <row r="355" spans="1:47" s="2" customFormat="1" ht="12">
      <c r="A355" s="38"/>
      <c r="B355" s="39"/>
      <c r="C355" s="40"/>
      <c r="D355" s="231" t="s">
        <v>142</v>
      </c>
      <c r="E355" s="40"/>
      <c r="F355" s="232" t="s">
        <v>584</v>
      </c>
      <c r="G355" s="40"/>
      <c r="H355" s="40"/>
      <c r="I355" s="233"/>
      <c r="J355" s="40"/>
      <c r="K355" s="40"/>
      <c r="L355" s="44"/>
      <c r="M355" s="234"/>
      <c r="N355" s="235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142</v>
      </c>
      <c r="AU355" s="17" t="s">
        <v>89</v>
      </c>
    </row>
    <row r="356" spans="1:65" s="2" customFormat="1" ht="24.15" customHeight="1">
      <c r="A356" s="38"/>
      <c r="B356" s="39"/>
      <c r="C356" s="218" t="s">
        <v>585</v>
      </c>
      <c r="D356" s="218" t="s">
        <v>135</v>
      </c>
      <c r="E356" s="219" t="s">
        <v>586</v>
      </c>
      <c r="F356" s="220" t="s">
        <v>587</v>
      </c>
      <c r="G356" s="221" t="s">
        <v>206</v>
      </c>
      <c r="H356" s="222">
        <v>3</v>
      </c>
      <c r="I356" s="223"/>
      <c r="J356" s="224">
        <f>ROUND(I356*H356,2)</f>
        <v>0</v>
      </c>
      <c r="K356" s="220" t="s">
        <v>139</v>
      </c>
      <c r="L356" s="44"/>
      <c r="M356" s="225" t="s">
        <v>1</v>
      </c>
      <c r="N356" s="226" t="s">
        <v>39</v>
      </c>
      <c r="O356" s="91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220</v>
      </c>
      <c r="AT356" s="229" t="s">
        <v>135</v>
      </c>
      <c r="AU356" s="229" t="s">
        <v>89</v>
      </c>
      <c r="AY356" s="17" t="s">
        <v>131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89</v>
      </c>
      <c r="BK356" s="230">
        <f>ROUND(I356*H356,2)</f>
        <v>0</v>
      </c>
      <c r="BL356" s="17" t="s">
        <v>220</v>
      </c>
      <c r="BM356" s="229" t="s">
        <v>588</v>
      </c>
    </row>
    <row r="357" spans="1:47" s="2" customFormat="1" ht="12">
      <c r="A357" s="38"/>
      <c r="B357" s="39"/>
      <c r="C357" s="40"/>
      <c r="D357" s="231" t="s">
        <v>142</v>
      </c>
      <c r="E357" s="40"/>
      <c r="F357" s="232" t="s">
        <v>589</v>
      </c>
      <c r="G357" s="40"/>
      <c r="H357" s="40"/>
      <c r="I357" s="233"/>
      <c r="J357" s="40"/>
      <c r="K357" s="40"/>
      <c r="L357" s="44"/>
      <c r="M357" s="234"/>
      <c r="N357" s="235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142</v>
      </c>
      <c r="AU357" s="17" t="s">
        <v>89</v>
      </c>
    </row>
    <row r="358" spans="1:65" s="2" customFormat="1" ht="21.75" customHeight="1">
      <c r="A358" s="38"/>
      <c r="B358" s="39"/>
      <c r="C358" s="258" t="s">
        <v>590</v>
      </c>
      <c r="D358" s="258" t="s">
        <v>208</v>
      </c>
      <c r="E358" s="259" t="s">
        <v>591</v>
      </c>
      <c r="F358" s="260" t="s">
        <v>592</v>
      </c>
      <c r="G358" s="261" t="s">
        <v>206</v>
      </c>
      <c r="H358" s="262">
        <v>3</v>
      </c>
      <c r="I358" s="263"/>
      <c r="J358" s="264">
        <f>ROUND(I358*H358,2)</f>
        <v>0</v>
      </c>
      <c r="K358" s="260" t="s">
        <v>139</v>
      </c>
      <c r="L358" s="265"/>
      <c r="M358" s="266" t="s">
        <v>1</v>
      </c>
      <c r="N358" s="267" t="s">
        <v>39</v>
      </c>
      <c r="O358" s="91"/>
      <c r="P358" s="227">
        <f>O358*H358</f>
        <v>0</v>
      </c>
      <c r="Q358" s="227">
        <v>0.0008</v>
      </c>
      <c r="R358" s="227">
        <f>Q358*H358</f>
        <v>0.0024000000000000002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358</v>
      </c>
      <c r="AT358" s="229" t="s">
        <v>208</v>
      </c>
      <c r="AU358" s="229" t="s">
        <v>89</v>
      </c>
      <c r="AY358" s="17" t="s">
        <v>131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89</v>
      </c>
      <c r="BK358" s="230">
        <f>ROUND(I358*H358,2)</f>
        <v>0</v>
      </c>
      <c r="BL358" s="17" t="s">
        <v>220</v>
      </c>
      <c r="BM358" s="229" t="s">
        <v>593</v>
      </c>
    </row>
    <row r="359" spans="1:47" s="2" customFormat="1" ht="12">
      <c r="A359" s="38"/>
      <c r="B359" s="39"/>
      <c r="C359" s="40"/>
      <c r="D359" s="231" t="s">
        <v>142</v>
      </c>
      <c r="E359" s="40"/>
      <c r="F359" s="232" t="s">
        <v>592</v>
      </c>
      <c r="G359" s="40"/>
      <c r="H359" s="40"/>
      <c r="I359" s="233"/>
      <c r="J359" s="40"/>
      <c r="K359" s="40"/>
      <c r="L359" s="44"/>
      <c r="M359" s="234"/>
      <c r="N359" s="235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142</v>
      </c>
      <c r="AU359" s="17" t="s">
        <v>89</v>
      </c>
    </row>
    <row r="360" spans="1:65" s="2" customFormat="1" ht="24.15" customHeight="1">
      <c r="A360" s="38"/>
      <c r="B360" s="39"/>
      <c r="C360" s="258" t="s">
        <v>594</v>
      </c>
      <c r="D360" s="258" t="s">
        <v>208</v>
      </c>
      <c r="E360" s="259" t="s">
        <v>595</v>
      </c>
      <c r="F360" s="260" t="s">
        <v>596</v>
      </c>
      <c r="G360" s="261" t="s">
        <v>206</v>
      </c>
      <c r="H360" s="262">
        <v>4</v>
      </c>
      <c r="I360" s="263"/>
      <c r="J360" s="264">
        <f>ROUND(I360*H360,2)</f>
        <v>0</v>
      </c>
      <c r="K360" s="260" t="s">
        <v>139</v>
      </c>
      <c r="L360" s="265"/>
      <c r="M360" s="266" t="s">
        <v>1</v>
      </c>
      <c r="N360" s="267" t="s">
        <v>39</v>
      </c>
      <c r="O360" s="91"/>
      <c r="P360" s="227">
        <f>O360*H360</f>
        <v>0</v>
      </c>
      <c r="Q360" s="227">
        <v>0.0005</v>
      </c>
      <c r="R360" s="227">
        <f>Q360*H360</f>
        <v>0.002</v>
      </c>
      <c r="S360" s="227">
        <v>0</v>
      </c>
      <c r="T360" s="228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358</v>
      </c>
      <c r="AT360" s="229" t="s">
        <v>208</v>
      </c>
      <c r="AU360" s="229" t="s">
        <v>89</v>
      </c>
      <c r="AY360" s="17" t="s">
        <v>131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89</v>
      </c>
      <c r="BK360" s="230">
        <f>ROUND(I360*H360,2)</f>
        <v>0</v>
      </c>
      <c r="BL360" s="17" t="s">
        <v>220</v>
      </c>
      <c r="BM360" s="229" t="s">
        <v>597</v>
      </c>
    </row>
    <row r="361" spans="1:47" s="2" customFormat="1" ht="12">
      <c r="A361" s="38"/>
      <c r="B361" s="39"/>
      <c r="C361" s="40"/>
      <c r="D361" s="231" t="s">
        <v>142</v>
      </c>
      <c r="E361" s="40"/>
      <c r="F361" s="232" t="s">
        <v>596</v>
      </c>
      <c r="G361" s="40"/>
      <c r="H361" s="40"/>
      <c r="I361" s="233"/>
      <c r="J361" s="40"/>
      <c r="K361" s="40"/>
      <c r="L361" s="44"/>
      <c r="M361" s="234"/>
      <c r="N361" s="235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142</v>
      </c>
      <c r="AU361" s="17" t="s">
        <v>89</v>
      </c>
    </row>
    <row r="362" spans="1:65" s="2" customFormat="1" ht="24.15" customHeight="1">
      <c r="A362" s="38"/>
      <c r="B362" s="39"/>
      <c r="C362" s="218" t="s">
        <v>598</v>
      </c>
      <c r="D362" s="218" t="s">
        <v>135</v>
      </c>
      <c r="E362" s="219" t="s">
        <v>599</v>
      </c>
      <c r="F362" s="220" t="s">
        <v>600</v>
      </c>
      <c r="G362" s="221" t="s">
        <v>206</v>
      </c>
      <c r="H362" s="222">
        <v>1</v>
      </c>
      <c r="I362" s="223"/>
      <c r="J362" s="224">
        <f>ROUND(I362*H362,2)</f>
        <v>0</v>
      </c>
      <c r="K362" s="220" t="s">
        <v>139</v>
      </c>
      <c r="L362" s="44"/>
      <c r="M362" s="225" t="s">
        <v>1</v>
      </c>
      <c r="N362" s="226" t="s">
        <v>39</v>
      </c>
      <c r="O362" s="91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9" t="s">
        <v>220</v>
      </c>
      <c r="AT362" s="229" t="s">
        <v>135</v>
      </c>
      <c r="AU362" s="229" t="s">
        <v>89</v>
      </c>
      <c r="AY362" s="17" t="s">
        <v>131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7" t="s">
        <v>89</v>
      </c>
      <c r="BK362" s="230">
        <f>ROUND(I362*H362,2)</f>
        <v>0</v>
      </c>
      <c r="BL362" s="17" t="s">
        <v>220</v>
      </c>
      <c r="BM362" s="229" t="s">
        <v>601</v>
      </c>
    </row>
    <row r="363" spans="1:47" s="2" customFormat="1" ht="12">
      <c r="A363" s="38"/>
      <c r="B363" s="39"/>
      <c r="C363" s="40"/>
      <c r="D363" s="231" t="s">
        <v>142</v>
      </c>
      <c r="E363" s="40"/>
      <c r="F363" s="232" t="s">
        <v>602</v>
      </c>
      <c r="G363" s="40"/>
      <c r="H363" s="40"/>
      <c r="I363" s="233"/>
      <c r="J363" s="40"/>
      <c r="K363" s="40"/>
      <c r="L363" s="44"/>
      <c r="M363" s="234"/>
      <c r="N363" s="235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142</v>
      </c>
      <c r="AU363" s="17" t="s">
        <v>89</v>
      </c>
    </row>
    <row r="364" spans="1:63" s="12" customFormat="1" ht="22.8" customHeight="1">
      <c r="A364" s="12"/>
      <c r="B364" s="202"/>
      <c r="C364" s="203"/>
      <c r="D364" s="204" t="s">
        <v>72</v>
      </c>
      <c r="E364" s="216" t="s">
        <v>603</v>
      </c>
      <c r="F364" s="216" t="s">
        <v>604</v>
      </c>
      <c r="G364" s="203"/>
      <c r="H364" s="203"/>
      <c r="I364" s="206"/>
      <c r="J364" s="217">
        <f>BK364</f>
        <v>0</v>
      </c>
      <c r="K364" s="203"/>
      <c r="L364" s="208"/>
      <c r="M364" s="209"/>
      <c r="N364" s="210"/>
      <c r="O364" s="210"/>
      <c r="P364" s="211">
        <f>SUM(P365:P376)</f>
        <v>0</v>
      </c>
      <c r="Q364" s="210"/>
      <c r="R364" s="211">
        <f>SUM(R365:R376)</f>
        <v>0.21819372</v>
      </c>
      <c r="S364" s="210"/>
      <c r="T364" s="212">
        <f>SUM(T365:T376)</f>
        <v>0.143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13" t="s">
        <v>89</v>
      </c>
      <c r="AT364" s="214" t="s">
        <v>72</v>
      </c>
      <c r="AU364" s="214" t="s">
        <v>81</v>
      </c>
      <c r="AY364" s="213" t="s">
        <v>131</v>
      </c>
      <c r="BK364" s="215">
        <f>SUM(BK365:BK376)</f>
        <v>0</v>
      </c>
    </row>
    <row r="365" spans="1:65" s="2" customFormat="1" ht="24.15" customHeight="1">
      <c r="A365" s="38"/>
      <c r="B365" s="39"/>
      <c r="C365" s="218" t="s">
        <v>605</v>
      </c>
      <c r="D365" s="218" t="s">
        <v>135</v>
      </c>
      <c r="E365" s="219" t="s">
        <v>606</v>
      </c>
      <c r="F365" s="220" t="s">
        <v>607</v>
      </c>
      <c r="G365" s="221" t="s">
        <v>138</v>
      </c>
      <c r="H365" s="222">
        <v>13.836</v>
      </c>
      <c r="I365" s="223"/>
      <c r="J365" s="224">
        <f>ROUND(I365*H365,2)</f>
        <v>0</v>
      </c>
      <c r="K365" s="220" t="s">
        <v>139</v>
      </c>
      <c r="L365" s="44"/>
      <c r="M365" s="225" t="s">
        <v>1</v>
      </c>
      <c r="N365" s="226" t="s">
        <v>39</v>
      </c>
      <c r="O365" s="91"/>
      <c r="P365" s="227">
        <f>O365*H365</f>
        <v>0</v>
      </c>
      <c r="Q365" s="227">
        <v>0.01577</v>
      </c>
      <c r="R365" s="227">
        <f>Q365*H365</f>
        <v>0.21819372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220</v>
      </c>
      <c r="AT365" s="229" t="s">
        <v>135</v>
      </c>
      <c r="AU365" s="229" t="s">
        <v>89</v>
      </c>
      <c r="AY365" s="17" t="s">
        <v>131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89</v>
      </c>
      <c r="BK365" s="230">
        <f>ROUND(I365*H365,2)</f>
        <v>0</v>
      </c>
      <c r="BL365" s="17" t="s">
        <v>220</v>
      </c>
      <c r="BM365" s="229" t="s">
        <v>608</v>
      </c>
    </row>
    <row r="366" spans="1:47" s="2" customFormat="1" ht="12">
      <c r="A366" s="38"/>
      <c r="B366" s="39"/>
      <c r="C366" s="40"/>
      <c r="D366" s="231" t="s">
        <v>142</v>
      </c>
      <c r="E366" s="40"/>
      <c r="F366" s="232" t="s">
        <v>609</v>
      </c>
      <c r="G366" s="40"/>
      <c r="H366" s="40"/>
      <c r="I366" s="233"/>
      <c r="J366" s="40"/>
      <c r="K366" s="40"/>
      <c r="L366" s="44"/>
      <c r="M366" s="234"/>
      <c r="N366" s="235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142</v>
      </c>
      <c r="AU366" s="17" t="s">
        <v>89</v>
      </c>
    </row>
    <row r="367" spans="1:51" s="15" customFormat="1" ht="12">
      <c r="A367" s="15"/>
      <c r="B367" s="269"/>
      <c r="C367" s="270"/>
      <c r="D367" s="231" t="s">
        <v>144</v>
      </c>
      <c r="E367" s="271" t="s">
        <v>1</v>
      </c>
      <c r="F367" s="272" t="s">
        <v>610</v>
      </c>
      <c r="G367" s="270"/>
      <c r="H367" s="271" t="s">
        <v>1</v>
      </c>
      <c r="I367" s="273"/>
      <c r="J367" s="270"/>
      <c r="K367" s="270"/>
      <c r="L367" s="274"/>
      <c r="M367" s="275"/>
      <c r="N367" s="276"/>
      <c r="O367" s="276"/>
      <c r="P367" s="276"/>
      <c r="Q367" s="276"/>
      <c r="R367" s="276"/>
      <c r="S367" s="276"/>
      <c r="T367" s="277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8" t="s">
        <v>144</v>
      </c>
      <c r="AU367" s="278" t="s">
        <v>89</v>
      </c>
      <c r="AV367" s="15" t="s">
        <v>81</v>
      </c>
      <c r="AW367" s="15" t="s">
        <v>30</v>
      </c>
      <c r="AX367" s="15" t="s">
        <v>73</v>
      </c>
      <c r="AY367" s="278" t="s">
        <v>131</v>
      </c>
    </row>
    <row r="368" spans="1:51" s="13" customFormat="1" ht="12">
      <c r="A368" s="13"/>
      <c r="B368" s="236"/>
      <c r="C368" s="237"/>
      <c r="D368" s="231" t="s">
        <v>144</v>
      </c>
      <c r="E368" s="238" t="s">
        <v>1</v>
      </c>
      <c r="F368" s="239" t="s">
        <v>611</v>
      </c>
      <c r="G368" s="237"/>
      <c r="H368" s="240">
        <v>5.5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144</v>
      </c>
      <c r="AU368" s="246" t="s">
        <v>89</v>
      </c>
      <c r="AV368" s="13" t="s">
        <v>89</v>
      </c>
      <c r="AW368" s="13" t="s">
        <v>30</v>
      </c>
      <c r="AX368" s="13" t="s">
        <v>73</v>
      </c>
      <c r="AY368" s="246" t="s">
        <v>131</v>
      </c>
    </row>
    <row r="369" spans="1:51" s="15" customFormat="1" ht="12">
      <c r="A369" s="15"/>
      <c r="B369" s="269"/>
      <c r="C369" s="270"/>
      <c r="D369" s="231" t="s">
        <v>144</v>
      </c>
      <c r="E369" s="271" t="s">
        <v>1</v>
      </c>
      <c r="F369" s="272" t="s">
        <v>612</v>
      </c>
      <c r="G369" s="270"/>
      <c r="H369" s="271" t="s">
        <v>1</v>
      </c>
      <c r="I369" s="273"/>
      <c r="J369" s="270"/>
      <c r="K369" s="270"/>
      <c r="L369" s="274"/>
      <c r="M369" s="275"/>
      <c r="N369" s="276"/>
      <c r="O369" s="276"/>
      <c r="P369" s="276"/>
      <c r="Q369" s="276"/>
      <c r="R369" s="276"/>
      <c r="S369" s="276"/>
      <c r="T369" s="27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8" t="s">
        <v>144</v>
      </c>
      <c r="AU369" s="278" t="s">
        <v>89</v>
      </c>
      <c r="AV369" s="15" t="s">
        <v>81</v>
      </c>
      <c r="AW369" s="15" t="s">
        <v>30</v>
      </c>
      <c r="AX369" s="15" t="s">
        <v>73</v>
      </c>
      <c r="AY369" s="278" t="s">
        <v>131</v>
      </c>
    </row>
    <row r="370" spans="1:51" s="13" customFormat="1" ht="12">
      <c r="A370" s="13"/>
      <c r="B370" s="236"/>
      <c r="C370" s="237"/>
      <c r="D370" s="231" t="s">
        <v>144</v>
      </c>
      <c r="E370" s="238" t="s">
        <v>1</v>
      </c>
      <c r="F370" s="239" t="s">
        <v>613</v>
      </c>
      <c r="G370" s="237"/>
      <c r="H370" s="240">
        <v>8.336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144</v>
      </c>
      <c r="AU370" s="246" t="s">
        <v>89</v>
      </c>
      <c r="AV370" s="13" t="s">
        <v>89</v>
      </c>
      <c r="AW370" s="13" t="s">
        <v>30</v>
      </c>
      <c r="AX370" s="13" t="s">
        <v>73</v>
      </c>
      <c r="AY370" s="246" t="s">
        <v>131</v>
      </c>
    </row>
    <row r="371" spans="1:51" s="14" customFormat="1" ht="12">
      <c r="A371" s="14"/>
      <c r="B371" s="247"/>
      <c r="C371" s="248"/>
      <c r="D371" s="231" t="s">
        <v>144</v>
      </c>
      <c r="E371" s="249" t="s">
        <v>1</v>
      </c>
      <c r="F371" s="250" t="s">
        <v>170</v>
      </c>
      <c r="G371" s="248"/>
      <c r="H371" s="251">
        <v>13.836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7" t="s">
        <v>144</v>
      </c>
      <c r="AU371" s="257" t="s">
        <v>89</v>
      </c>
      <c r="AV371" s="14" t="s">
        <v>140</v>
      </c>
      <c r="AW371" s="14" t="s">
        <v>30</v>
      </c>
      <c r="AX371" s="14" t="s">
        <v>81</v>
      </c>
      <c r="AY371" s="257" t="s">
        <v>131</v>
      </c>
    </row>
    <row r="372" spans="1:65" s="2" customFormat="1" ht="33" customHeight="1">
      <c r="A372" s="38"/>
      <c r="B372" s="39"/>
      <c r="C372" s="218" t="s">
        <v>614</v>
      </c>
      <c r="D372" s="218" t="s">
        <v>135</v>
      </c>
      <c r="E372" s="219" t="s">
        <v>615</v>
      </c>
      <c r="F372" s="220" t="s">
        <v>616</v>
      </c>
      <c r="G372" s="221" t="s">
        <v>138</v>
      </c>
      <c r="H372" s="222">
        <v>5.5</v>
      </c>
      <c r="I372" s="223"/>
      <c r="J372" s="224">
        <f>ROUND(I372*H372,2)</f>
        <v>0</v>
      </c>
      <c r="K372" s="220" t="s">
        <v>139</v>
      </c>
      <c r="L372" s="44"/>
      <c r="M372" s="225" t="s">
        <v>1</v>
      </c>
      <c r="N372" s="226" t="s">
        <v>39</v>
      </c>
      <c r="O372" s="91"/>
      <c r="P372" s="227">
        <f>O372*H372</f>
        <v>0</v>
      </c>
      <c r="Q372" s="227">
        <v>0</v>
      </c>
      <c r="R372" s="227">
        <f>Q372*H372</f>
        <v>0</v>
      </c>
      <c r="S372" s="227">
        <v>0.026</v>
      </c>
      <c r="T372" s="228">
        <f>S372*H372</f>
        <v>0.143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9" t="s">
        <v>220</v>
      </c>
      <c r="AT372" s="229" t="s">
        <v>135</v>
      </c>
      <c r="AU372" s="229" t="s">
        <v>89</v>
      </c>
      <c r="AY372" s="17" t="s">
        <v>131</v>
      </c>
      <c r="BE372" s="230">
        <f>IF(N372="základní",J372,0)</f>
        <v>0</v>
      </c>
      <c r="BF372" s="230">
        <f>IF(N372="snížená",J372,0)</f>
        <v>0</v>
      </c>
      <c r="BG372" s="230">
        <f>IF(N372="zákl. přenesená",J372,0)</f>
        <v>0</v>
      </c>
      <c r="BH372" s="230">
        <f>IF(N372="sníž. přenesená",J372,0)</f>
        <v>0</v>
      </c>
      <c r="BI372" s="230">
        <f>IF(N372="nulová",J372,0)</f>
        <v>0</v>
      </c>
      <c r="BJ372" s="17" t="s">
        <v>89</v>
      </c>
      <c r="BK372" s="230">
        <f>ROUND(I372*H372,2)</f>
        <v>0</v>
      </c>
      <c r="BL372" s="17" t="s">
        <v>220</v>
      </c>
      <c r="BM372" s="229" t="s">
        <v>617</v>
      </c>
    </row>
    <row r="373" spans="1:47" s="2" customFormat="1" ht="12">
      <c r="A373" s="38"/>
      <c r="B373" s="39"/>
      <c r="C373" s="40"/>
      <c r="D373" s="231" t="s">
        <v>142</v>
      </c>
      <c r="E373" s="40"/>
      <c r="F373" s="232" t="s">
        <v>618</v>
      </c>
      <c r="G373" s="40"/>
      <c r="H373" s="40"/>
      <c r="I373" s="233"/>
      <c r="J373" s="40"/>
      <c r="K373" s="40"/>
      <c r="L373" s="44"/>
      <c r="M373" s="234"/>
      <c r="N373" s="235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142</v>
      </c>
      <c r="AU373" s="17" t="s">
        <v>89</v>
      </c>
    </row>
    <row r="374" spans="1:51" s="13" customFormat="1" ht="12">
      <c r="A374" s="13"/>
      <c r="B374" s="236"/>
      <c r="C374" s="237"/>
      <c r="D374" s="231" t="s">
        <v>144</v>
      </c>
      <c r="E374" s="238" t="s">
        <v>1</v>
      </c>
      <c r="F374" s="239" t="s">
        <v>619</v>
      </c>
      <c r="G374" s="237"/>
      <c r="H374" s="240">
        <v>4.25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144</v>
      </c>
      <c r="AU374" s="246" t="s">
        <v>89</v>
      </c>
      <c r="AV374" s="13" t="s">
        <v>89</v>
      </c>
      <c r="AW374" s="13" t="s">
        <v>30</v>
      </c>
      <c r="AX374" s="13" t="s">
        <v>73</v>
      </c>
      <c r="AY374" s="246" t="s">
        <v>131</v>
      </c>
    </row>
    <row r="375" spans="1:51" s="13" customFormat="1" ht="12">
      <c r="A375" s="13"/>
      <c r="B375" s="236"/>
      <c r="C375" s="237"/>
      <c r="D375" s="231" t="s">
        <v>144</v>
      </c>
      <c r="E375" s="238" t="s">
        <v>1</v>
      </c>
      <c r="F375" s="239" t="s">
        <v>620</v>
      </c>
      <c r="G375" s="237"/>
      <c r="H375" s="240">
        <v>1.25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144</v>
      </c>
      <c r="AU375" s="246" t="s">
        <v>89</v>
      </c>
      <c r="AV375" s="13" t="s">
        <v>89</v>
      </c>
      <c r="AW375" s="13" t="s">
        <v>30</v>
      </c>
      <c r="AX375" s="13" t="s">
        <v>73</v>
      </c>
      <c r="AY375" s="246" t="s">
        <v>131</v>
      </c>
    </row>
    <row r="376" spans="1:51" s="14" customFormat="1" ht="12">
      <c r="A376" s="14"/>
      <c r="B376" s="247"/>
      <c r="C376" s="248"/>
      <c r="D376" s="231" t="s">
        <v>144</v>
      </c>
      <c r="E376" s="249" t="s">
        <v>1</v>
      </c>
      <c r="F376" s="250" t="s">
        <v>170</v>
      </c>
      <c r="G376" s="248"/>
      <c r="H376" s="251">
        <v>5.5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7" t="s">
        <v>144</v>
      </c>
      <c r="AU376" s="257" t="s">
        <v>89</v>
      </c>
      <c r="AV376" s="14" t="s">
        <v>140</v>
      </c>
      <c r="AW376" s="14" t="s">
        <v>30</v>
      </c>
      <c r="AX376" s="14" t="s">
        <v>81</v>
      </c>
      <c r="AY376" s="257" t="s">
        <v>131</v>
      </c>
    </row>
    <row r="377" spans="1:63" s="12" customFormat="1" ht="22.8" customHeight="1">
      <c r="A377" s="12"/>
      <c r="B377" s="202"/>
      <c r="C377" s="203"/>
      <c r="D377" s="204" t="s">
        <v>72</v>
      </c>
      <c r="E377" s="216" t="s">
        <v>621</v>
      </c>
      <c r="F377" s="216" t="s">
        <v>622</v>
      </c>
      <c r="G377" s="203"/>
      <c r="H377" s="203"/>
      <c r="I377" s="206"/>
      <c r="J377" s="217">
        <f>BK377</f>
        <v>0</v>
      </c>
      <c r="K377" s="203"/>
      <c r="L377" s="208"/>
      <c r="M377" s="209"/>
      <c r="N377" s="210"/>
      <c r="O377" s="210"/>
      <c r="P377" s="211">
        <f>SUM(P378:P387)</f>
        <v>0</v>
      </c>
      <c r="Q377" s="210"/>
      <c r="R377" s="211">
        <f>SUM(R378:R387)</f>
        <v>1.088</v>
      </c>
      <c r="S377" s="210"/>
      <c r="T377" s="212">
        <f>SUM(T378:T387)</f>
        <v>0.048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3" t="s">
        <v>89</v>
      </c>
      <c r="AT377" s="214" t="s">
        <v>72</v>
      </c>
      <c r="AU377" s="214" t="s">
        <v>81</v>
      </c>
      <c r="AY377" s="213" t="s">
        <v>131</v>
      </c>
      <c r="BK377" s="215">
        <f>SUM(BK378:BK387)</f>
        <v>0</v>
      </c>
    </row>
    <row r="378" spans="1:65" s="2" customFormat="1" ht="24.15" customHeight="1">
      <c r="A378" s="38"/>
      <c r="B378" s="39"/>
      <c r="C378" s="218" t="s">
        <v>623</v>
      </c>
      <c r="D378" s="218" t="s">
        <v>135</v>
      </c>
      <c r="E378" s="219" t="s">
        <v>624</v>
      </c>
      <c r="F378" s="220" t="s">
        <v>625</v>
      </c>
      <c r="G378" s="221" t="s">
        <v>206</v>
      </c>
      <c r="H378" s="222">
        <v>1</v>
      </c>
      <c r="I378" s="223"/>
      <c r="J378" s="224">
        <f>ROUND(I378*H378,2)</f>
        <v>0</v>
      </c>
      <c r="K378" s="220" t="s">
        <v>139</v>
      </c>
      <c r="L378" s="44"/>
      <c r="M378" s="225" t="s">
        <v>1</v>
      </c>
      <c r="N378" s="226" t="s">
        <v>39</v>
      </c>
      <c r="O378" s="91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9" t="s">
        <v>140</v>
      </c>
      <c r="AT378" s="229" t="s">
        <v>135</v>
      </c>
      <c r="AU378" s="229" t="s">
        <v>89</v>
      </c>
      <c r="AY378" s="17" t="s">
        <v>131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7" t="s">
        <v>89</v>
      </c>
      <c r="BK378" s="230">
        <f>ROUND(I378*H378,2)</f>
        <v>0</v>
      </c>
      <c r="BL378" s="17" t="s">
        <v>140</v>
      </c>
      <c r="BM378" s="229" t="s">
        <v>626</v>
      </c>
    </row>
    <row r="379" spans="1:47" s="2" customFormat="1" ht="12">
      <c r="A379" s="38"/>
      <c r="B379" s="39"/>
      <c r="C379" s="40"/>
      <c r="D379" s="231" t="s">
        <v>142</v>
      </c>
      <c r="E379" s="40"/>
      <c r="F379" s="232" t="s">
        <v>627</v>
      </c>
      <c r="G379" s="40"/>
      <c r="H379" s="40"/>
      <c r="I379" s="233"/>
      <c r="J379" s="40"/>
      <c r="K379" s="40"/>
      <c r="L379" s="44"/>
      <c r="M379" s="234"/>
      <c r="N379" s="235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142</v>
      </c>
      <c r="AU379" s="17" t="s">
        <v>89</v>
      </c>
    </row>
    <row r="380" spans="1:65" s="2" customFormat="1" ht="33" customHeight="1">
      <c r="A380" s="38"/>
      <c r="B380" s="39"/>
      <c r="C380" s="258" t="s">
        <v>628</v>
      </c>
      <c r="D380" s="258" t="s">
        <v>208</v>
      </c>
      <c r="E380" s="259" t="s">
        <v>629</v>
      </c>
      <c r="F380" s="260" t="s">
        <v>630</v>
      </c>
      <c r="G380" s="261" t="s">
        <v>206</v>
      </c>
      <c r="H380" s="262">
        <v>1</v>
      </c>
      <c r="I380" s="263"/>
      <c r="J380" s="264">
        <f>ROUND(I380*H380,2)</f>
        <v>0</v>
      </c>
      <c r="K380" s="260" t="s">
        <v>139</v>
      </c>
      <c r="L380" s="265"/>
      <c r="M380" s="266" t="s">
        <v>1</v>
      </c>
      <c r="N380" s="267" t="s">
        <v>39</v>
      </c>
      <c r="O380" s="91"/>
      <c r="P380" s="227">
        <f>O380*H380</f>
        <v>0</v>
      </c>
      <c r="Q380" s="227">
        <v>0.043</v>
      </c>
      <c r="R380" s="227">
        <f>Q380*H380</f>
        <v>0.043</v>
      </c>
      <c r="S380" s="227">
        <v>0</v>
      </c>
      <c r="T380" s="228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9" t="s">
        <v>211</v>
      </c>
      <c r="AT380" s="229" t="s">
        <v>208</v>
      </c>
      <c r="AU380" s="229" t="s">
        <v>89</v>
      </c>
      <c r="AY380" s="17" t="s">
        <v>131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7" t="s">
        <v>89</v>
      </c>
      <c r="BK380" s="230">
        <f>ROUND(I380*H380,2)</f>
        <v>0</v>
      </c>
      <c r="BL380" s="17" t="s">
        <v>140</v>
      </c>
      <c r="BM380" s="229" t="s">
        <v>631</v>
      </c>
    </row>
    <row r="381" spans="1:65" s="2" customFormat="1" ht="24.15" customHeight="1">
      <c r="A381" s="38"/>
      <c r="B381" s="39"/>
      <c r="C381" s="218" t="s">
        <v>632</v>
      </c>
      <c r="D381" s="218" t="s">
        <v>135</v>
      </c>
      <c r="E381" s="219" t="s">
        <v>633</v>
      </c>
      <c r="F381" s="220" t="s">
        <v>634</v>
      </c>
      <c r="G381" s="221" t="s">
        <v>206</v>
      </c>
      <c r="H381" s="222">
        <v>2</v>
      </c>
      <c r="I381" s="223"/>
      <c r="J381" s="224">
        <f>ROUND(I381*H381,2)</f>
        <v>0</v>
      </c>
      <c r="K381" s="220" t="s">
        <v>139</v>
      </c>
      <c r="L381" s="44"/>
      <c r="M381" s="225" t="s">
        <v>1</v>
      </c>
      <c r="N381" s="226" t="s">
        <v>39</v>
      </c>
      <c r="O381" s="91"/>
      <c r="P381" s="227">
        <f>O381*H381</f>
        <v>0</v>
      </c>
      <c r="Q381" s="227">
        <v>0</v>
      </c>
      <c r="R381" s="227">
        <f>Q381*H381</f>
        <v>0</v>
      </c>
      <c r="S381" s="227">
        <v>0.024</v>
      </c>
      <c r="T381" s="228">
        <f>S381*H381</f>
        <v>0.048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9" t="s">
        <v>220</v>
      </c>
      <c r="AT381" s="229" t="s">
        <v>135</v>
      </c>
      <c r="AU381" s="229" t="s">
        <v>89</v>
      </c>
      <c r="AY381" s="17" t="s">
        <v>131</v>
      </c>
      <c r="BE381" s="230">
        <f>IF(N381="základní",J381,0)</f>
        <v>0</v>
      </c>
      <c r="BF381" s="230">
        <f>IF(N381="snížená",J381,0)</f>
        <v>0</v>
      </c>
      <c r="BG381" s="230">
        <f>IF(N381="zákl. přenesená",J381,0)</f>
        <v>0</v>
      </c>
      <c r="BH381" s="230">
        <f>IF(N381="sníž. přenesená",J381,0)</f>
        <v>0</v>
      </c>
      <c r="BI381" s="230">
        <f>IF(N381="nulová",J381,0)</f>
        <v>0</v>
      </c>
      <c r="BJ381" s="17" t="s">
        <v>89</v>
      </c>
      <c r="BK381" s="230">
        <f>ROUND(I381*H381,2)</f>
        <v>0</v>
      </c>
      <c r="BL381" s="17" t="s">
        <v>220</v>
      </c>
      <c r="BM381" s="229" t="s">
        <v>635</v>
      </c>
    </row>
    <row r="382" spans="1:47" s="2" customFormat="1" ht="12">
      <c r="A382" s="38"/>
      <c r="B382" s="39"/>
      <c r="C382" s="40"/>
      <c r="D382" s="231" t="s">
        <v>142</v>
      </c>
      <c r="E382" s="40"/>
      <c r="F382" s="232" t="s">
        <v>636</v>
      </c>
      <c r="G382" s="40"/>
      <c r="H382" s="40"/>
      <c r="I382" s="233"/>
      <c r="J382" s="40"/>
      <c r="K382" s="40"/>
      <c r="L382" s="44"/>
      <c r="M382" s="234"/>
      <c r="N382" s="235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142</v>
      </c>
      <c r="AU382" s="17" t="s">
        <v>89</v>
      </c>
    </row>
    <row r="383" spans="1:65" s="2" customFormat="1" ht="16.5" customHeight="1">
      <c r="A383" s="38"/>
      <c r="B383" s="39"/>
      <c r="C383" s="218" t="s">
        <v>637</v>
      </c>
      <c r="D383" s="218" t="s">
        <v>135</v>
      </c>
      <c r="E383" s="219" t="s">
        <v>638</v>
      </c>
      <c r="F383" s="220" t="s">
        <v>639</v>
      </c>
      <c r="G383" s="221" t="s">
        <v>206</v>
      </c>
      <c r="H383" s="222">
        <v>14</v>
      </c>
      <c r="I383" s="223"/>
      <c r="J383" s="224">
        <f>ROUND(I383*H383,2)</f>
        <v>0</v>
      </c>
      <c r="K383" s="220" t="s">
        <v>139</v>
      </c>
      <c r="L383" s="44"/>
      <c r="M383" s="225" t="s">
        <v>1</v>
      </c>
      <c r="N383" s="226" t="s">
        <v>39</v>
      </c>
      <c r="O383" s="91"/>
      <c r="P383" s="227">
        <f>O383*H383</f>
        <v>0</v>
      </c>
      <c r="Q383" s="227">
        <v>0</v>
      </c>
      <c r="R383" s="227">
        <f>Q383*H383</f>
        <v>0</v>
      </c>
      <c r="S383" s="227">
        <v>0</v>
      </c>
      <c r="T383" s="228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9" t="s">
        <v>140</v>
      </c>
      <c r="AT383" s="229" t="s">
        <v>135</v>
      </c>
      <c r="AU383" s="229" t="s">
        <v>89</v>
      </c>
      <c r="AY383" s="17" t="s">
        <v>131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7" t="s">
        <v>89</v>
      </c>
      <c r="BK383" s="230">
        <f>ROUND(I383*H383,2)</f>
        <v>0</v>
      </c>
      <c r="BL383" s="17" t="s">
        <v>140</v>
      </c>
      <c r="BM383" s="229" t="s">
        <v>640</v>
      </c>
    </row>
    <row r="384" spans="1:47" s="2" customFormat="1" ht="12">
      <c r="A384" s="38"/>
      <c r="B384" s="39"/>
      <c r="C384" s="40"/>
      <c r="D384" s="231" t="s">
        <v>142</v>
      </c>
      <c r="E384" s="40"/>
      <c r="F384" s="232" t="s">
        <v>639</v>
      </c>
      <c r="G384" s="40"/>
      <c r="H384" s="40"/>
      <c r="I384" s="233"/>
      <c r="J384" s="40"/>
      <c r="K384" s="40"/>
      <c r="L384" s="44"/>
      <c r="M384" s="234"/>
      <c r="N384" s="235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142</v>
      </c>
      <c r="AU384" s="17" t="s">
        <v>89</v>
      </c>
    </row>
    <row r="385" spans="1:65" s="2" customFormat="1" ht="24.15" customHeight="1">
      <c r="A385" s="38"/>
      <c r="B385" s="39"/>
      <c r="C385" s="258" t="s">
        <v>641</v>
      </c>
      <c r="D385" s="258" t="s">
        <v>208</v>
      </c>
      <c r="E385" s="259" t="s">
        <v>642</v>
      </c>
      <c r="F385" s="260" t="s">
        <v>643</v>
      </c>
      <c r="G385" s="261" t="s">
        <v>206</v>
      </c>
      <c r="H385" s="262">
        <v>14</v>
      </c>
      <c r="I385" s="263"/>
      <c r="J385" s="264">
        <f>ROUND(I385*H385,2)</f>
        <v>0</v>
      </c>
      <c r="K385" s="260" t="s">
        <v>139</v>
      </c>
      <c r="L385" s="265"/>
      <c r="M385" s="266" t="s">
        <v>1</v>
      </c>
      <c r="N385" s="267" t="s">
        <v>39</v>
      </c>
      <c r="O385" s="91"/>
      <c r="P385" s="227">
        <f>O385*H385</f>
        <v>0</v>
      </c>
      <c r="Q385" s="227">
        <v>0.065</v>
      </c>
      <c r="R385" s="227">
        <f>Q385*H385</f>
        <v>0.91</v>
      </c>
      <c r="S385" s="227">
        <v>0</v>
      </c>
      <c r="T385" s="228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9" t="s">
        <v>211</v>
      </c>
      <c r="AT385" s="229" t="s">
        <v>208</v>
      </c>
      <c r="AU385" s="229" t="s">
        <v>89</v>
      </c>
      <c r="AY385" s="17" t="s">
        <v>131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17" t="s">
        <v>89</v>
      </c>
      <c r="BK385" s="230">
        <f>ROUND(I385*H385,2)</f>
        <v>0</v>
      </c>
      <c r="BL385" s="17" t="s">
        <v>140</v>
      </c>
      <c r="BM385" s="229" t="s">
        <v>644</v>
      </c>
    </row>
    <row r="386" spans="1:47" s="2" customFormat="1" ht="12">
      <c r="A386" s="38"/>
      <c r="B386" s="39"/>
      <c r="C386" s="40"/>
      <c r="D386" s="231" t="s">
        <v>142</v>
      </c>
      <c r="E386" s="40"/>
      <c r="F386" s="232" t="s">
        <v>643</v>
      </c>
      <c r="G386" s="40"/>
      <c r="H386" s="40"/>
      <c r="I386" s="233"/>
      <c r="J386" s="40"/>
      <c r="K386" s="40"/>
      <c r="L386" s="44"/>
      <c r="M386" s="234"/>
      <c r="N386" s="235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142</v>
      </c>
      <c r="AU386" s="17" t="s">
        <v>89</v>
      </c>
    </row>
    <row r="387" spans="1:65" s="2" customFormat="1" ht="16.5" customHeight="1">
      <c r="A387" s="38"/>
      <c r="B387" s="39"/>
      <c r="C387" s="258" t="s">
        <v>645</v>
      </c>
      <c r="D387" s="258" t="s">
        <v>208</v>
      </c>
      <c r="E387" s="259" t="s">
        <v>646</v>
      </c>
      <c r="F387" s="260" t="s">
        <v>647</v>
      </c>
      <c r="G387" s="261" t="s">
        <v>206</v>
      </c>
      <c r="H387" s="262">
        <v>5</v>
      </c>
      <c r="I387" s="263"/>
      <c r="J387" s="264">
        <f>ROUND(I387*H387,2)</f>
        <v>0</v>
      </c>
      <c r="K387" s="260" t="s">
        <v>139</v>
      </c>
      <c r="L387" s="265"/>
      <c r="M387" s="266" t="s">
        <v>1</v>
      </c>
      <c r="N387" s="267" t="s">
        <v>39</v>
      </c>
      <c r="O387" s="91"/>
      <c r="P387" s="227">
        <f>O387*H387</f>
        <v>0</v>
      </c>
      <c r="Q387" s="227">
        <v>0.027</v>
      </c>
      <c r="R387" s="227">
        <f>Q387*H387</f>
        <v>0.135</v>
      </c>
      <c r="S387" s="227">
        <v>0</v>
      </c>
      <c r="T387" s="228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211</v>
      </c>
      <c r="AT387" s="229" t="s">
        <v>208</v>
      </c>
      <c r="AU387" s="229" t="s">
        <v>89</v>
      </c>
      <c r="AY387" s="17" t="s">
        <v>131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89</v>
      </c>
      <c r="BK387" s="230">
        <f>ROUND(I387*H387,2)</f>
        <v>0</v>
      </c>
      <c r="BL387" s="17" t="s">
        <v>140</v>
      </c>
      <c r="BM387" s="229" t="s">
        <v>648</v>
      </c>
    </row>
    <row r="388" spans="1:63" s="12" customFormat="1" ht="22.8" customHeight="1">
      <c r="A388" s="12"/>
      <c r="B388" s="202"/>
      <c r="C388" s="203"/>
      <c r="D388" s="204" t="s">
        <v>72</v>
      </c>
      <c r="E388" s="216" t="s">
        <v>649</v>
      </c>
      <c r="F388" s="216" t="s">
        <v>650</v>
      </c>
      <c r="G388" s="203"/>
      <c r="H388" s="203"/>
      <c r="I388" s="206"/>
      <c r="J388" s="217">
        <f>BK388</f>
        <v>0</v>
      </c>
      <c r="K388" s="203"/>
      <c r="L388" s="208"/>
      <c r="M388" s="209"/>
      <c r="N388" s="210"/>
      <c r="O388" s="210"/>
      <c r="P388" s="211">
        <f>SUM(P389:P392)</f>
        <v>0</v>
      </c>
      <c r="Q388" s="210"/>
      <c r="R388" s="211">
        <f>SUM(R389:R392)</f>
        <v>0</v>
      </c>
      <c r="S388" s="210"/>
      <c r="T388" s="212">
        <f>SUM(T389:T392)</f>
        <v>0.01216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13" t="s">
        <v>89</v>
      </c>
      <c r="AT388" s="214" t="s">
        <v>72</v>
      </c>
      <c r="AU388" s="214" t="s">
        <v>81</v>
      </c>
      <c r="AY388" s="213" t="s">
        <v>131</v>
      </c>
      <c r="BK388" s="215">
        <f>SUM(BK389:BK392)</f>
        <v>0</v>
      </c>
    </row>
    <row r="389" spans="1:65" s="2" customFormat="1" ht="16.5" customHeight="1">
      <c r="A389" s="38"/>
      <c r="B389" s="39"/>
      <c r="C389" s="218" t="s">
        <v>651</v>
      </c>
      <c r="D389" s="218" t="s">
        <v>135</v>
      </c>
      <c r="E389" s="219" t="s">
        <v>652</v>
      </c>
      <c r="F389" s="220" t="s">
        <v>653</v>
      </c>
      <c r="G389" s="221" t="s">
        <v>138</v>
      </c>
      <c r="H389" s="222">
        <v>3.04</v>
      </c>
      <c r="I389" s="223"/>
      <c r="J389" s="224">
        <f>ROUND(I389*H389,2)</f>
        <v>0</v>
      </c>
      <c r="K389" s="220" t="s">
        <v>139</v>
      </c>
      <c r="L389" s="44"/>
      <c r="M389" s="225" t="s">
        <v>1</v>
      </c>
      <c r="N389" s="226" t="s">
        <v>39</v>
      </c>
      <c r="O389" s="91"/>
      <c r="P389" s="227">
        <f>O389*H389</f>
        <v>0</v>
      </c>
      <c r="Q389" s="227">
        <v>0</v>
      </c>
      <c r="R389" s="227">
        <f>Q389*H389</f>
        <v>0</v>
      </c>
      <c r="S389" s="227">
        <v>0.004</v>
      </c>
      <c r="T389" s="228">
        <f>S389*H389</f>
        <v>0.01216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9" t="s">
        <v>220</v>
      </c>
      <c r="AT389" s="229" t="s">
        <v>135</v>
      </c>
      <c r="AU389" s="229" t="s">
        <v>89</v>
      </c>
      <c r="AY389" s="17" t="s">
        <v>131</v>
      </c>
      <c r="BE389" s="230">
        <f>IF(N389="základní",J389,0)</f>
        <v>0</v>
      </c>
      <c r="BF389" s="230">
        <f>IF(N389="snížená",J389,0)</f>
        <v>0</v>
      </c>
      <c r="BG389" s="230">
        <f>IF(N389="zákl. přenesená",J389,0)</f>
        <v>0</v>
      </c>
      <c r="BH389" s="230">
        <f>IF(N389="sníž. přenesená",J389,0)</f>
        <v>0</v>
      </c>
      <c r="BI389" s="230">
        <f>IF(N389="nulová",J389,0)</f>
        <v>0</v>
      </c>
      <c r="BJ389" s="17" t="s">
        <v>89</v>
      </c>
      <c r="BK389" s="230">
        <f>ROUND(I389*H389,2)</f>
        <v>0</v>
      </c>
      <c r="BL389" s="17" t="s">
        <v>220</v>
      </c>
      <c r="BM389" s="229" t="s">
        <v>654</v>
      </c>
    </row>
    <row r="390" spans="1:47" s="2" customFormat="1" ht="12">
      <c r="A390" s="38"/>
      <c r="B390" s="39"/>
      <c r="C390" s="40"/>
      <c r="D390" s="231" t="s">
        <v>142</v>
      </c>
      <c r="E390" s="40"/>
      <c r="F390" s="232" t="s">
        <v>655</v>
      </c>
      <c r="G390" s="40"/>
      <c r="H390" s="40"/>
      <c r="I390" s="233"/>
      <c r="J390" s="40"/>
      <c r="K390" s="40"/>
      <c r="L390" s="44"/>
      <c r="M390" s="234"/>
      <c r="N390" s="235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142</v>
      </c>
      <c r="AU390" s="17" t="s">
        <v>89</v>
      </c>
    </row>
    <row r="391" spans="1:51" s="15" customFormat="1" ht="12">
      <c r="A391" s="15"/>
      <c r="B391" s="269"/>
      <c r="C391" s="270"/>
      <c r="D391" s="231" t="s">
        <v>144</v>
      </c>
      <c r="E391" s="271" t="s">
        <v>1</v>
      </c>
      <c r="F391" s="272" t="s">
        <v>656</v>
      </c>
      <c r="G391" s="270"/>
      <c r="H391" s="271" t="s">
        <v>1</v>
      </c>
      <c r="I391" s="273"/>
      <c r="J391" s="270"/>
      <c r="K391" s="270"/>
      <c r="L391" s="274"/>
      <c r="M391" s="275"/>
      <c r="N391" s="276"/>
      <c r="O391" s="276"/>
      <c r="P391" s="276"/>
      <c r="Q391" s="276"/>
      <c r="R391" s="276"/>
      <c r="S391" s="276"/>
      <c r="T391" s="277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78" t="s">
        <v>144</v>
      </c>
      <c r="AU391" s="278" t="s">
        <v>89</v>
      </c>
      <c r="AV391" s="15" t="s">
        <v>81</v>
      </c>
      <c r="AW391" s="15" t="s">
        <v>30</v>
      </c>
      <c r="AX391" s="15" t="s">
        <v>73</v>
      </c>
      <c r="AY391" s="278" t="s">
        <v>131</v>
      </c>
    </row>
    <row r="392" spans="1:51" s="13" customFormat="1" ht="12">
      <c r="A392" s="13"/>
      <c r="B392" s="236"/>
      <c r="C392" s="237"/>
      <c r="D392" s="231" t="s">
        <v>144</v>
      </c>
      <c r="E392" s="238" t="s">
        <v>1</v>
      </c>
      <c r="F392" s="239" t="s">
        <v>657</v>
      </c>
      <c r="G392" s="237"/>
      <c r="H392" s="240">
        <v>3.04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144</v>
      </c>
      <c r="AU392" s="246" t="s">
        <v>89</v>
      </c>
      <c r="AV392" s="13" t="s">
        <v>89</v>
      </c>
      <c r="AW392" s="13" t="s">
        <v>30</v>
      </c>
      <c r="AX392" s="13" t="s">
        <v>81</v>
      </c>
      <c r="AY392" s="246" t="s">
        <v>131</v>
      </c>
    </row>
    <row r="393" spans="1:63" s="12" customFormat="1" ht="22.8" customHeight="1">
      <c r="A393" s="12"/>
      <c r="B393" s="202"/>
      <c r="C393" s="203"/>
      <c r="D393" s="204" t="s">
        <v>72</v>
      </c>
      <c r="E393" s="216" t="s">
        <v>658</v>
      </c>
      <c r="F393" s="216" t="s">
        <v>659</v>
      </c>
      <c r="G393" s="203"/>
      <c r="H393" s="203"/>
      <c r="I393" s="206"/>
      <c r="J393" s="217">
        <f>BK393</f>
        <v>0</v>
      </c>
      <c r="K393" s="203"/>
      <c r="L393" s="208"/>
      <c r="M393" s="209"/>
      <c r="N393" s="210"/>
      <c r="O393" s="210"/>
      <c r="P393" s="211">
        <f>SUM(P394:P401)</f>
        <v>0</v>
      </c>
      <c r="Q393" s="210"/>
      <c r="R393" s="211">
        <f>SUM(R394:R401)</f>
        <v>1.088889</v>
      </c>
      <c r="S393" s="210"/>
      <c r="T393" s="212">
        <f>SUM(T394:T401)</f>
        <v>2.8801771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3" t="s">
        <v>89</v>
      </c>
      <c r="AT393" s="214" t="s">
        <v>72</v>
      </c>
      <c r="AU393" s="214" t="s">
        <v>81</v>
      </c>
      <c r="AY393" s="213" t="s">
        <v>131</v>
      </c>
      <c r="BK393" s="215">
        <f>SUM(BK394:BK401)</f>
        <v>0</v>
      </c>
    </row>
    <row r="394" spans="1:65" s="2" customFormat="1" ht="24.15" customHeight="1">
      <c r="A394" s="38"/>
      <c r="B394" s="39"/>
      <c r="C394" s="218" t="s">
        <v>660</v>
      </c>
      <c r="D394" s="218" t="s">
        <v>135</v>
      </c>
      <c r="E394" s="219" t="s">
        <v>661</v>
      </c>
      <c r="F394" s="220" t="s">
        <v>662</v>
      </c>
      <c r="G394" s="221" t="s">
        <v>138</v>
      </c>
      <c r="H394" s="222">
        <v>34.63</v>
      </c>
      <c r="I394" s="223"/>
      <c r="J394" s="224">
        <f>ROUND(I394*H394,2)</f>
        <v>0</v>
      </c>
      <c r="K394" s="220" t="s">
        <v>139</v>
      </c>
      <c r="L394" s="44"/>
      <c r="M394" s="225" t="s">
        <v>1</v>
      </c>
      <c r="N394" s="226" t="s">
        <v>39</v>
      </c>
      <c r="O394" s="91"/>
      <c r="P394" s="227">
        <f>O394*H394</f>
        <v>0</v>
      </c>
      <c r="Q394" s="227">
        <v>0</v>
      </c>
      <c r="R394" s="227">
        <f>Q394*H394</f>
        <v>0</v>
      </c>
      <c r="S394" s="227">
        <v>0.08317</v>
      </c>
      <c r="T394" s="228">
        <f>S394*H394</f>
        <v>2.8801771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9" t="s">
        <v>220</v>
      </c>
      <c r="AT394" s="229" t="s">
        <v>135</v>
      </c>
      <c r="AU394" s="229" t="s">
        <v>89</v>
      </c>
      <c r="AY394" s="17" t="s">
        <v>131</v>
      </c>
      <c r="BE394" s="230">
        <f>IF(N394="základní",J394,0)</f>
        <v>0</v>
      </c>
      <c r="BF394" s="230">
        <f>IF(N394="snížená",J394,0)</f>
        <v>0</v>
      </c>
      <c r="BG394" s="230">
        <f>IF(N394="zákl. přenesená",J394,0)</f>
        <v>0</v>
      </c>
      <c r="BH394" s="230">
        <f>IF(N394="sníž. přenesená",J394,0)</f>
        <v>0</v>
      </c>
      <c r="BI394" s="230">
        <f>IF(N394="nulová",J394,0)</f>
        <v>0</v>
      </c>
      <c r="BJ394" s="17" t="s">
        <v>89</v>
      </c>
      <c r="BK394" s="230">
        <f>ROUND(I394*H394,2)</f>
        <v>0</v>
      </c>
      <c r="BL394" s="17" t="s">
        <v>220</v>
      </c>
      <c r="BM394" s="229" t="s">
        <v>663</v>
      </c>
    </row>
    <row r="395" spans="1:47" s="2" customFormat="1" ht="12">
      <c r="A395" s="38"/>
      <c r="B395" s="39"/>
      <c r="C395" s="40"/>
      <c r="D395" s="231" t="s">
        <v>142</v>
      </c>
      <c r="E395" s="40"/>
      <c r="F395" s="232" t="s">
        <v>662</v>
      </c>
      <c r="G395" s="40"/>
      <c r="H395" s="40"/>
      <c r="I395" s="233"/>
      <c r="J395" s="40"/>
      <c r="K395" s="40"/>
      <c r="L395" s="44"/>
      <c r="M395" s="234"/>
      <c r="N395" s="235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142</v>
      </c>
      <c r="AU395" s="17" t="s">
        <v>89</v>
      </c>
    </row>
    <row r="396" spans="1:51" s="13" customFormat="1" ht="12">
      <c r="A396" s="13"/>
      <c r="B396" s="236"/>
      <c r="C396" s="237"/>
      <c r="D396" s="231" t="s">
        <v>144</v>
      </c>
      <c r="E396" s="238" t="s">
        <v>1</v>
      </c>
      <c r="F396" s="239" t="s">
        <v>163</v>
      </c>
      <c r="G396" s="237"/>
      <c r="H396" s="240">
        <v>34.63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144</v>
      </c>
      <c r="AU396" s="246" t="s">
        <v>89</v>
      </c>
      <c r="AV396" s="13" t="s">
        <v>89</v>
      </c>
      <c r="AW396" s="13" t="s">
        <v>30</v>
      </c>
      <c r="AX396" s="13" t="s">
        <v>81</v>
      </c>
      <c r="AY396" s="246" t="s">
        <v>131</v>
      </c>
    </row>
    <row r="397" spans="1:65" s="2" customFormat="1" ht="37.8" customHeight="1">
      <c r="A397" s="38"/>
      <c r="B397" s="39"/>
      <c r="C397" s="218" t="s">
        <v>664</v>
      </c>
      <c r="D397" s="218" t="s">
        <v>135</v>
      </c>
      <c r="E397" s="219" t="s">
        <v>665</v>
      </c>
      <c r="F397" s="220" t="s">
        <v>666</v>
      </c>
      <c r="G397" s="221" t="s">
        <v>138</v>
      </c>
      <c r="H397" s="222">
        <v>36.7</v>
      </c>
      <c r="I397" s="223"/>
      <c r="J397" s="224">
        <f>ROUND(I397*H397,2)</f>
        <v>0</v>
      </c>
      <c r="K397" s="220" t="s">
        <v>139</v>
      </c>
      <c r="L397" s="44"/>
      <c r="M397" s="225" t="s">
        <v>1</v>
      </c>
      <c r="N397" s="226" t="s">
        <v>39</v>
      </c>
      <c r="O397" s="91"/>
      <c r="P397" s="227">
        <f>O397*H397</f>
        <v>0</v>
      </c>
      <c r="Q397" s="227">
        <v>0.00822</v>
      </c>
      <c r="R397" s="227">
        <f>Q397*H397</f>
        <v>0.301674</v>
      </c>
      <c r="S397" s="227">
        <v>0</v>
      </c>
      <c r="T397" s="22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220</v>
      </c>
      <c r="AT397" s="229" t="s">
        <v>135</v>
      </c>
      <c r="AU397" s="229" t="s">
        <v>89</v>
      </c>
      <c r="AY397" s="17" t="s">
        <v>131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89</v>
      </c>
      <c r="BK397" s="230">
        <f>ROUND(I397*H397,2)</f>
        <v>0</v>
      </c>
      <c r="BL397" s="17" t="s">
        <v>220</v>
      </c>
      <c r="BM397" s="229" t="s">
        <v>667</v>
      </c>
    </row>
    <row r="398" spans="1:47" s="2" customFormat="1" ht="12">
      <c r="A398" s="38"/>
      <c r="B398" s="39"/>
      <c r="C398" s="40"/>
      <c r="D398" s="231" t="s">
        <v>142</v>
      </c>
      <c r="E398" s="40"/>
      <c r="F398" s="232" t="s">
        <v>668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142</v>
      </c>
      <c r="AU398" s="17" t="s">
        <v>89</v>
      </c>
    </row>
    <row r="399" spans="1:65" s="2" customFormat="1" ht="33" customHeight="1">
      <c r="A399" s="38"/>
      <c r="B399" s="39"/>
      <c r="C399" s="258" t="s">
        <v>669</v>
      </c>
      <c r="D399" s="258" t="s">
        <v>208</v>
      </c>
      <c r="E399" s="259" t="s">
        <v>670</v>
      </c>
      <c r="F399" s="260" t="s">
        <v>671</v>
      </c>
      <c r="G399" s="261" t="s">
        <v>138</v>
      </c>
      <c r="H399" s="262">
        <v>40.37</v>
      </c>
      <c r="I399" s="263"/>
      <c r="J399" s="264">
        <f>ROUND(I399*H399,2)</f>
        <v>0</v>
      </c>
      <c r="K399" s="260" t="s">
        <v>139</v>
      </c>
      <c r="L399" s="265"/>
      <c r="M399" s="266" t="s">
        <v>1</v>
      </c>
      <c r="N399" s="267" t="s">
        <v>39</v>
      </c>
      <c r="O399" s="91"/>
      <c r="P399" s="227">
        <f>O399*H399</f>
        <v>0</v>
      </c>
      <c r="Q399" s="227">
        <v>0.0195</v>
      </c>
      <c r="R399" s="227">
        <f>Q399*H399</f>
        <v>0.787215</v>
      </c>
      <c r="S399" s="227">
        <v>0</v>
      </c>
      <c r="T399" s="228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9" t="s">
        <v>358</v>
      </c>
      <c r="AT399" s="229" t="s">
        <v>208</v>
      </c>
      <c r="AU399" s="229" t="s">
        <v>89</v>
      </c>
      <c r="AY399" s="17" t="s">
        <v>131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7" t="s">
        <v>89</v>
      </c>
      <c r="BK399" s="230">
        <f>ROUND(I399*H399,2)</f>
        <v>0</v>
      </c>
      <c r="BL399" s="17" t="s">
        <v>220</v>
      </c>
      <c r="BM399" s="229" t="s">
        <v>672</v>
      </c>
    </row>
    <row r="400" spans="1:47" s="2" customFormat="1" ht="12">
      <c r="A400" s="38"/>
      <c r="B400" s="39"/>
      <c r="C400" s="40"/>
      <c r="D400" s="231" t="s">
        <v>142</v>
      </c>
      <c r="E400" s="40"/>
      <c r="F400" s="232" t="s">
        <v>671</v>
      </c>
      <c r="G400" s="40"/>
      <c r="H400" s="40"/>
      <c r="I400" s="233"/>
      <c r="J400" s="40"/>
      <c r="K400" s="40"/>
      <c r="L400" s="44"/>
      <c r="M400" s="234"/>
      <c r="N400" s="235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142</v>
      </c>
      <c r="AU400" s="17" t="s">
        <v>89</v>
      </c>
    </row>
    <row r="401" spans="1:51" s="13" customFormat="1" ht="12">
      <c r="A401" s="13"/>
      <c r="B401" s="236"/>
      <c r="C401" s="237"/>
      <c r="D401" s="231" t="s">
        <v>144</v>
      </c>
      <c r="E401" s="237"/>
      <c r="F401" s="239" t="s">
        <v>673</v>
      </c>
      <c r="G401" s="237"/>
      <c r="H401" s="240">
        <v>40.37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144</v>
      </c>
      <c r="AU401" s="246" t="s">
        <v>89</v>
      </c>
      <c r="AV401" s="13" t="s">
        <v>89</v>
      </c>
      <c r="AW401" s="13" t="s">
        <v>4</v>
      </c>
      <c r="AX401" s="13" t="s">
        <v>81</v>
      </c>
      <c r="AY401" s="246" t="s">
        <v>131</v>
      </c>
    </row>
    <row r="402" spans="1:63" s="12" customFormat="1" ht="22.8" customHeight="1">
      <c r="A402" s="12"/>
      <c r="B402" s="202"/>
      <c r="C402" s="203"/>
      <c r="D402" s="204" t="s">
        <v>72</v>
      </c>
      <c r="E402" s="216" t="s">
        <v>674</v>
      </c>
      <c r="F402" s="216" t="s">
        <v>675</v>
      </c>
      <c r="G402" s="203"/>
      <c r="H402" s="203"/>
      <c r="I402" s="206"/>
      <c r="J402" s="217">
        <f>BK402</f>
        <v>0</v>
      </c>
      <c r="K402" s="203"/>
      <c r="L402" s="208"/>
      <c r="M402" s="209"/>
      <c r="N402" s="210"/>
      <c r="O402" s="210"/>
      <c r="P402" s="211">
        <f>SUM(P403:P435)</f>
        <v>0</v>
      </c>
      <c r="Q402" s="210"/>
      <c r="R402" s="211">
        <f>SUM(R403:R435)</f>
        <v>1.4316858</v>
      </c>
      <c r="S402" s="210"/>
      <c r="T402" s="212">
        <f>SUM(T403:T435)</f>
        <v>1.469616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13" t="s">
        <v>89</v>
      </c>
      <c r="AT402" s="214" t="s">
        <v>72</v>
      </c>
      <c r="AU402" s="214" t="s">
        <v>81</v>
      </c>
      <c r="AY402" s="213" t="s">
        <v>131</v>
      </c>
      <c r="BK402" s="215">
        <f>SUM(BK403:BK435)</f>
        <v>0</v>
      </c>
    </row>
    <row r="403" spans="1:65" s="2" customFormat="1" ht="16.5" customHeight="1">
      <c r="A403" s="38"/>
      <c r="B403" s="39"/>
      <c r="C403" s="218" t="s">
        <v>676</v>
      </c>
      <c r="D403" s="218" t="s">
        <v>135</v>
      </c>
      <c r="E403" s="219" t="s">
        <v>677</v>
      </c>
      <c r="F403" s="220" t="s">
        <v>678</v>
      </c>
      <c r="G403" s="221" t="s">
        <v>138</v>
      </c>
      <c r="H403" s="222">
        <v>73.74</v>
      </c>
      <c r="I403" s="223"/>
      <c r="J403" s="224">
        <f>ROUND(I403*H403,2)</f>
        <v>0</v>
      </c>
      <c r="K403" s="220" t="s">
        <v>139</v>
      </c>
      <c r="L403" s="44"/>
      <c r="M403" s="225" t="s">
        <v>1</v>
      </c>
      <c r="N403" s="226" t="s">
        <v>39</v>
      </c>
      <c r="O403" s="91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9" t="s">
        <v>220</v>
      </c>
      <c r="AT403" s="229" t="s">
        <v>135</v>
      </c>
      <c r="AU403" s="229" t="s">
        <v>89</v>
      </c>
      <c r="AY403" s="17" t="s">
        <v>131</v>
      </c>
      <c r="BE403" s="230">
        <f>IF(N403="základní",J403,0)</f>
        <v>0</v>
      </c>
      <c r="BF403" s="230">
        <f>IF(N403="snížená",J403,0)</f>
        <v>0</v>
      </c>
      <c r="BG403" s="230">
        <f>IF(N403="zákl. přenesená",J403,0)</f>
        <v>0</v>
      </c>
      <c r="BH403" s="230">
        <f>IF(N403="sníž. přenesená",J403,0)</f>
        <v>0</v>
      </c>
      <c r="BI403" s="230">
        <f>IF(N403="nulová",J403,0)</f>
        <v>0</v>
      </c>
      <c r="BJ403" s="17" t="s">
        <v>89</v>
      </c>
      <c r="BK403" s="230">
        <f>ROUND(I403*H403,2)</f>
        <v>0</v>
      </c>
      <c r="BL403" s="17" t="s">
        <v>220</v>
      </c>
      <c r="BM403" s="229" t="s">
        <v>679</v>
      </c>
    </row>
    <row r="404" spans="1:47" s="2" customFormat="1" ht="12">
      <c r="A404" s="38"/>
      <c r="B404" s="39"/>
      <c r="C404" s="40"/>
      <c r="D404" s="231" t="s">
        <v>142</v>
      </c>
      <c r="E404" s="40"/>
      <c r="F404" s="232" t="s">
        <v>680</v>
      </c>
      <c r="G404" s="40"/>
      <c r="H404" s="40"/>
      <c r="I404" s="233"/>
      <c r="J404" s="40"/>
      <c r="K404" s="40"/>
      <c r="L404" s="44"/>
      <c r="M404" s="234"/>
      <c r="N404" s="235"/>
      <c r="O404" s="91"/>
      <c r="P404" s="91"/>
      <c r="Q404" s="91"/>
      <c r="R404" s="91"/>
      <c r="S404" s="91"/>
      <c r="T404" s="92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142</v>
      </c>
      <c r="AU404" s="17" t="s">
        <v>89</v>
      </c>
    </row>
    <row r="405" spans="1:51" s="13" customFormat="1" ht="12">
      <c r="A405" s="13"/>
      <c r="B405" s="236"/>
      <c r="C405" s="237"/>
      <c r="D405" s="231" t="s">
        <v>144</v>
      </c>
      <c r="E405" s="238" t="s">
        <v>1</v>
      </c>
      <c r="F405" s="239" t="s">
        <v>681</v>
      </c>
      <c r="G405" s="237"/>
      <c r="H405" s="240">
        <v>73.74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144</v>
      </c>
      <c r="AU405" s="246" t="s">
        <v>89</v>
      </c>
      <c r="AV405" s="13" t="s">
        <v>89</v>
      </c>
      <c r="AW405" s="13" t="s">
        <v>30</v>
      </c>
      <c r="AX405" s="13" t="s">
        <v>81</v>
      </c>
      <c r="AY405" s="246" t="s">
        <v>131</v>
      </c>
    </row>
    <row r="406" spans="1:65" s="2" customFormat="1" ht="16.5" customHeight="1">
      <c r="A406" s="38"/>
      <c r="B406" s="39"/>
      <c r="C406" s="218" t="s">
        <v>682</v>
      </c>
      <c r="D406" s="218" t="s">
        <v>135</v>
      </c>
      <c r="E406" s="219" t="s">
        <v>683</v>
      </c>
      <c r="F406" s="220" t="s">
        <v>684</v>
      </c>
      <c r="G406" s="221" t="s">
        <v>138</v>
      </c>
      <c r="H406" s="222">
        <v>73.74</v>
      </c>
      <c r="I406" s="223"/>
      <c r="J406" s="224">
        <f>ROUND(I406*H406,2)</f>
        <v>0</v>
      </c>
      <c r="K406" s="220" t="s">
        <v>139</v>
      </c>
      <c r="L406" s="44"/>
      <c r="M406" s="225" t="s">
        <v>1</v>
      </c>
      <c r="N406" s="226" t="s">
        <v>39</v>
      </c>
      <c r="O406" s="91"/>
      <c r="P406" s="227">
        <f>O406*H406</f>
        <v>0</v>
      </c>
      <c r="Q406" s="227">
        <v>0.0003</v>
      </c>
      <c r="R406" s="227">
        <f>Q406*H406</f>
        <v>0.022121999999999996</v>
      </c>
      <c r="S406" s="227">
        <v>0</v>
      </c>
      <c r="T406" s="22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9" t="s">
        <v>220</v>
      </c>
      <c r="AT406" s="229" t="s">
        <v>135</v>
      </c>
      <c r="AU406" s="229" t="s">
        <v>89</v>
      </c>
      <c r="AY406" s="17" t="s">
        <v>131</v>
      </c>
      <c r="BE406" s="230">
        <f>IF(N406="základní",J406,0)</f>
        <v>0</v>
      </c>
      <c r="BF406" s="230">
        <f>IF(N406="snížená",J406,0)</f>
        <v>0</v>
      </c>
      <c r="BG406" s="230">
        <f>IF(N406="zákl. přenesená",J406,0)</f>
        <v>0</v>
      </c>
      <c r="BH406" s="230">
        <f>IF(N406="sníž. přenesená",J406,0)</f>
        <v>0</v>
      </c>
      <c r="BI406" s="230">
        <f>IF(N406="nulová",J406,0)</f>
        <v>0</v>
      </c>
      <c r="BJ406" s="17" t="s">
        <v>89</v>
      </c>
      <c r="BK406" s="230">
        <f>ROUND(I406*H406,2)</f>
        <v>0</v>
      </c>
      <c r="BL406" s="17" t="s">
        <v>220</v>
      </c>
      <c r="BM406" s="229" t="s">
        <v>685</v>
      </c>
    </row>
    <row r="407" spans="1:47" s="2" customFormat="1" ht="12">
      <c r="A407" s="38"/>
      <c r="B407" s="39"/>
      <c r="C407" s="40"/>
      <c r="D407" s="231" t="s">
        <v>142</v>
      </c>
      <c r="E407" s="40"/>
      <c r="F407" s="232" t="s">
        <v>686</v>
      </c>
      <c r="G407" s="40"/>
      <c r="H407" s="40"/>
      <c r="I407" s="233"/>
      <c r="J407" s="40"/>
      <c r="K407" s="40"/>
      <c r="L407" s="44"/>
      <c r="M407" s="234"/>
      <c r="N407" s="235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142</v>
      </c>
      <c r="AU407" s="17" t="s">
        <v>89</v>
      </c>
    </row>
    <row r="408" spans="1:65" s="2" customFormat="1" ht="24.15" customHeight="1">
      <c r="A408" s="38"/>
      <c r="B408" s="39"/>
      <c r="C408" s="218" t="s">
        <v>358</v>
      </c>
      <c r="D408" s="218" t="s">
        <v>135</v>
      </c>
      <c r="E408" s="219" t="s">
        <v>687</v>
      </c>
      <c r="F408" s="220" t="s">
        <v>688</v>
      </c>
      <c r="G408" s="221" t="s">
        <v>138</v>
      </c>
      <c r="H408" s="222">
        <v>15</v>
      </c>
      <c r="I408" s="223"/>
      <c r="J408" s="224">
        <f>ROUND(I408*H408,2)</f>
        <v>0</v>
      </c>
      <c r="K408" s="220" t="s">
        <v>139</v>
      </c>
      <c r="L408" s="44"/>
      <c r="M408" s="225" t="s">
        <v>1</v>
      </c>
      <c r="N408" s="226" t="s">
        <v>39</v>
      </c>
      <c r="O408" s="91"/>
      <c r="P408" s="227">
        <f>O408*H408</f>
        <v>0</v>
      </c>
      <c r="Q408" s="227">
        <v>0.0015</v>
      </c>
      <c r="R408" s="227">
        <f>Q408*H408</f>
        <v>0.0225</v>
      </c>
      <c r="S408" s="227">
        <v>0</v>
      </c>
      <c r="T408" s="228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9" t="s">
        <v>220</v>
      </c>
      <c r="AT408" s="229" t="s">
        <v>135</v>
      </c>
      <c r="AU408" s="229" t="s">
        <v>89</v>
      </c>
      <c r="AY408" s="17" t="s">
        <v>131</v>
      </c>
      <c r="BE408" s="230">
        <f>IF(N408="základní",J408,0)</f>
        <v>0</v>
      </c>
      <c r="BF408" s="230">
        <f>IF(N408="snížená",J408,0)</f>
        <v>0</v>
      </c>
      <c r="BG408" s="230">
        <f>IF(N408="zákl. přenesená",J408,0)</f>
        <v>0</v>
      </c>
      <c r="BH408" s="230">
        <f>IF(N408="sníž. přenesená",J408,0)</f>
        <v>0</v>
      </c>
      <c r="BI408" s="230">
        <f>IF(N408="nulová",J408,0)</f>
        <v>0</v>
      </c>
      <c r="BJ408" s="17" t="s">
        <v>89</v>
      </c>
      <c r="BK408" s="230">
        <f>ROUND(I408*H408,2)</f>
        <v>0</v>
      </c>
      <c r="BL408" s="17" t="s">
        <v>220</v>
      </c>
      <c r="BM408" s="229" t="s">
        <v>689</v>
      </c>
    </row>
    <row r="409" spans="1:47" s="2" customFormat="1" ht="12">
      <c r="A409" s="38"/>
      <c r="B409" s="39"/>
      <c r="C409" s="40"/>
      <c r="D409" s="231" t="s">
        <v>142</v>
      </c>
      <c r="E409" s="40"/>
      <c r="F409" s="232" t="s">
        <v>690</v>
      </c>
      <c r="G409" s="40"/>
      <c r="H409" s="40"/>
      <c r="I409" s="233"/>
      <c r="J409" s="40"/>
      <c r="K409" s="40"/>
      <c r="L409" s="44"/>
      <c r="M409" s="234"/>
      <c r="N409" s="235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142</v>
      </c>
      <c r="AU409" s="17" t="s">
        <v>89</v>
      </c>
    </row>
    <row r="410" spans="1:51" s="13" customFormat="1" ht="12">
      <c r="A410" s="13"/>
      <c r="B410" s="236"/>
      <c r="C410" s="237"/>
      <c r="D410" s="231" t="s">
        <v>144</v>
      </c>
      <c r="E410" s="238" t="s">
        <v>1</v>
      </c>
      <c r="F410" s="239" t="s">
        <v>691</v>
      </c>
      <c r="G410" s="237"/>
      <c r="H410" s="240">
        <v>15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6" t="s">
        <v>144</v>
      </c>
      <c r="AU410" s="246" t="s">
        <v>89</v>
      </c>
      <c r="AV410" s="13" t="s">
        <v>89</v>
      </c>
      <c r="AW410" s="13" t="s">
        <v>30</v>
      </c>
      <c r="AX410" s="13" t="s">
        <v>81</v>
      </c>
      <c r="AY410" s="246" t="s">
        <v>131</v>
      </c>
    </row>
    <row r="411" spans="1:65" s="2" customFormat="1" ht="24.15" customHeight="1">
      <c r="A411" s="38"/>
      <c r="B411" s="39"/>
      <c r="C411" s="218" t="s">
        <v>692</v>
      </c>
      <c r="D411" s="218" t="s">
        <v>135</v>
      </c>
      <c r="E411" s="219" t="s">
        <v>693</v>
      </c>
      <c r="F411" s="220" t="s">
        <v>694</v>
      </c>
      <c r="G411" s="221" t="s">
        <v>149</v>
      </c>
      <c r="H411" s="222">
        <v>16</v>
      </c>
      <c r="I411" s="223"/>
      <c r="J411" s="224">
        <f>ROUND(I411*H411,2)</f>
        <v>0</v>
      </c>
      <c r="K411" s="220" t="s">
        <v>139</v>
      </c>
      <c r="L411" s="44"/>
      <c r="M411" s="225" t="s">
        <v>1</v>
      </c>
      <c r="N411" s="226" t="s">
        <v>39</v>
      </c>
      <c r="O411" s="91"/>
      <c r="P411" s="227">
        <f>O411*H411</f>
        <v>0</v>
      </c>
      <c r="Q411" s="227">
        <v>0.00028</v>
      </c>
      <c r="R411" s="227">
        <f>Q411*H411</f>
        <v>0.00448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220</v>
      </c>
      <c r="AT411" s="229" t="s">
        <v>135</v>
      </c>
      <c r="AU411" s="229" t="s">
        <v>89</v>
      </c>
      <c r="AY411" s="17" t="s">
        <v>131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89</v>
      </c>
      <c r="BK411" s="230">
        <f>ROUND(I411*H411,2)</f>
        <v>0</v>
      </c>
      <c r="BL411" s="17" t="s">
        <v>220</v>
      </c>
      <c r="BM411" s="229" t="s">
        <v>695</v>
      </c>
    </row>
    <row r="412" spans="1:47" s="2" customFormat="1" ht="12">
      <c r="A412" s="38"/>
      <c r="B412" s="39"/>
      <c r="C412" s="40"/>
      <c r="D412" s="231" t="s">
        <v>142</v>
      </c>
      <c r="E412" s="40"/>
      <c r="F412" s="232" t="s">
        <v>696</v>
      </c>
      <c r="G412" s="40"/>
      <c r="H412" s="40"/>
      <c r="I412" s="233"/>
      <c r="J412" s="40"/>
      <c r="K412" s="40"/>
      <c r="L412" s="44"/>
      <c r="M412" s="234"/>
      <c r="N412" s="235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142</v>
      </c>
      <c r="AU412" s="17" t="s">
        <v>89</v>
      </c>
    </row>
    <row r="413" spans="1:65" s="2" customFormat="1" ht="16.5" customHeight="1">
      <c r="A413" s="38"/>
      <c r="B413" s="39"/>
      <c r="C413" s="218" t="s">
        <v>697</v>
      </c>
      <c r="D413" s="218" t="s">
        <v>135</v>
      </c>
      <c r="E413" s="219" t="s">
        <v>698</v>
      </c>
      <c r="F413" s="220" t="s">
        <v>699</v>
      </c>
      <c r="G413" s="221" t="s">
        <v>206</v>
      </c>
      <c r="H413" s="222">
        <v>4</v>
      </c>
      <c r="I413" s="223"/>
      <c r="J413" s="224">
        <f>ROUND(I413*H413,2)</f>
        <v>0</v>
      </c>
      <c r="K413" s="220" t="s">
        <v>139</v>
      </c>
      <c r="L413" s="44"/>
      <c r="M413" s="225" t="s">
        <v>1</v>
      </c>
      <c r="N413" s="226" t="s">
        <v>39</v>
      </c>
      <c r="O413" s="91"/>
      <c r="P413" s="227">
        <f>O413*H413</f>
        <v>0</v>
      </c>
      <c r="Q413" s="227">
        <v>0.00021</v>
      </c>
      <c r="R413" s="227">
        <f>Q413*H413</f>
        <v>0.00084</v>
      </c>
      <c r="S413" s="227">
        <v>0</v>
      </c>
      <c r="T413" s="228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9" t="s">
        <v>220</v>
      </c>
      <c r="AT413" s="229" t="s">
        <v>135</v>
      </c>
      <c r="AU413" s="229" t="s">
        <v>89</v>
      </c>
      <c r="AY413" s="17" t="s">
        <v>131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17" t="s">
        <v>89</v>
      </c>
      <c r="BK413" s="230">
        <f>ROUND(I413*H413,2)</f>
        <v>0</v>
      </c>
      <c r="BL413" s="17" t="s">
        <v>220</v>
      </c>
      <c r="BM413" s="229" t="s">
        <v>700</v>
      </c>
    </row>
    <row r="414" spans="1:47" s="2" customFormat="1" ht="12">
      <c r="A414" s="38"/>
      <c r="B414" s="39"/>
      <c r="C414" s="40"/>
      <c r="D414" s="231" t="s">
        <v>142</v>
      </c>
      <c r="E414" s="40"/>
      <c r="F414" s="232" t="s">
        <v>701</v>
      </c>
      <c r="G414" s="40"/>
      <c r="H414" s="40"/>
      <c r="I414" s="233"/>
      <c r="J414" s="40"/>
      <c r="K414" s="40"/>
      <c r="L414" s="44"/>
      <c r="M414" s="234"/>
      <c r="N414" s="235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142</v>
      </c>
      <c r="AU414" s="17" t="s">
        <v>89</v>
      </c>
    </row>
    <row r="415" spans="1:65" s="2" customFormat="1" ht="16.5" customHeight="1">
      <c r="A415" s="38"/>
      <c r="B415" s="39"/>
      <c r="C415" s="218" t="s">
        <v>702</v>
      </c>
      <c r="D415" s="218" t="s">
        <v>135</v>
      </c>
      <c r="E415" s="219" t="s">
        <v>703</v>
      </c>
      <c r="F415" s="220" t="s">
        <v>704</v>
      </c>
      <c r="G415" s="221" t="s">
        <v>206</v>
      </c>
      <c r="H415" s="222">
        <v>4</v>
      </c>
      <c r="I415" s="223"/>
      <c r="J415" s="224">
        <f>ROUND(I415*H415,2)</f>
        <v>0</v>
      </c>
      <c r="K415" s="220" t="s">
        <v>139</v>
      </c>
      <c r="L415" s="44"/>
      <c r="M415" s="225" t="s">
        <v>1</v>
      </c>
      <c r="N415" s="226" t="s">
        <v>39</v>
      </c>
      <c r="O415" s="91"/>
      <c r="P415" s="227">
        <f>O415*H415</f>
        <v>0</v>
      </c>
      <c r="Q415" s="227">
        <v>0.0002</v>
      </c>
      <c r="R415" s="227">
        <f>Q415*H415</f>
        <v>0.0008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220</v>
      </c>
      <c r="AT415" s="229" t="s">
        <v>135</v>
      </c>
      <c r="AU415" s="229" t="s">
        <v>89</v>
      </c>
      <c r="AY415" s="17" t="s">
        <v>131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89</v>
      </c>
      <c r="BK415" s="230">
        <f>ROUND(I415*H415,2)</f>
        <v>0</v>
      </c>
      <c r="BL415" s="17" t="s">
        <v>220</v>
      </c>
      <c r="BM415" s="229" t="s">
        <v>705</v>
      </c>
    </row>
    <row r="416" spans="1:47" s="2" customFormat="1" ht="12">
      <c r="A416" s="38"/>
      <c r="B416" s="39"/>
      <c r="C416" s="40"/>
      <c r="D416" s="231" t="s">
        <v>142</v>
      </c>
      <c r="E416" s="40"/>
      <c r="F416" s="232" t="s">
        <v>706</v>
      </c>
      <c r="G416" s="40"/>
      <c r="H416" s="40"/>
      <c r="I416" s="233"/>
      <c r="J416" s="40"/>
      <c r="K416" s="40"/>
      <c r="L416" s="44"/>
      <c r="M416" s="234"/>
      <c r="N416" s="235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142</v>
      </c>
      <c r="AU416" s="17" t="s">
        <v>89</v>
      </c>
    </row>
    <row r="417" spans="1:65" s="2" customFormat="1" ht="24.15" customHeight="1">
      <c r="A417" s="38"/>
      <c r="B417" s="39"/>
      <c r="C417" s="218" t="s">
        <v>707</v>
      </c>
      <c r="D417" s="218" t="s">
        <v>135</v>
      </c>
      <c r="E417" s="219" t="s">
        <v>708</v>
      </c>
      <c r="F417" s="220" t="s">
        <v>709</v>
      </c>
      <c r="G417" s="221" t="s">
        <v>149</v>
      </c>
      <c r="H417" s="222">
        <v>7.5</v>
      </c>
      <c r="I417" s="223"/>
      <c r="J417" s="224">
        <f>ROUND(I417*H417,2)</f>
        <v>0</v>
      </c>
      <c r="K417" s="220" t="s">
        <v>139</v>
      </c>
      <c r="L417" s="44"/>
      <c r="M417" s="225" t="s">
        <v>1</v>
      </c>
      <c r="N417" s="226" t="s">
        <v>39</v>
      </c>
      <c r="O417" s="91"/>
      <c r="P417" s="227">
        <f>O417*H417</f>
        <v>0</v>
      </c>
      <c r="Q417" s="227">
        <v>0.00032</v>
      </c>
      <c r="R417" s="227">
        <f>Q417*H417</f>
        <v>0.0024000000000000002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220</v>
      </c>
      <c r="AT417" s="229" t="s">
        <v>135</v>
      </c>
      <c r="AU417" s="229" t="s">
        <v>89</v>
      </c>
      <c r="AY417" s="17" t="s">
        <v>131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89</v>
      </c>
      <c r="BK417" s="230">
        <f>ROUND(I417*H417,2)</f>
        <v>0</v>
      </c>
      <c r="BL417" s="17" t="s">
        <v>220</v>
      </c>
      <c r="BM417" s="229" t="s">
        <v>710</v>
      </c>
    </row>
    <row r="418" spans="1:47" s="2" customFormat="1" ht="12">
      <c r="A418" s="38"/>
      <c r="B418" s="39"/>
      <c r="C418" s="40"/>
      <c r="D418" s="231" t="s">
        <v>142</v>
      </c>
      <c r="E418" s="40"/>
      <c r="F418" s="232" t="s">
        <v>711</v>
      </c>
      <c r="G418" s="40"/>
      <c r="H418" s="40"/>
      <c r="I418" s="233"/>
      <c r="J418" s="40"/>
      <c r="K418" s="40"/>
      <c r="L418" s="44"/>
      <c r="M418" s="234"/>
      <c r="N418" s="235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142</v>
      </c>
      <c r="AU418" s="17" t="s">
        <v>89</v>
      </c>
    </row>
    <row r="419" spans="1:65" s="2" customFormat="1" ht="21.75" customHeight="1">
      <c r="A419" s="38"/>
      <c r="B419" s="39"/>
      <c r="C419" s="218" t="s">
        <v>712</v>
      </c>
      <c r="D419" s="218" t="s">
        <v>135</v>
      </c>
      <c r="E419" s="219" t="s">
        <v>713</v>
      </c>
      <c r="F419" s="220" t="s">
        <v>714</v>
      </c>
      <c r="G419" s="221" t="s">
        <v>149</v>
      </c>
      <c r="H419" s="222">
        <v>35</v>
      </c>
      <c r="I419" s="223"/>
      <c r="J419" s="224">
        <f>ROUND(I419*H419,2)</f>
        <v>0</v>
      </c>
      <c r="K419" s="220" t="s">
        <v>139</v>
      </c>
      <c r="L419" s="44"/>
      <c r="M419" s="225" t="s">
        <v>1</v>
      </c>
      <c r="N419" s="226" t="s">
        <v>39</v>
      </c>
      <c r="O419" s="91"/>
      <c r="P419" s="227">
        <f>O419*H419</f>
        <v>0</v>
      </c>
      <c r="Q419" s="227">
        <v>0.0002</v>
      </c>
      <c r="R419" s="227">
        <f>Q419*H419</f>
        <v>0.007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220</v>
      </c>
      <c r="AT419" s="229" t="s">
        <v>135</v>
      </c>
      <c r="AU419" s="229" t="s">
        <v>89</v>
      </c>
      <c r="AY419" s="17" t="s">
        <v>131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89</v>
      </c>
      <c r="BK419" s="230">
        <f>ROUND(I419*H419,2)</f>
        <v>0</v>
      </c>
      <c r="BL419" s="17" t="s">
        <v>220</v>
      </c>
      <c r="BM419" s="229" t="s">
        <v>715</v>
      </c>
    </row>
    <row r="420" spans="1:47" s="2" customFormat="1" ht="12">
      <c r="A420" s="38"/>
      <c r="B420" s="39"/>
      <c r="C420" s="40"/>
      <c r="D420" s="231" t="s">
        <v>142</v>
      </c>
      <c r="E420" s="40"/>
      <c r="F420" s="232" t="s">
        <v>716</v>
      </c>
      <c r="G420" s="40"/>
      <c r="H420" s="40"/>
      <c r="I420" s="233"/>
      <c r="J420" s="40"/>
      <c r="K420" s="40"/>
      <c r="L420" s="44"/>
      <c r="M420" s="234"/>
      <c r="N420" s="235"/>
      <c r="O420" s="91"/>
      <c r="P420" s="91"/>
      <c r="Q420" s="91"/>
      <c r="R420" s="91"/>
      <c r="S420" s="91"/>
      <c r="T420" s="92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142</v>
      </c>
      <c r="AU420" s="17" t="s">
        <v>89</v>
      </c>
    </row>
    <row r="421" spans="1:65" s="2" customFormat="1" ht="24.15" customHeight="1">
      <c r="A421" s="38"/>
      <c r="B421" s="39"/>
      <c r="C421" s="258" t="s">
        <v>717</v>
      </c>
      <c r="D421" s="258" t="s">
        <v>208</v>
      </c>
      <c r="E421" s="259" t="s">
        <v>718</v>
      </c>
      <c r="F421" s="260" t="s">
        <v>719</v>
      </c>
      <c r="G421" s="261" t="s">
        <v>149</v>
      </c>
      <c r="H421" s="262">
        <v>38.5</v>
      </c>
      <c r="I421" s="263"/>
      <c r="J421" s="264">
        <f>ROUND(I421*H421,2)</f>
        <v>0</v>
      </c>
      <c r="K421" s="260" t="s">
        <v>139</v>
      </c>
      <c r="L421" s="265"/>
      <c r="M421" s="266" t="s">
        <v>1</v>
      </c>
      <c r="N421" s="267" t="s">
        <v>39</v>
      </c>
      <c r="O421" s="91"/>
      <c r="P421" s="227">
        <f>O421*H421</f>
        <v>0</v>
      </c>
      <c r="Q421" s="227">
        <v>5E-05</v>
      </c>
      <c r="R421" s="227">
        <f>Q421*H421</f>
        <v>0.001925</v>
      </c>
      <c r="S421" s="227">
        <v>0</v>
      </c>
      <c r="T421" s="228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9" t="s">
        <v>358</v>
      </c>
      <c r="AT421" s="229" t="s">
        <v>208</v>
      </c>
      <c r="AU421" s="229" t="s">
        <v>89</v>
      </c>
      <c r="AY421" s="17" t="s">
        <v>131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7" t="s">
        <v>89</v>
      </c>
      <c r="BK421" s="230">
        <f>ROUND(I421*H421,2)</f>
        <v>0</v>
      </c>
      <c r="BL421" s="17" t="s">
        <v>220</v>
      </c>
      <c r="BM421" s="229" t="s">
        <v>720</v>
      </c>
    </row>
    <row r="422" spans="1:47" s="2" customFormat="1" ht="12">
      <c r="A422" s="38"/>
      <c r="B422" s="39"/>
      <c r="C422" s="40"/>
      <c r="D422" s="231" t="s">
        <v>142</v>
      </c>
      <c r="E422" s="40"/>
      <c r="F422" s="232" t="s">
        <v>719</v>
      </c>
      <c r="G422" s="40"/>
      <c r="H422" s="40"/>
      <c r="I422" s="233"/>
      <c r="J422" s="40"/>
      <c r="K422" s="40"/>
      <c r="L422" s="44"/>
      <c r="M422" s="234"/>
      <c r="N422" s="235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142</v>
      </c>
      <c r="AU422" s="17" t="s">
        <v>89</v>
      </c>
    </row>
    <row r="423" spans="1:51" s="13" customFormat="1" ht="12">
      <c r="A423" s="13"/>
      <c r="B423" s="236"/>
      <c r="C423" s="237"/>
      <c r="D423" s="231" t="s">
        <v>144</v>
      </c>
      <c r="E423" s="237"/>
      <c r="F423" s="239" t="s">
        <v>721</v>
      </c>
      <c r="G423" s="237"/>
      <c r="H423" s="240">
        <v>38.5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144</v>
      </c>
      <c r="AU423" s="246" t="s">
        <v>89</v>
      </c>
      <c r="AV423" s="13" t="s">
        <v>89</v>
      </c>
      <c r="AW423" s="13" t="s">
        <v>4</v>
      </c>
      <c r="AX423" s="13" t="s">
        <v>81</v>
      </c>
      <c r="AY423" s="246" t="s">
        <v>131</v>
      </c>
    </row>
    <row r="424" spans="1:65" s="2" customFormat="1" ht="24.15" customHeight="1">
      <c r="A424" s="38"/>
      <c r="B424" s="39"/>
      <c r="C424" s="218" t="s">
        <v>722</v>
      </c>
      <c r="D424" s="218" t="s">
        <v>135</v>
      </c>
      <c r="E424" s="219" t="s">
        <v>723</v>
      </c>
      <c r="F424" s="220" t="s">
        <v>724</v>
      </c>
      <c r="G424" s="221" t="s">
        <v>138</v>
      </c>
      <c r="H424" s="222">
        <v>54.03</v>
      </c>
      <c r="I424" s="223"/>
      <c r="J424" s="224">
        <f>ROUND(I424*H424,2)</f>
        <v>0</v>
      </c>
      <c r="K424" s="220" t="s">
        <v>139</v>
      </c>
      <c r="L424" s="44"/>
      <c r="M424" s="225" t="s">
        <v>1</v>
      </c>
      <c r="N424" s="226" t="s">
        <v>39</v>
      </c>
      <c r="O424" s="91"/>
      <c r="P424" s="227">
        <f>O424*H424</f>
        <v>0</v>
      </c>
      <c r="Q424" s="227">
        <v>0</v>
      </c>
      <c r="R424" s="227">
        <f>Q424*H424</f>
        <v>0</v>
      </c>
      <c r="S424" s="227">
        <v>0.0272</v>
      </c>
      <c r="T424" s="228">
        <f>S424*H424</f>
        <v>1.469616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9" t="s">
        <v>220</v>
      </c>
      <c r="AT424" s="229" t="s">
        <v>135</v>
      </c>
      <c r="AU424" s="229" t="s">
        <v>89</v>
      </c>
      <c r="AY424" s="17" t="s">
        <v>131</v>
      </c>
      <c r="BE424" s="230">
        <f>IF(N424="základní",J424,0)</f>
        <v>0</v>
      </c>
      <c r="BF424" s="230">
        <f>IF(N424="snížená",J424,0)</f>
        <v>0</v>
      </c>
      <c r="BG424" s="230">
        <f>IF(N424="zákl. přenesená",J424,0)</f>
        <v>0</v>
      </c>
      <c r="BH424" s="230">
        <f>IF(N424="sníž. přenesená",J424,0)</f>
        <v>0</v>
      </c>
      <c r="BI424" s="230">
        <f>IF(N424="nulová",J424,0)</f>
        <v>0</v>
      </c>
      <c r="BJ424" s="17" t="s">
        <v>89</v>
      </c>
      <c r="BK424" s="230">
        <f>ROUND(I424*H424,2)</f>
        <v>0</v>
      </c>
      <c r="BL424" s="17" t="s">
        <v>220</v>
      </c>
      <c r="BM424" s="229" t="s">
        <v>725</v>
      </c>
    </row>
    <row r="425" spans="1:47" s="2" customFormat="1" ht="12">
      <c r="A425" s="38"/>
      <c r="B425" s="39"/>
      <c r="C425" s="40"/>
      <c r="D425" s="231" t="s">
        <v>142</v>
      </c>
      <c r="E425" s="40"/>
      <c r="F425" s="232" t="s">
        <v>726</v>
      </c>
      <c r="G425" s="40"/>
      <c r="H425" s="40"/>
      <c r="I425" s="233"/>
      <c r="J425" s="40"/>
      <c r="K425" s="40"/>
      <c r="L425" s="44"/>
      <c r="M425" s="234"/>
      <c r="N425" s="235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142</v>
      </c>
      <c r="AU425" s="17" t="s">
        <v>89</v>
      </c>
    </row>
    <row r="426" spans="1:65" s="2" customFormat="1" ht="33" customHeight="1">
      <c r="A426" s="38"/>
      <c r="B426" s="39"/>
      <c r="C426" s="218" t="s">
        <v>727</v>
      </c>
      <c r="D426" s="218" t="s">
        <v>135</v>
      </c>
      <c r="E426" s="219" t="s">
        <v>728</v>
      </c>
      <c r="F426" s="220" t="s">
        <v>729</v>
      </c>
      <c r="G426" s="221" t="s">
        <v>138</v>
      </c>
      <c r="H426" s="222">
        <v>72.06</v>
      </c>
      <c r="I426" s="223"/>
      <c r="J426" s="224">
        <f>ROUND(I426*H426,2)</f>
        <v>0</v>
      </c>
      <c r="K426" s="220" t="s">
        <v>139</v>
      </c>
      <c r="L426" s="44"/>
      <c r="M426" s="225" t="s">
        <v>1</v>
      </c>
      <c r="N426" s="226" t="s">
        <v>39</v>
      </c>
      <c r="O426" s="91"/>
      <c r="P426" s="227">
        <f>O426*H426</f>
        <v>0</v>
      </c>
      <c r="Q426" s="227">
        <v>0.006</v>
      </c>
      <c r="R426" s="227">
        <f>Q426*H426</f>
        <v>0.43236</v>
      </c>
      <c r="S426" s="227">
        <v>0</v>
      </c>
      <c r="T426" s="228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9" t="s">
        <v>220</v>
      </c>
      <c r="AT426" s="229" t="s">
        <v>135</v>
      </c>
      <c r="AU426" s="229" t="s">
        <v>89</v>
      </c>
      <c r="AY426" s="17" t="s">
        <v>131</v>
      </c>
      <c r="BE426" s="230">
        <f>IF(N426="základní",J426,0)</f>
        <v>0</v>
      </c>
      <c r="BF426" s="230">
        <f>IF(N426="snížená",J426,0)</f>
        <v>0</v>
      </c>
      <c r="BG426" s="230">
        <f>IF(N426="zákl. přenesená",J426,0)</f>
        <v>0</v>
      </c>
      <c r="BH426" s="230">
        <f>IF(N426="sníž. přenesená",J426,0)</f>
        <v>0</v>
      </c>
      <c r="BI426" s="230">
        <f>IF(N426="nulová",J426,0)</f>
        <v>0</v>
      </c>
      <c r="BJ426" s="17" t="s">
        <v>89</v>
      </c>
      <c r="BK426" s="230">
        <f>ROUND(I426*H426,2)</f>
        <v>0</v>
      </c>
      <c r="BL426" s="17" t="s">
        <v>220</v>
      </c>
      <c r="BM426" s="229" t="s">
        <v>730</v>
      </c>
    </row>
    <row r="427" spans="1:47" s="2" customFormat="1" ht="12">
      <c r="A427" s="38"/>
      <c r="B427" s="39"/>
      <c r="C427" s="40"/>
      <c r="D427" s="231" t="s">
        <v>142</v>
      </c>
      <c r="E427" s="40"/>
      <c r="F427" s="232" t="s">
        <v>731</v>
      </c>
      <c r="G427" s="40"/>
      <c r="H427" s="40"/>
      <c r="I427" s="233"/>
      <c r="J427" s="40"/>
      <c r="K427" s="40"/>
      <c r="L427" s="44"/>
      <c r="M427" s="234"/>
      <c r="N427" s="235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142</v>
      </c>
      <c r="AU427" s="17" t="s">
        <v>89</v>
      </c>
    </row>
    <row r="428" spans="1:51" s="13" customFormat="1" ht="12">
      <c r="A428" s="13"/>
      <c r="B428" s="236"/>
      <c r="C428" s="237"/>
      <c r="D428" s="231" t="s">
        <v>144</v>
      </c>
      <c r="E428" s="238" t="s">
        <v>1</v>
      </c>
      <c r="F428" s="239" t="s">
        <v>732</v>
      </c>
      <c r="G428" s="237"/>
      <c r="H428" s="240">
        <v>72.06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144</v>
      </c>
      <c r="AU428" s="246" t="s">
        <v>89</v>
      </c>
      <c r="AV428" s="13" t="s">
        <v>89</v>
      </c>
      <c r="AW428" s="13" t="s">
        <v>30</v>
      </c>
      <c r="AX428" s="13" t="s">
        <v>81</v>
      </c>
      <c r="AY428" s="246" t="s">
        <v>131</v>
      </c>
    </row>
    <row r="429" spans="1:65" s="2" customFormat="1" ht="16.5" customHeight="1">
      <c r="A429" s="38"/>
      <c r="B429" s="39"/>
      <c r="C429" s="258" t="s">
        <v>733</v>
      </c>
      <c r="D429" s="258" t="s">
        <v>208</v>
      </c>
      <c r="E429" s="259" t="s">
        <v>734</v>
      </c>
      <c r="F429" s="260" t="s">
        <v>735</v>
      </c>
      <c r="G429" s="261" t="s">
        <v>138</v>
      </c>
      <c r="H429" s="262">
        <v>79.266</v>
      </c>
      <c r="I429" s="263"/>
      <c r="J429" s="264">
        <f>ROUND(I429*H429,2)</f>
        <v>0</v>
      </c>
      <c r="K429" s="260" t="s">
        <v>139</v>
      </c>
      <c r="L429" s="265"/>
      <c r="M429" s="266" t="s">
        <v>1</v>
      </c>
      <c r="N429" s="267" t="s">
        <v>39</v>
      </c>
      <c r="O429" s="91"/>
      <c r="P429" s="227">
        <f>O429*H429</f>
        <v>0</v>
      </c>
      <c r="Q429" s="227">
        <v>0.0118</v>
      </c>
      <c r="R429" s="227">
        <f>Q429*H429</f>
        <v>0.9353388</v>
      </c>
      <c r="S429" s="227">
        <v>0</v>
      </c>
      <c r="T429" s="228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9" t="s">
        <v>358</v>
      </c>
      <c r="AT429" s="229" t="s">
        <v>208</v>
      </c>
      <c r="AU429" s="229" t="s">
        <v>89</v>
      </c>
      <c r="AY429" s="17" t="s">
        <v>131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17" t="s">
        <v>89</v>
      </c>
      <c r="BK429" s="230">
        <f>ROUND(I429*H429,2)</f>
        <v>0</v>
      </c>
      <c r="BL429" s="17" t="s">
        <v>220</v>
      </c>
      <c r="BM429" s="229" t="s">
        <v>736</v>
      </c>
    </row>
    <row r="430" spans="1:47" s="2" customFormat="1" ht="12">
      <c r="A430" s="38"/>
      <c r="B430" s="39"/>
      <c r="C430" s="40"/>
      <c r="D430" s="231" t="s">
        <v>142</v>
      </c>
      <c r="E430" s="40"/>
      <c r="F430" s="232" t="s">
        <v>735</v>
      </c>
      <c r="G430" s="40"/>
      <c r="H430" s="40"/>
      <c r="I430" s="233"/>
      <c r="J430" s="40"/>
      <c r="K430" s="40"/>
      <c r="L430" s="44"/>
      <c r="M430" s="234"/>
      <c r="N430" s="235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142</v>
      </c>
      <c r="AU430" s="17" t="s">
        <v>89</v>
      </c>
    </row>
    <row r="431" spans="1:51" s="13" customFormat="1" ht="12">
      <c r="A431" s="13"/>
      <c r="B431" s="236"/>
      <c r="C431" s="237"/>
      <c r="D431" s="231" t="s">
        <v>144</v>
      </c>
      <c r="E431" s="237"/>
      <c r="F431" s="239" t="s">
        <v>737</v>
      </c>
      <c r="G431" s="237"/>
      <c r="H431" s="240">
        <v>79.266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6" t="s">
        <v>144</v>
      </c>
      <c r="AU431" s="246" t="s">
        <v>89</v>
      </c>
      <c r="AV431" s="13" t="s">
        <v>89</v>
      </c>
      <c r="AW431" s="13" t="s">
        <v>4</v>
      </c>
      <c r="AX431" s="13" t="s">
        <v>81</v>
      </c>
      <c r="AY431" s="246" t="s">
        <v>131</v>
      </c>
    </row>
    <row r="432" spans="1:65" s="2" customFormat="1" ht="16.5" customHeight="1">
      <c r="A432" s="38"/>
      <c r="B432" s="39"/>
      <c r="C432" s="218" t="s">
        <v>738</v>
      </c>
      <c r="D432" s="218" t="s">
        <v>135</v>
      </c>
      <c r="E432" s="219" t="s">
        <v>739</v>
      </c>
      <c r="F432" s="220" t="s">
        <v>740</v>
      </c>
      <c r="G432" s="221" t="s">
        <v>149</v>
      </c>
      <c r="H432" s="222">
        <v>64</v>
      </c>
      <c r="I432" s="223"/>
      <c r="J432" s="224">
        <f>ROUND(I432*H432,2)</f>
        <v>0</v>
      </c>
      <c r="K432" s="220" t="s">
        <v>139</v>
      </c>
      <c r="L432" s="44"/>
      <c r="M432" s="225" t="s">
        <v>1</v>
      </c>
      <c r="N432" s="226" t="s">
        <v>39</v>
      </c>
      <c r="O432" s="91"/>
      <c r="P432" s="227">
        <f>O432*H432</f>
        <v>0</v>
      </c>
      <c r="Q432" s="227">
        <v>3E-05</v>
      </c>
      <c r="R432" s="227">
        <f>Q432*H432</f>
        <v>0.00192</v>
      </c>
      <c r="S432" s="227">
        <v>0</v>
      </c>
      <c r="T432" s="228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9" t="s">
        <v>220</v>
      </c>
      <c r="AT432" s="229" t="s">
        <v>135</v>
      </c>
      <c r="AU432" s="229" t="s">
        <v>89</v>
      </c>
      <c r="AY432" s="17" t="s">
        <v>131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17" t="s">
        <v>89</v>
      </c>
      <c r="BK432" s="230">
        <f>ROUND(I432*H432,2)</f>
        <v>0</v>
      </c>
      <c r="BL432" s="17" t="s">
        <v>220</v>
      </c>
      <c r="BM432" s="229" t="s">
        <v>741</v>
      </c>
    </row>
    <row r="433" spans="1:47" s="2" customFormat="1" ht="12">
      <c r="A433" s="38"/>
      <c r="B433" s="39"/>
      <c r="C433" s="40"/>
      <c r="D433" s="231" t="s">
        <v>142</v>
      </c>
      <c r="E433" s="40"/>
      <c r="F433" s="232" t="s">
        <v>742</v>
      </c>
      <c r="G433" s="40"/>
      <c r="H433" s="40"/>
      <c r="I433" s="233"/>
      <c r="J433" s="40"/>
      <c r="K433" s="40"/>
      <c r="L433" s="44"/>
      <c r="M433" s="234"/>
      <c r="N433" s="235"/>
      <c r="O433" s="91"/>
      <c r="P433" s="91"/>
      <c r="Q433" s="91"/>
      <c r="R433" s="91"/>
      <c r="S433" s="91"/>
      <c r="T433" s="92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142</v>
      </c>
      <c r="AU433" s="17" t="s">
        <v>89</v>
      </c>
    </row>
    <row r="434" spans="1:65" s="2" customFormat="1" ht="21.75" customHeight="1">
      <c r="A434" s="38"/>
      <c r="B434" s="39"/>
      <c r="C434" s="218" t="s">
        <v>743</v>
      </c>
      <c r="D434" s="218" t="s">
        <v>135</v>
      </c>
      <c r="E434" s="219" t="s">
        <v>744</v>
      </c>
      <c r="F434" s="220" t="s">
        <v>745</v>
      </c>
      <c r="G434" s="221" t="s">
        <v>206</v>
      </c>
      <c r="H434" s="222">
        <v>10</v>
      </c>
      <c r="I434" s="223"/>
      <c r="J434" s="224">
        <f>ROUND(I434*H434,2)</f>
        <v>0</v>
      </c>
      <c r="K434" s="220" t="s">
        <v>139</v>
      </c>
      <c r="L434" s="44"/>
      <c r="M434" s="225" t="s">
        <v>1</v>
      </c>
      <c r="N434" s="226" t="s">
        <v>39</v>
      </c>
      <c r="O434" s="91"/>
      <c r="P434" s="227">
        <f>O434*H434</f>
        <v>0</v>
      </c>
      <c r="Q434" s="227">
        <v>0</v>
      </c>
      <c r="R434" s="227">
        <f>Q434*H434</f>
        <v>0</v>
      </c>
      <c r="S434" s="227">
        <v>0</v>
      </c>
      <c r="T434" s="22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220</v>
      </c>
      <c r="AT434" s="229" t="s">
        <v>135</v>
      </c>
      <c r="AU434" s="229" t="s">
        <v>89</v>
      </c>
      <c r="AY434" s="17" t="s">
        <v>131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89</v>
      </c>
      <c r="BK434" s="230">
        <f>ROUND(I434*H434,2)</f>
        <v>0</v>
      </c>
      <c r="BL434" s="17" t="s">
        <v>220</v>
      </c>
      <c r="BM434" s="229" t="s">
        <v>746</v>
      </c>
    </row>
    <row r="435" spans="1:47" s="2" customFormat="1" ht="12">
      <c r="A435" s="38"/>
      <c r="B435" s="39"/>
      <c r="C435" s="40"/>
      <c r="D435" s="231" t="s">
        <v>142</v>
      </c>
      <c r="E435" s="40"/>
      <c r="F435" s="232" t="s">
        <v>747</v>
      </c>
      <c r="G435" s="40"/>
      <c r="H435" s="40"/>
      <c r="I435" s="233"/>
      <c r="J435" s="40"/>
      <c r="K435" s="40"/>
      <c r="L435" s="44"/>
      <c r="M435" s="234"/>
      <c r="N435" s="235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142</v>
      </c>
      <c r="AU435" s="17" t="s">
        <v>89</v>
      </c>
    </row>
    <row r="436" spans="1:63" s="12" customFormat="1" ht="22.8" customHeight="1">
      <c r="A436" s="12"/>
      <c r="B436" s="202"/>
      <c r="C436" s="203"/>
      <c r="D436" s="204" t="s">
        <v>72</v>
      </c>
      <c r="E436" s="216" t="s">
        <v>748</v>
      </c>
      <c r="F436" s="216" t="s">
        <v>749</v>
      </c>
      <c r="G436" s="203"/>
      <c r="H436" s="203"/>
      <c r="I436" s="206"/>
      <c r="J436" s="217">
        <f>BK436</f>
        <v>0</v>
      </c>
      <c r="K436" s="203"/>
      <c r="L436" s="208"/>
      <c r="M436" s="209"/>
      <c r="N436" s="210"/>
      <c r="O436" s="210"/>
      <c r="P436" s="211">
        <f>SUM(P437:P453)</f>
        <v>0</v>
      </c>
      <c r="Q436" s="210"/>
      <c r="R436" s="211">
        <f>SUM(R437:R453)</f>
        <v>0.0692994</v>
      </c>
      <c r="S436" s="210"/>
      <c r="T436" s="212">
        <f>SUM(T437:T453)</f>
        <v>0.01729645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3" t="s">
        <v>89</v>
      </c>
      <c r="AT436" s="214" t="s">
        <v>72</v>
      </c>
      <c r="AU436" s="214" t="s">
        <v>81</v>
      </c>
      <c r="AY436" s="213" t="s">
        <v>131</v>
      </c>
      <c r="BK436" s="215">
        <f>SUM(BK437:BK453)</f>
        <v>0</v>
      </c>
    </row>
    <row r="437" spans="1:65" s="2" customFormat="1" ht="24.15" customHeight="1">
      <c r="A437" s="38"/>
      <c r="B437" s="39"/>
      <c r="C437" s="218" t="s">
        <v>750</v>
      </c>
      <c r="D437" s="218" t="s">
        <v>135</v>
      </c>
      <c r="E437" s="219" t="s">
        <v>751</v>
      </c>
      <c r="F437" s="220" t="s">
        <v>752</v>
      </c>
      <c r="G437" s="221" t="s">
        <v>138</v>
      </c>
      <c r="H437" s="222">
        <v>51.94</v>
      </c>
      <c r="I437" s="223"/>
      <c r="J437" s="224">
        <f>ROUND(I437*H437,2)</f>
        <v>0</v>
      </c>
      <c r="K437" s="220" t="s">
        <v>139</v>
      </c>
      <c r="L437" s="44"/>
      <c r="M437" s="225" t="s">
        <v>1</v>
      </c>
      <c r="N437" s="226" t="s">
        <v>39</v>
      </c>
      <c r="O437" s="91"/>
      <c r="P437" s="227">
        <f>O437*H437</f>
        <v>0</v>
      </c>
      <c r="Q437" s="227">
        <v>0</v>
      </c>
      <c r="R437" s="227">
        <f>Q437*H437</f>
        <v>0</v>
      </c>
      <c r="S437" s="227">
        <v>0</v>
      </c>
      <c r="T437" s="22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9" t="s">
        <v>220</v>
      </c>
      <c r="AT437" s="229" t="s">
        <v>135</v>
      </c>
      <c r="AU437" s="229" t="s">
        <v>89</v>
      </c>
      <c r="AY437" s="17" t="s">
        <v>131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7" t="s">
        <v>89</v>
      </c>
      <c r="BK437" s="230">
        <f>ROUND(I437*H437,2)</f>
        <v>0</v>
      </c>
      <c r="BL437" s="17" t="s">
        <v>220</v>
      </c>
      <c r="BM437" s="229" t="s">
        <v>753</v>
      </c>
    </row>
    <row r="438" spans="1:47" s="2" customFormat="1" ht="12">
      <c r="A438" s="38"/>
      <c r="B438" s="39"/>
      <c r="C438" s="40"/>
      <c r="D438" s="231" t="s">
        <v>142</v>
      </c>
      <c r="E438" s="40"/>
      <c r="F438" s="232" t="s">
        <v>754</v>
      </c>
      <c r="G438" s="40"/>
      <c r="H438" s="40"/>
      <c r="I438" s="233"/>
      <c r="J438" s="40"/>
      <c r="K438" s="40"/>
      <c r="L438" s="44"/>
      <c r="M438" s="234"/>
      <c r="N438" s="235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142</v>
      </c>
      <c r="AU438" s="17" t="s">
        <v>89</v>
      </c>
    </row>
    <row r="439" spans="1:51" s="13" customFormat="1" ht="12">
      <c r="A439" s="13"/>
      <c r="B439" s="236"/>
      <c r="C439" s="237"/>
      <c r="D439" s="231" t="s">
        <v>144</v>
      </c>
      <c r="E439" s="238" t="s">
        <v>1</v>
      </c>
      <c r="F439" s="239" t="s">
        <v>755</v>
      </c>
      <c r="G439" s="237"/>
      <c r="H439" s="240">
        <v>124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6" t="s">
        <v>144</v>
      </c>
      <c r="AU439" s="246" t="s">
        <v>89</v>
      </c>
      <c r="AV439" s="13" t="s">
        <v>89</v>
      </c>
      <c r="AW439" s="13" t="s">
        <v>30</v>
      </c>
      <c r="AX439" s="13" t="s">
        <v>73</v>
      </c>
      <c r="AY439" s="246" t="s">
        <v>131</v>
      </c>
    </row>
    <row r="440" spans="1:51" s="13" customFormat="1" ht="12">
      <c r="A440" s="13"/>
      <c r="B440" s="236"/>
      <c r="C440" s="237"/>
      <c r="D440" s="231" t="s">
        <v>144</v>
      </c>
      <c r="E440" s="238" t="s">
        <v>1</v>
      </c>
      <c r="F440" s="239" t="s">
        <v>756</v>
      </c>
      <c r="G440" s="237"/>
      <c r="H440" s="240">
        <v>-72.06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144</v>
      </c>
      <c r="AU440" s="246" t="s">
        <v>89</v>
      </c>
      <c r="AV440" s="13" t="s">
        <v>89</v>
      </c>
      <c r="AW440" s="13" t="s">
        <v>30</v>
      </c>
      <c r="AX440" s="13" t="s">
        <v>73</v>
      </c>
      <c r="AY440" s="246" t="s">
        <v>131</v>
      </c>
    </row>
    <row r="441" spans="1:51" s="14" customFormat="1" ht="12">
      <c r="A441" s="14"/>
      <c r="B441" s="247"/>
      <c r="C441" s="248"/>
      <c r="D441" s="231" t="s">
        <v>144</v>
      </c>
      <c r="E441" s="249" t="s">
        <v>1</v>
      </c>
      <c r="F441" s="250" t="s">
        <v>170</v>
      </c>
      <c r="G441" s="248"/>
      <c r="H441" s="251">
        <v>51.94</v>
      </c>
      <c r="I441" s="252"/>
      <c r="J441" s="248"/>
      <c r="K441" s="248"/>
      <c r="L441" s="253"/>
      <c r="M441" s="254"/>
      <c r="N441" s="255"/>
      <c r="O441" s="255"/>
      <c r="P441" s="255"/>
      <c r="Q441" s="255"/>
      <c r="R441" s="255"/>
      <c r="S441" s="255"/>
      <c r="T441" s="25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7" t="s">
        <v>144</v>
      </c>
      <c r="AU441" s="257" t="s">
        <v>89</v>
      </c>
      <c r="AV441" s="14" t="s">
        <v>140</v>
      </c>
      <c r="AW441" s="14" t="s">
        <v>30</v>
      </c>
      <c r="AX441" s="14" t="s">
        <v>81</v>
      </c>
      <c r="AY441" s="257" t="s">
        <v>131</v>
      </c>
    </row>
    <row r="442" spans="1:65" s="2" customFormat="1" ht="16.5" customHeight="1">
      <c r="A442" s="38"/>
      <c r="B442" s="39"/>
      <c r="C442" s="218" t="s">
        <v>757</v>
      </c>
      <c r="D442" s="218" t="s">
        <v>135</v>
      </c>
      <c r="E442" s="219" t="s">
        <v>758</v>
      </c>
      <c r="F442" s="220" t="s">
        <v>759</v>
      </c>
      <c r="G442" s="221" t="s">
        <v>138</v>
      </c>
      <c r="H442" s="222">
        <v>55.795</v>
      </c>
      <c r="I442" s="223"/>
      <c r="J442" s="224">
        <f>ROUND(I442*H442,2)</f>
        <v>0</v>
      </c>
      <c r="K442" s="220" t="s">
        <v>139</v>
      </c>
      <c r="L442" s="44"/>
      <c r="M442" s="225" t="s">
        <v>1</v>
      </c>
      <c r="N442" s="226" t="s">
        <v>39</v>
      </c>
      <c r="O442" s="91"/>
      <c r="P442" s="227">
        <f>O442*H442</f>
        <v>0</v>
      </c>
      <c r="Q442" s="227">
        <v>0.001</v>
      </c>
      <c r="R442" s="227">
        <f>Q442*H442</f>
        <v>0.055795000000000004</v>
      </c>
      <c r="S442" s="227">
        <v>0.00031</v>
      </c>
      <c r="T442" s="228">
        <f>S442*H442</f>
        <v>0.01729645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9" t="s">
        <v>220</v>
      </c>
      <c r="AT442" s="229" t="s">
        <v>135</v>
      </c>
      <c r="AU442" s="229" t="s">
        <v>89</v>
      </c>
      <c r="AY442" s="17" t="s">
        <v>131</v>
      </c>
      <c r="BE442" s="230">
        <f>IF(N442="základní",J442,0)</f>
        <v>0</v>
      </c>
      <c r="BF442" s="230">
        <f>IF(N442="snížená",J442,0)</f>
        <v>0</v>
      </c>
      <c r="BG442" s="230">
        <f>IF(N442="zákl. přenesená",J442,0)</f>
        <v>0</v>
      </c>
      <c r="BH442" s="230">
        <f>IF(N442="sníž. přenesená",J442,0)</f>
        <v>0</v>
      </c>
      <c r="BI442" s="230">
        <f>IF(N442="nulová",J442,0)</f>
        <v>0</v>
      </c>
      <c r="BJ442" s="17" t="s">
        <v>89</v>
      </c>
      <c r="BK442" s="230">
        <f>ROUND(I442*H442,2)</f>
        <v>0</v>
      </c>
      <c r="BL442" s="17" t="s">
        <v>220</v>
      </c>
      <c r="BM442" s="229" t="s">
        <v>760</v>
      </c>
    </row>
    <row r="443" spans="1:47" s="2" customFormat="1" ht="12">
      <c r="A443" s="38"/>
      <c r="B443" s="39"/>
      <c r="C443" s="40"/>
      <c r="D443" s="231" t="s">
        <v>142</v>
      </c>
      <c r="E443" s="40"/>
      <c r="F443" s="232" t="s">
        <v>761</v>
      </c>
      <c r="G443" s="40"/>
      <c r="H443" s="40"/>
      <c r="I443" s="233"/>
      <c r="J443" s="40"/>
      <c r="K443" s="40"/>
      <c r="L443" s="44"/>
      <c r="M443" s="234"/>
      <c r="N443" s="235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142</v>
      </c>
      <c r="AU443" s="17" t="s">
        <v>89</v>
      </c>
    </row>
    <row r="444" spans="1:51" s="15" customFormat="1" ht="12">
      <c r="A444" s="15"/>
      <c r="B444" s="269"/>
      <c r="C444" s="270"/>
      <c r="D444" s="231" t="s">
        <v>144</v>
      </c>
      <c r="E444" s="271" t="s">
        <v>1</v>
      </c>
      <c r="F444" s="272" t="s">
        <v>762</v>
      </c>
      <c r="G444" s="270"/>
      <c r="H444" s="271" t="s">
        <v>1</v>
      </c>
      <c r="I444" s="273"/>
      <c r="J444" s="270"/>
      <c r="K444" s="270"/>
      <c r="L444" s="274"/>
      <c r="M444" s="275"/>
      <c r="N444" s="276"/>
      <c r="O444" s="276"/>
      <c r="P444" s="276"/>
      <c r="Q444" s="276"/>
      <c r="R444" s="276"/>
      <c r="S444" s="276"/>
      <c r="T444" s="277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8" t="s">
        <v>144</v>
      </c>
      <c r="AU444" s="278" t="s">
        <v>89</v>
      </c>
      <c r="AV444" s="15" t="s">
        <v>81</v>
      </c>
      <c r="AW444" s="15" t="s">
        <v>30</v>
      </c>
      <c r="AX444" s="15" t="s">
        <v>73</v>
      </c>
      <c r="AY444" s="278" t="s">
        <v>131</v>
      </c>
    </row>
    <row r="445" spans="1:51" s="13" customFormat="1" ht="12">
      <c r="A445" s="13"/>
      <c r="B445" s="236"/>
      <c r="C445" s="237"/>
      <c r="D445" s="231" t="s">
        <v>144</v>
      </c>
      <c r="E445" s="238" t="s">
        <v>1</v>
      </c>
      <c r="F445" s="239" t="s">
        <v>763</v>
      </c>
      <c r="G445" s="237"/>
      <c r="H445" s="240">
        <v>34.63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144</v>
      </c>
      <c r="AU445" s="246" t="s">
        <v>89</v>
      </c>
      <c r="AV445" s="13" t="s">
        <v>89</v>
      </c>
      <c r="AW445" s="13" t="s">
        <v>30</v>
      </c>
      <c r="AX445" s="13" t="s">
        <v>73</v>
      </c>
      <c r="AY445" s="246" t="s">
        <v>131</v>
      </c>
    </row>
    <row r="446" spans="1:51" s="15" customFormat="1" ht="12">
      <c r="A446" s="15"/>
      <c r="B446" s="269"/>
      <c r="C446" s="270"/>
      <c r="D446" s="231" t="s">
        <v>144</v>
      </c>
      <c r="E446" s="271" t="s">
        <v>1</v>
      </c>
      <c r="F446" s="272" t="s">
        <v>764</v>
      </c>
      <c r="G446" s="270"/>
      <c r="H446" s="271" t="s">
        <v>1</v>
      </c>
      <c r="I446" s="273"/>
      <c r="J446" s="270"/>
      <c r="K446" s="270"/>
      <c r="L446" s="274"/>
      <c r="M446" s="275"/>
      <c r="N446" s="276"/>
      <c r="O446" s="276"/>
      <c r="P446" s="276"/>
      <c r="Q446" s="276"/>
      <c r="R446" s="276"/>
      <c r="S446" s="276"/>
      <c r="T446" s="277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78" t="s">
        <v>144</v>
      </c>
      <c r="AU446" s="278" t="s">
        <v>89</v>
      </c>
      <c r="AV446" s="15" t="s">
        <v>81</v>
      </c>
      <c r="AW446" s="15" t="s">
        <v>30</v>
      </c>
      <c r="AX446" s="15" t="s">
        <v>73</v>
      </c>
      <c r="AY446" s="278" t="s">
        <v>131</v>
      </c>
    </row>
    <row r="447" spans="1:51" s="13" customFormat="1" ht="12">
      <c r="A447" s="13"/>
      <c r="B447" s="236"/>
      <c r="C447" s="237"/>
      <c r="D447" s="231" t="s">
        <v>144</v>
      </c>
      <c r="E447" s="238" t="s">
        <v>1</v>
      </c>
      <c r="F447" s="239" t="s">
        <v>765</v>
      </c>
      <c r="G447" s="237"/>
      <c r="H447" s="240">
        <v>2.711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6" t="s">
        <v>144</v>
      </c>
      <c r="AU447" s="246" t="s">
        <v>89</v>
      </c>
      <c r="AV447" s="13" t="s">
        <v>89</v>
      </c>
      <c r="AW447" s="13" t="s">
        <v>30</v>
      </c>
      <c r="AX447" s="13" t="s">
        <v>73</v>
      </c>
      <c r="AY447" s="246" t="s">
        <v>131</v>
      </c>
    </row>
    <row r="448" spans="1:51" s="13" customFormat="1" ht="12">
      <c r="A448" s="13"/>
      <c r="B448" s="236"/>
      <c r="C448" s="237"/>
      <c r="D448" s="231" t="s">
        <v>144</v>
      </c>
      <c r="E448" s="238" t="s">
        <v>1</v>
      </c>
      <c r="F448" s="239" t="s">
        <v>766</v>
      </c>
      <c r="G448" s="237"/>
      <c r="H448" s="240">
        <v>3.445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144</v>
      </c>
      <c r="AU448" s="246" t="s">
        <v>89</v>
      </c>
      <c r="AV448" s="13" t="s">
        <v>89</v>
      </c>
      <c r="AW448" s="13" t="s">
        <v>30</v>
      </c>
      <c r="AX448" s="13" t="s">
        <v>73</v>
      </c>
      <c r="AY448" s="246" t="s">
        <v>131</v>
      </c>
    </row>
    <row r="449" spans="1:51" s="13" customFormat="1" ht="12">
      <c r="A449" s="13"/>
      <c r="B449" s="236"/>
      <c r="C449" s="237"/>
      <c r="D449" s="231" t="s">
        <v>144</v>
      </c>
      <c r="E449" s="238" t="s">
        <v>1</v>
      </c>
      <c r="F449" s="239" t="s">
        <v>767</v>
      </c>
      <c r="G449" s="237"/>
      <c r="H449" s="240">
        <v>6.5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144</v>
      </c>
      <c r="AU449" s="246" t="s">
        <v>89</v>
      </c>
      <c r="AV449" s="13" t="s">
        <v>89</v>
      </c>
      <c r="AW449" s="13" t="s">
        <v>30</v>
      </c>
      <c r="AX449" s="13" t="s">
        <v>73</v>
      </c>
      <c r="AY449" s="246" t="s">
        <v>131</v>
      </c>
    </row>
    <row r="450" spans="1:51" s="13" customFormat="1" ht="12">
      <c r="A450" s="13"/>
      <c r="B450" s="236"/>
      <c r="C450" s="237"/>
      <c r="D450" s="231" t="s">
        <v>144</v>
      </c>
      <c r="E450" s="238" t="s">
        <v>1</v>
      </c>
      <c r="F450" s="239" t="s">
        <v>768</v>
      </c>
      <c r="G450" s="237"/>
      <c r="H450" s="240">
        <v>8.509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144</v>
      </c>
      <c r="AU450" s="246" t="s">
        <v>89</v>
      </c>
      <c r="AV450" s="13" t="s">
        <v>89</v>
      </c>
      <c r="AW450" s="13" t="s">
        <v>30</v>
      </c>
      <c r="AX450" s="13" t="s">
        <v>73</v>
      </c>
      <c r="AY450" s="246" t="s">
        <v>131</v>
      </c>
    </row>
    <row r="451" spans="1:51" s="14" customFormat="1" ht="12">
      <c r="A451" s="14"/>
      <c r="B451" s="247"/>
      <c r="C451" s="248"/>
      <c r="D451" s="231" t="s">
        <v>144</v>
      </c>
      <c r="E451" s="249" t="s">
        <v>1</v>
      </c>
      <c r="F451" s="250" t="s">
        <v>170</v>
      </c>
      <c r="G451" s="248"/>
      <c r="H451" s="251">
        <v>55.795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7" t="s">
        <v>144</v>
      </c>
      <c r="AU451" s="257" t="s">
        <v>89</v>
      </c>
      <c r="AV451" s="14" t="s">
        <v>140</v>
      </c>
      <c r="AW451" s="14" t="s">
        <v>30</v>
      </c>
      <c r="AX451" s="14" t="s">
        <v>81</v>
      </c>
      <c r="AY451" s="257" t="s">
        <v>131</v>
      </c>
    </row>
    <row r="452" spans="1:65" s="2" customFormat="1" ht="33" customHeight="1">
      <c r="A452" s="38"/>
      <c r="B452" s="39"/>
      <c r="C452" s="218" t="s">
        <v>769</v>
      </c>
      <c r="D452" s="218" t="s">
        <v>135</v>
      </c>
      <c r="E452" s="219" t="s">
        <v>770</v>
      </c>
      <c r="F452" s="220" t="s">
        <v>771</v>
      </c>
      <c r="G452" s="221" t="s">
        <v>138</v>
      </c>
      <c r="H452" s="222">
        <v>51.94</v>
      </c>
      <c r="I452" s="223"/>
      <c r="J452" s="224">
        <f>ROUND(I452*H452,2)</f>
        <v>0</v>
      </c>
      <c r="K452" s="220" t="s">
        <v>139</v>
      </c>
      <c r="L452" s="44"/>
      <c r="M452" s="225" t="s">
        <v>1</v>
      </c>
      <c r="N452" s="226" t="s">
        <v>39</v>
      </c>
      <c r="O452" s="91"/>
      <c r="P452" s="227">
        <f>O452*H452</f>
        <v>0</v>
      </c>
      <c r="Q452" s="227">
        <v>0.00026</v>
      </c>
      <c r="R452" s="227">
        <f>Q452*H452</f>
        <v>0.013504399999999998</v>
      </c>
      <c r="S452" s="227">
        <v>0</v>
      </c>
      <c r="T452" s="228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29" t="s">
        <v>220</v>
      </c>
      <c r="AT452" s="229" t="s">
        <v>135</v>
      </c>
      <c r="AU452" s="229" t="s">
        <v>89</v>
      </c>
      <c r="AY452" s="17" t="s">
        <v>131</v>
      </c>
      <c r="BE452" s="230">
        <f>IF(N452="základní",J452,0)</f>
        <v>0</v>
      </c>
      <c r="BF452" s="230">
        <f>IF(N452="snížená",J452,0)</f>
        <v>0</v>
      </c>
      <c r="BG452" s="230">
        <f>IF(N452="zákl. přenesená",J452,0)</f>
        <v>0</v>
      </c>
      <c r="BH452" s="230">
        <f>IF(N452="sníž. přenesená",J452,0)</f>
        <v>0</v>
      </c>
      <c r="BI452" s="230">
        <f>IF(N452="nulová",J452,0)</f>
        <v>0</v>
      </c>
      <c r="BJ452" s="17" t="s">
        <v>89</v>
      </c>
      <c r="BK452" s="230">
        <f>ROUND(I452*H452,2)</f>
        <v>0</v>
      </c>
      <c r="BL452" s="17" t="s">
        <v>220</v>
      </c>
      <c r="BM452" s="229" t="s">
        <v>772</v>
      </c>
    </row>
    <row r="453" spans="1:47" s="2" customFormat="1" ht="12">
      <c r="A453" s="38"/>
      <c r="B453" s="39"/>
      <c r="C453" s="40"/>
      <c r="D453" s="231" t="s">
        <v>142</v>
      </c>
      <c r="E453" s="40"/>
      <c r="F453" s="232" t="s">
        <v>773</v>
      </c>
      <c r="G453" s="40"/>
      <c r="H453" s="40"/>
      <c r="I453" s="233"/>
      <c r="J453" s="40"/>
      <c r="K453" s="40"/>
      <c r="L453" s="44"/>
      <c r="M453" s="279"/>
      <c r="N453" s="280"/>
      <c r="O453" s="281"/>
      <c r="P453" s="281"/>
      <c r="Q453" s="281"/>
      <c r="R453" s="281"/>
      <c r="S453" s="281"/>
      <c r="T453" s="28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142</v>
      </c>
      <c r="AU453" s="17" t="s">
        <v>89</v>
      </c>
    </row>
    <row r="454" spans="1:31" s="2" customFormat="1" ht="6.95" customHeight="1">
      <c r="A454" s="38"/>
      <c r="B454" s="66"/>
      <c r="C454" s="67"/>
      <c r="D454" s="67"/>
      <c r="E454" s="67"/>
      <c r="F454" s="67"/>
      <c r="G454" s="67"/>
      <c r="H454" s="67"/>
      <c r="I454" s="67"/>
      <c r="J454" s="67"/>
      <c r="K454" s="67"/>
      <c r="L454" s="44"/>
      <c r="M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</row>
  </sheetData>
  <sheetProtection password="CC35" sheet="1" objects="1" scenarios="1" formatColumns="0" formatRows="0" autoFilter="0"/>
  <autoFilter ref="C133:K453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81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účelu užívaní DPS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774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8. 9. 2022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ROUND(J137,2)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ROUND((SUM(BE137:BE442)),2)</f>
        <v>0</v>
      </c>
      <c r="G33" s="38"/>
      <c r="H33" s="38"/>
      <c r="I33" s="155">
        <v>0.21</v>
      </c>
      <c r="J33" s="154">
        <f>ROUND(((SUM(BE137:BE442))*I33),2)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ROUND((SUM(BF137:BF442)),2)</f>
        <v>0</v>
      </c>
      <c r="G34" s="38"/>
      <c r="H34" s="38"/>
      <c r="I34" s="155">
        <v>0.15</v>
      </c>
      <c r="J34" s="154">
        <f>ROUND(((SUM(BF137:BF442))*I34),2)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ROUND((SUM(BG137:BG442)),2)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ROUND((SUM(BH137:BH442)),2)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ROUND((SUM(BI137:BI442)),2)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účelu užívaní DPS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Stavební úpravy ordinace v 3.NP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8. 9. 2022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775</v>
      </c>
      <c r="E97" s="182"/>
      <c r="F97" s="182"/>
      <c r="G97" s="182"/>
      <c r="H97" s="182"/>
      <c r="I97" s="182"/>
      <c r="J97" s="183">
        <f>J138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776</v>
      </c>
      <c r="E98" s="182"/>
      <c r="F98" s="182"/>
      <c r="G98" s="182"/>
      <c r="H98" s="182"/>
      <c r="I98" s="182"/>
      <c r="J98" s="183">
        <f>J147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777</v>
      </c>
      <c r="E99" s="182"/>
      <c r="F99" s="182"/>
      <c r="G99" s="182"/>
      <c r="H99" s="182"/>
      <c r="I99" s="182"/>
      <c r="J99" s="183">
        <f>J153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778</v>
      </c>
      <c r="E100" s="182"/>
      <c r="F100" s="182"/>
      <c r="G100" s="182"/>
      <c r="H100" s="182"/>
      <c r="I100" s="182"/>
      <c r="J100" s="183">
        <f>J162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779</v>
      </c>
      <c r="E101" s="182"/>
      <c r="F101" s="182"/>
      <c r="G101" s="182"/>
      <c r="H101" s="182"/>
      <c r="I101" s="182"/>
      <c r="J101" s="183">
        <f>J165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103</v>
      </c>
      <c r="E102" s="182"/>
      <c r="F102" s="182"/>
      <c r="G102" s="182"/>
      <c r="H102" s="182"/>
      <c r="I102" s="182"/>
      <c r="J102" s="183">
        <f>J170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9"/>
      <c r="C103" s="180"/>
      <c r="D103" s="181" t="s">
        <v>102</v>
      </c>
      <c r="E103" s="182"/>
      <c r="F103" s="182"/>
      <c r="G103" s="182"/>
      <c r="H103" s="182"/>
      <c r="I103" s="182"/>
      <c r="J103" s="183">
        <f>J173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98</v>
      </c>
      <c r="E104" s="182"/>
      <c r="F104" s="182"/>
      <c r="G104" s="182"/>
      <c r="H104" s="182"/>
      <c r="I104" s="182"/>
      <c r="J104" s="183">
        <f>J184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100</v>
      </c>
      <c r="E105" s="188"/>
      <c r="F105" s="188"/>
      <c r="G105" s="188"/>
      <c r="H105" s="188"/>
      <c r="I105" s="188"/>
      <c r="J105" s="189">
        <f>J185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780</v>
      </c>
      <c r="E106" s="182"/>
      <c r="F106" s="182"/>
      <c r="G106" s="182"/>
      <c r="H106" s="182"/>
      <c r="I106" s="182"/>
      <c r="J106" s="183">
        <f>J222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9"/>
      <c r="C107" s="180"/>
      <c r="D107" s="181" t="s">
        <v>781</v>
      </c>
      <c r="E107" s="182"/>
      <c r="F107" s="182"/>
      <c r="G107" s="182"/>
      <c r="H107" s="182"/>
      <c r="I107" s="182"/>
      <c r="J107" s="183">
        <f>J242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9"/>
      <c r="C108" s="180"/>
      <c r="D108" s="181" t="s">
        <v>782</v>
      </c>
      <c r="E108" s="182"/>
      <c r="F108" s="182"/>
      <c r="G108" s="182"/>
      <c r="H108" s="182"/>
      <c r="I108" s="182"/>
      <c r="J108" s="183">
        <f>J245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9"/>
      <c r="C109" s="180"/>
      <c r="D109" s="181" t="s">
        <v>783</v>
      </c>
      <c r="E109" s="182"/>
      <c r="F109" s="182"/>
      <c r="G109" s="182"/>
      <c r="H109" s="182"/>
      <c r="I109" s="182"/>
      <c r="J109" s="183">
        <f>J266</f>
        <v>0</v>
      </c>
      <c r="K109" s="180"/>
      <c r="L109" s="18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9"/>
      <c r="C110" s="180"/>
      <c r="D110" s="181" t="s">
        <v>784</v>
      </c>
      <c r="E110" s="182"/>
      <c r="F110" s="182"/>
      <c r="G110" s="182"/>
      <c r="H110" s="182"/>
      <c r="I110" s="182"/>
      <c r="J110" s="183">
        <f>J285</f>
        <v>0</v>
      </c>
      <c r="K110" s="180"/>
      <c r="L110" s="18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9"/>
      <c r="C111" s="180"/>
      <c r="D111" s="181" t="s">
        <v>785</v>
      </c>
      <c r="E111" s="182"/>
      <c r="F111" s="182"/>
      <c r="G111" s="182"/>
      <c r="H111" s="182"/>
      <c r="I111" s="182"/>
      <c r="J111" s="183">
        <f>J350</f>
        <v>0</v>
      </c>
      <c r="K111" s="180"/>
      <c r="L111" s="18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79"/>
      <c r="C112" s="180"/>
      <c r="D112" s="181" t="s">
        <v>786</v>
      </c>
      <c r="E112" s="182"/>
      <c r="F112" s="182"/>
      <c r="G112" s="182"/>
      <c r="H112" s="182"/>
      <c r="I112" s="182"/>
      <c r="J112" s="183">
        <f>J375</f>
        <v>0</v>
      </c>
      <c r="K112" s="180"/>
      <c r="L112" s="18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9"/>
      <c r="C113" s="180"/>
      <c r="D113" s="181" t="s">
        <v>787</v>
      </c>
      <c r="E113" s="182"/>
      <c r="F113" s="182"/>
      <c r="G113" s="182"/>
      <c r="H113" s="182"/>
      <c r="I113" s="182"/>
      <c r="J113" s="183">
        <f>J396</f>
        <v>0</v>
      </c>
      <c r="K113" s="180"/>
      <c r="L113" s="18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9"/>
      <c r="C114" s="180"/>
      <c r="D114" s="181" t="s">
        <v>788</v>
      </c>
      <c r="E114" s="182"/>
      <c r="F114" s="182"/>
      <c r="G114" s="182"/>
      <c r="H114" s="182"/>
      <c r="I114" s="182"/>
      <c r="J114" s="183">
        <f>J417</f>
        <v>0</v>
      </c>
      <c r="K114" s="180"/>
      <c r="L114" s="18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>
      <c r="A115" s="9"/>
      <c r="B115" s="179"/>
      <c r="C115" s="180"/>
      <c r="D115" s="181" t="s">
        <v>104</v>
      </c>
      <c r="E115" s="182"/>
      <c r="F115" s="182"/>
      <c r="G115" s="182"/>
      <c r="H115" s="182"/>
      <c r="I115" s="182"/>
      <c r="J115" s="183">
        <f>J426</f>
        <v>0</v>
      </c>
      <c r="K115" s="180"/>
      <c r="L115" s="184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85"/>
      <c r="C116" s="186"/>
      <c r="D116" s="187" t="s">
        <v>113</v>
      </c>
      <c r="E116" s="188"/>
      <c r="F116" s="188"/>
      <c r="G116" s="188"/>
      <c r="H116" s="188"/>
      <c r="I116" s="188"/>
      <c r="J116" s="189">
        <f>J427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5"/>
      <c r="C117" s="186"/>
      <c r="D117" s="187" t="s">
        <v>789</v>
      </c>
      <c r="E117" s="188"/>
      <c r="F117" s="188"/>
      <c r="G117" s="188"/>
      <c r="H117" s="188"/>
      <c r="I117" s="188"/>
      <c r="J117" s="189">
        <f>J438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66"/>
      <c r="C119" s="67"/>
      <c r="D119" s="67"/>
      <c r="E119" s="67"/>
      <c r="F119" s="67"/>
      <c r="G119" s="67"/>
      <c r="H119" s="67"/>
      <c r="I119" s="67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pans="1:31" s="2" customFormat="1" ht="6.95" customHeight="1">
      <c r="A123" s="38"/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174" t="str">
        <f>E7</f>
        <v>Změna účelu užívaní DPS</v>
      </c>
      <c r="F127" s="32"/>
      <c r="G127" s="32"/>
      <c r="H127" s="32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91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E9</f>
        <v>02 - Stavební úpravy ordinace v 3.NP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F12</f>
        <v xml:space="preserve"> </v>
      </c>
      <c r="G131" s="40"/>
      <c r="H131" s="40"/>
      <c r="I131" s="32" t="s">
        <v>22</v>
      </c>
      <c r="J131" s="79" t="str">
        <f>IF(J12="","",J12)</f>
        <v>8. 9. 2022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E15</f>
        <v xml:space="preserve"> </v>
      </c>
      <c r="G133" s="40"/>
      <c r="H133" s="40"/>
      <c r="I133" s="32" t="s">
        <v>29</v>
      </c>
      <c r="J133" s="36" t="str">
        <f>E21</f>
        <v xml:space="preserve">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27</v>
      </c>
      <c r="D134" s="40"/>
      <c r="E134" s="40"/>
      <c r="F134" s="27" t="str">
        <f>IF(E18="","",E18)</f>
        <v>Vyplň údaj</v>
      </c>
      <c r="G134" s="40"/>
      <c r="H134" s="40"/>
      <c r="I134" s="32" t="s">
        <v>31</v>
      </c>
      <c r="J134" s="36" t="str">
        <f>E24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91"/>
      <c r="B136" s="192"/>
      <c r="C136" s="193" t="s">
        <v>117</v>
      </c>
      <c r="D136" s="194" t="s">
        <v>58</v>
      </c>
      <c r="E136" s="194" t="s">
        <v>54</v>
      </c>
      <c r="F136" s="194" t="s">
        <v>55</v>
      </c>
      <c r="G136" s="194" t="s">
        <v>118</v>
      </c>
      <c r="H136" s="194" t="s">
        <v>119</v>
      </c>
      <c r="I136" s="194" t="s">
        <v>120</v>
      </c>
      <c r="J136" s="194" t="s">
        <v>95</v>
      </c>
      <c r="K136" s="195" t="s">
        <v>121</v>
      </c>
      <c r="L136" s="196"/>
      <c r="M136" s="100" t="s">
        <v>1</v>
      </c>
      <c r="N136" s="101" t="s">
        <v>37</v>
      </c>
      <c r="O136" s="101" t="s">
        <v>122</v>
      </c>
      <c r="P136" s="101" t="s">
        <v>123</v>
      </c>
      <c r="Q136" s="101" t="s">
        <v>124</v>
      </c>
      <c r="R136" s="101" t="s">
        <v>125</v>
      </c>
      <c r="S136" s="101" t="s">
        <v>126</v>
      </c>
      <c r="T136" s="102" t="s">
        <v>127</v>
      </c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</row>
    <row r="137" spans="1:63" s="2" customFormat="1" ht="22.8" customHeight="1">
      <c r="A137" s="38"/>
      <c r="B137" s="39"/>
      <c r="C137" s="107" t="s">
        <v>128</v>
      </c>
      <c r="D137" s="40"/>
      <c r="E137" s="40"/>
      <c r="F137" s="40"/>
      <c r="G137" s="40"/>
      <c r="H137" s="40"/>
      <c r="I137" s="40"/>
      <c r="J137" s="197">
        <f>BK137</f>
        <v>0</v>
      </c>
      <c r="K137" s="40"/>
      <c r="L137" s="44"/>
      <c r="M137" s="103"/>
      <c r="N137" s="198"/>
      <c r="O137" s="104"/>
      <c r="P137" s="199">
        <f>P138+P147+P153+P162+P165+P170+P173+P184+P222+P242+P245+P266+P285+P350+P375+P396+P417+P426</f>
        <v>0</v>
      </c>
      <c r="Q137" s="104"/>
      <c r="R137" s="199">
        <f>R138+R147+R153+R162+R165+R170+R173+R184+R222+R242+R245+R266+R285+R350+R375+R396+R417+R426</f>
        <v>1.9021454</v>
      </c>
      <c r="S137" s="104"/>
      <c r="T137" s="200">
        <f>T138+T147+T153+T162+T165+T170+T173+T184+T222+T242+T245+T266+T285+T350+T375+T396+T417+T426</f>
        <v>0.5176499999999999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72</v>
      </c>
      <c r="AU137" s="17" t="s">
        <v>97</v>
      </c>
      <c r="BK137" s="201">
        <f>BK138+BK147+BK153+BK162+BK165+BK170+BK173+BK184+BK222+BK242+BK245+BK266+BK285+BK350+BK375+BK396+BK417+BK426</f>
        <v>0</v>
      </c>
    </row>
    <row r="138" spans="1:63" s="12" customFormat="1" ht="25.9" customHeight="1">
      <c r="A138" s="12"/>
      <c r="B138" s="202"/>
      <c r="C138" s="203"/>
      <c r="D138" s="204" t="s">
        <v>72</v>
      </c>
      <c r="E138" s="205" t="s">
        <v>132</v>
      </c>
      <c r="F138" s="205" t="s">
        <v>133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SUM(P139:P146)</f>
        <v>0</v>
      </c>
      <c r="Q138" s="210"/>
      <c r="R138" s="211">
        <f>SUM(R139:R146)</f>
        <v>0</v>
      </c>
      <c r="S138" s="210"/>
      <c r="T138" s="212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81</v>
      </c>
      <c r="AT138" s="214" t="s">
        <v>72</v>
      </c>
      <c r="AU138" s="214" t="s">
        <v>73</v>
      </c>
      <c r="AY138" s="213" t="s">
        <v>131</v>
      </c>
      <c r="BK138" s="215">
        <f>SUM(BK139:BK146)</f>
        <v>0</v>
      </c>
    </row>
    <row r="139" spans="1:65" s="2" customFormat="1" ht="24.15" customHeight="1">
      <c r="A139" s="38"/>
      <c r="B139" s="39"/>
      <c r="C139" s="218" t="s">
        <v>81</v>
      </c>
      <c r="D139" s="218" t="s">
        <v>135</v>
      </c>
      <c r="E139" s="219" t="s">
        <v>790</v>
      </c>
      <c r="F139" s="220" t="s">
        <v>791</v>
      </c>
      <c r="G139" s="221" t="s">
        <v>138</v>
      </c>
      <c r="H139" s="222">
        <v>15.149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39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140</v>
      </c>
      <c r="AT139" s="229" t="s">
        <v>135</v>
      </c>
      <c r="AU139" s="229" t="s">
        <v>81</v>
      </c>
      <c r="AY139" s="17" t="s">
        <v>131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89</v>
      </c>
      <c r="BK139" s="230">
        <f>ROUND(I139*H139,2)</f>
        <v>0</v>
      </c>
      <c r="BL139" s="17" t="s">
        <v>140</v>
      </c>
      <c r="BM139" s="229" t="s">
        <v>792</v>
      </c>
    </row>
    <row r="140" spans="1:47" s="2" customFormat="1" ht="12">
      <c r="A140" s="38"/>
      <c r="B140" s="39"/>
      <c r="C140" s="40"/>
      <c r="D140" s="231" t="s">
        <v>142</v>
      </c>
      <c r="E140" s="40"/>
      <c r="F140" s="232" t="s">
        <v>791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142</v>
      </c>
      <c r="AU140" s="17" t="s">
        <v>81</v>
      </c>
    </row>
    <row r="141" spans="1:51" s="13" customFormat="1" ht="12">
      <c r="A141" s="13"/>
      <c r="B141" s="236"/>
      <c r="C141" s="237"/>
      <c r="D141" s="231" t="s">
        <v>144</v>
      </c>
      <c r="E141" s="238" t="s">
        <v>1</v>
      </c>
      <c r="F141" s="239" t="s">
        <v>793</v>
      </c>
      <c r="G141" s="237"/>
      <c r="H141" s="240">
        <v>14.628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144</v>
      </c>
      <c r="AU141" s="246" t="s">
        <v>81</v>
      </c>
      <c r="AV141" s="13" t="s">
        <v>89</v>
      </c>
      <c r="AW141" s="13" t="s">
        <v>30</v>
      </c>
      <c r="AX141" s="13" t="s">
        <v>73</v>
      </c>
      <c r="AY141" s="246" t="s">
        <v>131</v>
      </c>
    </row>
    <row r="142" spans="1:51" s="13" customFormat="1" ht="12">
      <c r="A142" s="13"/>
      <c r="B142" s="236"/>
      <c r="C142" s="237"/>
      <c r="D142" s="231" t="s">
        <v>144</v>
      </c>
      <c r="E142" s="238" t="s">
        <v>1</v>
      </c>
      <c r="F142" s="239" t="s">
        <v>794</v>
      </c>
      <c r="G142" s="237"/>
      <c r="H142" s="240">
        <v>-1.379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144</v>
      </c>
      <c r="AU142" s="246" t="s">
        <v>81</v>
      </c>
      <c r="AV142" s="13" t="s">
        <v>89</v>
      </c>
      <c r="AW142" s="13" t="s">
        <v>30</v>
      </c>
      <c r="AX142" s="13" t="s">
        <v>73</v>
      </c>
      <c r="AY142" s="246" t="s">
        <v>131</v>
      </c>
    </row>
    <row r="143" spans="1:51" s="13" customFormat="1" ht="12">
      <c r="A143" s="13"/>
      <c r="B143" s="236"/>
      <c r="C143" s="237"/>
      <c r="D143" s="231" t="s">
        <v>144</v>
      </c>
      <c r="E143" s="238" t="s">
        <v>1</v>
      </c>
      <c r="F143" s="239" t="s">
        <v>795</v>
      </c>
      <c r="G143" s="237"/>
      <c r="H143" s="240">
        <v>1.9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144</v>
      </c>
      <c r="AU143" s="246" t="s">
        <v>81</v>
      </c>
      <c r="AV143" s="13" t="s">
        <v>89</v>
      </c>
      <c r="AW143" s="13" t="s">
        <v>30</v>
      </c>
      <c r="AX143" s="13" t="s">
        <v>73</v>
      </c>
      <c r="AY143" s="246" t="s">
        <v>131</v>
      </c>
    </row>
    <row r="144" spans="1:51" s="14" customFormat="1" ht="12">
      <c r="A144" s="14"/>
      <c r="B144" s="247"/>
      <c r="C144" s="248"/>
      <c r="D144" s="231" t="s">
        <v>144</v>
      </c>
      <c r="E144" s="249" t="s">
        <v>1</v>
      </c>
      <c r="F144" s="250" t="s">
        <v>170</v>
      </c>
      <c r="G144" s="248"/>
      <c r="H144" s="251">
        <v>15.149000000000001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144</v>
      </c>
      <c r="AU144" s="257" t="s">
        <v>81</v>
      </c>
      <c r="AV144" s="14" t="s">
        <v>140</v>
      </c>
      <c r="AW144" s="14" t="s">
        <v>30</v>
      </c>
      <c r="AX144" s="14" t="s">
        <v>81</v>
      </c>
      <c r="AY144" s="257" t="s">
        <v>131</v>
      </c>
    </row>
    <row r="145" spans="1:65" s="2" customFormat="1" ht="16.5" customHeight="1">
      <c r="A145" s="38"/>
      <c r="B145" s="39"/>
      <c r="C145" s="218" t="s">
        <v>132</v>
      </c>
      <c r="D145" s="218" t="s">
        <v>135</v>
      </c>
      <c r="E145" s="219" t="s">
        <v>796</v>
      </c>
      <c r="F145" s="220" t="s">
        <v>797</v>
      </c>
      <c r="G145" s="221" t="s">
        <v>149</v>
      </c>
      <c r="H145" s="222">
        <v>5.5</v>
      </c>
      <c r="I145" s="223"/>
      <c r="J145" s="224">
        <f>ROUND(I145*H145,2)</f>
        <v>0</v>
      </c>
      <c r="K145" s="220" t="s">
        <v>1</v>
      </c>
      <c r="L145" s="44"/>
      <c r="M145" s="225" t="s">
        <v>1</v>
      </c>
      <c r="N145" s="226" t="s">
        <v>39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140</v>
      </c>
      <c r="AT145" s="229" t="s">
        <v>135</v>
      </c>
      <c r="AU145" s="229" t="s">
        <v>81</v>
      </c>
      <c r="AY145" s="17" t="s">
        <v>131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89</v>
      </c>
      <c r="BK145" s="230">
        <f>ROUND(I145*H145,2)</f>
        <v>0</v>
      </c>
      <c r="BL145" s="17" t="s">
        <v>140</v>
      </c>
      <c r="BM145" s="229" t="s">
        <v>798</v>
      </c>
    </row>
    <row r="146" spans="1:47" s="2" customFormat="1" ht="12">
      <c r="A146" s="38"/>
      <c r="B146" s="39"/>
      <c r="C146" s="40"/>
      <c r="D146" s="231" t="s">
        <v>142</v>
      </c>
      <c r="E146" s="40"/>
      <c r="F146" s="232" t="s">
        <v>797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142</v>
      </c>
      <c r="AU146" s="17" t="s">
        <v>81</v>
      </c>
    </row>
    <row r="147" spans="1:63" s="12" customFormat="1" ht="25.9" customHeight="1">
      <c r="A147" s="12"/>
      <c r="B147" s="202"/>
      <c r="C147" s="203"/>
      <c r="D147" s="204" t="s">
        <v>72</v>
      </c>
      <c r="E147" s="205" t="s">
        <v>799</v>
      </c>
      <c r="F147" s="205" t="s">
        <v>800</v>
      </c>
      <c r="G147" s="203"/>
      <c r="H147" s="203"/>
      <c r="I147" s="206"/>
      <c r="J147" s="207">
        <f>BK147</f>
        <v>0</v>
      </c>
      <c r="K147" s="203"/>
      <c r="L147" s="208"/>
      <c r="M147" s="209"/>
      <c r="N147" s="210"/>
      <c r="O147" s="210"/>
      <c r="P147" s="211">
        <f>SUM(P148:P152)</f>
        <v>0</v>
      </c>
      <c r="Q147" s="210"/>
      <c r="R147" s="211">
        <f>SUM(R148:R152)</f>
        <v>0</v>
      </c>
      <c r="S147" s="210"/>
      <c r="T147" s="212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72</v>
      </c>
      <c r="AU147" s="214" t="s">
        <v>73</v>
      </c>
      <c r="AY147" s="213" t="s">
        <v>131</v>
      </c>
      <c r="BK147" s="215">
        <f>SUM(BK148:BK152)</f>
        <v>0</v>
      </c>
    </row>
    <row r="148" spans="1:65" s="2" customFormat="1" ht="33" customHeight="1">
      <c r="A148" s="38"/>
      <c r="B148" s="39"/>
      <c r="C148" s="218" t="s">
        <v>140</v>
      </c>
      <c r="D148" s="218" t="s">
        <v>135</v>
      </c>
      <c r="E148" s="219" t="s">
        <v>801</v>
      </c>
      <c r="F148" s="220" t="s">
        <v>802</v>
      </c>
      <c r="G148" s="221" t="s">
        <v>138</v>
      </c>
      <c r="H148" s="222">
        <v>42.32</v>
      </c>
      <c r="I148" s="223"/>
      <c r="J148" s="224">
        <f>ROUND(I148*H148,2)</f>
        <v>0</v>
      </c>
      <c r="K148" s="220" t="s">
        <v>1</v>
      </c>
      <c r="L148" s="44"/>
      <c r="M148" s="225" t="s">
        <v>1</v>
      </c>
      <c r="N148" s="226" t="s">
        <v>39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140</v>
      </c>
      <c r="AT148" s="229" t="s">
        <v>135</v>
      </c>
      <c r="AU148" s="229" t="s">
        <v>81</v>
      </c>
      <c r="AY148" s="17" t="s">
        <v>131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89</v>
      </c>
      <c r="BK148" s="230">
        <f>ROUND(I148*H148,2)</f>
        <v>0</v>
      </c>
      <c r="BL148" s="17" t="s">
        <v>140</v>
      </c>
      <c r="BM148" s="229" t="s">
        <v>803</v>
      </c>
    </row>
    <row r="149" spans="1:47" s="2" customFormat="1" ht="12">
      <c r="A149" s="38"/>
      <c r="B149" s="39"/>
      <c r="C149" s="40"/>
      <c r="D149" s="231" t="s">
        <v>142</v>
      </c>
      <c r="E149" s="40"/>
      <c r="F149" s="232" t="s">
        <v>802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142</v>
      </c>
      <c r="AU149" s="17" t="s">
        <v>81</v>
      </c>
    </row>
    <row r="150" spans="1:51" s="13" customFormat="1" ht="12">
      <c r="A150" s="13"/>
      <c r="B150" s="236"/>
      <c r="C150" s="237"/>
      <c r="D150" s="231" t="s">
        <v>144</v>
      </c>
      <c r="E150" s="238" t="s">
        <v>1</v>
      </c>
      <c r="F150" s="239" t="s">
        <v>804</v>
      </c>
      <c r="G150" s="237"/>
      <c r="H150" s="240">
        <v>42.32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144</v>
      </c>
      <c r="AU150" s="246" t="s">
        <v>81</v>
      </c>
      <c r="AV150" s="13" t="s">
        <v>89</v>
      </c>
      <c r="AW150" s="13" t="s">
        <v>30</v>
      </c>
      <c r="AX150" s="13" t="s">
        <v>81</v>
      </c>
      <c r="AY150" s="246" t="s">
        <v>131</v>
      </c>
    </row>
    <row r="151" spans="1:65" s="2" customFormat="1" ht="24.15" customHeight="1">
      <c r="A151" s="38"/>
      <c r="B151" s="39"/>
      <c r="C151" s="218" t="s">
        <v>374</v>
      </c>
      <c r="D151" s="218" t="s">
        <v>135</v>
      </c>
      <c r="E151" s="219" t="s">
        <v>805</v>
      </c>
      <c r="F151" s="220" t="s">
        <v>806</v>
      </c>
      <c r="G151" s="221" t="s">
        <v>138</v>
      </c>
      <c r="H151" s="222">
        <v>42.32</v>
      </c>
      <c r="I151" s="223"/>
      <c r="J151" s="224">
        <f>ROUND(I151*H151,2)</f>
        <v>0</v>
      </c>
      <c r="K151" s="220" t="s">
        <v>1</v>
      </c>
      <c r="L151" s="44"/>
      <c r="M151" s="225" t="s">
        <v>1</v>
      </c>
      <c r="N151" s="226" t="s">
        <v>39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140</v>
      </c>
      <c r="AT151" s="229" t="s">
        <v>135</v>
      </c>
      <c r="AU151" s="229" t="s">
        <v>81</v>
      </c>
      <c r="AY151" s="17" t="s">
        <v>131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89</v>
      </c>
      <c r="BK151" s="230">
        <f>ROUND(I151*H151,2)</f>
        <v>0</v>
      </c>
      <c r="BL151" s="17" t="s">
        <v>140</v>
      </c>
      <c r="BM151" s="229" t="s">
        <v>807</v>
      </c>
    </row>
    <row r="152" spans="1:47" s="2" customFormat="1" ht="12">
      <c r="A152" s="38"/>
      <c r="B152" s="39"/>
      <c r="C152" s="40"/>
      <c r="D152" s="231" t="s">
        <v>142</v>
      </c>
      <c r="E152" s="40"/>
      <c r="F152" s="232" t="s">
        <v>806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142</v>
      </c>
      <c r="AU152" s="17" t="s">
        <v>81</v>
      </c>
    </row>
    <row r="153" spans="1:63" s="12" customFormat="1" ht="25.9" customHeight="1">
      <c r="A153" s="12"/>
      <c r="B153" s="202"/>
      <c r="C153" s="203"/>
      <c r="D153" s="204" t="s">
        <v>72</v>
      </c>
      <c r="E153" s="205" t="s">
        <v>808</v>
      </c>
      <c r="F153" s="205" t="s">
        <v>809</v>
      </c>
      <c r="G153" s="203"/>
      <c r="H153" s="203"/>
      <c r="I153" s="206"/>
      <c r="J153" s="207">
        <f>BK153</f>
        <v>0</v>
      </c>
      <c r="K153" s="203"/>
      <c r="L153" s="208"/>
      <c r="M153" s="209"/>
      <c r="N153" s="210"/>
      <c r="O153" s="210"/>
      <c r="P153" s="211">
        <f>SUM(P154:P161)</f>
        <v>0</v>
      </c>
      <c r="Q153" s="210"/>
      <c r="R153" s="211">
        <f>SUM(R154:R161)</f>
        <v>0</v>
      </c>
      <c r="S153" s="210"/>
      <c r="T153" s="212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81</v>
      </c>
      <c r="AT153" s="214" t="s">
        <v>72</v>
      </c>
      <c r="AU153" s="214" t="s">
        <v>73</v>
      </c>
      <c r="AY153" s="213" t="s">
        <v>131</v>
      </c>
      <c r="BK153" s="215">
        <f>SUM(BK154:BK161)</f>
        <v>0</v>
      </c>
    </row>
    <row r="154" spans="1:65" s="2" customFormat="1" ht="16.5" customHeight="1">
      <c r="A154" s="38"/>
      <c r="B154" s="39"/>
      <c r="C154" s="218" t="s">
        <v>152</v>
      </c>
      <c r="D154" s="218" t="s">
        <v>135</v>
      </c>
      <c r="E154" s="219" t="s">
        <v>810</v>
      </c>
      <c r="F154" s="220" t="s">
        <v>810</v>
      </c>
      <c r="G154" s="221" t="s">
        <v>811</v>
      </c>
      <c r="H154" s="222">
        <v>5</v>
      </c>
      <c r="I154" s="223"/>
      <c r="J154" s="224">
        <f>ROUND(I154*H154,2)</f>
        <v>0</v>
      </c>
      <c r="K154" s="220" t="s">
        <v>1</v>
      </c>
      <c r="L154" s="44"/>
      <c r="M154" s="225" t="s">
        <v>1</v>
      </c>
      <c r="N154" s="226" t="s">
        <v>39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140</v>
      </c>
      <c r="AT154" s="229" t="s">
        <v>135</v>
      </c>
      <c r="AU154" s="229" t="s">
        <v>81</v>
      </c>
      <c r="AY154" s="17" t="s">
        <v>131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89</v>
      </c>
      <c r="BK154" s="230">
        <f>ROUND(I154*H154,2)</f>
        <v>0</v>
      </c>
      <c r="BL154" s="17" t="s">
        <v>140</v>
      </c>
      <c r="BM154" s="229" t="s">
        <v>812</v>
      </c>
    </row>
    <row r="155" spans="1:47" s="2" customFormat="1" ht="12">
      <c r="A155" s="38"/>
      <c r="B155" s="39"/>
      <c r="C155" s="40"/>
      <c r="D155" s="231" t="s">
        <v>142</v>
      </c>
      <c r="E155" s="40"/>
      <c r="F155" s="232" t="s">
        <v>810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142</v>
      </c>
      <c r="AU155" s="17" t="s">
        <v>81</v>
      </c>
    </row>
    <row r="156" spans="1:65" s="2" customFormat="1" ht="16.5" customHeight="1">
      <c r="A156" s="38"/>
      <c r="B156" s="39"/>
      <c r="C156" s="218" t="s">
        <v>407</v>
      </c>
      <c r="D156" s="218" t="s">
        <v>135</v>
      </c>
      <c r="E156" s="219" t="s">
        <v>813</v>
      </c>
      <c r="F156" s="220" t="s">
        <v>813</v>
      </c>
      <c r="G156" s="221" t="s">
        <v>811</v>
      </c>
      <c r="H156" s="222">
        <v>1</v>
      </c>
      <c r="I156" s="223"/>
      <c r="J156" s="224">
        <f>ROUND(I156*H156,2)</f>
        <v>0</v>
      </c>
      <c r="K156" s="220" t="s">
        <v>1</v>
      </c>
      <c r="L156" s="44"/>
      <c r="M156" s="225" t="s">
        <v>1</v>
      </c>
      <c r="N156" s="226" t="s">
        <v>39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140</v>
      </c>
      <c r="AT156" s="229" t="s">
        <v>135</v>
      </c>
      <c r="AU156" s="229" t="s">
        <v>81</v>
      </c>
      <c r="AY156" s="17" t="s">
        <v>131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89</v>
      </c>
      <c r="BK156" s="230">
        <f>ROUND(I156*H156,2)</f>
        <v>0</v>
      </c>
      <c r="BL156" s="17" t="s">
        <v>140</v>
      </c>
      <c r="BM156" s="229" t="s">
        <v>814</v>
      </c>
    </row>
    <row r="157" spans="1:47" s="2" customFormat="1" ht="12">
      <c r="A157" s="38"/>
      <c r="B157" s="39"/>
      <c r="C157" s="40"/>
      <c r="D157" s="231" t="s">
        <v>142</v>
      </c>
      <c r="E157" s="40"/>
      <c r="F157" s="232" t="s">
        <v>813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142</v>
      </c>
      <c r="AU157" s="17" t="s">
        <v>81</v>
      </c>
    </row>
    <row r="158" spans="1:65" s="2" customFormat="1" ht="16.5" customHeight="1">
      <c r="A158" s="38"/>
      <c r="B158" s="39"/>
      <c r="C158" s="218" t="s">
        <v>211</v>
      </c>
      <c r="D158" s="218" t="s">
        <v>135</v>
      </c>
      <c r="E158" s="219" t="s">
        <v>815</v>
      </c>
      <c r="F158" s="220" t="s">
        <v>816</v>
      </c>
      <c r="G158" s="221" t="s">
        <v>811</v>
      </c>
      <c r="H158" s="222">
        <v>1</v>
      </c>
      <c r="I158" s="223"/>
      <c r="J158" s="224">
        <f>ROUND(I158*H158,2)</f>
        <v>0</v>
      </c>
      <c r="K158" s="220" t="s">
        <v>1</v>
      </c>
      <c r="L158" s="44"/>
      <c r="M158" s="225" t="s">
        <v>1</v>
      </c>
      <c r="N158" s="226" t="s">
        <v>39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140</v>
      </c>
      <c r="AT158" s="229" t="s">
        <v>135</v>
      </c>
      <c r="AU158" s="229" t="s">
        <v>81</v>
      </c>
      <c r="AY158" s="17" t="s">
        <v>131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89</v>
      </c>
      <c r="BK158" s="230">
        <f>ROUND(I158*H158,2)</f>
        <v>0</v>
      </c>
      <c r="BL158" s="17" t="s">
        <v>140</v>
      </c>
      <c r="BM158" s="229" t="s">
        <v>817</v>
      </c>
    </row>
    <row r="159" spans="1:47" s="2" customFormat="1" ht="12">
      <c r="A159" s="38"/>
      <c r="B159" s="39"/>
      <c r="C159" s="40"/>
      <c r="D159" s="231" t="s">
        <v>142</v>
      </c>
      <c r="E159" s="40"/>
      <c r="F159" s="232" t="s">
        <v>816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142</v>
      </c>
      <c r="AU159" s="17" t="s">
        <v>81</v>
      </c>
    </row>
    <row r="160" spans="1:65" s="2" customFormat="1" ht="16.5" customHeight="1">
      <c r="A160" s="38"/>
      <c r="B160" s="39"/>
      <c r="C160" s="218" t="s">
        <v>213</v>
      </c>
      <c r="D160" s="218" t="s">
        <v>135</v>
      </c>
      <c r="E160" s="219" t="s">
        <v>818</v>
      </c>
      <c r="F160" s="220" t="s">
        <v>818</v>
      </c>
      <c r="G160" s="221" t="s">
        <v>811</v>
      </c>
      <c r="H160" s="222">
        <v>1</v>
      </c>
      <c r="I160" s="223"/>
      <c r="J160" s="224">
        <f>ROUND(I160*H160,2)</f>
        <v>0</v>
      </c>
      <c r="K160" s="220" t="s">
        <v>1</v>
      </c>
      <c r="L160" s="44"/>
      <c r="M160" s="225" t="s">
        <v>1</v>
      </c>
      <c r="N160" s="226" t="s">
        <v>39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140</v>
      </c>
      <c r="AT160" s="229" t="s">
        <v>135</v>
      </c>
      <c r="AU160" s="229" t="s">
        <v>81</v>
      </c>
      <c r="AY160" s="17" t="s">
        <v>131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89</v>
      </c>
      <c r="BK160" s="230">
        <f>ROUND(I160*H160,2)</f>
        <v>0</v>
      </c>
      <c r="BL160" s="17" t="s">
        <v>140</v>
      </c>
      <c r="BM160" s="229" t="s">
        <v>819</v>
      </c>
    </row>
    <row r="161" spans="1:47" s="2" customFormat="1" ht="12">
      <c r="A161" s="38"/>
      <c r="B161" s="39"/>
      <c r="C161" s="40"/>
      <c r="D161" s="231" t="s">
        <v>142</v>
      </c>
      <c r="E161" s="40"/>
      <c r="F161" s="232" t="s">
        <v>818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142</v>
      </c>
      <c r="AU161" s="17" t="s">
        <v>81</v>
      </c>
    </row>
    <row r="162" spans="1:63" s="12" customFormat="1" ht="25.9" customHeight="1">
      <c r="A162" s="12"/>
      <c r="B162" s="202"/>
      <c r="C162" s="203"/>
      <c r="D162" s="204" t="s">
        <v>72</v>
      </c>
      <c r="E162" s="205" t="s">
        <v>453</v>
      </c>
      <c r="F162" s="205" t="s">
        <v>820</v>
      </c>
      <c r="G162" s="203"/>
      <c r="H162" s="203"/>
      <c r="I162" s="206"/>
      <c r="J162" s="207">
        <f>BK162</f>
        <v>0</v>
      </c>
      <c r="K162" s="203"/>
      <c r="L162" s="208"/>
      <c r="M162" s="209"/>
      <c r="N162" s="210"/>
      <c r="O162" s="210"/>
      <c r="P162" s="211">
        <f>SUM(P163:P164)</f>
        <v>0</v>
      </c>
      <c r="Q162" s="210"/>
      <c r="R162" s="211">
        <f>SUM(R163:R164)</f>
        <v>0</v>
      </c>
      <c r="S162" s="210"/>
      <c r="T162" s="212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81</v>
      </c>
      <c r="AT162" s="214" t="s">
        <v>72</v>
      </c>
      <c r="AU162" s="214" t="s">
        <v>73</v>
      </c>
      <c r="AY162" s="213" t="s">
        <v>131</v>
      </c>
      <c r="BK162" s="215">
        <f>SUM(BK163:BK164)</f>
        <v>0</v>
      </c>
    </row>
    <row r="163" spans="1:65" s="2" customFormat="1" ht="66.75" customHeight="1">
      <c r="A163" s="38"/>
      <c r="B163" s="39"/>
      <c r="C163" s="218" t="s">
        <v>431</v>
      </c>
      <c r="D163" s="218" t="s">
        <v>135</v>
      </c>
      <c r="E163" s="219" t="s">
        <v>821</v>
      </c>
      <c r="F163" s="220" t="s">
        <v>822</v>
      </c>
      <c r="G163" s="221" t="s">
        <v>138</v>
      </c>
      <c r="H163" s="222">
        <v>156.6</v>
      </c>
      <c r="I163" s="223"/>
      <c r="J163" s="224">
        <f>ROUND(I163*H163,2)</f>
        <v>0</v>
      </c>
      <c r="K163" s="220" t="s">
        <v>1</v>
      </c>
      <c r="L163" s="44"/>
      <c r="M163" s="225" t="s">
        <v>1</v>
      </c>
      <c r="N163" s="226" t="s">
        <v>39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140</v>
      </c>
      <c r="AT163" s="229" t="s">
        <v>135</v>
      </c>
      <c r="AU163" s="229" t="s">
        <v>81</v>
      </c>
      <c r="AY163" s="17" t="s">
        <v>131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89</v>
      </c>
      <c r="BK163" s="230">
        <f>ROUND(I163*H163,2)</f>
        <v>0</v>
      </c>
      <c r="BL163" s="17" t="s">
        <v>140</v>
      </c>
      <c r="BM163" s="229" t="s">
        <v>823</v>
      </c>
    </row>
    <row r="164" spans="1:47" s="2" customFormat="1" ht="12">
      <c r="A164" s="38"/>
      <c r="B164" s="39"/>
      <c r="C164" s="40"/>
      <c r="D164" s="231" t="s">
        <v>142</v>
      </c>
      <c r="E164" s="40"/>
      <c r="F164" s="232" t="s">
        <v>822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142</v>
      </c>
      <c r="AU164" s="17" t="s">
        <v>81</v>
      </c>
    </row>
    <row r="165" spans="1:63" s="12" customFormat="1" ht="25.9" customHeight="1">
      <c r="A165" s="12"/>
      <c r="B165" s="202"/>
      <c r="C165" s="203"/>
      <c r="D165" s="204" t="s">
        <v>72</v>
      </c>
      <c r="E165" s="205" t="s">
        <v>457</v>
      </c>
      <c r="F165" s="205" t="s">
        <v>824</v>
      </c>
      <c r="G165" s="203"/>
      <c r="H165" s="203"/>
      <c r="I165" s="206"/>
      <c r="J165" s="207">
        <f>BK165</f>
        <v>0</v>
      </c>
      <c r="K165" s="203"/>
      <c r="L165" s="208"/>
      <c r="M165" s="209"/>
      <c r="N165" s="210"/>
      <c r="O165" s="210"/>
      <c r="P165" s="211">
        <f>SUM(P166:P169)</f>
        <v>0</v>
      </c>
      <c r="Q165" s="210"/>
      <c r="R165" s="211">
        <f>SUM(R166:R169)</f>
        <v>0</v>
      </c>
      <c r="S165" s="210"/>
      <c r="T165" s="212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81</v>
      </c>
      <c r="AT165" s="214" t="s">
        <v>72</v>
      </c>
      <c r="AU165" s="214" t="s">
        <v>73</v>
      </c>
      <c r="AY165" s="213" t="s">
        <v>131</v>
      </c>
      <c r="BK165" s="215">
        <f>SUM(BK166:BK169)</f>
        <v>0</v>
      </c>
    </row>
    <row r="166" spans="1:65" s="2" customFormat="1" ht="16.5" customHeight="1">
      <c r="A166" s="38"/>
      <c r="B166" s="39"/>
      <c r="C166" s="218" t="s">
        <v>825</v>
      </c>
      <c r="D166" s="218" t="s">
        <v>135</v>
      </c>
      <c r="E166" s="219" t="s">
        <v>826</v>
      </c>
      <c r="F166" s="220" t="s">
        <v>827</v>
      </c>
      <c r="G166" s="221" t="s">
        <v>138</v>
      </c>
      <c r="H166" s="222">
        <v>42.32</v>
      </c>
      <c r="I166" s="223"/>
      <c r="J166" s="224">
        <f>ROUND(I166*H166,2)</f>
        <v>0</v>
      </c>
      <c r="K166" s="220" t="s">
        <v>1</v>
      </c>
      <c r="L166" s="44"/>
      <c r="M166" s="225" t="s">
        <v>1</v>
      </c>
      <c r="N166" s="226" t="s">
        <v>39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140</v>
      </c>
      <c r="AT166" s="229" t="s">
        <v>135</v>
      </c>
      <c r="AU166" s="229" t="s">
        <v>81</v>
      </c>
      <c r="AY166" s="17" t="s">
        <v>131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89</v>
      </c>
      <c r="BK166" s="230">
        <f>ROUND(I166*H166,2)</f>
        <v>0</v>
      </c>
      <c r="BL166" s="17" t="s">
        <v>140</v>
      </c>
      <c r="BM166" s="229" t="s">
        <v>828</v>
      </c>
    </row>
    <row r="167" spans="1:47" s="2" customFormat="1" ht="12">
      <c r="A167" s="38"/>
      <c r="B167" s="39"/>
      <c r="C167" s="40"/>
      <c r="D167" s="231" t="s">
        <v>142</v>
      </c>
      <c r="E167" s="40"/>
      <c r="F167" s="232" t="s">
        <v>827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142</v>
      </c>
      <c r="AU167" s="17" t="s">
        <v>81</v>
      </c>
    </row>
    <row r="168" spans="1:65" s="2" customFormat="1" ht="24.15" customHeight="1">
      <c r="A168" s="38"/>
      <c r="B168" s="39"/>
      <c r="C168" s="218" t="s">
        <v>614</v>
      </c>
      <c r="D168" s="218" t="s">
        <v>135</v>
      </c>
      <c r="E168" s="219" t="s">
        <v>829</v>
      </c>
      <c r="F168" s="220" t="s">
        <v>830</v>
      </c>
      <c r="G168" s="221" t="s">
        <v>206</v>
      </c>
      <c r="H168" s="222">
        <v>2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39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140</v>
      </c>
      <c r="AT168" s="229" t="s">
        <v>135</v>
      </c>
      <c r="AU168" s="229" t="s">
        <v>81</v>
      </c>
      <c r="AY168" s="17" t="s">
        <v>131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89</v>
      </c>
      <c r="BK168" s="230">
        <f>ROUND(I168*H168,2)</f>
        <v>0</v>
      </c>
      <c r="BL168" s="17" t="s">
        <v>140</v>
      </c>
      <c r="BM168" s="229" t="s">
        <v>831</v>
      </c>
    </row>
    <row r="169" spans="1:47" s="2" customFormat="1" ht="12">
      <c r="A169" s="38"/>
      <c r="B169" s="39"/>
      <c r="C169" s="40"/>
      <c r="D169" s="231" t="s">
        <v>142</v>
      </c>
      <c r="E169" s="40"/>
      <c r="F169" s="232" t="s">
        <v>830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142</v>
      </c>
      <c r="AU169" s="17" t="s">
        <v>81</v>
      </c>
    </row>
    <row r="170" spans="1:63" s="12" customFormat="1" ht="25.9" customHeight="1">
      <c r="A170" s="12"/>
      <c r="B170" s="202"/>
      <c r="C170" s="203"/>
      <c r="D170" s="204" t="s">
        <v>72</v>
      </c>
      <c r="E170" s="205" t="s">
        <v>263</v>
      </c>
      <c r="F170" s="205" t="s">
        <v>264</v>
      </c>
      <c r="G170" s="203"/>
      <c r="H170" s="203"/>
      <c r="I170" s="206"/>
      <c r="J170" s="207">
        <f>BK170</f>
        <v>0</v>
      </c>
      <c r="K170" s="203"/>
      <c r="L170" s="208"/>
      <c r="M170" s="209"/>
      <c r="N170" s="210"/>
      <c r="O170" s="210"/>
      <c r="P170" s="211">
        <f>SUM(P171:P172)</f>
        <v>0</v>
      </c>
      <c r="Q170" s="210"/>
      <c r="R170" s="211">
        <f>SUM(R171:R172)</f>
        <v>0</v>
      </c>
      <c r="S170" s="210"/>
      <c r="T170" s="212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81</v>
      </c>
      <c r="AT170" s="214" t="s">
        <v>72</v>
      </c>
      <c r="AU170" s="214" t="s">
        <v>73</v>
      </c>
      <c r="AY170" s="213" t="s">
        <v>131</v>
      </c>
      <c r="BK170" s="215">
        <f>SUM(BK171:BK172)</f>
        <v>0</v>
      </c>
    </row>
    <row r="171" spans="1:65" s="2" customFormat="1" ht="37.8" customHeight="1">
      <c r="A171" s="38"/>
      <c r="B171" s="39"/>
      <c r="C171" s="218" t="s">
        <v>757</v>
      </c>
      <c r="D171" s="218" t="s">
        <v>135</v>
      </c>
      <c r="E171" s="219" t="s">
        <v>266</v>
      </c>
      <c r="F171" s="220" t="s">
        <v>267</v>
      </c>
      <c r="G171" s="221" t="s">
        <v>245</v>
      </c>
      <c r="H171" s="222">
        <v>2.42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39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140</v>
      </c>
      <c r="AT171" s="229" t="s">
        <v>135</v>
      </c>
      <c r="AU171" s="229" t="s">
        <v>81</v>
      </c>
      <c r="AY171" s="17" t="s">
        <v>131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89</v>
      </c>
      <c r="BK171" s="230">
        <f>ROUND(I171*H171,2)</f>
        <v>0</v>
      </c>
      <c r="BL171" s="17" t="s">
        <v>140</v>
      </c>
      <c r="BM171" s="229" t="s">
        <v>832</v>
      </c>
    </row>
    <row r="172" spans="1:47" s="2" customFormat="1" ht="12">
      <c r="A172" s="38"/>
      <c r="B172" s="39"/>
      <c r="C172" s="40"/>
      <c r="D172" s="231" t="s">
        <v>142</v>
      </c>
      <c r="E172" s="40"/>
      <c r="F172" s="232" t="s">
        <v>267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142</v>
      </c>
      <c r="AU172" s="17" t="s">
        <v>81</v>
      </c>
    </row>
    <row r="173" spans="1:63" s="12" customFormat="1" ht="25.9" customHeight="1">
      <c r="A173" s="12"/>
      <c r="B173" s="202"/>
      <c r="C173" s="203"/>
      <c r="D173" s="204" t="s">
        <v>72</v>
      </c>
      <c r="E173" s="205" t="s">
        <v>240</v>
      </c>
      <c r="F173" s="205" t="s">
        <v>241</v>
      </c>
      <c r="G173" s="203"/>
      <c r="H173" s="203"/>
      <c r="I173" s="206"/>
      <c r="J173" s="207">
        <f>BK173</f>
        <v>0</v>
      </c>
      <c r="K173" s="203"/>
      <c r="L173" s="208"/>
      <c r="M173" s="209"/>
      <c r="N173" s="210"/>
      <c r="O173" s="210"/>
      <c r="P173" s="211">
        <f>SUM(P174:P183)</f>
        <v>0</v>
      </c>
      <c r="Q173" s="210"/>
      <c r="R173" s="211">
        <f>SUM(R174:R183)</f>
        <v>0</v>
      </c>
      <c r="S173" s="210"/>
      <c r="T173" s="212">
        <f>SUM(T174:T183)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81</v>
      </c>
      <c r="AT173" s="214" t="s">
        <v>72</v>
      </c>
      <c r="AU173" s="214" t="s">
        <v>73</v>
      </c>
      <c r="AY173" s="213" t="s">
        <v>131</v>
      </c>
      <c r="BK173" s="215">
        <f>SUM(BK174:BK183)</f>
        <v>0</v>
      </c>
    </row>
    <row r="174" spans="1:65" s="2" customFormat="1" ht="21.75" customHeight="1">
      <c r="A174" s="38"/>
      <c r="B174" s="39"/>
      <c r="C174" s="218" t="s">
        <v>8</v>
      </c>
      <c r="D174" s="218" t="s">
        <v>135</v>
      </c>
      <c r="E174" s="219" t="s">
        <v>243</v>
      </c>
      <c r="F174" s="220" t="s">
        <v>244</v>
      </c>
      <c r="G174" s="221" t="s">
        <v>245</v>
      </c>
      <c r="H174" s="222">
        <v>0.518</v>
      </c>
      <c r="I174" s="223"/>
      <c r="J174" s="224">
        <f>ROUND(I174*H174,2)</f>
        <v>0</v>
      </c>
      <c r="K174" s="220" t="s">
        <v>1</v>
      </c>
      <c r="L174" s="44"/>
      <c r="M174" s="225" t="s">
        <v>1</v>
      </c>
      <c r="N174" s="226" t="s">
        <v>39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140</v>
      </c>
      <c r="AT174" s="229" t="s">
        <v>135</v>
      </c>
      <c r="AU174" s="229" t="s">
        <v>81</v>
      </c>
      <c r="AY174" s="17" t="s">
        <v>131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89</v>
      </c>
      <c r="BK174" s="230">
        <f>ROUND(I174*H174,2)</f>
        <v>0</v>
      </c>
      <c r="BL174" s="17" t="s">
        <v>140</v>
      </c>
      <c r="BM174" s="229" t="s">
        <v>833</v>
      </c>
    </row>
    <row r="175" spans="1:47" s="2" customFormat="1" ht="12">
      <c r="A175" s="38"/>
      <c r="B175" s="39"/>
      <c r="C175" s="40"/>
      <c r="D175" s="231" t="s">
        <v>142</v>
      </c>
      <c r="E175" s="40"/>
      <c r="F175" s="232" t="s">
        <v>244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142</v>
      </c>
      <c r="AU175" s="17" t="s">
        <v>81</v>
      </c>
    </row>
    <row r="176" spans="1:65" s="2" customFormat="1" ht="24.15" customHeight="1">
      <c r="A176" s="38"/>
      <c r="B176" s="39"/>
      <c r="C176" s="218" t="s">
        <v>220</v>
      </c>
      <c r="D176" s="218" t="s">
        <v>135</v>
      </c>
      <c r="E176" s="219" t="s">
        <v>248</v>
      </c>
      <c r="F176" s="220" t="s">
        <v>249</v>
      </c>
      <c r="G176" s="221" t="s">
        <v>245</v>
      </c>
      <c r="H176" s="222">
        <v>7.77</v>
      </c>
      <c r="I176" s="223"/>
      <c r="J176" s="224">
        <f>ROUND(I176*H176,2)</f>
        <v>0</v>
      </c>
      <c r="K176" s="220" t="s">
        <v>1</v>
      </c>
      <c r="L176" s="44"/>
      <c r="M176" s="225" t="s">
        <v>1</v>
      </c>
      <c r="N176" s="226" t="s">
        <v>39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140</v>
      </c>
      <c r="AT176" s="229" t="s">
        <v>135</v>
      </c>
      <c r="AU176" s="229" t="s">
        <v>81</v>
      </c>
      <c r="AY176" s="17" t="s">
        <v>131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89</v>
      </c>
      <c r="BK176" s="230">
        <f>ROUND(I176*H176,2)</f>
        <v>0</v>
      </c>
      <c r="BL176" s="17" t="s">
        <v>140</v>
      </c>
      <c r="BM176" s="229" t="s">
        <v>834</v>
      </c>
    </row>
    <row r="177" spans="1:47" s="2" customFormat="1" ht="12">
      <c r="A177" s="38"/>
      <c r="B177" s="39"/>
      <c r="C177" s="40"/>
      <c r="D177" s="231" t="s">
        <v>142</v>
      </c>
      <c r="E177" s="40"/>
      <c r="F177" s="232" t="s">
        <v>249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142</v>
      </c>
      <c r="AU177" s="17" t="s">
        <v>81</v>
      </c>
    </row>
    <row r="178" spans="1:65" s="2" customFormat="1" ht="24.15" customHeight="1">
      <c r="A178" s="38"/>
      <c r="B178" s="39"/>
      <c r="C178" s="218" t="s">
        <v>835</v>
      </c>
      <c r="D178" s="218" t="s">
        <v>135</v>
      </c>
      <c r="E178" s="219" t="s">
        <v>252</v>
      </c>
      <c r="F178" s="220" t="s">
        <v>253</v>
      </c>
      <c r="G178" s="221" t="s">
        <v>245</v>
      </c>
      <c r="H178" s="222">
        <v>0.518</v>
      </c>
      <c r="I178" s="223"/>
      <c r="J178" s="224">
        <f>ROUND(I178*H178,2)</f>
        <v>0</v>
      </c>
      <c r="K178" s="220" t="s">
        <v>1</v>
      </c>
      <c r="L178" s="44"/>
      <c r="M178" s="225" t="s">
        <v>1</v>
      </c>
      <c r="N178" s="226" t="s">
        <v>39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140</v>
      </c>
      <c r="AT178" s="229" t="s">
        <v>135</v>
      </c>
      <c r="AU178" s="229" t="s">
        <v>81</v>
      </c>
      <c r="AY178" s="17" t="s">
        <v>131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89</v>
      </c>
      <c r="BK178" s="230">
        <f>ROUND(I178*H178,2)</f>
        <v>0</v>
      </c>
      <c r="BL178" s="17" t="s">
        <v>140</v>
      </c>
      <c r="BM178" s="229" t="s">
        <v>836</v>
      </c>
    </row>
    <row r="179" spans="1:47" s="2" customFormat="1" ht="12">
      <c r="A179" s="38"/>
      <c r="B179" s="39"/>
      <c r="C179" s="40"/>
      <c r="D179" s="231" t="s">
        <v>142</v>
      </c>
      <c r="E179" s="40"/>
      <c r="F179" s="232" t="s">
        <v>253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142</v>
      </c>
      <c r="AU179" s="17" t="s">
        <v>81</v>
      </c>
    </row>
    <row r="180" spans="1:65" s="2" customFormat="1" ht="16.5" customHeight="1">
      <c r="A180" s="38"/>
      <c r="B180" s="39"/>
      <c r="C180" s="218" t="s">
        <v>632</v>
      </c>
      <c r="D180" s="218" t="s">
        <v>135</v>
      </c>
      <c r="E180" s="219" t="s">
        <v>256</v>
      </c>
      <c r="F180" s="220" t="s">
        <v>257</v>
      </c>
      <c r="G180" s="221" t="s">
        <v>245</v>
      </c>
      <c r="H180" s="222">
        <v>0.518</v>
      </c>
      <c r="I180" s="223"/>
      <c r="J180" s="224">
        <f>ROUND(I180*H180,2)</f>
        <v>0</v>
      </c>
      <c r="K180" s="220" t="s">
        <v>1</v>
      </c>
      <c r="L180" s="44"/>
      <c r="M180" s="225" t="s">
        <v>1</v>
      </c>
      <c r="N180" s="226" t="s">
        <v>39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140</v>
      </c>
      <c r="AT180" s="229" t="s">
        <v>135</v>
      </c>
      <c r="AU180" s="229" t="s">
        <v>81</v>
      </c>
      <c r="AY180" s="17" t="s">
        <v>131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89</v>
      </c>
      <c r="BK180" s="230">
        <f>ROUND(I180*H180,2)</f>
        <v>0</v>
      </c>
      <c r="BL180" s="17" t="s">
        <v>140</v>
      </c>
      <c r="BM180" s="229" t="s">
        <v>837</v>
      </c>
    </row>
    <row r="181" spans="1:47" s="2" customFormat="1" ht="12">
      <c r="A181" s="38"/>
      <c r="B181" s="39"/>
      <c r="C181" s="40"/>
      <c r="D181" s="231" t="s">
        <v>142</v>
      </c>
      <c r="E181" s="40"/>
      <c r="F181" s="232" t="s">
        <v>257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142</v>
      </c>
      <c r="AU181" s="17" t="s">
        <v>81</v>
      </c>
    </row>
    <row r="182" spans="1:65" s="2" customFormat="1" ht="37.8" customHeight="1">
      <c r="A182" s="38"/>
      <c r="B182" s="39"/>
      <c r="C182" s="218" t="s">
        <v>651</v>
      </c>
      <c r="D182" s="218" t="s">
        <v>135</v>
      </c>
      <c r="E182" s="219" t="s">
        <v>260</v>
      </c>
      <c r="F182" s="220" t="s">
        <v>261</v>
      </c>
      <c r="G182" s="221" t="s">
        <v>245</v>
      </c>
      <c r="H182" s="222">
        <v>0.518</v>
      </c>
      <c r="I182" s="223"/>
      <c r="J182" s="224">
        <f>ROUND(I182*H182,2)</f>
        <v>0</v>
      </c>
      <c r="K182" s="220" t="s">
        <v>1</v>
      </c>
      <c r="L182" s="44"/>
      <c r="M182" s="225" t="s">
        <v>1</v>
      </c>
      <c r="N182" s="226" t="s">
        <v>39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140</v>
      </c>
      <c r="AT182" s="229" t="s">
        <v>135</v>
      </c>
      <c r="AU182" s="229" t="s">
        <v>81</v>
      </c>
      <c r="AY182" s="17" t="s">
        <v>131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89</v>
      </c>
      <c r="BK182" s="230">
        <f>ROUND(I182*H182,2)</f>
        <v>0</v>
      </c>
      <c r="BL182" s="17" t="s">
        <v>140</v>
      </c>
      <c r="BM182" s="229" t="s">
        <v>838</v>
      </c>
    </row>
    <row r="183" spans="1:47" s="2" customFormat="1" ht="12">
      <c r="A183" s="38"/>
      <c r="B183" s="39"/>
      <c r="C183" s="40"/>
      <c r="D183" s="231" t="s">
        <v>142</v>
      </c>
      <c r="E183" s="40"/>
      <c r="F183" s="232" t="s">
        <v>261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142</v>
      </c>
      <c r="AU183" s="17" t="s">
        <v>81</v>
      </c>
    </row>
    <row r="184" spans="1:63" s="12" customFormat="1" ht="25.9" customHeight="1">
      <c r="A184" s="12"/>
      <c r="B184" s="202"/>
      <c r="C184" s="203"/>
      <c r="D184" s="204" t="s">
        <v>72</v>
      </c>
      <c r="E184" s="205" t="s">
        <v>129</v>
      </c>
      <c r="F184" s="205" t="s">
        <v>130</v>
      </c>
      <c r="G184" s="203"/>
      <c r="H184" s="203"/>
      <c r="I184" s="206"/>
      <c r="J184" s="207">
        <f>BK184</f>
        <v>0</v>
      </c>
      <c r="K184" s="203"/>
      <c r="L184" s="208"/>
      <c r="M184" s="209"/>
      <c r="N184" s="210"/>
      <c r="O184" s="210"/>
      <c r="P184" s="211">
        <f>P185</f>
        <v>0</v>
      </c>
      <c r="Q184" s="210"/>
      <c r="R184" s="211">
        <f>R185</f>
        <v>1.3578438</v>
      </c>
      <c r="S184" s="210"/>
      <c r="T184" s="212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3" t="s">
        <v>81</v>
      </c>
      <c r="AT184" s="214" t="s">
        <v>72</v>
      </c>
      <c r="AU184" s="214" t="s">
        <v>73</v>
      </c>
      <c r="AY184" s="213" t="s">
        <v>131</v>
      </c>
      <c r="BK184" s="215">
        <f>BK185</f>
        <v>0</v>
      </c>
    </row>
    <row r="185" spans="1:63" s="12" customFormat="1" ht="22.8" customHeight="1">
      <c r="A185" s="12"/>
      <c r="B185" s="202"/>
      <c r="C185" s="203"/>
      <c r="D185" s="204" t="s">
        <v>72</v>
      </c>
      <c r="E185" s="216" t="s">
        <v>152</v>
      </c>
      <c r="F185" s="216" t="s">
        <v>153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SUM(P186:P221)</f>
        <v>0</v>
      </c>
      <c r="Q185" s="210"/>
      <c r="R185" s="211">
        <f>SUM(R186:R221)</f>
        <v>1.3578438</v>
      </c>
      <c r="S185" s="210"/>
      <c r="T185" s="212">
        <f>SUM(T186:T221)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81</v>
      </c>
      <c r="AT185" s="214" t="s">
        <v>72</v>
      </c>
      <c r="AU185" s="214" t="s">
        <v>81</v>
      </c>
      <c r="AY185" s="213" t="s">
        <v>131</v>
      </c>
      <c r="BK185" s="215">
        <f>SUM(BK186:BK221)</f>
        <v>0</v>
      </c>
    </row>
    <row r="186" spans="1:65" s="2" customFormat="1" ht="24.15" customHeight="1">
      <c r="A186" s="38"/>
      <c r="B186" s="39"/>
      <c r="C186" s="218" t="s">
        <v>203</v>
      </c>
      <c r="D186" s="218" t="s">
        <v>135</v>
      </c>
      <c r="E186" s="219" t="s">
        <v>839</v>
      </c>
      <c r="F186" s="220" t="s">
        <v>840</v>
      </c>
      <c r="G186" s="221" t="s">
        <v>138</v>
      </c>
      <c r="H186" s="222">
        <v>2.88</v>
      </c>
      <c r="I186" s="223"/>
      <c r="J186" s="224">
        <f>ROUND(I186*H186,2)</f>
        <v>0</v>
      </c>
      <c r="K186" s="220" t="s">
        <v>1</v>
      </c>
      <c r="L186" s="44"/>
      <c r="M186" s="225" t="s">
        <v>1</v>
      </c>
      <c r="N186" s="226" t="s">
        <v>39</v>
      </c>
      <c r="O186" s="91"/>
      <c r="P186" s="227">
        <f>O186*H186</f>
        <v>0</v>
      </c>
      <c r="Q186" s="227">
        <v>0.0063</v>
      </c>
      <c r="R186" s="227">
        <f>Q186*H186</f>
        <v>0.018144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140</v>
      </c>
      <c r="AT186" s="229" t="s">
        <v>135</v>
      </c>
      <c r="AU186" s="229" t="s">
        <v>89</v>
      </c>
      <c r="AY186" s="17" t="s">
        <v>131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89</v>
      </c>
      <c r="BK186" s="230">
        <f>ROUND(I186*H186,2)</f>
        <v>0</v>
      </c>
      <c r="BL186" s="17" t="s">
        <v>140</v>
      </c>
      <c r="BM186" s="229" t="s">
        <v>841</v>
      </c>
    </row>
    <row r="187" spans="1:47" s="2" customFormat="1" ht="12">
      <c r="A187" s="38"/>
      <c r="B187" s="39"/>
      <c r="C187" s="40"/>
      <c r="D187" s="231" t="s">
        <v>142</v>
      </c>
      <c r="E187" s="40"/>
      <c r="F187" s="232" t="s">
        <v>840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142</v>
      </c>
      <c r="AU187" s="17" t="s">
        <v>89</v>
      </c>
    </row>
    <row r="188" spans="1:65" s="2" customFormat="1" ht="24.15" customHeight="1">
      <c r="A188" s="38"/>
      <c r="B188" s="39"/>
      <c r="C188" s="218" t="s">
        <v>7</v>
      </c>
      <c r="D188" s="218" t="s">
        <v>135</v>
      </c>
      <c r="E188" s="219" t="s">
        <v>155</v>
      </c>
      <c r="F188" s="220" t="s">
        <v>842</v>
      </c>
      <c r="G188" s="221" t="s">
        <v>138</v>
      </c>
      <c r="H188" s="222">
        <v>42.79</v>
      </c>
      <c r="I188" s="223"/>
      <c r="J188" s="224">
        <f>ROUND(I188*H188,2)</f>
        <v>0</v>
      </c>
      <c r="K188" s="220" t="s">
        <v>1</v>
      </c>
      <c r="L188" s="44"/>
      <c r="M188" s="225" t="s">
        <v>1</v>
      </c>
      <c r="N188" s="226" t="s">
        <v>39</v>
      </c>
      <c r="O188" s="91"/>
      <c r="P188" s="227">
        <f>O188*H188</f>
        <v>0</v>
      </c>
      <c r="Q188" s="227">
        <v>0.00438</v>
      </c>
      <c r="R188" s="227">
        <f>Q188*H188</f>
        <v>0.1874202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140</v>
      </c>
      <c r="AT188" s="229" t="s">
        <v>135</v>
      </c>
      <c r="AU188" s="229" t="s">
        <v>89</v>
      </c>
      <c r="AY188" s="17" t="s">
        <v>131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89</v>
      </c>
      <c r="BK188" s="230">
        <f>ROUND(I188*H188,2)</f>
        <v>0</v>
      </c>
      <c r="BL188" s="17" t="s">
        <v>140</v>
      </c>
      <c r="BM188" s="229" t="s">
        <v>843</v>
      </c>
    </row>
    <row r="189" spans="1:47" s="2" customFormat="1" ht="12">
      <c r="A189" s="38"/>
      <c r="B189" s="39"/>
      <c r="C189" s="40"/>
      <c r="D189" s="231" t="s">
        <v>142</v>
      </c>
      <c r="E189" s="40"/>
      <c r="F189" s="232" t="s">
        <v>842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142</v>
      </c>
      <c r="AU189" s="17" t="s">
        <v>89</v>
      </c>
    </row>
    <row r="190" spans="1:51" s="13" customFormat="1" ht="12">
      <c r="A190" s="13"/>
      <c r="B190" s="236"/>
      <c r="C190" s="237"/>
      <c r="D190" s="231" t="s">
        <v>144</v>
      </c>
      <c r="E190" s="238" t="s">
        <v>1</v>
      </c>
      <c r="F190" s="239" t="s">
        <v>844</v>
      </c>
      <c r="G190" s="237"/>
      <c r="H190" s="240">
        <v>2.95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144</v>
      </c>
      <c r="AU190" s="246" t="s">
        <v>89</v>
      </c>
      <c r="AV190" s="13" t="s">
        <v>89</v>
      </c>
      <c r="AW190" s="13" t="s">
        <v>30</v>
      </c>
      <c r="AX190" s="13" t="s">
        <v>73</v>
      </c>
      <c r="AY190" s="246" t="s">
        <v>131</v>
      </c>
    </row>
    <row r="191" spans="1:51" s="13" customFormat="1" ht="12">
      <c r="A191" s="13"/>
      <c r="B191" s="236"/>
      <c r="C191" s="237"/>
      <c r="D191" s="231" t="s">
        <v>144</v>
      </c>
      <c r="E191" s="238" t="s">
        <v>1</v>
      </c>
      <c r="F191" s="239" t="s">
        <v>845</v>
      </c>
      <c r="G191" s="237"/>
      <c r="H191" s="240">
        <v>3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144</v>
      </c>
      <c r="AU191" s="246" t="s">
        <v>89</v>
      </c>
      <c r="AV191" s="13" t="s">
        <v>89</v>
      </c>
      <c r="AW191" s="13" t="s">
        <v>30</v>
      </c>
      <c r="AX191" s="13" t="s">
        <v>73</v>
      </c>
      <c r="AY191" s="246" t="s">
        <v>131</v>
      </c>
    </row>
    <row r="192" spans="1:51" s="13" customFormat="1" ht="12">
      <c r="A192" s="13"/>
      <c r="B192" s="236"/>
      <c r="C192" s="237"/>
      <c r="D192" s="231" t="s">
        <v>144</v>
      </c>
      <c r="E192" s="238" t="s">
        <v>1</v>
      </c>
      <c r="F192" s="239" t="s">
        <v>846</v>
      </c>
      <c r="G192" s="237"/>
      <c r="H192" s="240">
        <v>20.55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144</v>
      </c>
      <c r="AU192" s="246" t="s">
        <v>89</v>
      </c>
      <c r="AV192" s="13" t="s">
        <v>89</v>
      </c>
      <c r="AW192" s="13" t="s">
        <v>30</v>
      </c>
      <c r="AX192" s="13" t="s">
        <v>73</v>
      </c>
      <c r="AY192" s="246" t="s">
        <v>131</v>
      </c>
    </row>
    <row r="193" spans="1:51" s="13" customFormat="1" ht="12">
      <c r="A193" s="13"/>
      <c r="B193" s="236"/>
      <c r="C193" s="237"/>
      <c r="D193" s="231" t="s">
        <v>144</v>
      </c>
      <c r="E193" s="238" t="s">
        <v>1</v>
      </c>
      <c r="F193" s="239" t="s">
        <v>847</v>
      </c>
      <c r="G193" s="237"/>
      <c r="H193" s="240">
        <v>16.29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144</v>
      </c>
      <c r="AU193" s="246" t="s">
        <v>89</v>
      </c>
      <c r="AV193" s="13" t="s">
        <v>89</v>
      </c>
      <c r="AW193" s="13" t="s">
        <v>30</v>
      </c>
      <c r="AX193" s="13" t="s">
        <v>73</v>
      </c>
      <c r="AY193" s="246" t="s">
        <v>131</v>
      </c>
    </row>
    <row r="194" spans="1:51" s="14" customFormat="1" ht="12">
      <c r="A194" s="14"/>
      <c r="B194" s="247"/>
      <c r="C194" s="248"/>
      <c r="D194" s="231" t="s">
        <v>144</v>
      </c>
      <c r="E194" s="249" t="s">
        <v>1</v>
      </c>
      <c r="F194" s="250" t="s">
        <v>170</v>
      </c>
      <c r="G194" s="248"/>
      <c r="H194" s="251">
        <v>42.79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144</v>
      </c>
      <c r="AU194" s="257" t="s">
        <v>89</v>
      </c>
      <c r="AV194" s="14" t="s">
        <v>140</v>
      </c>
      <c r="AW194" s="14" t="s">
        <v>30</v>
      </c>
      <c r="AX194" s="14" t="s">
        <v>81</v>
      </c>
      <c r="AY194" s="257" t="s">
        <v>131</v>
      </c>
    </row>
    <row r="195" spans="1:65" s="2" customFormat="1" ht="24.15" customHeight="1">
      <c r="A195" s="38"/>
      <c r="B195" s="39"/>
      <c r="C195" s="218" t="s">
        <v>154</v>
      </c>
      <c r="D195" s="218" t="s">
        <v>135</v>
      </c>
      <c r="E195" s="219" t="s">
        <v>160</v>
      </c>
      <c r="F195" s="220" t="s">
        <v>848</v>
      </c>
      <c r="G195" s="221" t="s">
        <v>138</v>
      </c>
      <c r="H195" s="222">
        <v>42.79</v>
      </c>
      <c r="I195" s="223"/>
      <c r="J195" s="224">
        <f>ROUND(I195*H195,2)</f>
        <v>0</v>
      </c>
      <c r="K195" s="220" t="s">
        <v>1</v>
      </c>
      <c r="L195" s="44"/>
      <c r="M195" s="225" t="s">
        <v>1</v>
      </c>
      <c r="N195" s="226" t="s">
        <v>39</v>
      </c>
      <c r="O195" s="91"/>
      <c r="P195" s="227">
        <f>O195*H195</f>
        <v>0</v>
      </c>
      <c r="Q195" s="227">
        <v>0.003</v>
      </c>
      <c r="R195" s="227">
        <f>Q195*H195</f>
        <v>0.12837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140</v>
      </c>
      <c r="AT195" s="229" t="s">
        <v>135</v>
      </c>
      <c r="AU195" s="229" t="s">
        <v>89</v>
      </c>
      <c r="AY195" s="17" t="s">
        <v>131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89</v>
      </c>
      <c r="BK195" s="230">
        <f>ROUND(I195*H195,2)</f>
        <v>0</v>
      </c>
      <c r="BL195" s="17" t="s">
        <v>140</v>
      </c>
      <c r="BM195" s="229" t="s">
        <v>849</v>
      </c>
    </row>
    <row r="196" spans="1:47" s="2" customFormat="1" ht="12">
      <c r="A196" s="38"/>
      <c r="B196" s="39"/>
      <c r="C196" s="40"/>
      <c r="D196" s="231" t="s">
        <v>142</v>
      </c>
      <c r="E196" s="40"/>
      <c r="F196" s="232" t="s">
        <v>848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142</v>
      </c>
      <c r="AU196" s="17" t="s">
        <v>89</v>
      </c>
    </row>
    <row r="197" spans="1:65" s="2" customFormat="1" ht="24.15" customHeight="1">
      <c r="A197" s="38"/>
      <c r="B197" s="39"/>
      <c r="C197" s="218" t="s">
        <v>159</v>
      </c>
      <c r="D197" s="218" t="s">
        <v>135</v>
      </c>
      <c r="E197" s="219" t="s">
        <v>850</v>
      </c>
      <c r="F197" s="220" t="s">
        <v>851</v>
      </c>
      <c r="G197" s="221" t="s">
        <v>138</v>
      </c>
      <c r="H197" s="222">
        <v>9.9</v>
      </c>
      <c r="I197" s="223"/>
      <c r="J197" s="224">
        <f>ROUND(I197*H197,2)</f>
        <v>0</v>
      </c>
      <c r="K197" s="220" t="s">
        <v>1</v>
      </c>
      <c r="L197" s="44"/>
      <c r="M197" s="225" t="s">
        <v>1</v>
      </c>
      <c r="N197" s="226" t="s">
        <v>39</v>
      </c>
      <c r="O197" s="91"/>
      <c r="P197" s="227">
        <f>O197*H197</f>
        <v>0</v>
      </c>
      <c r="Q197" s="227">
        <v>0.0063</v>
      </c>
      <c r="R197" s="227">
        <f>Q197*H197</f>
        <v>0.06237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140</v>
      </c>
      <c r="AT197" s="229" t="s">
        <v>135</v>
      </c>
      <c r="AU197" s="229" t="s">
        <v>89</v>
      </c>
      <c r="AY197" s="17" t="s">
        <v>131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89</v>
      </c>
      <c r="BK197" s="230">
        <f>ROUND(I197*H197,2)</f>
        <v>0</v>
      </c>
      <c r="BL197" s="17" t="s">
        <v>140</v>
      </c>
      <c r="BM197" s="229" t="s">
        <v>852</v>
      </c>
    </row>
    <row r="198" spans="1:47" s="2" customFormat="1" ht="12">
      <c r="A198" s="38"/>
      <c r="B198" s="39"/>
      <c r="C198" s="40"/>
      <c r="D198" s="231" t="s">
        <v>142</v>
      </c>
      <c r="E198" s="40"/>
      <c r="F198" s="232" t="s">
        <v>851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142</v>
      </c>
      <c r="AU198" s="17" t="s">
        <v>89</v>
      </c>
    </row>
    <row r="199" spans="1:65" s="2" customFormat="1" ht="24.15" customHeight="1">
      <c r="A199" s="38"/>
      <c r="B199" s="39"/>
      <c r="C199" s="218" t="s">
        <v>164</v>
      </c>
      <c r="D199" s="218" t="s">
        <v>135</v>
      </c>
      <c r="E199" s="219" t="s">
        <v>165</v>
      </c>
      <c r="F199" s="220" t="s">
        <v>166</v>
      </c>
      <c r="G199" s="221" t="s">
        <v>138</v>
      </c>
      <c r="H199" s="222">
        <v>157.695</v>
      </c>
      <c r="I199" s="223"/>
      <c r="J199" s="224">
        <f>ROUND(I199*H199,2)</f>
        <v>0</v>
      </c>
      <c r="K199" s="220" t="s">
        <v>1</v>
      </c>
      <c r="L199" s="44"/>
      <c r="M199" s="225" t="s">
        <v>1</v>
      </c>
      <c r="N199" s="226" t="s">
        <v>39</v>
      </c>
      <c r="O199" s="91"/>
      <c r="P199" s="227">
        <f>O199*H199</f>
        <v>0</v>
      </c>
      <c r="Q199" s="227">
        <v>0.00026</v>
      </c>
      <c r="R199" s="227">
        <f>Q199*H199</f>
        <v>0.041000699999999994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140</v>
      </c>
      <c r="AT199" s="229" t="s">
        <v>135</v>
      </c>
      <c r="AU199" s="229" t="s">
        <v>89</v>
      </c>
      <c r="AY199" s="17" t="s">
        <v>131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89</v>
      </c>
      <c r="BK199" s="230">
        <f>ROUND(I199*H199,2)</f>
        <v>0</v>
      </c>
      <c r="BL199" s="17" t="s">
        <v>140</v>
      </c>
      <c r="BM199" s="229" t="s">
        <v>853</v>
      </c>
    </row>
    <row r="200" spans="1:47" s="2" customFormat="1" ht="12">
      <c r="A200" s="38"/>
      <c r="B200" s="39"/>
      <c r="C200" s="40"/>
      <c r="D200" s="231" t="s">
        <v>142</v>
      </c>
      <c r="E200" s="40"/>
      <c r="F200" s="232" t="s">
        <v>166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142</v>
      </c>
      <c r="AU200" s="17" t="s">
        <v>89</v>
      </c>
    </row>
    <row r="201" spans="1:51" s="13" customFormat="1" ht="12">
      <c r="A201" s="13"/>
      <c r="B201" s="236"/>
      <c r="C201" s="237"/>
      <c r="D201" s="231" t="s">
        <v>144</v>
      </c>
      <c r="E201" s="238" t="s">
        <v>1</v>
      </c>
      <c r="F201" s="239" t="s">
        <v>854</v>
      </c>
      <c r="G201" s="237"/>
      <c r="H201" s="240">
        <v>114.905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144</v>
      </c>
      <c r="AU201" s="246" t="s">
        <v>89</v>
      </c>
      <c r="AV201" s="13" t="s">
        <v>89</v>
      </c>
      <c r="AW201" s="13" t="s">
        <v>30</v>
      </c>
      <c r="AX201" s="13" t="s">
        <v>73</v>
      </c>
      <c r="AY201" s="246" t="s">
        <v>131</v>
      </c>
    </row>
    <row r="202" spans="1:51" s="13" customFormat="1" ht="12">
      <c r="A202" s="13"/>
      <c r="B202" s="236"/>
      <c r="C202" s="237"/>
      <c r="D202" s="231" t="s">
        <v>144</v>
      </c>
      <c r="E202" s="238" t="s">
        <v>1</v>
      </c>
      <c r="F202" s="239" t="s">
        <v>855</v>
      </c>
      <c r="G202" s="237"/>
      <c r="H202" s="240">
        <v>42.79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144</v>
      </c>
      <c r="AU202" s="246" t="s">
        <v>89</v>
      </c>
      <c r="AV202" s="13" t="s">
        <v>89</v>
      </c>
      <c r="AW202" s="13" t="s">
        <v>30</v>
      </c>
      <c r="AX202" s="13" t="s">
        <v>73</v>
      </c>
      <c r="AY202" s="246" t="s">
        <v>131</v>
      </c>
    </row>
    <row r="203" spans="1:51" s="14" customFormat="1" ht="12">
      <c r="A203" s="14"/>
      <c r="B203" s="247"/>
      <c r="C203" s="248"/>
      <c r="D203" s="231" t="s">
        <v>144</v>
      </c>
      <c r="E203" s="249" t="s">
        <v>1</v>
      </c>
      <c r="F203" s="250" t="s">
        <v>170</v>
      </c>
      <c r="G203" s="248"/>
      <c r="H203" s="251">
        <v>157.695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7" t="s">
        <v>144</v>
      </c>
      <c r="AU203" s="257" t="s">
        <v>89</v>
      </c>
      <c r="AV203" s="14" t="s">
        <v>140</v>
      </c>
      <c r="AW203" s="14" t="s">
        <v>30</v>
      </c>
      <c r="AX203" s="14" t="s">
        <v>81</v>
      </c>
      <c r="AY203" s="257" t="s">
        <v>131</v>
      </c>
    </row>
    <row r="204" spans="1:65" s="2" customFormat="1" ht="24.15" customHeight="1">
      <c r="A204" s="38"/>
      <c r="B204" s="39"/>
      <c r="C204" s="218" t="s">
        <v>171</v>
      </c>
      <c r="D204" s="218" t="s">
        <v>135</v>
      </c>
      <c r="E204" s="219" t="s">
        <v>172</v>
      </c>
      <c r="F204" s="220" t="s">
        <v>856</v>
      </c>
      <c r="G204" s="221" t="s">
        <v>138</v>
      </c>
      <c r="H204" s="222">
        <v>114.905</v>
      </c>
      <c r="I204" s="223"/>
      <c r="J204" s="224">
        <f>ROUND(I204*H204,2)</f>
        <v>0</v>
      </c>
      <c r="K204" s="220" t="s">
        <v>1</v>
      </c>
      <c r="L204" s="44"/>
      <c r="M204" s="225" t="s">
        <v>1</v>
      </c>
      <c r="N204" s="226" t="s">
        <v>39</v>
      </c>
      <c r="O204" s="91"/>
      <c r="P204" s="227">
        <f>O204*H204</f>
        <v>0</v>
      </c>
      <c r="Q204" s="227">
        <v>0.00438</v>
      </c>
      <c r="R204" s="227">
        <f>Q204*H204</f>
        <v>0.5032839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140</v>
      </c>
      <c r="AT204" s="229" t="s">
        <v>135</v>
      </c>
      <c r="AU204" s="229" t="s">
        <v>89</v>
      </c>
      <c r="AY204" s="17" t="s">
        <v>131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89</v>
      </c>
      <c r="BK204" s="230">
        <f>ROUND(I204*H204,2)</f>
        <v>0</v>
      </c>
      <c r="BL204" s="17" t="s">
        <v>140</v>
      </c>
      <c r="BM204" s="229" t="s">
        <v>857</v>
      </c>
    </row>
    <row r="205" spans="1:47" s="2" customFormat="1" ht="12">
      <c r="A205" s="38"/>
      <c r="B205" s="39"/>
      <c r="C205" s="40"/>
      <c r="D205" s="231" t="s">
        <v>142</v>
      </c>
      <c r="E205" s="40"/>
      <c r="F205" s="232" t="s">
        <v>856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142</v>
      </c>
      <c r="AU205" s="17" t="s">
        <v>89</v>
      </c>
    </row>
    <row r="206" spans="1:51" s="13" customFormat="1" ht="12">
      <c r="A206" s="13"/>
      <c r="B206" s="236"/>
      <c r="C206" s="237"/>
      <c r="D206" s="231" t="s">
        <v>144</v>
      </c>
      <c r="E206" s="238" t="s">
        <v>1</v>
      </c>
      <c r="F206" s="239" t="s">
        <v>858</v>
      </c>
      <c r="G206" s="237"/>
      <c r="H206" s="240">
        <v>21.252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144</v>
      </c>
      <c r="AU206" s="246" t="s">
        <v>89</v>
      </c>
      <c r="AV206" s="13" t="s">
        <v>89</v>
      </c>
      <c r="AW206" s="13" t="s">
        <v>30</v>
      </c>
      <c r="AX206" s="13" t="s">
        <v>73</v>
      </c>
      <c r="AY206" s="246" t="s">
        <v>131</v>
      </c>
    </row>
    <row r="207" spans="1:51" s="13" customFormat="1" ht="12">
      <c r="A207" s="13"/>
      <c r="B207" s="236"/>
      <c r="C207" s="237"/>
      <c r="D207" s="231" t="s">
        <v>144</v>
      </c>
      <c r="E207" s="238" t="s">
        <v>1</v>
      </c>
      <c r="F207" s="239" t="s">
        <v>859</v>
      </c>
      <c r="G207" s="237"/>
      <c r="H207" s="240">
        <v>12.51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144</v>
      </c>
      <c r="AU207" s="246" t="s">
        <v>89</v>
      </c>
      <c r="AV207" s="13" t="s">
        <v>89</v>
      </c>
      <c r="AW207" s="13" t="s">
        <v>30</v>
      </c>
      <c r="AX207" s="13" t="s">
        <v>73</v>
      </c>
      <c r="AY207" s="246" t="s">
        <v>131</v>
      </c>
    </row>
    <row r="208" spans="1:51" s="13" customFormat="1" ht="12">
      <c r="A208" s="13"/>
      <c r="B208" s="236"/>
      <c r="C208" s="237"/>
      <c r="D208" s="231" t="s">
        <v>144</v>
      </c>
      <c r="E208" s="238" t="s">
        <v>1</v>
      </c>
      <c r="F208" s="239" t="s">
        <v>860</v>
      </c>
      <c r="G208" s="237"/>
      <c r="H208" s="240">
        <v>45.319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144</v>
      </c>
      <c r="AU208" s="246" t="s">
        <v>89</v>
      </c>
      <c r="AV208" s="13" t="s">
        <v>89</v>
      </c>
      <c r="AW208" s="13" t="s">
        <v>30</v>
      </c>
      <c r="AX208" s="13" t="s">
        <v>73</v>
      </c>
      <c r="AY208" s="246" t="s">
        <v>131</v>
      </c>
    </row>
    <row r="209" spans="1:51" s="13" customFormat="1" ht="12">
      <c r="A209" s="13"/>
      <c r="B209" s="236"/>
      <c r="C209" s="237"/>
      <c r="D209" s="231" t="s">
        <v>144</v>
      </c>
      <c r="E209" s="238" t="s">
        <v>1</v>
      </c>
      <c r="F209" s="239" t="s">
        <v>861</v>
      </c>
      <c r="G209" s="237"/>
      <c r="H209" s="240">
        <v>35.824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144</v>
      </c>
      <c r="AU209" s="246" t="s">
        <v>89</v>
      </c>
      <c r="AV209" s="13" t="s">
        <v>89</v>
      </c>
      <c r="AW209" s="13" t="s">
        <v>30</v>
      </c>
      <c r="AX209" s="13" t="s">
        <v>73</v>
      </c>
      <c r="AY209" s="246" t="s">
        <v>131</v>
      </c>
    </row>
    <row r="210" spans="1:51" s="14" customFormat="1" ht="12">
      <c r="A210" s="14"/>
      <c r="B210" s="247"/>
      <c r="C210" s="248"/>
      <c r="D210" s="231" t="s">
        <v>144</v>
      </c>
      <c r="E210" s="249" t="s">
        <v>1</v>
      </c>
      <c r="F210" s="250" t="s">
        <v>170</v>
      </c>
      <c r="G210" s="248"/>
      <c r="H210" s="251">
        <v>114.905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144</v>
      </c>
      <c r="AU210" s="257" t="s">
        <v>89</v>
      </c>
      <c r="AV210" s="14" t="s">
        <v>140</v>
      </c>
      <c r="AW210" s="14" t="s">
        <v>30</v>
      </c>
      <c r="AX210" s="14" t="s">
        <v>81</v>
      </c>
      <c r="AY210" s="257" t="s">
        <v>131</v>
      </c>
    </row>
    <row r="211" spans="1:65" s="2" customFormat="1" ht="24.15" customHeight="1">
      <c r="A211" s="38"/>
      <c r="B211" s="39"/>
      <c r="C211" s="218" t="s">
        <v>179</v>
      </c>
      <c r="D211" s="218" t="s">
        <v>135</v>
      </c>
      <c r="E211" s="219" t="s">
        <v>180</v>
      </c>
      <c r="F211" s="220" t="s">
        <v>862</v>
      </c>
      <c r="G211" s="221" t="s">
        <v>138</v>
      </c>
      <c r="H211" s="222">
        <v>97.825</v>
      </c>
      <c r="I211" s="223"/>
      <c r="J211" s="224">
        <f>ROUND(I211*H211,2)</f>
        <v>0</v>
      </c>
      <c r="K211" s="220" t="s">
        <v>1</v>
      </c>
      <c r="L211" s="44"/>
      <c r="M211" s="225" t="s">
        <v>1</v>
      </c>
      <c r="N211" s="226" t="s">
        <v>39</v>
      </c>
      <c r="O211" s="91"/>
      <c r="P211" s="227">
        <f>O211*H211</f>
        <v>0</v>
      </c>
      <c r="Q211" s="227">
        <v>0.003</v>
      </c>
      <c r="R211" s="227">
        <f>Q211*H211</f>
        <v>0.29347500000000004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140</v>
      </c>
      <c r="AT211" s="229" t="s">
        <v>135</v>
      </c>
      <c r="AU211" s="229" t="s">
        <v>89</v>
      </c>
      <c r="AY211" s="17" t="s">
        <v>131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89</v>
      </c>
      <c r="BK211" s="230">
        <f>ROUND(I211*H211,2)</f>
        <v>0</v>
      </c>
      <c r="BL211" s="17" t="s">
        <v>140</v>
      </c>
      <c r="BM211" s="229" t="s">
        <v>863</v>
      </c>
    </row>
    <row r="212" spans="1:47" s="2" customFormat="1" ht="12">
      <c r="A212" s="38"/>
      <c r="B212" s="39"/>
      <c r="C212" s="40"/>
      <c r="D212" s="231" t="s">
        <v>142</v>
      </c>
      <c r="E212" s="40"/>
      <c r="F212" s="232" t="s">
        <v>862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142</v>
      </c>
      <c r="AU212" s="17" t="s">
        <v>89</v>
      </c>
    </row>
    <row r="213" spans="1:51" s="13" customFormat="1" ht="12">
      <c r="A213" s="13"/>
      <c r="B213" s="236"/>
      <c r="C213" s="237"/>
      <c r="D213" s="231" t="s">
        <v>144</v>
      </c>
      <c r="E213" s="238" t="s">
        <v>1</v>
      </c>
      <c r="F213" s="239" t="s">
        <v>864</v>
      </c>
      <c r="G213" s="237"/>
      <c r="H213" s="240">
        <v>97.825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144</v>
      </c>
      <c r="AU213" s="246" t="s">
        <v>89</v>
      </c>
      <c r="AV213" s="13" t="s">
        <v>89</v>
      </c>
      <c r="AW213" s="13" t="s">
        <v>30</v>
      </c>
      <c r="AX213" s="13" t="s">
        <v>81</v>
      </c>
      <c r="AY213" s="246" t="s">
        <v>131</v>
      </c>
    </row>
    <row r="214" spans="1:65" s="2" customFormat="1" ht="21.75" customHeight="1">
      <c r="A214" s="38"/>
      <c r="B214" s="39"/>
      <c r="C214" s="218" t="s">
        <v>197</v>
      </c>
      <c r="D214" s="218" t="s">
        <v>135</v>
      </c>
      <c r="E214" s="219" t="s">
        <v>198</v>
      </c>
      <c r="F214" s="220" t="s">
        <v>865</v>
      </c>
      <c r="G214" s="221" t="s">
        <v>149</v>
      </c>
      <c r="H214" s="222">
        <v>25</v>
      </c>
      <c r="I214" s="223"/>
      <c r="J214" s="224">
        <f>ROUND(I214*H214,2)</f>
        <v>0</v>
      </c>
      <c r="K214" s="220" t="s">
        <v>1</v>
      </c>
      <c r="L214" s="44"/>
      <c r="M214" s="225" t="s">
        <v>1</v>
      </c>
      <c r="N214" s="226" t="s">
        <v>39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140</v>
      </c>
      <c r="AT214" s="229" t="s">
        <v>135</v>
      </c>
      <c r="AU214" s="229" t="s">
        <v>89</v>
      </c>
      <c r="AY214" s="17" t="s">
        <v>131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89</v>
      </c>
      <c r="BK214" s="230">
        <f>ROUND(I214*H214,2)</f>
        <v>0</v>
      </c>
      <c r="BL214" s="17" t="s">
        <v>140</v>
      </c>
      <c r="BM214" s="229" t="s">
        <v>866</v>
      </c>
    </row>
    <row r="215" spans="1:47" s="2" customFormat="1" ht="12">
      <c r="A215" s="38"/>
      <c r="B215" s="39"/>
      <c r="C215" s="40"/>
      <c r="D215" s="231" t="s">
        <v>142</v>
      </c>
      <c r="E215" s="40"/>
      <c r="F215" s="232" t="s">
        <v>865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142</v>
      </c>
      <c r="AU215" s="17" t="s">
        <v>89</v>
      </c>
    </row>
    <row r="216" spans="1:65" s="2" customFormat="1" ht="21.75" customHeight="1">
      <c r="A216" s="38"/>
      <c r="B216" s="39"/>
      <c r="C216" s="218" t="s">
        <v>676</v>
      </c>
      <c r="D216" s="218" t="s">
        <v>135</v>
      </c>
      <c r="E216" s="219" t="s">
        <v>867</v>
      </c>
      <c r="F216" s="220" t="s">
        <v>868</v>
      </c>
      <c r="G216" s="221" t="s">
        <v>206</v>
      </c>
      <c r="H216" s="222">
        <v>2</v>
      </c>
      <c r="I216" s="223"/>
      <c r="J216" s="224">
        <f>ROUND(I216*H216,2)</f>
        <v>0</v>
      </c>
      <c r="K216" s="220" t="s">
        <v>1</v>
      </c>
      <c r="L216" s="44"/>
      <c r="M216" s="225" t="s">
        <v>1</v>
      </c>
      <c r="N216" s="226" t="s">
        <v>39</v>
      </c>
      <c r="O216" s="91"/>
      <c r="P216" s="227">
        <f>O216*H216</f>
        <v>0</v>
      </c>
      <c r="Q216" s="227">
        <v>0.04684</v>
      </c>
      <c r="R216" s="227">
        <f>Q216*H216</f>
        <v>0.09368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220</v>
      </c>
      <c r="AT216" s="229" t="s">
        <v>135</v>
      </c>
      <c r="AU216" s="229" t="s">
        <v>89</v>
      </c>
      <c r="AY216" s="17" t="s">
        <v>131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89</v>
      </c>
      <c r="BK216" s="230">
        <f>ROUND(I216*H216,2)</f>
        <v>0</v>
      </c>
      <c r="BL216" s="17" t="s">
        <v>220</v>
      </c>
      <c r="BM216" s="229" t="s">
        <v>869</v>
      </c>
    </row>
    <row r="217" spans="1:47" s="2" customFormat="1" ht="12">
      <c r="A217" s="38"/>
      <c r="B217" s="39"/>
      <c r="C217" s="40"/>
      <c r="D217" s="231" t="s">
        <v>142</v>
      </c>
      <c r="E217" s="40"/>
      <c r="F217" s="232" t="s">
        <v>868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142</v>
      </c>
      <c r="AU217" s="17" t="s">
        <v>89</v>
      </c>
    </row>
    <row r="218" spans="1:65" s="2" customFormat="1" ht="24.15" customHeight="1">
      <c r="A218" s="38"/>
      <c r="B218" s="39"/>
      <c r="C218" s="258" t="s">
        <v>682</v>
      </c>
      <c r="D218" s="258" t="s">
        <v>208</v>
      </c>
      <c r="E218" s="259" t="s">
        <v>870</v>
      </c>
      <c r="F218" s="260" t="s">
        <v>871</v>
      </c>
      <c r="G218" s="261" t="s">
        <v>206</v>
      </c>
      <c r="H218" s="262">
        <v>1</v>
      </c>
      <c r="I218" s="263"/>
      <c r="J218" s="264">
        <f>ROUND(I218*H218,2)</f>
        <v>0</v>
      </c>
      <c r="K218" s="260" t="s">
        <v>1</v>
      </c>
      <c r="L218" s="265"/>
      <c r="M218" s="266" t="s">
        <v>1</v>
      </c>
      <c r="N218" s="267" t="s">
        <v>39</v>
      </c>
      <c r="O218" s="91"/>
      <c r="P218" s="227">
        <f>O218*H218</f>
        <v>0</v>
      </c>
      <c r="Q218" s="227">
        <v>0.01489</v>
      </c>
      <c r="R218" s="227">
        <f>Q218*H218</f>
        <v>0.01489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358</v>
      </c>
      <c r="AT218" s="229" t="s">
        <v>208</v>
      </c>
      <c r="AU218" s="229" t="s">
        <v>89</v>
      </c>
      <c r="AY218" s="17" t="s">
        <v>131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89</v>
      </c>
      <c r="BK218" s="230">
        <f>ROUND(I218*H218,2)</f>
        <v>0</v>
      </c>
      <c r="BL218" s="17" t="s">
        <v>220</v>
      </c>
      <c r="BM218" s="229" t="s">
        <v>872</v>
      </c>
    </row>
    <row r="219" spans="1:47" s="2" customFormat="1" ht="12">
      <c r="A219" s="38"/>
      <c r="B219" s="39"/>
      <c r="C219" s="40"/>
      <c r="D219" s="231" t="s">
        <v>142</v>
      </c>
      <c r="E219" s="40"/>
      <c r="F219" s="232" t="s">
        <v>871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142</v>
      </c>
      <c r="AU219" s="17" t="s">
        <v>89</v>
      </c>
    </row>
    <row r="220" spans="1:65" s="2" customFormat="1" ht="24.15" customHeight="1">
      <c r="A220" s="38"/>
      <c r="B220" s="39"/>
      <c r="C220" s="258" t="s">
        <v>358</v>
      </c>
      <c r="D220" s="258" t="s">
        <v>208</v>
      </c>
      <c r="E220" s="259" t="s">
        <v>873</v>
      </c>
      <c r="F220" s="260" t="s">
        <v>874</v>
      </c>
      <c r="G220" s="261" t="s">
        <v>206</v>
      </c>
      <c r="H220" s="262">
        <v>1</v>
      </c>
      <c r="I220" s="263"/>
      <c r="J220" s="264">
        <f>ROUND(I220*H220,2)</f>
        <v>0</v>
      </c>
      <c r="K220" s="260" t="s">
        <v>1</v>
      </c>
      <c r="L220" s="265"/>
      <c r="M220" s="266" t="s">
        <v>1</v>
      </c>
      <c r="N220" s="267" t="s">
        <v>39</v>
      </c>
      <c r="O220" s="91"/>
      <c r="P220" s="227">
        <f>O220*H220</f>
        <v>0</v>
      </c>
      <c r="Q220" s="227">
        <v>0.01521</v>
      </c>
      <c r="R220" s="227">
        <f>Q220*H220</f>
        <v>0.01521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358</v>
      </c>
      <c r="AT220" s="229" t="s">
        <v>208</v>
      </c>
      <c r="AU220" s="229" t="s">
        <v>89</v>
      </c>
      <c r="AY220" s="17" t="s">
        <v>131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89</v>
      </c>
      <c r="BK220" s="230">
        <f>ROUND(I220*H220,2)</f>
        <v>0</v>
      </c>
      <c r="BL220" s="17" t="s">
        <v>220</v>
      </c>
      <c r="BM220" s="229" t="s">
        <v>875</v>
      </c>
    </row>
    <row r="221" spans="1:47" s="2" customFormat="1" ht="12">
      <c r="A221" s="38"/>
      <c r="B221" s="39"/>
      <c r="C221" s="40"/>
      <c r="D221" s="231" t="s">
        <v>142</v>
      </c>
      <c r="E221" s="40"/>
      <c r="F221" s="232" t="s">
        <v>874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142</v>
      </c>
      <c r="AU221" s="17" t="s">
        <v>89</v>
      </c>
    </row>
    <row r="222" spans="1:63" s="12" customFormat="1" ht="25.9" customHeight="1">
      <c r="A222" s="12"/>
      <c r="B222" s="202"/>
      <c r="C222" s="203"/>
      <c r="D222" s="204" t="s">
        <v>72</v>
      </c>
      <c r="E222" s="205" t="s">
        <v>876</v>
      </c>
      <c r="F222" s="205" t="s">
        <v>877</v>
      </c>
      <c r="G222" s="203"/>
      <c r="H222" s="203"/>
      <c r="I222" s="206"/>
      <c r="J222" s="207">
        <f>BK222</f>
        <v>0</v>
      </c>
      <c r="K222" s="203"/>
      <c r="L222" s="208"/>
      <c r="M222" s="209"/>
      <c r="N222" s="210"/>
      <c r="O222" s="210"/>
      <c r="P222" s="211">
        <f>SUM(P223:P241)</f>
        <v>0</v>
      </c>
      <c r="Q222" s="210"/>
      <c r="R222" s="211">
        <f>SUM(R223:R241)</f>
        <v>0</v>
      </c>
      <c r="S222" s="210"/>
      <c r="T222" s="212">
        <f>SUM(T223:T241)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81</v>
      </c>
      <c r="AT222" s="214" t="s">
        <v>72</v>
      </c>
      <c r="AU222" s="214" t="s">
        <v>73</v>
      </c>
      <c r="AY222" s="213" t="s">
        <v>131</v>
      </c>
      <c r="BK222" s="215">
        <f>SUM(BK223:BK241)</f>
        <v>0</v>
      </c>
    </row>
    <row r="223" spans="1:65" s="2" customFormat="1" ht="16.5" customHeight="1">
      <c r="A223" s="38"/>
      <c r="B223" s="39"/>
      <c r="C223" s="218" t="s">
        <v>692</v>
      </c>
      <c r="D223" s="218" t="s">
        <v>135</v>
      </c>
      <c r="E223" s="219" t="s">
        <v>878</v>
      </c>
      <c r="F223" s="220" t="s">
        <v>879</v>
      </c>
      <c r="G223" s="221" t="s">
        <v>208</v>
      </c>
      <c r="H223" s="222">
        <v>10</v>
      </c>
      <c r="I223" s="223"/>
      <c r="J223" s="224">
        <f>ROUND(I223*H223,2)</f>
        <v>0</v>
      </c>
      <c r="K223" s="220" t="s">
        <v>1</v>
      </c>
      <c r="L223" s="44"/>
      <c r="M223" s="225" t="s">
        <v>1</v>
      </c>
      <c r="N223" s="226" t="s">
        <v>39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140</v>
      </c>
      <c r="AT223" s="229" t="s">
        <v>135</v>
      </c>
      <c r="AU223" s="229" t="s">
        <v>81</v>
      </c>
      <c r="AY223" s="17" t="s">
        <v>131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89</v>
      </c>
      <c r="BK223" s="230">
        <f>ROUND(I223*H223,2)</f>
        <v>0</v>
      </c>
      <c r="BL223" s="17" t="s">
        <v>140</v>
      </c>
      <c r="BM223" s="229" t="s">
        <v>880</v>
      </c>
    </row>
    <row r="224" spans="1:47" s="2" customFormat="1" ht="12">
      <c r="A224" s="38"/>
      <c r="B224" s="39"/>
      <c r="C224" s="40"/>
      <c r="D224" s="231" t="s">
        <v>142</v>
      </c>
      <c r="E224" s="40"/>
      <c r="F224" s="232" t="s">
        <v>879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142</v>
      </c>
      <c r="AU224" s="17" t="s">
        <v>81</v>
      </c>
    </row>
    <row r="225" spans="1:65" s="2" customFormat="1" ht="16.5" customHeight="1">
      <c r="A225" s="38"/>
      <c r="B225" s="39"/>
      <c r="C225" s="218" t="s">
        <v>707</v>
      </c>
      <c r="D225" s="218" t="s">
        <v>135</v>
      </c>
      <c r="E225" s="219" t="s">
        <v>881</v>
      </c>
      <c r="F225" s="220" t="s">
        <v>882</v>
      </c>
      <c r="G225" s="221" t="s">
        <v>208</v>
      </c>
      <c r="H225" s="222">
        <v>50</v>
      </c>
      <c r="I225" s="223"/>
      <c r="J225" s="224">
        <f>ROUND(I225*H225,2)</f>
        <v>0</v>
      </c>
      <c r="K225" s="220" t="s">
        <v>1</v>
      </c>
      <c r="L225" s="44"/>
      <c r="M225" s="225" t="s">
        <v>1</v>
      </c>
      <c r="N225" s="226" t="s">
        <v>39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140</v>
      </c>
      <c r="AT225" s="229" t="s">
        <v>135</v>
      </c>
      <c r="AU225" s="229" t="s">
        <v>81</v>
      </c>
      <c r="AY225" s="17" t="s">
        <v>131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89</v>
      </c>
      <c r="BK225" s="230">
        <f>ROUND(I225*H225,2)</f>
        <v>0</v>
      </c>
      <c r="BL225" s="17" t="s">
        <v>140</v>
      </c>
      <c r="BM225" s="229" t="s">
        <v>883</v>
      </c>
    </row>
    <row r="226" spans="1:47" s="2" customFormat="1" ht="12">
      <c r="A226" s="38"/>
      <c r="B226" s="39"/>
      <c r="C226" s="40"/>
      <c r="D226" s="231" t="s">
        <v>142</v>
      </c>
      <c r="E226" s="40"/>
      <c r="F226" s="232" t="s">
        <v>882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142</v>
      </c>
      <c r="AU226" s="17" t="s">
        <v>81</v>
      </c>
    </row>
    <row r="227" spans="1:65" s="2" customFormat="1" ht="16.5" customHeight="1">
      <c r="A227" s="38"/>
      <c r="B227" s="39"/>
      <c r="C227" s="218" t="s">
        <v>697</v>
      </c>
      <c r="D227" s="218" t="s">
        <v>135</v>
      </c>
      <c r="E227" s="219" t="s">
        <v>884</v>
      </c>
      <c r="F227" s="220" t="s">
        <v>885</v>
      </c>
      <c r="G227" s="221" t="s">
        <v>208</v>
      </c>
      <c r="H227" s="222">
        <v>50</v>
      </c>
      <c r="I227" s="223"/>
      <c r="J227" s="224">
        <f>ROUND(I227*H227,2)</f>
        <v>0</v>
      </c>
      <c r="K227" s="220" t="s">
        <v>1</v>
      </c>
      <c r="L227" s="44"/>
      <c r="M227" s="225" t="s">
        <v>1</v>
      </c>
      <c r="N227" s="226" t="s">
        <v>39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140</v>
      </c>
      <c r="AT227" s="229" t="s">
        <v>135</v>
      </c>
      <c r="AU227" s="229" t="s">
        <v>81</v>
      </c>
      <c r="AY227" s="17" t="s">
        <v>131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89</v>
      </c>
      <c r="BK227" s="230">
        <f>ROUND(I227*H227,2)</f>
        <v>0</v>
      </c>
      <c r="BL227" s="17" t="s">
        <v>140</v>
      </c>
      <c r="BM227" s="229" t="s">
        <v>886</v>
      </c>
    </row>
    <row r="228" spans="1:47" s="2" customFormat="1" ht="12">
      <c r="A228" s="38"/>
      <c r="B228" s="39"/>
      <c r="C228" s="40"/>
      <c r="D228" s="231" t="s">
        <v>142</v>
      </c>
      <c r="E228" s="40"/>
      <c r="F228" s="232" t="s">
        <v>885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142</v>
      </c>
      <c r="AU228" s="17" t="s">
        <v>81</v>
      </c>
    </row>
    <row r="229" spans="1:65" s="2" customFormat="1" ht="16.5" customHeight="1">
      <c r="A229" s="38"/>
      <c r="B229" s="39"/>
      <c r="C229" s="218" t="s">
        <v>702</v>
      </c>
      <c r="D229" s="218" t="s">
        <v>135</v>
      </c>
      <c r="E229" s="219" t="s">
        <v>887</v>
      </c>
      <c r="F229" s="220" t="s">
        <v>888</v>
      </c>
      <c r="G229" s="221" t="s">
        <v>811</v>
      </c>
      <c r="H229" s="222">
        <v>6</v>
      </c>
      <c r="I229" s="223"/>
      <c r="J229" s="224">
        <f>ROUND(I229*H229,2)</f>
        <v>0</v>
      </c>
      <c r="K229" s="220" t="s">
        <v>1</v>
      </c>
      <c r="L229" s="44"/>
      <c r="M229" s="225" t="s">
        <v>1</v>
      </c>
      <c r="N229" s="226" t="s">
        <v>39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140</v>
      </c>
      <c r="AT229" s="229" t="s">
        <v>135</v>
      </c>
      <c r="AU229" s="229" t="s">
        <v>81</v>
      </c>
      <c r="AY229" s="17" t="s">
        <v>131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89</v>
      </c>
      <c r="BK229" s="230">
        <f>ROUND(I229*H229,2)</f>
        <v>0</v>
      </c>
      <c r="BL229" s="17" t="s">
        <v>140</v>
      </c>
      <c r="BM229" s="229" t="s">
        <v>889</v>
      </c>
    </row>
    <row r="230" spans="1:47" s="2" customFormat="1" ht="12">
      <c r="A230" s="38"/>
      <c r="B230" s="39"/>
      <c r="C230" s="40"/>
      <c r="D230" s="231" t="s">
        <v>142</v>
      </c>
      <c r="E230" s="40"/>
      <c r="F230" s="232" t="s">
        <v>888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142</v>
      </c>
      <c r="AU230" s="17" t="s">
        <v>81</v>
      </c>
    </row>
    <row r="231" spans="1:65" s="2" customFormat="1" ht="16.5" customHeight="1">
      <c r="A231" s="38"/>
      <c r="B231" s="39"/>
      <c r="C231" s="218" t="s">
        <v>890</v>
      </c>
      <c r="D231" s="218" t="s">
        <v>135</v>
      </c>
      <c r="E231" s="219" t="s">
        <v>891</v>
      </c>
      <c r="F231" s="220" t="s">
        <v>892</v>
      </c>
      <c r="G231" s="221" t="s">
        <v>811</v>
      </c>
      <c r="H231" s="222">
        <v>10</v>
      </c>
      <c r="I231" s="223"/>
      <c r="J231" s="224">
        <f>ROUND(I231*H231,2)</f>
        <v>0</v>
      </c>
      <c r="K231" s="220" t="s">
        <v>1</v>
      </c>
      <c r="L231" s="44"/>
      <c r="M231" s="225" t="s">
        <v>1</v>
      </c>
      <c r="N231" s="226" t="s">
        <v>39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140</v>
      </c>
      <c r="AT231" s="229" t="s">
        <v>135</v>
      </c>
      <c r="AU231" s="229" t="s">
        <v>81</v>
      </c>
      <c r="AY231" s="17" t="s">
        <v>131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89</v>
      </c>
      <c r="BK231" s="230">
        <f>ROUND(I231*H231,2)</f>
        <v>0</v>
      </c>
      <c r="BL231" s="17" t="s">
        <v>140</v>
      </c>
      <c r="BM231" s="229" t="s">
        <v>893</v>
      </c>
    </row>
    <row r="232" spans="1:47" s="2" customFormat="1" ht="12">
      <c r="A232" s="38"/>
      <c r="B232" s="39"/>
      <c r="C232" s="40"/>
      <c r="D232" s="231" t="s">
        <v>142</v>
      </c>
      <c r="E232" s="40"/>
      <c r="F232" s="232" t="s">
        <v>892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142</v>
      </c>
      <c r="AU232" s="17" t="s">
        <v>81</v>
      </c>
    </row>
    <row r="233" spans="1:65" s="2" customFormat="1" ht="16.5" customHeight="1">
      <c r="A233" s="38"/>
      <c r="B233" s="39"/>
      <c r="C233" s="218" t="s">
        <v>717</v>
      </c>
      <c r="D233" s="218" t="s">
        <v>135</v>
      </c>
      <c r="E233" s="219" t="s">
        <v>894</v>
      </c>
      <c r="F233" s="220" t="s">
        <v>895</v>
      </c>
      <c r="G233" s="221" t="s">
        <v>811</v>
      </c>
      <c r="H233" s="222">
        <v>1</v>
      </c>
      <c r="I233" s="223"/>
      <c r="J233" s="224">
        <f>ROUND(I233*H233,2)</f>
        <v>0</v>
      </c>
      <c r="K233" s="220" t="s">
        <v>1</v>
      </c>
      <c r="L233" s="44"/>
      <c r="M233" s="225" t="s">
        <v>1</v>
      </c>
      <c r="N233" s="226" t="s">
        <v>39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140</v>
      </c>
      <c r="AT233" s="229" t="s">
        <v>135</v>
      </c>
      <c r="AU233" s="229" t="s">
        <v>81</v>
      </c>
      <c r="AY233" s="17" t="s">
        <v>131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89</v>
      </c>
      <c r="BK233" s="230">
        <f>ROUND(I233*H233,2)</f>
        <v>0</v>
      </c>
      <c r="BL233" s="17" t="s">
        <v>140</v>
      </c>
      <c r="BM233" s="229" t="s">
        <v>896</v>
      </c>
    </row>
    <row r="234" spans="1:47" s="2" customFormat="1" ht="12">
      <c r="A234" s="38"/>
      <c r="B234" s="39"/>
      <c r="C234" s="40"/>
      <c r="D234" s="231" t="s">
        <v>142</v>
      </c>
      <c r="E234" s="40"/>
      <c r="F234" s="232" t="s">
        <v>895</v>
      </c>
      <c r="G234" s="40"/>
      <c r="H234" s="40"/>
      <c r="I234" s="233"/>
      <c r="J234" s="40"/>
      <c r="K234" s="40"/>
      <c r="L234" s="44"/>
      <c r="M234" s="234"/>
      <c r="N234" s="235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142</v>
      </c>
      <c r="AU234" s="17" t="s">
        <v>81</v>
      </c>
    </row>
    <row r="235" spans="1:47" s="2" customFormat="1" ht="12">
      <c r="A235" s="38"/>
      <c r="B235" s="39"/>
      <c r="C235" s="40"/>
      <c r="D235" s="231" t="s">
        <v>489</v>
      </c>
      <c r="E235" s="40"/>
      <c r="F235" s="268" t="s">
        <v>897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489</v>
      </c>
      <c r="AU235" s="17" t="s">
        <v>81</v>
      </c>
    </row>
    <row r="236" spans="1:65" s="2" customFormat="1" ht="16.5" customHeight="1">
      <c r="A236" s="38"/>
      <c r="B236" s="39"/>
      <c r="C236" s="218" t="s">
        <v>722</v>
      </c>
      <c r="D236" s="218" t="s">
        <v>135</v>
      </c>
      <c r="E236" s="219" t="s">
        <v>898</v>
      </c>
      <c r="F236" s="220" t="s">
        <v>899</v>
      </c>
      <c r="G236" s="221" t="s">
        <v>811</v>
      </c>
      <c r="H236" s="222">
        <v>4</v>
      </c>
      <c r="I236" s="223"/>
      <c r="J236" s="224">
        <f>ROUND(I236*H236,2)</f>
        <v>0</v>
      </c>
      <c r="K236" s="220" t="s">
        <v>1</v>
      </c>
      <c r="L236" s="44"/>
      <c r="M236" s="225" t="s">
        <v>1</v>
      </c>
      <c r="N236" s="226" t="s">
        <v>39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140</v>
      </c>
      <c r="AT236" s="229" t="s">
        <v>135</v>
      </c>
      <c r="AU236" s="229" t="s">
        <v>81</v>
      </c>
      <c r="AY236" s="17" t="s">
        <v>131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89</v>
      </c>
      <c r="BK236" s="230">
        <f>ROUND(I236*H236,2)</f>
        <v>0</v>
      </c>
      <c r="BL236" s="17" t="s">
        <v>140</v>
      </c>
      <c r="BM236" s="229" t="s">
        <v>900</v>
      </c>
    </row>
    <row r="237" spans="1:47" s="2" customFormat="1" ht="12">
      <c r="A237" s="38"/>
      <c r="B237" s="39"/>
      <c r="C237" s="40"/>
      <c r="D237" s="231" t="s">
        <v>142</v>
      </c>
      <c r="E237" s="40"/>
      <c r="F237" s="232" t="s">
        <v>899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142</v>
      </c>
      <c r="AU237" s="17" t="s">
        <v>81</v>
      </c>
    </row>
    <row r="238" spans="1:65" s="2" customFormat="1" ht="16.5" customHeight="1">
      <c r="A238" s="38"/>
      <c r="B238" s="39"/>
      <c r="C238" s="218" t="s">
        <v>664</v>
      </c>
      <c r="D238" s="218" t="s">
        <v>135</v>
      </c>
      <c r="E238" s="219" t="s">
        <v>901</v>
      </c>
      <c r="F238" s="220" t="s">
        <v>902</v>
      </c>
      <c r="G238" s="221" t="s">
        <v>811</v>
      </c>
      <c r="H238" s="222">
        <v>1</v>
      </c>
      <c r="I238" s="223"/>
      <c r="J238" s="224">
        <f>ROUND(I238*H238,2)</f>
        <v>0</v>
      </c>
      <c r="K238" s="220" t="s">
        <v>1</v>
      </c>
      <c r="L238" s="44"/>
      <c r="M238" s="225" t="s">
        <v>1</v>
      </c>
      <c r="N238" s="226" t="s">
        <v>39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140</v>
      </c>
      <c r="AT238" s="229" t="s">
        <v>135</v>
      </c>
      <c r="AU238" s="229" t="s">
        <v>81</v>
      </c>
      <c r="AY238" s="17" t="s">
        <v>131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89</v>
      </c>
      <c r="BK238" s="230">
        <f>ROUND(I238*H238,2)</f>
        <v>0</v>
      </c>
      <c r="BL238" s="17" t="s">
        <v>140</v>
      </c>
      <c r="BM238" s="229" t="s">
        <v>903</v>
      </c>
    </row>
    <row r="239" spans="1:47" s="2" customFormat="1" ht="12">
      <c r="A239" s="38"/>
      <c r="B239" s="39"/>
      <c r="C239" s="40"/>
      <c r="D239" s="231" t="s">
        <v>142</v>
      </c>
      <c r="E239" s="40"/>
      <c r="F239" s="232" t="s">
        <v>902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142</v>
      </c>
      <c r="AU239" s="17" t="s">
        <v>81</v>
      </c>
    </row>
    <row r="240" spans="1:65" s="2" customFormat="1" ht="16.5" customHeight="1">
      <c r="A240" s="38"/>
      <c r="B240" s="39"/>
      <c r="C240" s="218" t="s">
        <v>669</v>
      </c>
      <c r="D240" s="218" t="s">
        <v>135</v>
      </c>
      <c r="E240" s="219" t="s">
        <v>904</v>
      </c>
      <c r="F240" s="220" t="s">
        <v>905</v>
      </c>
      <c r="G240" s="221" t="s">
        <v>811</v>
      </c>
      <c r="H240" s="222">
        <v>1</v>
      </c>
      <c r="I240" s="223"/>
      <c r="J240" s="224">
        <f>ROUND(I240*H240,2)</f>
        <v>0</v>
      </c>
      <c r="K240" s="220" t="s">
        <v>1</v>
      </c>
      <c r="L240" s="44"/>
      <c r="M240" s="225" t="s">
        <v>1</v>
      </c>
      <c r="N240" s="226" t="s">
        <v>39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140</v>
      </c>
      <c r="AT240" s="229" t="s">
        <v>135</v>
      </c>
      <c r="AU240" s="229" t="s">
        <v>81</v>
      </c>
      <c r="AY240" s="17" t="s">
        <v>131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89</v>
      </c>
      <c r="BK240" s="230">
        <f>ROUND(I240*H240,2)</f>
        <v>0</v>
      </c>
      <c r="BL240" s="17" t="s">
        <v>140</v>
      </c>
      <c r="BM240" s="229" t="s">
        <v>906</v>
      </c>
    </row>
    <row r="241" spans="1:47" s="2" customFormat="1" ht="12">
      <c r="A241" s="38"/>
      <c r="B241" s="39"/>
      <c r="C241" s="40"/>
      <c r="D241" s="231" t="s">
        <v>142</v>
      </c>
      <c r="E241" s="40"/>
      <c r="F241" s="232" t="s">
        <v>905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142</v>
      </c>
      <c r="AU241" s="17" t="s">
        <v>81</v>
      </c>
    </row>
    <row r="242" spans="1:63" s="12" customFormat="1" ht="25.9" customHeight="1">
      <c r="A242" s="12"/>
      <c r="B242" s="202"/>
      <c r="C242" s="203"/>
      <c r="D242" s="204" t="s">
        <v>72</v>
      </c>
      <c r="E242" s="205" t="s">
        <v>907</v>
      </c>
      <c r="F242" s="205" t="s">
        <v>908</v>
      </c>
      <c r="G242" s="203"/>
      <c r="H242" s="203"/>
      <c r="I242" s="206"/>
      <c r="J242" s="207">
        <f>BK242</f>
        <v>0</v>
      </c>
      <c r="K242" s="203"/>
      <c r="L242" s="208"/>
      <c r="M242" s="209"/>
      <c r="N242" s="210"/>
      <c r="O242" s="210"/>
      <c r="P242" s="211">
        <f>SUM(P243:P244)</f>
        <v>0</v>
      </c>
      <c r="Q242" s="210"/>
      <c r="R242" s="211">
        <f>SUM(R243:R244)</f>
        <v>0</v>
      </c>
      <c r="S242" s="210"/>
      <c r="T242" s="212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81</v>
      </c>
      <c r="AT242" s="214" t="s">
        <v>72</v>
      </c>
      <c r="AU242" s="214" t="s">
        <v>73</v>
      </c>
      <c r="AY242" s="213" t="s">
        <v>131</v>
      </c>
      <c r="BK242" s="215">
        <f>SUM(BK243:BK244)</f>
        <v>0</v>
      </c>
    </row>
    <row r="243" spans="1:65" s="2" customFormat="1" ht="16.5" customHeight="1">
      <c r="A243" s="38"/>
      <c r="B243" s="39"/>
      <c r="C243" s="218" t="s">
        <v>733</v>
      </c>
      <c r="D243" s="218" t="s">
        <v>135</v>
      </c>
      <c r="E243" s="219" t="s">
        <v>909</v>
      </c>
      <c r="F243" s="220" t="s">
        <v>910</v>
      </c>
      <c r="G243" s="221" t="s">
        <v>811</v>
      </c>
      <c r="H243" s="222">
        <v>1</v>
      </c>
      <c r="I243" s="223"/>
      <c r="J243" s="224">
        <f>ROUND(I243*H243,2)</f>
        <v>0</v>
      </c>
      <c r="K243" s="220" t="s">
        <v>1</v>
      </c>
      <c r="L243" s="44"/>
      <c r="M243" s="225" t="s">
        <v>1</v>
      </c>
      <c r="N243" s="226" t="s">
        <v>39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140</v>
      </c>
      <c r="AT243" s="229" t="s">
        <v>135</v>
      </c>
      <c r="AU243" s="229" t="s">
        <v>81</v>
      </c>
      <c r="AY243" s="17" t="s">
        <v>131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89</v>
      </c>
      <c r="BK243" s="230">
        <f>ROUND(I243*H243,2)</f>
        <v>0</v>
      </c>
      <c r="BL243" s="17" t="s">
        <v>140</v>
      </c>
      <c r="BM243" s="229" t="s">
        <v>911</v>
      </c>
    </row>
    <row r="244" spans="1:47" s="2" customFormat="1" ht="12">
      <c r="A244" s="38"/>
      <c r="B244" s="39"/>
      <c r="C244" s="40"/>
      <c r="D244" s="231" t="s">
        <v>142</v>
      </c>
      <c r="E244" s="40"/>
      <c r="F244" s="232" t="s">
        <v>910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142</v>
      </c>
      <c r="AU244" s="17" t="s">
        <v>81</v>
      </c>
    </row>
    <row r="245" spans="1:63" s="12" customFormat="1" ht="25.9" customHeight="1">
      <c r="A245" s="12"/>
      <c r="B245" s="202"/>
      <c r="C245" s="203"/>
      <c r="D245" s="204" t="s">
        <v>72</v>
      </c>
      <c r="E245" s="205" t="s">
        <v>271</v>
      </c>
      <c r="F245" s="205" t="s">
        <v>912</v>
      </c>
      <c r="G245" s="203"/>
      <c r="H245" s="203"/>
      <c r="I245" s="206"/>
      <c r="J245" s="207">
        <f>BK245</f>
        <v>0</v>
      </c>
      <c r="K245" s="203"/>
      <c r="L245" s="208"/>
      <c r="M245" s="209"/>
      <c r="N245" s="210"/>
      <c r="O245" s="210"/>
      <c r="P245" s="211">
        <f>SUM(P246:P265)</f>
        <v>0</v>
      </c>
      <c r="Q245" s="210"/>
      <c r="R245" s="211">
        <f>SUM(R246:R265)</f>
        <v>0</v>
      </c>
      <c r="S245" s="210"/>
      <c r="T245" s="212">
        <f>SUM(T246:T265)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3" t="s">
        <v>89</v>
      </c>
      <c r="AT245" s="214" t="s">
        <v>72</v>
      </c>
      <c r="AU245" s="214" t="s">
        <v>73</v>
      </c>
      <c r="AY245" s="213" t="s">
        <v>131</v>
      </c>
      <c r="BK245" s="215">
        <f>SUM(BK246:BK265)</f>
        <v>0</v>
      </c>
    </row>
    <row r="246" spans="1:65" s="2" customFormat="1" ht="24.15" customHeight="1">
      <c r="A246" s="38"/>
      <c r="B246" s="39"/>
      <c r="C246" s="218" t="s">
        <v>743</v>
      </c>
      <c r="D246" s="218" t="s">
        <v>135</v>
      </c>
      <c r="E246" s="219" t="s">
        <v>913</v>
      </c>
      <c r="F246" s="220" t="s">
        <v>914</v>
      </c>
      <c r="G246" s="221" t="s">
        <v>206</v>
      </c>
      <c r="H246" s="222">
        <v>1</v>
      </c>
      <c r="I246" s="223"/>
      <c r="J246" s="224">
        <f>ROUND(I246*H246,2)</f>
        <v>0</v>
      </c>
      <c r="K246" s="220" t="s">
        <v>1</v>
      </c>
      <c r="L246" s="44"/>
      <c r="M246" s="225" t="s">
        <v>1</v>
      </c>
      <c r="N246" s="226" t="s">
        <v>39</v>
      </c>
      <c r="O246" s="91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220</v>
      </c>
      <c r="AT246" s="229" t="s">
        <v>135</v>
      </c>
      <c r="AU246" s="229" t="s">
        <v>81</v>
      </c>
      <c r="AY246" s="17" t="s">
        <v>131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89</v>
      </c>
      <c r="BK246" s="230">
        <f>ROUND(I246*H246,2)</f>
        <v>0</v>
      </c>
      <c r="BL246" s="17" t="s">
        <v>220</v>
      </c>
      <c r="BM246" s="229" t="s">
        <v>915</v>
      </c>
    </row>
    <row r="247" spans="1:47" s="2" customFormat="1" ht="12">
      <c r="A247" s="38"/>
      <c r="B247" s="39"/>
      <c r="C247" s="40"/>
      <c r="D247" s="231" t="s">
        <v>142</v>
      </c>
      <c r="E247" s="40"/>
      <c r="F247" s="232" t="s">
        <v>914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142</v>
      </c>
      <c r="AU247" s="17" t="s">
        <v>81</v>
      </c>
    </row>
    <row r="248" spans="1:65" s="2" customFormat="1" ht="24.15" customHeight="1">
      <c r="A248" s="38"/>
      <c r="B248" s="39"/>
      <c r="C248" s="218" t="s">
        <v>738</v>
      </c>
      <c r="D248" s="218" t="s">
        <v>135</v>
      </c>
      <c r="E248" s="219" t="s">
        <v>916</v>
      </c>
      <c r="F248" s="220" t="s">
        <v>917</v>
      </c>
      <c r="G248" s="221" t="s">
        <v>149</v>
      </c>
      <c r="H248" s="222">
        <v>3</v>
      </c>
      <c r="I248" s="223"/>
      <c r="J248" s="224">
        <f>ROUND(I248*H248,2)</f>
        <v>0</v>
      </c>
      <c r="K248" s="220" t="s">
        <v>1</v>
      </c>
      <c r="L248" s="44"/>
      <c r="M248" s="225" t="s">
        <v>1</v>
      </c>
      <c r="N248" s="226" t="s">
        <v>39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220</v>
      </c>
      <c r="AT248" s="229" t="s">
        <v>135</v>
      </c>
      <c r="AU248" s="229" t="s">
        <v>81</v>
      </c>
      <c r="AY248" s="17" t="s">
        <v>131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89</v>
      </c>
      <c r="BK248" s="230">
        <f>ROUND(I248*H248,2)</f>
        <v>0</v>
      </c>
      <c r="BL248" s="17" t="s">
        <v>220</v>
      </c>
      <c r="BM248" s="229" t="s">
        <v>918</v>
      </c>
    </row>
    <row r="249" spans="1:47" s="2" customFormat="1" ht="12">
      <c r="A249" s="38"/>
      <c r="B249" s="39"/>
      <c r="C249" s="40"/>
      <c r="D249" s="231" t="s">
        <v>142</v>
      </c>
      <c r="E249" s="40"/>
      <c r="F249" s="232" t="s">
        <v>917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142</v>
      </c>
      <c r="AU249" s="17" t="s">
        <v>81</v>
      </c>
    </row>
    <row r="250" spans="1:65" s="2" customFormat="1" ht="24.15" customHeight="1">
      <c r="A250" s="38"/>
      <c r="B250" s="39"/>
      <c r="C250" s="218" t="s">
        <v>340</v>
      </c>
      <c r="D250" s="218" t="s">
        <v>135</v>
      </c>
      <c r="E250" s="219" t="s">
        <v>919</v>
      </c>
      <c r="F250" s="220" t="s">
        <v>920</v>
      </c>
      <c r="G250" s="221" t="s">
        <v>149</v>
      </c>
      <c r="H250" s="222">
        <v>5</v>
      </c>
      <c r="I250" s="223"/>
      <c r="J250" s="224">
        <f>ROUND(I250*H250,2)</f>
        <v>0</v>
      </c>
      <c r="K250" s="220" t="s">
        <v>1</v>
      </c>
      <c r="L250" s="44"/>
      <c r="M250" s="225" t="s">
        <v>1</v>
      </c>
      <c r="N250" s="226" t="s">
        <v>39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220</v>
      </c>
      <c r="AT250" s="229" t="s">
        <v>135</v>
      </c>
      <c r="AU250" s="229" t="s">
        <v>81</v>
      </c>
      <c r="AY250" s="17" t="s">
        <v>131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89</v>
      </c>
      <c r="BK250" s="230">
        <f>ROUND(I250*H250,2)</f>
        <v>0</v>
      </c>
      <c r="BL250" s="17" t="s">
        <v>220</v>
      </c>
      <c r="BM250" s="229" t="s">
        <v>921</v>
      </c>
    </row>
    <row r="251" spans="1:47" s="2" customFormat="1" ht="12">
      <c r="A251" s="38"/>
      <c r="B251" s="39"/>
      <c r="C251" s="40"/>
      <c r="D251" s="231" t="s">
        <v>142</v>
      </c>
      <c r="E251" s="40"/>
      <c r="F251" s="232" t="s">
        <v>920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142</v>
      </c>
      <c r="AU251" s="17" t="s">
        <v>81</v>
      </c>
    </row>
    <row r="252" spans="1:65" s="2" customFormat="1" ht="24.15" customHeight="1">
      <c r="A252" s="38"/>
      <c r="B252" s="39"/>
      <c r="C252" s="218" t="s">
        <v>310</v>
      </c>
      <c r="D252" s="218" t="s">
        <v>135</v>
      </c>
      <c r="E252" s="219" t="s">
        <v>922</v>
      </c>
      <c r="F252" s="220" t="s">
        <v>923</v>
      </c>
      <c r="G252" s="221" t="s">
        <v>149</v>
      </c>
      <c r="H252" s="222">
        <v>4</v>
      </c>
      <c r="I252" s="223"/>
      <c r="J252" s="224">
        <f>ROUND(I252*H252,2)</f>
        <v>0</v>
      </c>
      <c r="K252" s="220" t="s">
        <v>1</v>
      </c>
      <c r="L252" s="44"/>
      <c r="M252" s="225" t="s">
        <v>1</v>
      </c>
      <c r="N252" s="226" t="s">
        <v>39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220</v>
      </c>
      <c r="AT252" s="229" t="s">
        <v>135</v>
      </c>
      <c r="AU252" s="229" t="s">
        <v>81</v>
      </c>
      <c r="AY252" s="17" t="s">
        <v>131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89</v>
      </c>
      <c r="BK252" s="230">
        <f>ROUND(I252*H252,2)</f>
        <v>0</v>
      </c>
      <c r="BL252" s="17" t="s">
        <v>220</v>
      </c>
      <c r="BM252" s="229" t="s">
        <v>924</v>
      </c>
    </row>
    <row r="253" spans="1:47" s="2" customFormat="1" ht="12">
      <c r="A253" s="38"/>
      <c r="B253" s="39"/>
      <c r="C253" s="40"/>
      <c r="D253" s="231" t="s">
        <v>142</v>
      </c>
      <c r="E253" s="40"/>
      <c r="F253" s="232" t="s">
        <v>923</v>
      </c>
      <c r="G253" s="40"/>
      <c r="H253" s="40"/>
      <c r="I253" s="233"/>
      <c r="J253" s="40"/>
      <c r="K253" s="40"/>
      <c r="L253" s="44"/>
      <c r="M253" s="234"/>
      <c r="N253" s="23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142</v>
      </c>
      <c r="AU253" s="17" t="s">
        <v>81</v>
      </c>
    </row>
    <row r="254" spans="1:65" s="2" customFormat="1" ht="24.15" customHeight="1">
      <c r="A254" s="38"/>
      <c r="B254" s="39"/>
      <c r="C254" s="218" t="s">
        <v>335</v>
      </c>
      <c r="D254" s="218" t="s">
        <v>135</v>
      </c>
      <c r="E254" s="219" t="s">
        <v>925</v>
      </c>
      <c r="F254" s="220" t="s">
        <v>926</v>
      </c>
      <c r="G254" s="221" t="s">
        <v>149</v>
      </c>
      <c r="H254" s="222">
        <v>3</v>
      </c>
      <c r="I254" s="223"/>
      <c r="J254" s="224">
        <f>ROUND(I254*H254,2)</f>
        <v>0</v>
      </c>
      <c r="K254" s="220" t="s">
        <v>1</v>
      </c>
      <c r="L254" s="44"/>
      <c r="M254" s="225" t="s">
        <v>1</v>
      </c>
      <c r="N254" s="226" t="s">
        <v>39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220</v>
      </c>
      <c r="AT254" s="229" t="s">
        <v>135</v>
      </c>
      <c r="AU254" s="229" t="s">
        <v>81</v>
      </c>
      <c r="AY254" s="17" t="s">
        <v>131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89</v>
      </c>
      <c r="BK254" s="230">
        <f>ROUND(I254*H254,2)</f>
        <v>0</v>
      </c>
      <c r="BL254" s="17" t="s">
        <v>220</v>
      </c>
      <c r="BM254" s="229" t="s">
        <v>927</v>
      </c>
    </row>
    <row r="255" spans="1:47" s="2" customFormat="1" ht="12">
      <c r="A255" s="38"/>
      <c r="B255" s="39"/>
      <c r="C255" s="40"/>
      <c r="D255" s="231" t="s">
        <v>142</v>
      </c>
      <c r="E255" s="40"/>
      <c r="F255" s="232" t="s">
        <v>926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142</v>
      </c>
      <c r="AU255" s="17" t="s">
        <v>81</v>
      </c>
    </row>
    <row r="256" spans="1:65" s="2" customFormat="1" ht="24.15" customHeight="1">
      <c r="A256" s="38"/>
      <c r="B256" s="39"/>
      <c r="C256" s="218" t="s">
        <v>623</v>
      </c>
      <c r="D256" s="218" t="s">
        <v>135</v>
      </c>
      <c r="E256" s="219" t="s">
        <v>928</v>
      </c>
      <c r="F256" s="220" t="s">
        <v>929</v>
      </c>
      <c r="G256" s="221" t="s">
        <v>206</v>
      </c>
      <c r="H256" s="222">
        <v>1</v>
      </c>
      <c r="I256" s="223"/>
      <c r="J256" s="224">
        <f>ROUND(I256*H256,2)</f>
        <v>0</v>
      </c>
      <c r="K256" s="220" t="s">
        <v>1</v>
      </c>
      <c r="L256" s="44"/>
      <c r="M256" s="225" t="s">
        <v>1</v>
      </c>
      <c r="N256" s="226" t="s">
        <v>39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220</v>
      </c>
      <c r="AT256" s="229" t="s">
        <v>135</v>
      </c>
      <c r="AU256" s="229" t="s">
        <v>81</v>
      </c>
      <c r="AY256" s="17" t="s">
        <v>131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89</v>
      </c>
      <c r="BK256" s="230">
        <f>ROUND(I256*H256,2)</f>
        <v>0</v>
      </c>
      <c r="BL256" s="17" t="s">
        <v>220</v>
      </c>
      <c r="BM256" s="229" t="s">
        <v>930</v>
      </c>
    </row>
    <row r="257" spans="1:47" s="2" customFormat="1" ht="12">
      <c r="A257" s="38"/>
      <c r="B257" s="39"/>
      <c r="C257" s="40"/>
      <c r="D257" s="231" t="s">
        <v>142</v>
      </c>
      <c r="E257" s="40"/>
      <c r="F257" s="232" t="s">
        <v>929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142</v>
      </c>
      <c r="AU257" s="17" t="s">
        <v>81</v>
      </c>
    </row>
    <row r="258" spans="1:65" s="2" customFormat="1" ht="24.15" customHeight="1">
      <c r="A258" s="38"/>
      <c r="B258" s="39"/>
      <c r="C258" s="218" t="s">
        <v>628</v>
      </c>
      <c r="D258" s="218" t="s">
        <v>135</v>
      </c>
      <c r="E258" s="219" t="s">
        <v>931</v>
      </c>
      <c r="F258" s="220" t="s">
        <v>932</v>
      </c>
      <c r="G258" s="221" t="s">
        <v>206</v>
      </c>
      <c r="H258" s="222">
        <v>1</v>
      </c>
      <c r="I258" s="223"/>
      <c r="J258" s="224">
        <f>ROUND(I258*H258,2)</f>
        <v>0</v>
      </c>
      <c r="K258" s="220" t="s">
        <v>1</v>
      </c>
      <c r="L258" s="44"/>
      <c r="M258" s="225" t="s">
        <v>1</v>
      </c>
      <c r="N258" s="226" t="s">
        <v>39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220</v>
      </c>
      <c r="AT258" s="229" t="s">
        <v>135</v>
      </c>
      <c r="AU258" s="229" t="s">
        <v>81</v>
      </c>
      <c r="AY258" s="17" t="s">
        <v>131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89</v>
      </c>
      <c r="BK258" s="230">
        <f>ROUND(I258*H258,2)</f>
        <v>0</v>
      </c>
      <c r="BL258" s="17" t="s">
        <v>220</v>
      </c>
      <c r="BM258" s="229" t="s">
        <v>933</v>
      </c>
    </row>
    <row r="259" spans="1:47" s="2" customFormat="1" ht="12">
      <c r="A259" s="38"/>
      <c r="B259" s="39"/>
      <c r="C259" s="40"/>
      <c r="D259" s="231" t="s">
        <v>142</v>
      </c>
      <c r="E259" s="40"/>
      <c r="F259" s="232" t="s">
        <v>932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142</v>
      </c>
      <c r="AU259" s="17" t="s">
        <v>81</v>
      </c>
    </row>
    <row r="260" spans="1:65" s="2" customFormat="1" ht="24.15" customHeight="1">
      <c r="A260" s="38"/>
      <c r="B260" s="39"/>
      <c r="C260" s="218" t="s">
        <v>134</v>
      </c>
      <c r="D260" s="218" t="s">
        <v>135</v>
      </c>
      <c r="E260" s="219" t="s">
        <v>934</v>
      </c>
      <c r="F260" s="220" t="s">
        <v>935</v>
      </c>
      <c r="G260" s="221" t="s">
        <v>206</v>
      </c>
      <c r="H260" s="222">
        <v>1</v>
      </c>
      <c r="I260" s="223"/>
      <c r="J260" s="224">
        <f>ROUND(I260*H260,2)</f>
        <v>0</v>
      </c>
      <c r="K260" s="220" t="s">
        <v>1</v>
      </c>
      <c r="L260" s="44"/>
      <c r="M260" s="225" t="s">
        <v>1</v>
      </c>
      <c r="N260" s="226" t="s">
        <v>39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220</v>
      </c>
      <c r="AT260" s="229" t="s">
        <v>135</v>
      </c>
      <c r="AU260" s="229" t="s">
        <v>81</v>
      </c>
      <c r="AY260" s="17" t="s">
        <v>131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89</v>
      </c>
      <c r="BK260" s="230">
        <f>ROUND(I260*H260,2)</f>
        <v>0</v>
      </c>
      <c r="BL260" s="17" t="s">
        <v>220</v>
      </c>
      <c r="BM260" s="229" t="s">
        <v>936</v>
      </c>
    </row>
    <row r="261" spans="1:47" s="2" customFormat="1" ht="12">
      <c r="A261" s="38"/>
      <c r="B261" s="39"/>
      <c r="C261" s="40"/>
      <c r="D261" s="231" t="s">
        <v>142</v>
      </c>
      <c r="E261" s="40"/>
      <c r="F261" s="232" t="s">
        <v>935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142</v>
      </c>
      <c r="AU261" s="17" t="s">
        <v>81</v>
      </c>
    </row>
    <row r="262" spans="1:65" s="2" customFormat="1" ht="24.15" customHeight="1">
      <c r="A262" s="38"/>
      <c r="B262" s="39"/>
      <c r="C262" s="218" t="s">
        <v>146</v>
      </c>
      <c r="D262" s="218" t="s">
        <v>135</v>
      </c>
      <c r="E262" s="219" t="s">
        <v>937</v>
      </c>
      <c r="F262" s="220" t="s">
        <v>938</v>
      </c>
      <c r="G262" s="221" t="s">
        <v>149</v>
      </c>
      <c r="H262" s="222">
        <v>19</v>
      </c>
      <c r="I262" s="223"/>
      <c r="J262" s="224">
        <f>ROUND(I262*H262,2)</f>
        <v>0</v>
      </c>
      <c r="K262" s="220" t="s">
        <v>1</v>
      </c>
      <c r="L262" s="44"/>
      <c r="M262" s="225" t="s">
        <v>1</v>
      </c>
      <c r="N262" s="226" t="s">
        <v>39</v>
      </c>
      <c r="O262" s="91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220</v>
      </c>
      <c r="AT262" s="229" t="s">
        <v>135</v>
      </c>
      <c r="AU262" s="229" t="s">
        <v>81</v>
      </c>
      <c r="AY262" s="17" t="s">
        <v>131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89</v>
      </c>
      <c r="BK262" s="230">
        <f>ROUND(I262*H262,2)</f>
        <v>0</v>
      </c>
      <c r="BL262" s="17" t="s">
        <v>220</v>
      </c>
      <c r="BM262" s="229" t="s">
        <v>939</v>
      </c>
    </row>
    <row r="263" spans="1:47" s="2" customFormat="1" ht="12">
      <c r="A263" s="38"/>
      <c r="B263" s="39"/>
      <c r="C263" s="40"/>
      <c r="D263" s="231" t="s">
        <v>142</v>
      </c>
      <c r="E263" s="40"/>
      <c r="F263" s="232" t="s">
        <v>938</v>
      </c>
      <c r="G263" s="40"/>
      <c r="H263" s="40"/>
      <c r="I263" s="233"/>
      <c r="J263" s="40"/>
      <c r="K263" s="40"/>
      <c r="L263" s="44"/>
      <c r="M263" s="234"/>
      <c r="N263" s="23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142</v>
      </c>
      <c r="AU263" s="17" t="s">
        <v>81</v>
      </c>
    </row>
    <row r="264" spans="1:65" s="2" customFormat="1" ht="16.5" customHeight="1">
      <c r="A264" s="38"/>
      <c r="B264" s="39"/>
      <c r="C264" s="218" t="s">
        <v>273</v>
      </c>
      <c r="D264" s="218" t="s">
        <v>135</v>
      </c>
      <c r="E264" s="219" t="s">
        <v>940</v>
      </c>
      <c r="F264" s="220" t="s">
        <v>940</v>
      </c>
      <c r="G264" s="221" t="s">
        <v>941</v>
      </c>
      <c r="H264" s="222">
        <v>1</v>
      </c>
      <c r="I264" s="223"/>
      <c r="J264" s="224">
        <f>ROUND(I264*H264,2)</f>
        <v>0</v>
      </c>
      <c r="K264" s="220" t="s">
        <v>1</v>
      </c>
      <c r="L264" s="44"/>
      <c r="M264" s="225" t="s">
        <v>1</v>
      </c>
      <c r="N264" s="226" t="s">
        <v>39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220</v>
      </c>
      <c r="AT264" s="229" t="s">
        <v>135</v>
      </c>
      <c r="AU264" s="229" t="s">
        <v>81</v>
      </c>
      <c r="AY264" s="17" t="s">
        <v>131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89</v>
      </c>
      <c r="BK264" s="230">
        <f>ROUND(I264*H264,2)</f>
        <v>0</v>
      </c>
      <c r="BL264" s="17" t="s">
        <v>220</v>
      </c>
      <c r="BM264" s="229" t="s">
        <v>942</v>
      </c>
    </row>
    <row r="265" spans="1:47" s="2" customFormat="1" ht="12">
      <c r="A265" s="38"/>
      <c r="B265" s="39"/>
      <c r="C265" s="40"/>
      <c r="D265" s="231" t="s">
        <v>142</v>
      </c>
      <c r="E265" s="40"/>
      <c r="F265" s="232" t="s">
        <v>940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142</v>
      </c>
      <c r="AU265" s="17" t="s">
        <v>81</v>
      </c>
    </row>
    <row r="266" spans="1:63" s="12" customFormat="1" ht="25.9" customHeight="1">
      <c r="A266" s="12"/>
      <c r="B266" s="202"/>
      <c r="C266" s="203"/>
      <c r="D266" s="204" t="s">
        <v>72</v>
      </c>
      <c r="E266" s="205" t="s">
        <v>308</v>
      </c>
      <c r="F266" s="205" t="s">
        <v>943</v>
      </c>
      <c r="G266" s="203"/>
      <c r="H266" s="203"/>
      <c r="I266" s="206"/>
      <c r="J266" s="207">
        <f>BK266</f>
        <v>0</v>
      </c>
      <c r="K266" s="203"/>
      <c r="L266" s="208"/>
      <c r="M266" s="209"/>
      <c r="N266" s="210"/>
      <c r="O266" s="210"/>
      <c r="P266" s="211">
        <f>SUM(P267:P284)</f>
        <v>0</v>
      </c>
      <c r="Q266" s="210"/>
      <c r="R266" s="211">
        <f>SUM(R267:R284)</f>
        <v>0</v>
      </c>
      <c r="S266" s="210"/>
      <c r="T266" s="212">
        <f>SUM(T267:T284)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89</v>
      </c>
      <c r="AT266" s="214" t="s">
        <v>72</v>
      </c>
      <c r="AU266" s="214" t="s">
        <v>73</v>
      </c>
      <c r="AY266" s="213" t="s">
        <v>131</v>
      </c>
      <c r="BK266" s="215">
        <f>SUM(BK267:BK284)</f>
        <v>0</v>
      </c>
    </row>
    <row r="267" spans="1:65" s="2" customFormat="1" ht="44.25" customHeight="1">
      <c r="A267" s="38"/>
      <c r="B267" s="39"/>
      <c r="C267" s="218" t="s">
        <v>288</v>
      </c>
      <c r="D267" s="218" t="s">
        <v>135</v>
      </c>
      <c r="E267" s="219" t="s">
        <v>944</v>
      </c>
      <c r="F267" s="220" t="s">
        <v>945</v>
      </c>
      <c r="G267" s="221" t="s">
        <v>149</v>
      </c>
      <c r="H267" s="222">
        <v>20</v>
      </c>
      <c r="I267" s="223"/>
      <c r="J267" s="224">
        <f>ROUND(I267*H267,2)</f>
        <v>0</v>
      </c>
      <c r="K267" s="220" t="s">
        <v>1</v>
      </c>
      <c r="L267" s="44"/>
      <c r="M267" s="225" t="s">
        <v>1</v>
      </c>
      <c r="N267" s="226" t="s">
        <v>39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220</v>
      </c>
      <c r="AT267" s="229" t="s">
        <v>135</v>
      </c>
      <c r="AU267" s="229" t="s">
        <v>81</v>
      </c>
      <c r="AY267" s="17" t="s">
        <v>131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89</v>
      </c>
      <c r="BK267" s="230">
        <f>ROUND(I267*H267,2)</f>
        <v>0</v>
      </c>
      <c r="BL267" s="17" t="s">
        <v>220</v>
      </c>
      <c r="BM267" s="229" t="s">
        <v>946</v>
      </c>
    </row>
    <row r="268" spans="1:47" s="2" customFormat="1" ht="12">
      <c r="A268" s="38"/>
      <c r="B268" s="39"/>
      <c r="C268" s="40"/>
      <c r="D268" s="231" t="s">
        <v>142</v>
      </c>
      <c r="E268" s="40"/>
      <c r="F268" s="232" t="s">
        <v>945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142</v>
      </c>
      <c r="AU268" s="17" t="s">
        <v>81</v>
      </c>
    </row>
    <row r="269" spans="1:65" s="2" customFormat="1" ht="37.8" customHeight="1">
      <c r="A269" s="38"/>
      <c r="B269" s="39"/>
      <c r="C269" s="218" t="s">
        <v>283</v>
      </c>
      <c r="D269" s="218" t="s">
        <v>135</v>
      </c>
      <c r="E269" s="219" t="s">
        <v>947</v>
      </c>
      <c r="F269" s="220" t="s">
        <v>948</v>
      </c>
      <c r="G269" s="221" t="s">
        <v>149</v>
      </c>
      <c r="H269" s="222">
        <v>20</v>
      </c>
      <c r="I269" s="223"/>
      <c r="J269" s="224">
        <f>ROUND(I269*H269,2)</f>
        <v>0</v>
      </c>
      <c r="K269" s="220" t="s">
        <v>1</v>
      </c>
      <c r="L269" s="44"/>
      <c r="M269" s="225" t="s">
        <v>1</v>
      </c>
      <c r="N269" s="226" t="s">
        <v>39</v>
      </c>
      <c r="O269" s="91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220</v>
      </c>
      <c r="AT269" s="229" t="s">
        <v>135</v>
      </c>
      <c r="AU269" s="229" t="s">
        <v>81</v>
      </c>
      <c r="AY269" s="17" t="s">
        <v>131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89</v>
      </c>
      <c r="BK269" s="230">
        <f>ROUND(I269*H269,2)</f>
        <v>0</v>
      </c>
      <c r="BL269" s="17" t="s">
        <v>220</v>
      </c>
      <c r="BM269" s="229" t="s">
        <v>949</v>
      </c>
    </row>
    <row r="270" spans="1:47" s="2" customFormat="1" ht="12">
      <c r="A270" s="38"/>
      <c r="B270" s="39"/>
      <c r="C270" s="40"/>
      <c r="D270" s="231" t="s">
        <v>142</v>
      </c>
      <c r="E270" s="40"/>
      <c r="F270" s="232" t="s">
        <v>948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142</v>
      </c>
      <c r="AU270" s="17" t="s">
        <v>81</v>
      </c>
    </row>
    <row r="271" spans="1:65" s="2" customFormat="1" ht="33" customHeight="1">
      <c r="A271" s="38"/>
      <c r="B271" s="39"/>
      <c r="C271" s="218" t="s">
        <v>278</v>
      </c>
      <c r="D271" s="218" t="s">
        <v>135</v>
      </c>
      <c r="E271" s="219" t="s">
        <v>950</v>
      </c>
      <c r="F271" s="220" t="s">
        <v>951</v>
      </c>
      <c r="G271" s="221" t="s">
        <v>149</v>
      </c>
      <c r="H271" s="222">
        <v>20</v>
      </c>
      <c r="I271" s="223"/>
      <c r="J271" s="224">
        <f>ROUND(I271*H271,2)</f>
        <v>0</v>
      </c>
      <c r="K271" s="220" t="s">
        <v>1</v>
      </c>
      <c r="L271" s="44"/>
      <c r="M271" s="225" t="s">
        <v>1</v>
      </c>
      <c r="N271" s="226" t="s">
        <v>39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220</v>
      </c>
      <c r="AT271" s="229" t="s">
        <v>135</v>
      </c>
      <c r="AU271" s="229" t="s">
        <v>81</v>
      </c>
      <c r="AY271" s="17" t="s">
        <v>131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89</v>
      </c>
      <c r="BK271" s="230">
        <f>ROUND(I271*H271,2)</f>
        <v>0</v>
      </c>
      <c r="BL271" s="17" t="s">
        <v>220</v>
      </c>
      <c r="BM271" s="229" t="s">
        <v>952</v>
      </c>
    </row>
    <row r="272" spans="1:47" s="2" customFormat="1" ht="12">
      <c r="A272" s="38"/>
      <c r="B272" s="39"/>
      <c r="C272" s="40"/>
      <c r="D272" s="231" t="s">
        <v>142</v>
      </c>
      <c r="E272" s="40"/>
      <c r="F272" s="232" t="s">
        <v>951</v>
      </c>
      <c r="G272" s="40"/>
      <c r="H272" s="40"/>
      <c r="I272" s="233"/>
      <c r="J272" s="40"/>
      <c r="K272" s="40"/>
      <c r="L272" s="44"/>
      <c r="M272" s="234"/>
      <c r="N272" s="23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142</v>
      </c>
      <c r="AU272" s="17" t="s">
        <v>81</v>
      </c>
    </row>
    <row r="273" spans="1:65" s="2" customFormat="1" ht="16.5" customHeight="1">
      <c r="A273" s="38"/>
      <c r="B273" s="39"/>
      <c r="C273" s="218" t="s">
        <v>298</v>
      </c>
      <c r="D273" s="218" t="s">
        <v>135</v>
      </c>
      <c r="E273" s="219" t="s">
        <v>953</v>
      </c>
      <c r="F273" s="220" t="s">
        <v>954</v>
      </c>
      <c r="G273" s="221" t="s">
        <v>206</v>
      </c>
      <c r="H273" s="222">
        <v>6</v>
      </c>
      <c r="I273" s="223"/>
      <c r="J273" s="224">
        <f>ROUND(I273*H273,2)</f>
        <v>0</v>
      </c>
      <c r="K273" s="220" t="s">
        <v>1</v>
      </c>
      <c r="L273" s="44"/>
      <c r="M273" s="225" t="s">
        <v>1</v>
      </c>
      <c r="N273" s="226" t="s">
        <v>39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220</v>
      </c>
      <c r="AT273" s="229" t="s">
        <v>135</v>
      </c>
      <c r="AU273" s="229" t="s">
        <v>81</v>
      </c>
      <c r="AY273" s="17" t="s">
        <v>131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89</v>
      </c>
      <c r="BK273" s="230">
        <f>ROUND(I273*H273,2)</f>
        <v>0</v>
      </c>
      <c r="BL273" s="17" t="s">
        <v>220</v>
      </c>
      <c r="BM273" s="229" t="s">
        <v>955</v>
      </c>
    </row>
    <row r="274" spans="1:47" s="2" customFormat="1" ht="12">
      <c r="A274" s="38"/>
      <c r="B274" s="39"/>
      <c r="C274" s="40"/>
      <c r="D274" s="231" t="s">
        <v>142</v>
      </c>
      <c r="E274" s="40"/>
      <c r="F274" s="232" t="s">
        <v>954</v>
      </c>
      <c r="G274" s="40"/>
      <c r="H274" s="40"/>
      <c r="I274" s="233"/>
      <c r="J274" s="40"/>
      <c r="K274" s="40"/>
      <c r="L274" s="44"/>
      <c r="M274" s="234"/>
      <c r="N274" s="23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142</v>
      </c>
      <c r="AU274" s="17" t="s">
        <v>81</v>
      </c>
    </row>
    <row r="275" spans="1:65" s="2" customFormat="1" ht="33" customHeight="1">
      <c r="A275" s="38"/>
      <c r="B275" s="39"/>
      <c r="C275" s="218" t="s">
        <v>303</v>
      </c>
      <c r="D275" s="218" t="s">
        <v>135</v>
      </c>
      <c r="E275" s="219" t="s">
        <v>956</v>
      </c>
      <c r="F275" s="220" t="s">
        <v>957</v>
      </c>
      <c r="G275" s="221" t="s">
        <v>206</v>
      </c>
      <c r="H275" s="222">
        <v>6</v>
      </c>
      <c r="I275" s="223"/>
      <c r="J275" s="224">
        <f>ROUND(I275*H275,2)</f>
        <v>0</v>
      </c>
      <c r="K275" s="220" t="s">
        <v>1</v>
      </c>
      <c r="L275" s="44"/>
      <c r="M275" s="225" t="s">
        <v>1</v>
      </c>
      <c r="N275" s="226" t="s">
        <v>39</v>
      </c>
      <c r="O275" s="91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220</v>
      </c>
      <c r="AT275" s="229" t="s">
        <v>135</v>
      </c>
      <c r="AU275" s="229" t="s">
        <v>81</v>
      </c>
      <c r="AY275" s="17" t="s">
        <v>131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89</v>
      </c>
      <c r="BK275" s="230">
        <f>ROUND(I275*H275,2)</f>
        <v>0</v>
      </c>
      <c r="BL275" s="17" t="s">
        <v>220</v>
      </c>
      <c r="BM275" s="229" t="s">
        <v>958</v>
      </c>
    </row>
    <row r="276" spans="1:47" s="2" customFormat="1" ht="12">
      <c r="A276" s="38"/>
      <c r="B276" s="39"/>
      <c r="C276" s="40"/>
      <c r="D276" s="231" t="s">
        <v>142</v>
      </c>
      <c r="E276" s="40"/>
      <c r="F276" s="232" t="s">
        <v>957</v>
      </c>
      <c r="G276" s="40"/>
      <c r="H276" s="40"/>
      <c r="I276" s="233"/>
      <c r="J276" s="40"/>
      <c r="K276" s="40"/>
      <c r="L276" s="44"/>
      <c r="M276" s="234"/>
      <c r="N276" s="235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142</v>
      </c>
      <c r="AU276" s="17" t="s">
        <v>81</v>
      </c>
    </row>
    <row r="277" spans="1:65" s="2" customFormat="1" ht="16.5" customHeight="1">
      <c r="A277" s="38"/>
      <c r="B277" s="39"/>
      <c r="C277" s="218" t="s">
        <v>293</v>
      </c>
      <c r="D277" s="218" t="s">
        <v>135</v>
      </c>
      <c r="E277" s="219" t="s">
        <v>959</v>
      </c>
      <c r="F277" s="220" t="s">
        <v>960</v>
      </c>
      <c r="G277" s="221" t="s">
        <v>206</v>
      </c>
      <c r="H277" s="222">
        <v>1</v>
      </c>
      <c r="I277" s="223"/>
      <c r="J277" s="224">
        <f>ROUND(I277*H277,2)</f>
        <v>0</v>
      </c>
      <c r="K277" s="220" t="s">
        <v>1</v>
      </c>
      <c r="L277" s="44"/>
      <c r="M277" s="225" t="s">
        <v>1</v>
      </c>
      <c r="N277" s="226" t="s">
        <v>39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220</v>
      </c>
      <c r="AT277" s="229" t="s">
        <v>135</v>
      </c>
      <c r="AU277" s="229" t="s">
        <v>81</v>
      </c>
      <c r="AY277" s="17" t="s">
        <v>131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89</v>
      </c>
      <c r="BK277" s="230">
        <f>ROUND(I277*H277,2)</f>
        <v>0</v>
      </c>
      <c r="BL277" s="17" t="s">
        <v>220</v>
      </c>
      <c r="BM277" s="229" t="s">
        <v>961</v>
      </c>
    </row>
    <row r="278" spans="1:47" s="2" customFormat="1" ht="12">
      <c r="A278" s="38"/>
      <c r="B278" s="39"/>
      <c r="C278" s="40"/>
      <c r="D278" s="231" t="s">
        <v>142</v>
      </c>
      <c r="E278" s="40"/>
      <c r="F278" s="232" t="s">
        <v>960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142</v>
      </c>
      <c r="AU278" s="17" t="s">
        <v>81</v>
      </c>
    </row>
    <row r="279" spans="1:65" s="2" customFormat="1" ht="24.15" customHeight="1">
      <c r="A279" s="38"/>
      <c r="B279" s="39"/>
      <c r="C279" s="218" t="s">
        <v>320</v>
      </c>
      <c r="D279" s="218" t="s">
        <v>135</v>
      </c>
      <c r="E279" s="219" t="s">
        <v>962</v>
      </c>
      <c r="F279" s="220" t="s">
        <v>963</v>
      </c>
      <c r="G279" s="221" t="s">
        <v>149</v>
      </c>
      <c r="H279" s="222">
        <v>20</v>
      </c>
      <c r="I279" s="223"/>
      <c r="J279" s="224">
        <f>ROUND(I279*H279,2)</f>
        <v>0</v>
      </c>
      <c r="K279" s="220" t="s">
        <v>1</v>
      </c>
      <c r="L279" s="44"/>
      <c r="M279" s="225" t="s">
        <v>1</v>
      </c>
      <c r="N279" s="226" t="s">
        <v>39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220</v>
      </c>
      <c r="AT279" s="229" t="s">
        <v>135</v>
      </c>
      <c r="AU279" s="229" t="s">
        <v>81</v>
      </c>
      <c r="AY279" s="17" t="s">
        <v>131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89</v>
      </c>
      <c r="BK279" s="230">
        <f>ROUND(I279*H279,2)</f>
        <v>0</v>
      </c>
      <c r="BL279" s="17" t="s">
        <v>220</v>
      </c>
      <c r="BM279" s="229" t="s">
        <v>964</v>
      </c>
    </row>
    <row r="280" spans="1:47" s="2" customFormat="1" ht="12">
      <c r="A280" s="38"/>
      <c r="B280" s="39"/>
      <c r="C280" s="40"/>
      <c r="D280" s="231" t="s">
        <v>142</v>
      </c>
      <c r="E280" s="40"/>
      <c r="F280" s="232" t="s">
        <v>963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142</v>
      </c>
      <c r="AU280" s="17" t="s">
        <v>81</v>
      </c>
    </row>
    <row r="281" spans="1:65" s="2" customFormat="1" ht="24.15" customHeight="1">
      <c r="A281" s="38"/>
      <c r="B281" s="39"/>
      <c r="C281" s="218" t="s">
        <v>315</v>
      </c>
      <c r="D281" s="218" t="s">
        <v>135</v>
      </c>
      <c r="E281" s="219" t="s">
        <v>965</v>
      </c>
      <c r="F281" s="220" t="s">
        <v>966</v>
      </c>
      <c r="G281" s="221" t="s">
        <v>206</v>
      </c>
      <c r="H281" s="222">
        <v>2</v>
      </c>
      <c r="I281" s="223"/>
      <c r="J281" s="224">
        <f>ROUND(I281*H281,2)</f>
        <v>0</v>
      </c>
      <c r="K281" s="220" t="s">
        <v>1</v>
      </c>
      <c r="L281" s="44"/>
      <c r="M281" s="225" t="s">
        <v>1</v>
      </c>
      <c r="N281" s="226" t="s">
        <v>39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220</v>
      </c>
      <c r="AT281" s="229" t="s">
        <v>135</v>
      </c>
      <c r="AU281" s="229" t="s">
        <v>81</v>
      </c>
      <c r="AY281" s="17" t="s">
        <v>131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89</v>
      </c>
      <c r="BK281" s="230">
        <f>ROUND(I281*H281,2)</f>
        <v>0</v>
      </c>
      <c r="BL281" s="17" t="s">
        <v>220</v>
      </c>
      <c r="BM281" s="229" t="s">
        <v>967</v>
      </c>
    </row>
    <row r="282" spans="1:47" s="2" customFormat="1" ht="12">
      <c r="A282" s="38"/>
      <c r="B282" s="39"/>
      <c r="C282" s="40"/>
      <c r="D282" s="231" t="s">
        <v>142</v>
      </c>
      <c r="E282" s="40"/>
      <c r="F282" s="232" t="s">
        <v>966</v>
      </c>
      <c r="G282" s="40"/>
      <c r="H282" s="40"/>
      <c r="I282" s="233"/>
      <c r="J282" s="40"/>
      <c r="K282" s="40"/>
      <c r="L282" s="44"/>
      <c r="M282" s="234"/>
      <c r="N282" s="23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142</v>
      </c>
      <c r="AU282" s="17" t="s">
        <v>81</v>
      </c>
    </row>
    <row r="283" spans="1:65" s="2" customFormat="1" ht="16.5" customHeight="1">
      <c r="A283" s="38"/>
      <c r="B283" s="39"/>
      <c r="C283" s="218" t="s">
        <v>799</v>
      </c>
      <c r="D283" s="218" t="s">
        <v>135</v>
      </c>
      <c r="E283" s="219" t="s">
        <v>968</v>
      </c>
      <c r="F283" s="220" t="s">
        <v>940</v>
      </c>
      <c r="G283" s="221" t="s">
        <v>941</v>
      </c>
      <c r="H283" s="222">
        <v>1</v>
      </c>
      <c r="I283" s="223"/>
      <c r="J283" s="224">
        <f>ROUND(I283*H283,2)</f>
        <v>0</v>
      </c>
      <c r="K283" s="220" t="s">
        <v>1</v>
      </c>
      <c r="L283" s="44"/>
      <c r="M283" s="225" t="s">
        <v>1</v>
      </c>
      <c r="N283" s="226" t="s">
        <v>39</v>
      </c>
      <c r="O283" s="91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220</v>
      </c>
      <c r="AT283" s="229" t="s">
        <v>135</v>
      </c>
      <c r="AU283" s="229" t="s">
        <v>81</v>
      </c>
      <c r="AY283" s="17" t="s">
        <v>131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89</v>
      </c>
      <c r="BK283" s="230">
        <f>ROUND(I283*H283,2)</f>
        <v>0</v>
      </c>
      <c r="BL283" s="17" t="s">
        <v>220</v>
      </c>
      <c r="BM283" s="229" t="s">
        <v>969</v>
      </c>
    </row>
    <row r="284" spans="1:47" s="2" customFormat="1" ht="12">
      <c r="A284" s="38"/>
      <c r="B284" s="39"/>
      <c r="C284" s="40"/>
      <c r="D284" s="231" t="s">
        <v>142</v>
      </c>
      <c r="E284" s="40"/>
      <c r="F284" s="232" t="s">
        <v>940</v>
      </c>
      <c r="G284" s="40"/>
      <c r="H284" s="40"/>
      <c r="I284" s="233"/>
      <c r="J284" s="40"/>
      <c r="K284" s="40"/>
      <c r="L284" s="44"/>
      <c r="M284" s="234"/>
      <c r="N284" s="23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142</v>
      </c>
      <c r="AU284" s="17" t="s">
        <v>81</v>
      </c>
    </row>
    <row r="285" spans="1:63" s="12" customFormat="1" ht="25.9" customHeight="1">
      <c r="A285" s="12"/>
      <c r="B285" s="202"/>
      <c r="C285" s="203"/>
      <c r="D285" s="204" t="s">
        <v>72</v>
      </c>
      <c r="E285" s="205" t="s">
        <v>348</v>
      </c>
      <c r="F285" s="205" t="s">
        <v>970</v>
      </c>
      <c r="G285" s="203"/>
      <c r="H285" s="203"/>
      <c r="I285" s="206"/>
      <c r="J285" s="207">
        <f>BK285</f>
        <v>0</v>
      </c>
      <c r="K285" s="203"/>
      <c r="L285" s="208"/>
      <c r="M285" s="209"/>
      <c r="N285" s="210"/>
      <c r="O285" s="210"/>
      <c r="P285" s="211">
        <f>SUM(P286:P349)</f>
        <v>0</v>
      </c>
      <c r="Q285" s="210"/>
      <c r="R285" s="211">
        <f>SUM(R286:R349)</f>
        <v>0</v>
      </c>
      <c r="S285" s="210"/>
      <c r="T285" s="212">
        <f>SUM(T286:T349)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3" t="s">
        <v>89</v>
      </c>
      <c r="AT285" s="214" t="s">
        <v>72</v>
      </c>
      <c r="AU285" s="214" t="s">
        <v>73</v>
      </c>
      <c r="AY285" s="213" t="s">
        <v>131</v>
      </c>
      <c r="BK285" s="215">
        <f>SUM(BK286:BK349)</f>
        <v>0</v>
      </c>
    </row>
    <row r="286" spans="1:65" s="2" customFormat="1" ht="24.15" customHeight="1">
      <c r="A286" s="38"/>
      <c r="B286" s="39"/>
      <c r="C286" s="218" t="s">
        <v>330</v>
      </c>
      <c r="D286" s="218" t="s">
        <v>135</v>
      </c>
      <c r="E286" s="219" t="s">
        <v>971</v>
      </c>
      <c r="F286" s="220" t="s">
        <v>972</v>
      </c>
      <c r="G286" s="221" t="s">
        <v>206</v>
      </c>
      <c r="H286" s="222">
        <v>1</v>
      </c>
      <c r="I286" s="223"/>
      <c r="J286" s="224">
        <f>ROUND(I286*H286,2)</f>
        <v>0</v>
      </c>
      <c r="K286" s="220" t="s">
        <v>1</v>
      </c>
      <c r="L286" s="44"/>
      <c r="M286" s="225" t="s">
        <v>1</v>
      </c>
      <c r="N286" s="226" t="s">
        <v>39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220</v>
      </c>
      <c r="AT286" s="229" t="s">
        <v>135</v>
      </c>
      <c r="AU286" s="229" t="s">
        <v>81</v>
      </c>
      <c r="AY286" s="17" t="s">
        <v>131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89</v>
      </c>
      <c r="BK286" s="230">
        <f>ROUND(I286*H286,2)</f>
        <v>0</v>
      </c>
      <c r="BL286" s="17" t="s">
        <v>220</v>
      </c>
      <c r="BM286" s="229" t="s">
        <v>973</v>
      </c>
    </row>
    <row r="287" spans="1:47" s="2" customFormat="1" ht="12">
      <c r="A287" s="38"/>
      <c r="B287" s="39"/>
      <c r="C287" s="40"/>
      <c r="D287" s="231" t="s">
        <v>142</v>
      </c>
      <c r="E287" s="40"/>
      <c r="F287" s="232" t="s">
        <v>972</v>
      </c>
      <c r="G287" s="40"/>
      <c r="H287" s="40"/>
      <c r="I287" s="233"/>
      <c r="J287" s="40"/>
      <c r="K287" s="40"/>
      <c r="L287" s="44"/>
      <c r="M287" s="234"/>
      <c r="N287" s="23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142</v>
      </c>
      <c r="AU287" s="17" t="s">
        <v>81</v>
      </c>
    </row>
    <row r="288" spans="1:65" s="2" customFormat="1" ht="16.5" customHeight="1">
      <c r="A288" s="38"/>
      <c r="B288" s="39"/>
      <c r="C288" s="218" t="s">
        <v>344</v>
      </c>
      <c r="D288" s="218" t="s">
        <v>135</v>
      </c>
      <c r="E288" s="219" t="s">
        <v>974</v>
      </c>
      <c r="F288" s="220" t="s">
        <v>975</v>
      </c>
      <c r="G288" s="221" t="s">
        <v>366</v>
      </c>
      <c r="H288" s="222">
        <v>1</v>
      </c>
      <c r="I288" s="223"/>
      <c r="J288" s="224">
        <f>ROUND(I288*H288,2)</f>
        <v>0</v>
      </c>
      <c r="K288" s="220" t="s">
        <v>1</v>
      </c>
      <c r="L288" s="44"/>
      <c r="M288" s="225" t="s">
        <v>1</v>
      </c>
      <c r="N288" s="226" t="s">
        <v>39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220</v>
      </c>
      <c r="AT288" s="229" t="s">
        <v>135</v>
      </c>
      <c r="AU288" s="229" t="s">
        <v>81</v>
      </c>
      <c r="AY288" s="17" t="s">
        <v>131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89</v>
      </c>
      <c r="BK288" s="230">
        <f>ROUND(I288*H288,2)</f>
        <v>0</v>
      </c>
      <c r="BL288" s="17" t="s">
        <v>220</v>
      </c>
      <c r="BM288" s="229" t="s">
        <v>976</v>
      </c>
    </row>
    <row r="289" spans="1:47" s="2" customFormat="1" ht="12">
      <c r="A289" s="38"/>
      <c r="B289" s="39"/>
      <c r="C289" s="40"/>
      <c r="D289" s="231" t="s">
        <v>142</v>
      </c>
      <c r="E289" s="40"/>
      <c r="F289" s="232" t="s">
        <v>975</v>
      </c>
      <c r="G289" s="40"/>
      <c r="H289" s="40"/>
      <c r="I289" s="233"/>
      <c r="J289" s="40"/>
      <c r="K289" s="40"/>
      <c r="L289" s="44"/>
      <c r="M289" s="234"/>
      <c r="N289" s="235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142</v>
      </c>
      <c r="AU289" s="17" t="s">
        <v>81</v>
      </c>
    </row>
    <row r="290" spans="1:65" s="2" customFormat="1" ht="16.5" customHeight="1">
      <c r="A290" s="38"/>
      <c r="B290" s="39"/>
      <c r="C290" s="218" t="s">
        <v>369</v>
      </c>
      <c r="D290" s="218" t="s">
        <v>135</v>
      </c>
      <c r="E290" s="219" t="s">
        <v>977</v>
      </c>
      <c r="F290" s="220" t="s">
        <v>978</v>
      </c>
      <c r="G290" s="221" t="s">
        <v>206</v>
      </c>
      <c r="H290" s="222">
        <v>1</v>
      </c>
      <c r="I290" s="223"/>
      <c r="J290" s="224">
        <f>ROUND(I290*H290,2)</f>
        <v>0</v>
      </c>
      <c r="K290" s="220" t="s">
        <v>1</v>
      </c>
      <c r="L290" s="44"/>
      <c r="M290" s="225" t="s">
        <v>1</v>
      </c>
      <c r="N290" s="226" t="s">
        <v>39</v>
      </c>
      <c r="O290" s="91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220</v>
      </c>
      <c r="AT290" s="229" t="s">
        <v>135</v>
      </c>
      <c r="AU290" s="229" t="s">
        <v>81</v>
      </c>
      <c r="AY290" s="17" t="s">
        <v>131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89</v>
      </c>
      <c r="BK290" s="230">
        <f>ROUND(I290*H290,2)</f>
        <v>0</v>
      </c>
      <c r="BL290" s="17" t="s">
        <v>220</v>
      </c>
      <c r="BM290" s="229" t="s">
        <v>979</v>
      </c>
    </row>
    <row r="291" spans="1:47" s="2" customFormat="1" ht="12">
      <c r="A291" s="38"/>
      <c r="B291" s="39"/>
      <c r="C291" s="40"/>
      <c r="D291" s="231" t="s">
        <v>142</v>
      </c>
      <c r="E291" s="40"/>
      <c r="F291" s="232" t="s">
        <v>978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142</v>
      </c>
      <c r="AU291" s="17" t="s">
        <v>81</v>
      </c>
    </row>
    <row r="292" spans="1:65" s="2" customFormat="1" ht="16.5" customHeight="1">
      <c r="A292" s="38"/>
      <c r="B292" s="39"/>
      <c r="C292" s="218" t="s">
        <v>980</v>
      </c>
      <c r="D292" s="218" t="s">
        <v>135</v>
      </c>
      <c r="E292" s="219" t="s">
        <v>981</v>
      </c>
      <c r="F292" s="220" t="s">
        <v>982</v>
      </c>
      <c r="G292" s="221" t="s">
        <v>366</v>
      </c>
      <c r="H292" s="222">
        <v>1</v>
      </c>
      <c r="I292" s="223"/>
      <c r="J292" s="224">
        <f>ROUND(I292*H292,2)</f>
        <v>0</v>
      </c>
      <c r="K292" s="220" t="s">
        <v>1</v>
      </c>
      <c r="L292" s="44"/>
      <c r="M292" s="225" t="s">
        <v>1</v>
      </c>
      <c r="N292" s="226" t="s">
        <v>39</v>
      </c>
      <c r="O292" s="91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220</v>
      </c>
      <c r="AT292" s="229" t="s">
        <v>135</v>
      </c>
      <c r="AU292" s="229" t="s">
        <v>81</v>
      </c>
      <c r="AY292" s="17" t="s">
        <v>131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89</v>
      </c>
      <c r="BK292" s="230">
        <f>ROUND(I292*H292,2)</f>
        <v>0</v>
      </c>
      <c r="BL292" s="17" t="s">
        <v>220</v>
      </c>
      <c r="BM292" s="229" t="s">
        <v>983</v>
      </c>
    </row>
    <row r="293" spans="1:47" s="2" customFormat="1" ht="12">
      <c r="A293" s="38"/>
      <c r="B293" s="39"/>
      <c r="C293" s="40"/>
      <c r="D293" s="231" t="s">
        <v>142</v>
      </c>
      <c r="E293" s="40"/>
      <c r="F293" s="232" t="s">
        <v>982</v>
      </c>
      <c r="G293" s="40"/>
      <c r="H293" s="40"/>
      <c r="I293" s="233"/>
      <c r="J293" s="40"/>
      <c r="K293" s="40"/>
      <c r="L293" s="44"/>
      <c r="M293" s="234"/>
      <c r="N293" s="235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142</v>
      </c>
      <c r="AU293" s="17" t="s">
        <v>81</v>
      </c>
    </row>
    <row r="294" spans="1:65" s="2" customFormat="1" ht="21.75" customHeight="1">
      <c r="A294" s="38"/>
      <c r="B294" s="39"/>
      <c r="C294" s="218" t="s">
        <v>437</v>
      </c>
      <c r="D294" s="218" t="s">
        <v>135</v>
      </c>
      <c r="E294" s="219" t="s">
        <v>984</v>
      </c>
      <c r="F294" s="220" t="s">
        <v>985</v>
      </c>
      <c r="G294" s="221" t="s">
        <v>366</v>
      </c>
      <c r="H294" s="222">
        <v>1</v>
      </c>
      <c r="I294" s="223"/>
      <c r="J294" s="224">
        <f>ROUND(I294*H294,2)</f>
        <v>0</v>
      </c>
      <c r="K294" s="220" t="s">
        <v>1</v>
      </c>
      <c r="L294" s="44"/>
      <c r="M294" s="225" t="s">
        <v>1</v>
      </c>
      <c r="N294" s="226" t="s">
        <v>39</v>
      </c>
      <c r="O294" s="91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220</v>
      </c>
      <c r="AT294" s="229" t="s">
        <v>135</v>
      </c>
      <c r="AU294" s="229" t="s">
        <v>81</v>
      </c>
      <c r="AY294" s="17" t="s">
        <v>131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89</v>
      </c>
      <c r="BK294" s="230">
        <f>ROUND(I294*H294,2)</f>
        <v>0</v>
      </c>
      <c r="BL294" s="17" t="s">
        <v>220</v>
      </c>
      <c r="BM294" s="229" t="s">
        <v>986</v>
      </c>
    </row>
    <row r="295" spans="1:47" s="2" customFormat="1" ht="12">
      <c r="A295" s="38"/>
      <c r="B295" s="39"/>
      <c r="C295" s="40"/>
      <c r="D295" s="231" t="s">
        <v>142</v>
      </c>
      <c r="E295" s="40"/>
      <c r="F295" s="232" t="s">
        <v>985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142</v>
      </c>
      <c r="AU295" s="17" t="s">
        <v>81</v>
      </c>
    </row>
    <row r="296" spans="1:65" s="2" customFormat="1" ht="16.5" customHeight="1">
      <c r="A296" s="38"/>
      <c r="B296" s="39"/>
      <c r="C296" s="218" t="s">
        <v>385</v>
      </c>
      <c r="D296" s="218" t="s">
        <v>135</v>
      </c>
      <c r="E296" s="219" t="s">
        <v>987</v>
      </c>
      <c r="F296" s="220" t="s">
        <v>988</v>
      </c>
      <c r="G296" s="221" t="s">
        <v>366</v>
      </c>
      <c r="H296" s="222">
        <v>1</v>
      </c>
      <c r="I296" s="223"/>
      <c r="J296" s="224">
        <f>ROUND(I296*H296,2)</f>
        <v>0</v>
      </c>
      <c r="K296" s="220" t="s">
        <v>1</v>
      </c>
      <c r="L296" s="44"/>
      <c r="M296" s="225" t="s">
        <v>1</v>
      </c>
      <c r="N296" s="226" t="s">
        <v>39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220</v>
      </c>
      <c r="AT296" s="229" t="s">
        <v>135</v>
      </c>
      <c r="AU296" s="229" t="s">
        <v>81</v>
      </c>
      <c r="AY296" s="17" t="s">
        <v>131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89</v>
      </c>
      <c r="BK296" s="230">
        <f>ROUND(I296*H296,2)</f>
        <v>0</v>
      </c>
      <c r="BL296" s="17" t="s">
        <v>220</v>
      </c>
      <c r="BM296" s="229" t="s">
        <v>989</v>
      </c>
    </row>
    <row r="297" spans="1:47" s="2" customFormat="1" ht="12">
      <c r="A297" s="38"/>
      <c r="B297" s="39"/>
      <c r="C297" s="40"/>
      <c r="D297" s="231" t="s">
        <v>142</v>
      </c>
      <c r="E297" s="40"/>
      <c r="F297" s="232" t="s">
        <v>988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142</v>
      </c>
      <c r="AU297" s="17" t="s">
        <v>81</v>
      </c>
    </row>
    <row r="298" spans="1:65" s="2" customFormat="1" ht="21.75" customHeight="1">
      <c r="A298" s="38"/>
      <c r="B298" s="39"/>
      <c r="C298" s="218" t="s">
        <v>381</v>
      </c>
      <c r="D298" s="218" t="s">
        <v>135</v>
      </c>
      <c r="E298" s="219" t="s">
        <v>990</v>
      </c>
      <c r="F298" s="220" t="s">
        <v>991</v>
      </c>
      <c r="G298" s="221" t="s">
        <v>366</v>
      </c>
      <c r="H298" s="222">
        <v>1</v>
      </c>
      <c r="I298" s="223"/>
      <c r="J298" s="224">
        <f>ROUND(I298*H298,2)</f>
        <v>0</v>
      </c>
      <c r="K298" s="220" t="s">
        <v>1</v>
      </c>
      <c r="L298" s="44"/>
      <c r="M298" s="225" t="s">
        <v>1</v>
      </c>
      <c r="N298" s="226" t="s">
        <v>39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220</v>
      </c>
      <c r="AT298" s="229" t="s">
        <v>135</v>
      </c>
      <c r="AU298" s="229" t="s">
        <v>81</v>
      </c>
      <c r="AY298" s="17" t="s">
        <v>131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89</v>
      </c>
      <c r="BK298" s="230">
        <f>ROUND(I298*H298,2)</f>
        <v>0</v>
      </c>
      <c r="BL298" s="17" t="s">
        <v>220</v>
      </c>
      <c r="BM298" s="229" t="s">
        <v>992</v>
      </c>
    </row>
    <row r="299" spans="1:47" s="2" customFormat="1" ht="12">
      <c r="A299" s="38"/>
      <c r="B299" s="39"/>
      <c r="C299" s="40"/>
      <c r="D299" s="231" t="s">
        <v>142</v>
      </c>
      <c r="E299" s="40"/>
      <c r="F299" s="232" t="s">
        <v>991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142</v>
      </c>
      <c r="AU299" s="17" t="s">
        <v>81</v>
      </c>
    </row>
    <row r="300" spans="1:65" s="2" customFormat="1" ht="37.8" customHeight="1">
      <c r="A300" s="38"/>
      <c r="B300" s="39"/>
      <c r="C300" s="218" t="s">
        <v>993</v>
      </c>
      <c r="D300" s="218" t="s">
        <v>135</v>
      </c>
      <c r="E300" s="219" t="s">
        <v>994</v>
      </c>
      <c r="F300" s="220" t="s">
        <v>995</v>
      </c>
      <c r="G300" s="221" t="s">
        <v>366</v>
      </c>
      <c r="H300" s="222">
        <v>1</v>
      </c>
      <c r="I300" s="223"/>
      <c r="J300" s="224">
        <f>ROUND(I300*H300,2)</f>
        <v>0</v>
      </c>
      <c r="K300" s="220" t="s">
        <v>1</v>
      </c>
      <c r="L300" s="44"/>
      <c r="M300" s="225" t="s">
        <v>1</v>
      </c>
      <c r="N300" s="226" t="s">
        <v>39</v>
      </c>
      <c r="O300" s="91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220</v>
      </c>
      <c r="AT300" s="229" t="s">
        <v>135</v>
      </c>
      <c r="AU300" s="229" t="s">
        <v>81</v>
      </c>
      <c r="AY300" s="17" t="s">
        <v>131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89</v>
      </c>
      <c r="BK300" s="230">
        <f>ROUND(I300*H300,2)</f>
        <v>0</v>
      </c>
      <c r="BL300" s="17" t="s">
        <v>220</v>
      </c>
      <c r="BM300" s="229" t="s">
        <v>996</v>
      </c>
    </row>
    <row r="301" spans="1:47" s="2" customFormat="1" ht="12">
      <c r="A301" s="38"/>
      <c r="B301" s="39"/>
      <c r="C301" s="40"/>
      <c r="D301" s="231" t="s">
        <v>142</v>
      </c>
      <c r="E301" s="40"/>
      <c r="F301" s="232" t="s">
        <v>995</v>
      </c>
      <c r="G301" s="40"/>
      <c r="H301" s="40"/>
      <c r="I301" s="233"/>
      <c r="J301" s="40"/>
      <c r="K301" s="40"/>
      <c r="L301" s="44"/>
      <c r="M301" s="234"/>
      <c r="N301" s="235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142</v>
      </c>
      <c r="AU301" s="17" t="s">
        <v>81</v>
      </c>
    </row>
    <row r="302" spans="1:65" s="2" customFormat="1" ht="16.5" customHeight="1">
      <c r="A302" s="38"/>
      <c r="B302" s="39"/>
      <c r="C302" s="218" t="s">
        <v>350</v>
      </c>
      <c r="D302" s="218" t="s">
        <v>135</v>
      </c>
      <c r="E302" s="219" t="s">
        <v>997</v>
      </c>
      <c r="F302" s="220" t="s">
        <v>998</v>
      </c>
      <c r="G302" s="221" t="s">
        <v>366</v>
      </c>
      <c r="H302" s="222">
        <v>2</v>
      </c>
      <c r="I302" s="223"/>
      <c r="J302" s="224">
        <f>ROUND(I302*H302,2)</f>
        <v>0</v>
      </c>
      <c r="K302" s="220" t="s">
        <v>1</v>
      </c>
      <c r="L302" s="44"/>
      <c r="M302" s="225" t="s">
        <v>1</v>
      </c>
      <c r="N302" s="226" t="s">
        <v>39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220</v>
      </c>
      <c r="AT302" s="229" t="s">
        <v>135</v>
      </c>
      <c r="AU302" s="229" t="s">
        <v>81</v>
      </c>
      <c r="AY302" s="17" t="s">
        <v>131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89</v>
      </c>
      <c r="BK302" s="230">
        <f>ROUND(I302*H302,2)</f>
        <v>0</v>
      </c>
      <c r="BL302" s="17" t="s">
        <v>220</v>
      </c>
      <c r="BM302" s="229" t="s">
        <v>999</v>
      </c>
    </row>
    <row r="303" spans="1:47" s="2" customFormat="1" ht="12">
      <c r="A303" s="38"/>
      <c r="B303" s="39"/>
      <c r="C303" s="40"/>
      <c r="D303" s="231" t="s">
        <v>142</v>
      </c>
      <c r="E303" s="40"/>
      <c r="F303" s="232" t="s">
        <v>998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142</v>
      </c>
      <c r="AU303" s="17" t="s">
        <v>81</v>
      </c>
    </row>
    <row r="304" spans="1:65" s="2" customFormat="1" ht="24.15" customHeight="1">
      <c r="A304" s="38"/>
      <c r="B304" s="39"/>
      <c r="C304" s="218" t="s">
        <v>355</v>
      </c>
      <c r="D304" s="218" t="s">
        <v>135</v>
      </c>
      <c r="E304" s="219" t="s">
        <v>1000</v>
      </c>
      <c r="F304" s="220" t="s">
        <v>1001</v>
      </c>
      <c r="G304" s="221" t="s">
        <v>206</v>
      </c>
      <c r="H304" s="222">
        <v>2</v>
      </c>
      <c r="I304" s="223"/>
      <c r="J304" s="224">
        <f>ROUND(I304*H304,2)</f>
        <v>0</v>
      </c>
      <c r="K304" s="220" t="s">
        <v>1</v>
      </c>
      <c r="L304" s="44"/>
      <c r="M304" s="225" t="s">
        <v>1</v>
      </c>
      <c r="N304" s="226" t="s">
        <v>39</v>
      </c>
      <c r="O304" s="91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220</v>
      </c>
      <c r="AT304" s="229" t="s">
        <v>135</v>
      </c>
      <c r="AU304" s="229" t="s">
        <v>81</v>
      </c>
      <c r="AY304" s="17" t="s">
        <v>131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89</v>
      </c>
      <c r="BK304" s="230">
        <f>ROUND(I304*H304,2)</f>
        <v>0</v>
      </c>
      <c r="BL304" s="17" t="s">
        <v>220</v>
      </c>
      <c r="BM304" s="229" t="s">
        <v>1002</v>
      </c>
    </row>
    <row r="305" spans="1:47" s="2" customFormat="1" ht="12">
      <c r="A305" s="38"/>
      <c r="B305" s="39"/>
      <c r="C305" s="40"/>
      <c r="D305" s="231" t="s">
        <v>142</v>
      </c>
      <c r="E305" s="40"/>
      <c r="F305" s="232" t="s">
        <v>1001</v>
      </c>
      <c r="G305" s="40"/>
      <c r="H305" s="40"/>
      <c r="I305" s="233"/>
      <c r="J305" s="40"/>
      <c r="K305" s="40"/>
      <c r="L305" s="44"/>
      <c r="M305" s="234"/>
      <c r="N305" s="235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142</v>
      </c>
      <c r="AU305" s="17" t="s">
        <v>81</v>
      </c>
    </row>
    <row r="306" spans="1:65" s="2" customFormat="1" ht="16.5" customHeight="1">
      <c r="A306" s="38"/>
      <c r="B306" s="39"/>
      <c r="C306" s="218" t="s">
        <v>360</v>
      </c>
      <c r="D306" s="218" t="s">
        <v>135</v>
      </c>
      <c r="E306" s="219" t="s">
        <v>1003</v>
      </c>
      <c r="F306" s="220" t="s">
        <v>1004</v>
      </c>
      <c r="G306" s="221" t="s">
        <v>206</v>
      </c>
      <c r="H306" s="222">
        <v>1</v>
      </c>
      <c r="I306" s="223"/>
      <c r="J306" s="224">
        <f>ROUND(I306*H306,2)</f>
        <v>0</v>
      </c>
      <c r="K306" s="220" t="s">
        <v>1</v>
      </c>
      <c r="L306" s="44"/>
      <c r="M306" s="225" t="s">
        <v>1</v>
      </c>
      <c r="N306" s="226" t="s">
        <v>39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220</v>
      </c>
      <c r="AT306" s="229" t="s">
        <v>135</v>
      </c>
      <c r="AU306" s="229" t="s">
        <v>81</v>
      </c>
      <c r="AY306" s="17" t="s">
        <v>131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89</v>
      </c>
      <c r="BK306" s="230">
        <f>ROUND(I306*H306,2)</f>
        <v>0</v>
      </c>
      <c r="BL306" s="17" t="s">
        <v>220</v>
      </c>
      <c r="BM306" s="229" t="s">
        <v>1005</v>
      </c>
    </row>
    <row r="307" spans="1:47" s="2" customFormat="1" ht="12">
      <c r="A307" s="38"/>
      <c r="B307" s="39"/>
      <c r="C307" s="40"/>
      <c r="D307" s="231" t="s">
        <v>142</v>
      </c>
      <c r="E307" s="40"/>
      <c r="F307" s="232" t="s">
        <v>1004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142</v>
      </c>
      <c r="AU307" s="17" t="s">
        <v>81</v>
      </c>
    </row>
    <row r="308" spans="1:65" s="2" customFormat="1" ht="44.25" customHeight="1">
      <c r="A308" s="38"/>
      <c r="B308" s="39"/>
      <c r="C308" s="218" t="s">
        <v>1006</v>
      </c>
      <c r="D308" s="218" t="s">
        <v>135</v>
      </c>
      <c r="E308" s="219" t="s">
        <v>1007</v>
      </c>
      <c r="F308" s="220" t="s">
        <v>1008</v>
      </c>
      <c r="G308" s="221" t="s">
        <v>206</v>
      </c>
      <c r="H308" s="222">
        <v>1</v>
      </c>
      <c r="I308" s="223"/>
      <c r="J308" s="224">
        <f>ROUND(I308*H308,2)</f>
        <v>0</v>
      </c>
      <c r="K308" s="220" t="s">
        <v>1</v>
      </c>
      <c r="L308" s="44"/>
      <c r="M308" s="225" t="s">
        <v>1</v>
      </c>
      <c r="N308" s="226" t="s">
        <v>39</v>
      </c>
      <c r="O308" s="91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220</v>
      </c>
      <c r="AT308" s="229" t="s">
        <v>135</v>
      </c>
      <c r="AU308" s="229" t="s">
        <v>81</v>
      </c>
      <c r="AY308" s="17" t="s">
        <v>131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89</v>
      </c>
      <c r="BK308" s="230">
        <f>ROUND(I308*H308,2)</f>
        <v>0</v>
      </c>
      <c r="BL308" s="17" t="s">
        <v>220</v>
      </c>
      <c r="BM308" s="229" t="s">
        <v>1009</v>
      </c>
    </row>
    <row r="309" spans="1:47" s="2" customFormat="1" ht="12">
      <c r="A309" s="38"/>
      <c r="B309" s="39"/>
      <c r="C309" s="40"/>
      <c r="D309" s="231" t="s">
        <v>142</v>
      </c>
      <c r="E309" s="40"/>
      <c r="F309" s="232" t="s">
        <v>1008</v>
      </c>
      <c r="G309" s="40"/>
      <c r="H309" s="40"/>
      <c r="I309" s="233"/>
      <c r="J309" s="40"/>
      <c r="K309" s="40"/>
      <c r="L309" s="44"/>
      <c r="M309" s="234"/>
      <c r="N309" s="23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142</v>
      </c>
      <c r="AU309" s="17" t="s">
        <v>81</v>
      </c>
    </row>
    <row r="310" spans="1:65" s="2" customFormat="1" ht="44.25" customHeight="1">
      <c r="A310" s="38"/>
      <c r="B310" s="39"/>
      <c r="C310" s="218" t="s">
        <v>1010</v>
      </c>
      <c r="D310" s="218" t="s">
        <v>135</v>
      </c>
      <c r="E310" s="219" t="s">
        <v>1011</v>
      </c>
      <c r="F310" s="220" t="s">
        <v>1012</v>
      </c>
      <c r="G310" s="221" t="s">
        <v>206</v>
      </c>
      <c r="H310" s="222">
        <v>1</v>
      </c>
      <c r="I310" s="223"/>
      <c r="J310" s="224">
        <f>ROUND(I310*H310,2)</f>
        <v>0</v>
      </c>
      <c r="K310" s="220" t="s">
        <v>1</v>
      </c>
      <c r="L310" s="44"/>
      <c r="M310" s="225" t="s">
        <v>1</v>
      </c>
      <c r="N310" s="226" t="s">
        <v>39</v>
      </c>
      <c r="O310" s="91"/>
      <c r="P310" s="227">
        <f>O310*H310</f>
        <v>0</v>
      </c>
      <c r="Q310" s="227">
        <v>0</v>
      </c>
      <c r="R310" s="227">
        <f>Q310*H310</f>
        <v>0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220</v>
      </c>
      <c r="AT310" s="229" t="s">
        <v>135</v>
      </c>
      <c r="AU310" s="229" t="s">
        <v>81</v>
      </c>
      <c r="AY310" s="17" t="s">
        <v>131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89</v>
      </c>
      <c r="BK310" s="230">
        <f>ROUND(I310*H310,2)</f>
        <v>0</v>
      </c>
      <c r="BL310" s="17" t="s">
        <v>220</v>
      </c>
      <c r="BM310" s="229" t="s">
        <v>1013</v>
      </c>
    </row>
    <row r="311" spans="1:47" s="2" customFormat="1" ht="12">
      <c r="A311" s="38"/>
      <c r="B311" s="39"/>
      <c r="C311" s="40"/>
      <c r="D311" s="231" t="s">
        <v>142</v>
      </c>
      <c r="E311" s="40"/>
      <c r="F311" s="232" t="s">
        <v>1012</v>
      </c>
      <c r="G311" s="40"/>
      <c r="H311" s="40"/>
      <c r="I311" s="233"/>
      <c r="J311" s="40"/>
      <c r="K311" s="40"/>
      <c r="L311" s="44"/>
      <c r="M311" s="234"/>
      <c r="N311" s="235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142</v>
      </c>
      <c r="AU311" s="17" t="s">
        <v>81</v>
      </c>
    </row>
    <row r="312" spans="1:65" s="2" customFormat="1" ht="16.5" customHeight="1">
      <c r="A312" s="38"/>
      <c r="B312" s="39"/>
      <c r="C312" s="218" t="s">
        <v>398</v>
      </c>
      <c r="D312" s="218" t="s">
        <v>135</v>
      </c>
      <c r="E312" s="219" t="s">
        <v>1014</v>
      </c>
      <c r="F312" s="220" t="s">
        <v>1015</v>
      </c>
      <c r="G312" s="221" t="s">
        <v>206</v>
      </c>
      <c r="H312" s="222">
        <v>1</v>
      </c>
      <c r="I312" s="223"/>
      <c r="J312" s="224">
        <f>ROUND(I312*H312,2)</f>
        <v>0</v>
      </c>
      <c r="K312" s="220" t="s">
        <v>1</v>
      </c>
      <c r="L312" s="44"/>
      <c r="M312" s="225" t="s">
        <v>1</v>
      </c>
      <c r="N312" s="226" t="s">
        <v>39</v>
      </c>
      <c r="O312" s="91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220</v>
      </c>
      <c r="AT312" s="229" t="s">
        <v>135</v>
      </c>
      <c r="AU312" s="229" t="s">
        <v>81</v>
      </c>
      <c r="AY312" s="17" t="s">
        <v>131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89</v>
      </c>
      <c r="BK312" s="230">
        <f>ROUND(I312*H312,2)</f>
        <v>0</v>
      </c>
      <c r="BL312" s="17" t="s">
        <v>220</v>
      </c>
      <c r="BM312" s="229" t="s">
        <v>1016</v>
      </c>
    </row>
    <row r="313" spans="1:47" s="2" customFormat="1" ht="12">
      <c r="A313" s="38"/>
      <c r="B313" s="39"/>
      <c r="C313" s="40"/>
      <c r="D313" s="231" t="s">
        <v>142</v>
      </c>
      <c r="E313" s="40"/>
      <c r="F313" s="232" t="s">
        <v>1015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142</v>
      </c>
      <c r="AU313" s="17" t="s">
        <v>81</v>
      </c>
    </row>
    <row r="314" spans="1:65" s="2" customFormat="1" ht="24.15" customHeight="1">
      <c r="A314" s="38"/>
      <c r="B314" s="39"/>
      <c r="C314" s="218" t="s">
        <v>402</v>
      </c>
      <c r="D314" s="218" t="s">
        <v>135</v>
      </c>
      <c r="E314" s="219" t="s">
        <v>1017</v>
      </c>
      <c r="F314" s="220" t="s">
        <v>1018</v>
      </c>
      <c r="G314" s="221" t="s">
        <v>1019</v>
      </c>
      <c r="H314" s="283"/>
      <c r="I314" s="223"/>
      <c r="J314" s="224">
        <f>ROUND(I314*H314,2)</f>
        <v>0</v>
      </c>
      <c r="K314" s="220" t="s">
        <v>1</v>
      </c>
      <c r="L314" s="44"/>
      <c r="M314" s="225" t="s">
        <v>1</v>
      </c>
      <c r="N314" s="226" t="s">
        <v>39</v>
      </c>
      <c r="O314" s="91"/>
      <c r="P314" s="227">
        <f>O314*H314</f>
        <v>0</v>
      </c>
      <c r="Q314" s="227">
        <v>0</v>
      </c>
      <c r="R314" s="227">
        <f>Q314*H314</f>
        <v>0</v>
      </c>
      <c r="S314" s="227">
        <v>0</v>
      </c>
      <c r="T314" s="22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9" t="s">
        <v>220</v>
      </c>
      <c r="AT314" s="229" t="s">
        <v>135</v>
      </c>
      <c r="AU314" s="229" t="s">
        <v>81</v>
      </c>
      <c r="AY314" s="17" t="s">
        <v>131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7" t="s">
        <v>89</v>
      </c>
      <c r="BK314" s="230">
        <f>ROUND(I314*H314,2)</f>
        <v>0</v>
      </c>
      <c r="BL314" s="17" t="s">
        <v>220</v>
      </c>
      <c r="BM314" s="229" t="s">
        <v>1020</v>
      </c>
    </row>
    <row r="315" spans="1:47" s="2" customFormat="1" ht="12">
      <c r="A315" s="38"/>
      <c r="B315" s="39"/>
      <c r="C315" s="40"/>
      <c r="D315" s="231" t="s">
        <v>142</v>
      </c>
      <c r="E315" s="40"/>
      <c r="F315" s="232" t="s">
        <v>1018</v>
      </c>
      <c r="G315" s="40"/>
      <c r="H315" s="40"/>
      <c r="I315" s="233"/>
      <c r="J315" s="40"/>
      <c r="K315" s="40"/>
      <c r="L315" s="44"/>
      <c r="M315" s="234"/>
      <c r="N315" s="235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142</v>
      </c>
      <c r="AU315" s="17" t="s">
        <v>81</v>
      </c>
    </row>
    <row r="316" spans="1:65" s="2" customFormat="1" ht="16.5" customHeight="1">
      <c r="A316" s="38"/>
      <c r="B316" s="39"/>
      <c r="C316" s="218" t="s">
        <v>412</v>
      </c>
      <c r="D316" s="218" t="s">
        <v>135</v>
      </c>
      <c r="E316" s="219" t="s">
        <v>1021</v>
      </c>
      <c r="F316" s="220" t="s">
        <v>1022</v>
      </c>
      <c r="G316" s="221" t="s">
        <v>811</v>
      </c>
      <c r="H316" s="222">
        <v>1</v>
      </c>
      <c r="I316" s="223"/>
      <c r="J316" s="224">
        <f>ROUND(I316*H316,2)</f>
        <v>0</v>
      </c>
      <c r="K316" s="220" t="s">
        <v>1</v>
      </c>
      <c r="L316" s="44"/>
      <c r="M316" s="225" t="s">
        <v>1</v>
      </c>
      <c r="N316" s="226" t="s">
        <v>39</v>
      </c>
      <c r="O316" s="91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220</v>
      </c>
      <c r="AT316" s="229" t="s">
        <v>135</v>
      </c>
      <c r="AU316" s="229" t="s">
        <v>81</v>
      </c>
      <c r="AY316" s="17" t="s">
        <v>131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89</v>
      </c>
      <c r="BK316" s="230">
        <f>ROUND(I316*H316,2)</f>
        <v>0</v>
      </c>
      <c r="BL316" s="17" t="s">
        <v>220</v>
      </c>
      <c r="BM316" s="229" t="s">
        <v>1023</v>
      </c>
    </row>
    <row r="317" spans="1:47" s="2" customFormat="1" ht="12">
      <c r="A317" s="38"/>
      <c r="B317" s="39"/>
      <c r="C317" s="40"/>
      <c r="D317" s="231" t="s">
        <v>142</v>
      </c>
      <c r="E317" s="40"/>
      <c r="F317" s="232" t="s">
        <v>1022</v>
      </c>
      <c r="G317" s="40"/>
      <c r="H317" s="40"/>
      <c r="I317" s="233"/>
      <c r="J317" s="40"/>
      <c r="K317" s="40"/>
      <c r="L317" s="44"/>
      <c r="M317" s="234"/>
      <c r="N317" s="235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142</v>
      </c>
      <c r="AU317" s="17" t="s">
        <v>81</v>
      </c>
    </row>
    <row r="318" spans="1:65" s="2" customFormat="1" ht="16.5" customHeight="1">
      <c r="A318" s="38"/>
      <c r="B318" s="39"/>
      <c r="C318" s="218" t="s">
        <v>417</v>
      </c>
      <c r="D318" s="218" t="s">
        <v>135</v>
      </c>
      <c r="E318" s="219" t="s">
        <v>1024</v>
      </c>
      <c r="F318" s="220" t="s">
        <v>1025</v>
      </c>
      <c r="G318" s="221" t="s">
        <v>811</v>
      </c>
      <c r="H318" s="222">
        <v>1</v>
      </c>
      <c r="I318" s="223"/>
      <c r="J318" s="224">
        <f>ROUND(I318*H318,2)</f>
        <v>0</v>
      </c>
      <c r="K318" s="220" t="s">
        <v>1</v>
      </c>
      <c r="L318" s="44"/>
      <c r="M318" s="225" t="s">
        <v>1</v>
      </c>
      <c r="N318" s="226" t="s">
        <v>39</v>
      </c>
      <c r="O318" s="91"/>
      <c r="P318" s="227">
        <f>O318*H318</f>
        <v>0</v>
      </c>
      <c r="Q318" s="227">
        <v>0</v>
      </c>
      <c r="R318" s="227">
        <f>Q318*H318</f>
        <v>0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220</v>
      </c>
      <c r="AT318" s="229" t="s">
        <v>135</v>
      </c>
      <c r="AU318" s="229" t="s">
        <v>81</v>
      </c>
      <c r="AY318" s="17" t="s">
        <v>131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89</v>
      </c>
      <c r="BK318" s="230">
        <f>ROUND(I318*H318,2)</f>
        <v>0</v>
      </c>
      <c r="BL318" s="17" t="s">
        <v>220</v>
      </c>
      <c r="BM318" s="229" t="s">
        <v>1026</v>
      </c>
    </row>
    <row r="319" spans="1:47" s="2" customFormat="1" ht="12">
      <c r="A319" s="38"/>
      <c r="B319" s="39"/>
      <c r="C319" s="40"/>
      <c r="D319" s="231" t="s">
        <v>142</v>
      </c>
      <c r="E319" s="40"/>
      <c r="F319" s="232" t="s">
        <v>1025</v>
      </c>
      <c r="G319" s="40"/>
      <c r="H319" s="40"/>
      <c r="I319" s="233"/>
      <c r="J319" s="40"/>
      <c r="K319" s="40"/>
      <c r="L319" s="44"/>
      <c r="M319" s="234"/>
      <c r="N319" s="23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142</v>
      </c>
      <c r="AU319" s="17" t="s">
        <v>81</v>
      </c>
    </row>
    <row r="320" spans="1:65" s="2" customFormat="1" ht="16.5" customHeight="1">
      <c r="A320" s="38"/>
      <c r="B320" s="39"/>
      <c r="C320" s="218" t="s">
        <v>422</v>
      </c>
      <c r="D320" s="218" t="s">
        <v>135</v>
      </c>
      <c r="E320" s="219" t="s">
        <v>1027</v>
      </c>
      <c r="F320" s="220" t="s">
        <v>1028</v>
      </c>
      <c r="G320" s="221" t="s">
        <v>811</v>
      </c>
      <c r="H320" s="222">
        <v>1</v>
      </c>
      <c r="I320" s="223"/>
      <c r="J320" s="224">
        <f>ROUND(I320*H320,2)</f>
        <v>0</v>
      </c>
      <c r="K320" s="220" t="s">
        <v>1</v>
      </c>
      <c r="L320" s="44"/>
      <c r="M320" s="225" t="s">
        <v>1</v>
      </c>
      <c r="N320" s="226" t="s">
        <v>39</v>
      </c>
      <c r="O320" s="91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220</v>
      </c>
      <c r="AT320" s="229" t="s">
        <v>135</v>
      </c>
      <c r="AU320" s="229" t="s">
        <v>81</v>
      </c>
      <c r="AY320" s="17" t="s">
        <v>131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89</v>
      </c>
      <c r="BK320" s="230">
        <f>ROUND(I320*H320,2)</f>
        <v>0</v>
      </c>
      <c r="BL320" s="17" t="s">
        <v>220</v>
      </c>
      <c r="BM320" s="229" t="s">
        <v>1029</v>
      </c>
    </row>
    <row r="321" spans="1:47" s="2" customFormat="1" ht="12">
      <c r="A321" s="38"/>
      <c r="B321" s="39"/>
      <c r="C321" s="40"/>
      <c r="D321" s="231" t="s">
        <v>142</v>
      </c>
      <c r="E321" s="40"/>
      <c r="F321" s="232" t="s">
        <v>1028</v>
      </c>
      <c r="G321" s="40"/>
      <c r="H321" s="40"/>
      <c r="I321" s="233"/>
      <c r="J321" s="40"/>
      <c r="K321" s="40"/>
      <c r="L321" s="44"/>
      <c r="M321" s="234"/>
      <c r="N321" s="235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142</v>
      </c>
      <c r="AU321" s="17" t="s">
        <v>81</v>
      </c>
    </row>
    <row r="322" spans="1:65" s="2" customFormat="1" ht="16.5" customHeight="1">
      <c r="A322" s="38"/>
      <c r="B322" s="39"/>
      <c r="C322" s="218" t="s">
        <v>605</v>
      </c>
      <c r="D322" s="218" t="s">
        <v>135</v>
      </c>
      <c r="E322" s="219" t="s">
        <v>1030</v>
      </c>
      <c r="F322" s="220" t="s">
        <v>1030</v>
      </c>
      <c r="G322" s="221" t="s">
        <v>811</v>
      </c>
      <c r="H322" s="222">
        <v>1</v>
      </c>
      <c r="I322" s="223"/>
      <c r="J322" s="224">
        <f>ROUND(I322*H322,2)</f>
        <v>0</v>
      </c>
      <c r="K322" s="220" t="s">
        <v>1</v>
      </c>
      <c r="L322" s="44"/>
      <c r="M322" s="225" t="s">
        <v>1</v>
      </c>
      <c r="N322" s="226" t="s">
        <v>39</v>
      </c>
      <c r="O322" s="91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220</v>
      </c>
      <c r="AT322" s="229" t="s">
        <v>135</v>
      </c>
      <c r="AU322" s="229" t="s">
        <v>81</v>
      </c>
      <c r="AY322" s="17" t="s">
        <v>131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89</v>
      </c>
      <c r="BK322" s="230">
        <f>ROUND(I322*H322,2)</f>
        <v>0</v>
      </c>
      <c r="BL322" s="17" t="s">
        <v>220</v>
      </c>
      <c r="BM322" s="229" t="s">
        <v>1031</v>
      </c>
    </row>
    <row r="323" spans="1:47" s="2" customFormat="1" ht="12">
      <c r="A323" s="38"/>
      <c r="B323" s="39"/>
      <c r="C323" s="40"/>
      <c r="D323" s="231" t="s">
        <v>142</v>
      </c>
      <c r="E323" s="40"/>
      <c r="F323" s="232" t="s">
        <v>1030</v>
      </c>
      <c r="G323" s="40"/>
      <c r="H323" s="40"/>
      <c r="I323" s="233"/>
      <c r="J323" s="40"/>
      <c r="K323" s="40"/>
      <c r="L323" s="44"/>
      <c r="M323" s="234"/>
      <c r="N323" s="235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142</v>
      </c>
      <c r="AU323" s="17" t="s">
        <v>81</v>
      </c>
    </row>
    <row r="324" spans="1:65" s="2" customFormat="1" ht="16.5" customHeight="1">
      <c r="A324" s="38"/>
      <c r="B324" s="39"/>
      <c r="C324" s="218" t="s">
        <v>750</v>
      </c>
      <c r="D324" s="218" t="s">
        <v>135</v>
      </c>
      <c r="E324" s="219" t="s">
        <v>1032</v>
      </c>
      <c r="F324" s="220" t="s">
        <v>1032</v>
      </c>
      <c r="G324" s="221" t="s">
        <v>811</v>
      </c>
      <c r="H324" s="222">
        <v>1</v>
      </c>
      <c r="I324" s="223"/>
      <c r="J324" s="224">
        <f>ROUND(I324*H324,2)</f>
        <v>0</v>
      </c>
      <c r="K324" s="220" t="s">
        <v>1</v>
      </c>
      <c r="L324" s="44"/>
      <c r="M324" s="225" t="s">
        <v>1</v>
      </c>
      <c r="N324" s="226" t="s">
        <v>39</v>
      </c>
      <c r="O324" s="91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220</v>
      </c>
      <c r="AT324" s="229" t="s">
        <v>135</v>
      </c>
      <c r="AU324" s="229" t="s">
        <v>81</v>
      </c>
      <c r="AY324" s="17" t="s">
        <v>131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89</v>
      </c>
      <c r="BK324" s="230">
        <f>ROUND(I324*H324,2)</f>
        <v>0</v>
      </c>
      <c r="BL324" s="17" t="s">
        <v>220</v>
      </c>
      <c r="BM324" s="229" t="s">
        <v>1033</v>
      </c>
    </row>
    <row r="325" spans="1:47" s="2" customFormat="1" ht="12">
      <c r="A325" s="38"/>
      <c r="B325" s="39"/>
      <c r="C325" s="40"/>
      <c r="D325" s="231" t="s">
        <v>142</v>
      </c>
      <c r="E325" s="40"/>
      <c r="F325" s="232" t="s">
        <v>1032</v>
      </c>
      <c r="G325" s="40"/>
      <c r="H325" s="40"/>
      <c r="I325" s="233"/>
      <c r="J325" s="40"/>
      <c r="K325" s="40"/>
      <c r="L325" s="44"/>
      <c r="M325" s="234"/>
      <c r="N325" s="23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142</v>
      </c>
      <c r="AU325" s="17" t="s">
        <v>81</v>
      </c>
    </row>
    <row r="326" spans="1:65" s="2" customFormat="1" ht="16.5" customHeight="1">
      <c r="A326" s="38"/>
      <c r="B326" s="39"/>
      <c r="C326" s="218" t="s">
        <v>769</v>
      </c>
      <c r="D326" s="218" t="s">
        <v>135</v>
      </c>
      <c r="E326" s="219" t="s">
        <v>1034</v>
      </c>
      <c r="F326" s="220" t="s">
        <v>1035</v>
      </c>
      <c r="G326" s="221" t="s">
        <v>941</v>
      </c>
      <c r="H326" s="222">
        <v>1</v>
      </c>
      <c r="I326" s="223"/>
      <c r="J326" s="224">
        <f>ROUND(I326*H326,2)</f>
        <v>0</v>
      </c>
      <c r="K326" s="220" t="s">
        <v>1</v>
      </c>
      <c r="L326" s="44"/>
      <c r="M326" s="225" t="s">
        <v>1</v>
      </c>
      <c r="N326" s="226" t="s">
        <v>39</v>
      </c>
      <c r="O326" s="91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220</v>
      </c>
      <c r="AT326" s="229" t="s">
        <v>135</v>
      </c>
      <c r="AU326" s="229" t="s">
        <v>81</v>
      </c>
      <c r="AY326" s="17" t="s">
        <v>131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89</v>
      </c>
      <c r="BK326" s="230">
        <f>ROUND(I326*H326,2)</f>
        <v>0</v>
      </c>
      <c r="BL326" s="17" t="s">
        <v>220</v>
      </c>
      <c r="BM326" s="229" t="s">
        <v>1036</v>
      </c>
    </row>
    <row r="327" spans="1:47" s="2" customFormat="1" ht="12">
      <c r="A327" s="38"/>
      <c r="B327" s="39"/>
      <c r="C327" s="40"/>
      <c r="D327" s="231" t="s">
        <v>142</v>
      </c>
      <c r="E327" s="40"/>
      <c r="F327" s="232" t="s">
        <v>1035</v>
      </c>
      <c r="G327" s="40"/>
      <c r="H327" s="40"/>
      <c r="I327" s="233"/>
      <c r="J327" s="40"/>
      <c r="K327" s="40"/>
      <c r="L327" s="44"/>
      <c r="M327" s="234"/>
      <c r="N327" s="23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142</v>
      </c>
      <c r="AU327" s="17" t="s">
        <v>81</v>
      </c>
    </row>
    <row r="328" spans="1:65" s="2" customFormat="1" ht="16.5" customHeight="1">
      <c r="A328" s="38"/>
      <c r="B328" s="39"/>
      <c r="C328" s="218" t="s">
        <v>480</v>
      </c>
      <c r="D328" s="218" t="s">
        <v>135</v>
      </c>
      <c r="E328" s="219" t="s">
        <v>1037</v>
      </c>
      <c r="F328" s="220" t="s">
        <v>1038</v>
      </c>
      <c r="G328" s="221" t="s">
        <v>811</v>
      </c>
      <c r="H328" s="222">
        <v>1</v>
      </c>
      <c r="I328" s="223"/>
      <c r="J328" s="224">
        <f>ROUND(I328*H328,2)</f>
        <v>0</v>
      </c>
      <c r="K328" s="220" t="s">
        <v>1</v>
      </c>
      <c r="L328" s="44"/>
      <c r="M328" s="225" t="s">
        <v>1</v>
      </c>
      <c r="N328" s="226" t="s">
        <v>39</v>
      </c>
      <c r="O328" s="91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220</v>
      </c>
      <c r="AT328" s="229" t="s">
        <v>135</v>
      </c>
      <c r="AU328" s="229" t="s">
        <v>81</v>
      </c>
      <c r="AY328" s="17" t="s">
        <v>131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89</v>
      </c>
      <c r="BK328" s="230">
        <f>ROUND(I328*H328,2)</f>
        <v>0</v>
      </c>
      <c r="BL328" s="17" t="s">
        <v>220</v>
      </c>
      <c r="BM328" s="229" t="s">
        <v>1039</v>
      </c>
    </row>
    <row r="329" spans="1:47" s="2" customFormat="1" ht="12">
      <c r="A329" s="38"/>
      <c r="B329" s="39"/>
      <c r="C329" s="40"/>
      <c r="D329" s="231" t="s">
        <v>142</v>
      </c>
      <c r="E329" s="40"/>
      <c r="F329" s="232" t="s">
        <v>1038</v>
      </c>
      <c r="G329" s="40"/>
      <c r="H329" s="40"/>
      <c r="I329" s="233"/>
      <c r="J329" s="40"/>
      <c r="K329" s="40"/>
      <c r="L329" s="44"/>
      <c r="M329" s="234"/>
      <c r="N329" s="235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142</v>
      </c>
      <c r="AU329" s="17" t="s">
        <v>81</v>
      </c>
    </row>
    <row r="330" spans="1:65" s="2" customFormat="1" ht="16.5" customHeight="1">
      <c r="A330" s="38"/>
      <c r="B330" s="39"/>
      <c r="C330" s="218" t="s">
        <v>485</v>
      </c>
      <c r="D330" s="218" t="s">
        <v>135</v>
      </c>
      <c r="E330" s="219" t="s">
        <v>1040</v>
      </c>
      <c r="F330" s="220" t="s">
        <v>940</v>
      </c>
      <c r="G330" s="221" t="s">
        <v>941</v>
      </c>
      <c r="H330" s="222">
        <v>1</v>
      </c>
      <c r="I330" s="223"/>
      <c r="J330" s="224">
        <f>ROUND(I330*H330,2)</f>
        <v>0</v>
      </c>
      <c r="K330" s="220" t="s">
        <v>1</v>
      </c>
      <c r="L330" s="44"/>
      <c r="M330" s="225" t="s">
        <v>1</v>
      </c>
      <c r="N330" s="226" t="s">
        <v>39</v>
      </c>
      <c r="O330" s="91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220</v>
      </c>
      <c r="AT330" s="229" t="s">
        <v>135</v>
      </c>
      <c r="AU330" s="229" t="s">
        <v>81</v>
      </c>
      <c r="AY330" s="17" t="s">
        <v>131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89</v>
      </c>
      <c r="BK330" s="230">
        <f>ROUND(I330*H330,2)</f>
        <v>0</v>
      </c>
      <c r="BL330" s="17" t="s">
        <v>220</v>
      </c>
      <c r="BM330" s="229" t="s">
        <v>1041</v>
      </c>
    </row>
    <row r="331" spans="1:47" s="2" customFormat="1" ht="12">
      <c r="A331" s="38"/>
      <c r="B331" s="39"/>
      <c r="C331" s="40"/>
      <c r="D331" s="231" t="s">
        <v>142</v>
      </c>
      <c r="E331" s="40"/>
      <c r="F331" s="232" t="s">
        <v>940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142</v>
      </c>
      <c r="AU331" s="17" t="s">
        <v>81</v>
      </c>
    </row>
    <row r="332" spans="1:65" s="2" customFormat="1" ht="16.5" customHeight="1">
      <c r="A332" s="38"/>
      <c r="B332" s="39"/>
      <c r="C332" s="218" t="s">
        <v>492</v>
      </c>
      <c r="D332" s="218" t="s">
        <v>135</v>
      </c>
      <c r="E332" s="219" t="s">
        <v>1042</v>
      </c>
      <c r="F332" s="220" t="s">
        <v>1043</v>
      </c>
      <c r="G332" s="221" t="s">
        <v>811</v>
      </c>
      <c r="H332" s="222">
        <v>1</v>
      </c>
      <c r="I332" s="223"/>
      <c r="J332" s="224">
        <f>ROUND(I332*H332,2)</f>
        <v>0</v>
      </c>
      <c r="K332" s="220" t="s">
        <v>1</v>
      </c>
      <c r="L332" s="44"/>
      <c r="M332" s="225" t="s">
        <v>1</v>
      </c>
      <c r="N332" s="226" t="s">
        <v>39</v>
      </c>
      <c r="O332" s="91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220</v>
      </c>
      <c r="AT332" s="229" t="s">
        <v>135</v>
      </c>
      <c r="AU332" s="229" t="s">
        <v>81</v>
      </c>
      <c r="AY332" s="17" t="s">
        <v>131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89</v>
      </c>
      <c r="BK332" s="230">
        <f>ROUND(I332*H332,2)</f>
        <v>0</v>
      </c>
      <c r="BL332" s="17" t="s">
        <v>220</v>
      </c>
      <c r="BM332" s="229" t="s">
        <v>1044</v>
      </c>
    </row>
    <row r="333" spans="1:47" s="2" customFormat="1" ht="12">
      <c r="A333" s="38"/>
      <c r="B333" s="39"/>
      <c r="C333" s="40"/>
      <c r="D333" s="231" t="s">
        <v>142</v>
      </c>
      <c r="E333" s="40"/>
      <c r="F333" s="232" t="s">
        <v>1043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142</v>
      </c>
      <c r="AU333" s="17" t="s">
        <v>81</v>
      </c>
    </row>
    <row r="334" spans="1:65" s="2" customFormat="1" ht="16.5" customHeight="1">
      <c r="A334" s="38"/>
      <c r="B334" s="39"/>
      <c r="C334" s="218" t="s">
        <v>497</v>
      </c>
      <c r="D334" s="218" t="s">
        <v>135</v>
      </c>
      <c r="E334" s="219" t="s">
        <v>1045</v>
      </c>
      <c r="F334" s="220" t="s">
        <v>1045</v>
      </c>
      <c r="G334" s="221" t="s">
        <v>811</v>
      </c>
      <c r="H334" s="222">
        <v>1</v>
      </c>
      <c r="I334" s="223"/>
      <c r="J334" s="224">
        <f>ROUND(I334*H334,2)</f>
        <v>0</v>
      </c>
      <c r="K334" s="220" t="s">
        <v>1</v>
      </c>
      <c r="L334" s="44"/>
      <c r="M334" s="225" t="s">
        <v>1</v>
      </c>
      <c r="N334" s="226" t="s">
        <v>39</v>
      </c>
      <c r="O334" s="91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9" t="s">
        <v>220</v>
      </c>
      <c r="AT334" s="229" t="s">
        <v>135</v>
      </c>
      <c r="AU334" s="229" t="s">
        <v>81</v>
      </c>
      <c r="AY334" s="17" t="s">
        <v>131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7" t="s">
        <v>89</v>
      </c>
      <c r="BK334" s="230">
        <f>ROUND(I334*H334,2)</f>
        <v>0</v>
      </c>
      <c r="BL334" s="17" t="s">
        <v>220</v>
      </c>
      <c r="BM334" s="229" t="s">
        <v>1046</v>
      </c>
    </row>
    <row r="335" spans="1:47" s="2" customFormat="1" ht="12">
      <c r="A335" s="38"/>
      <c r="B335" s="39"/>
      <c r="C335" s="40"/>
      <c r="D335" s="231" t="s">
        <v>142</v>
      </c>
      <c r="E335" s="40"/>
      <c r="F335" s="232" t="s">
        <v>1045</v>
      </c>
      <c r="G335" s="40"/>
      <c r="H335" s="40"/>
      <c r="I335" s="233"/>
      <c r="J335" s="40"/>
      <c r="K335" s="40"/>
      <c r="L335" s="44"/>
      <c r="M335" s="234"/>
      <c r="N335" s="235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142</v>
      </c>
      <c r="AU335" s="17" t="s">
        <v>81</v>
      </c>
    </row>
    <row r="336" spans="1:65" s="2" customFormat="1" ht="16.5" customHeight="1">
      <c r="A336" s="38"/>
      <c r="B336" s="39"/>
      <c r="C336" s="218" t="s">
        <v>514</v>
      </c>
      <c r="D336" s="218" t="s">
        <v>135</v>
      </c>
      <c r="E336" s="219" t="s">
        <v>1047</v>
      </c>
      <c r="F336" s="220" t="s">
        <v>1047</v>
      </c>
      <c r="G336" s="221" t="s">
        <v>811</v>
      </c>
      <c r="H336" s="222">
        <v>1</v>
      </c>
      <c r="I336" s="223"/>
      <c r="J336" s="224">
        <f>ROUND(I336*H336,2)</f>
        <v>0</v>
      </c>
      <c r="K336" s="220" t="s">
        <v>1</v>
      </c>
      <c r="L336" s="44"/>
      <c r="M336" s="225" t="s">
        <v>1</v>
      </c>
      <c r="N336" s="226" t="s">
        <v>39</v>
      </c>
      <c r="O336" s="91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9" t="s">
        <v>220</v>
      </c>
      <c r="AT336" s="229" t="s">
        <v>135</v>
      </c>
      <c r="AU336" s="229" t="s">
        <v>81</v>
      </c>
      <c r="AY336" s="17" t="s">
        <v>131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7" t="s">
        <v>89</v>
      </c>
      <c r="BK336" s="230">
        <f>ROUND(I336*H336,2)</f>
        <v>0</v>
      </c>
      <c r="BL336" s="17" t="s">
        <v>220</v>
      </c>
      <c r="BM336" s="229" t="s">
        <v>1048</v>
      </c>
    </row>
    <row r="337" spans="1:47" s="2" customFormat="1" ht="12">
      <c r="A337" s="38"/>
      <c r="B337" s="39"/>
      <c r="C337" s="40"/>
      <c r="D337" s="231" t="s">
        <v>142</v>
      </c>
      <c r="E337" s="40"/>
      <c r="F337" s="232" t="s">
        <v>1047</v>
      </c>
      <c r="G337" s="40"/>
      <c r="H337" s="40"/>
      <c r="I337" s="233"/>
      <c r="J337" s="40"/>
      <c r="K337" s="40"/>
      <c r="L337" s="44"/>
      <c r="M337" s="234"/>
      <c r="N337" s="235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142</v>
      </c>
      <c r="AU337" s="17" t="s">
        <v>81</v>
      </c>
    </row>
    <row r="338" spans="1:65" s="2" customFormat="1" ht="16.5" customHeight="1">
      <c r="A338" s="38"/>
      <c r="B338" s="39"/>
      <c r="C338" s="218" t="s">
        <v>519</v>
      </c>
      <c r="D338" s="218" t="s">
        <v>135</v>
      </c>
      <c r="E338" s="219" t="s">
        <v>1049</v>
      </c>
      <c r="F338" s="220" t="s">
        <v>1050</v>
      </c>
      <c r="G338" s="221" t="s">
        <v>941</v>
      </c>
      <c r="H338" s="222">
        <v>1</v>
      </c>
      <c r="I338" s="223"/>
      <c r="J338" s="224">
        <f>ROUND(I338*H338,2)</f>
        <v>0</v>
      </c>
      <c r="K338" s="220" t="s">
        <v>1</v>
      </c>
      <c r="L338" s="44"/>
      <c r="M338" s="225" t="s">
        <v>1</v>
      </c>
      <c r="N338" s="226" t="s">
        <v>39</v>
      </c>
      <c r="O338" s="91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220</v>
      </c>
      <c r="AT338" s="229" t="s">
        <v>135</v>
      </c>
      <c r="AU338" s="229" t="s">
        <v>81</v>
      </c>
      <c r="AY338" s="17" t="s">
        <v>131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89</v>
      </c>
      <c r="BK338" s="230">
        <f>ROUND(I338*H338,2)</f>
        <v>0</v>
      </c>
      <c r="BL338" s="17" t="s">
        <v>220</v>
      </c>
      <c r="BM338" s="229" t="s">
        <v>1051</v>
      </c>
    </row>
    <row r="339" spans="1:47" s="2" customFormat="1" ht="12">
      <c r="A339" s="38"/>
      <c r="B339" s="39"/>
      <c r="C339" s="40"/>
      <c r="D339" s="231" t="s">
        <v>142</v>
      </c>
      <c r="E339" s="40"/>
      <c r="F339" s="232" t="s">
        <v>1050</v>
      </c>
      <c r="G339" s="40"/>
      <c r="H339" s="40"/>
      <c r="I339" s="233"/>
      <c r="J339" s="40"/>
      <c r="K339" s="40"/>
      <c r="L339" s="44"/>
      <c r="M339" s="234"/>
      <c r="N339" s="235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142</v>
      </c>
      <c r="AU339" s="17" t="s">
        <v>81</v>
      </c>
    </row>
    <row r="340" spans="1:65" s="2" customFormat="1" ht="16.5" customHeight="1">
      <c r="A340" s="38"/>
      <c r="B340" s="39"/>
      <c r="C340" s="218" t="s">
        <v>503</v>
      </c>
      <c r="D340" s="218" t="s">
        <v>135</v>
      </c>
      <c r="E340" s="219" t="s">
        <v>1052</v>
      </c>
      <c r="F340" s="220" t="s">
        <v>1053</v>
      </c>
      <c r="G340" s="221" t="s">
        <v>941</v>
      </c>
      <c r="H340" s="222">
        <v>1</v>
      </c>
      <c r="I340" s="223"/>
      <c r="J340" s="224">
        <f>ROUND(I340*H340,2)</f>
        <v>0</v>
      </c>
      <c r="K340" s="220" t="s">
        <v>1</v>
      </c>
      <c r="L340" s="44"/>
      <c r="M340" s="225" t="s">
        <v>1</v>
      </c>
      <c r="N340" s="226" t="s">
        <v>39</v>
      </c>
      <c r="O340" s="91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9" t="s">
        <v>220</v>
      </c>
      <c r="AT340" s="229" t="s">
        <v>135</v>
      </c>
      <c r="AU340" s="229" t="s">
        <v>81</v>
      </c>
      <c r="AY340" s="17" t="s">
        <v>131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7" t="s">
        <v>89</v>
      </c>
      <c r="BK340" s="230">
        <f>ROUND(I340*H340,2)</f>
        <v>0</v>
      </c>
      <c r="BL340" s="17" t="s">
        <v>220</v>
      </c>
      <c r="BM340" s="229" t="s">
        <v>1054</v>
      </c>
    </row>
    <row r="341" spans="1:47" s="2" customFormat="1" ht="12">
      <c r="A341" s="38"/>
      <c r="B341" s="39"/>
      <c r="C341" s="40"/>
      <c r="D341" s="231" t="s">
        <v>142</v>
      </c>
      <c r="E341" s="40"/>
      <c r="F341" s="232" t="s">
        <v>1053</v>
      </c>
      <c r="G341" s="40"/>
      <c r="H341" s="40"/>
      <c r="I341" s="233"/>
      <c r="J341" s="40"/>
      <c r="K341" s="40"/>
      <c r="L341" s="44"/>
      <c r="M341" s="234"/>
      <c r="N341" s="235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142</v>
      </c>
      <c r="AU341" s="17" t="s">
        <v>81</v>
      </c>
    </row>
    <row r="342" spans="1:65" s="2" customFormat="1" ht="16.5" customHeight="1">
      <c r="A342" s="38"/>
      <c r="B342" s="39"/>
      <c r="C342" s="218" t="s">
        <v>443</v>
      </c>
      <c r="D342" s="218" t="s">
        <v>135</v>
      </c>
      <c r="E342" s="219" t="s">
        <v>1055</v>
      </c>
      <c r="F342" s="220" t="s">
        <v>1056</v>
      </c>
      <c r="G342" s="221" t="s">
        <v>811</v>
      </c>
      <c r="H342" s="222">
        <v>1</v>
      </c>
      <c r="I342" s="223"/>
      <c r="J342" s="224">
        <f>ROUND(I342*H342,2)</f>
        <v>0</v>
      </c>
      <c r="K342" s="220" t="s">
        <v>1</v>
      </c>
      <c r="L342" s="44"/>
      <c r="M342" s="225" t="s">
        <v>1</v>
      </c>
      <c r="N342" s="226" t="s">
        <v>39</v>
      </c>
      <c r="O342" s="91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9" t="s">
        <v>220</v>
      </c>
      <c r="AT342" s="229" t="s">
        <v>135</v>
      </c>
      <c r="AU342" s="229" t="s">
        <v>81</v>
      </c>
      <c r="AY342" s="17" t="s">
        <v>131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7" t="s">
        <v>89</v>
      </c>
      <c r="BK342" s="230">
        <f>ROUND(I342*H342,2)</f>
        <v>0</v>
      </c>
      <c r="BL342" s="17" t="s">
        <v>220</v>
      </c>
      <c r="BM342" s="229" t="s">
        <v>1057</v>
      </c>
    </row>
    <row r="343" spans="1:47" s="2" customFormat="1" ht="12">
      <c r="A343" s="38"/>
      <c r="B343" s="39"/>
      <c r="C343" s="40"/>
      <c r="D343" s="231" t="s">
        <v>142</v>
      </c>
      <c r="E343" s="40"/>
      <c r="F343" s="232" t="s">
        <v>1056</v>
      </c>
      <c r="G343" s="40"/>
      <c r="H343" s="40"/>
      <c r="I343" s="233"/>
      <c r="J343" s="40"/>
      <c r="K343" s="40"/>
      <c r="L343" s="44"/>
      <c r="M343" s="234"/>
      <c r="N343" s="235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142</v>
      </c>
      <c r="AU343" s="17" t="s">
        <v>81</v>
      </c>
    </row>
    <row r="344" spans="1:65" s="2" customFormat="1" ht="16.5" customHeight="1">
      <c r="A344" s="38"/>
      <c r="B344" s="39"/>
      <c r="C344" s="218" t="s">
        <v>448</v>
      </c>
      <c r="D344" s="218" t="s">
        <v>135</v>
      </c>
      <c r="E344" s="219" t="s">
        <v>1058</v>
      </c>
      <c r="F344" s="220" t="s">
        <v>1058</v>
      </c>
      <c r="G344" s="221" t="s">
        <v>811</v>
      </c>
      <c r="H344" s="222">
        <v>1</v>
      </c>
      <c r="I344" s="223"/>
      <c r="J344" s="224">
        <f>ROUND(I344*H344,2)</f>
        <v>0</v>
      </c>
      <c r="K344" s="220" t="s">
        <v>1</v>
      </c>
      <c r="L344" s="44"/>
      <c r="M344" s="225" t="s">
        <v>1</v>
      </c>
      <c r="N344" s="226" t="s">
        <v>39</v>
      </c>
      <c r="O344" s="91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220</v>
      </c>
      <c r="AT344" s="229" t="s">
        <v>135</v>
      </c>
      <c r="AU344" s="229" t="s">
        <v>81</v>
      </c>
      <c r="AY344" s="17" t="s">
        <v>131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89</v>
      </c>
      <c r="BK344" s="230">
        <f>ROUND(I344*H344,2)</f>
        <v>0</v>
      </c>
      <c r="BL344" s="17" t="s">
        <v>220</v>
      </c>
      <c r="BM344" s="229" t="s">
        <v>1059</v>
      </c>
    </row>
    <row r="345" spans="1:47" s="2" customFormat="1" ht="12">
      <c r="A345" s="38"/>
      <c r="B345" s="39"/>
      <c r="C345" s="40"/>
      <c r="D345" s="231" t="s">
        <v>142</v>
      </c>
      <c r="E345" s="40"/>
      <c r="F345" s="232" t="s">
        <v>1058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142</v>
      </c>
      <c r="AU345" s="17" t="s">
        <v>81</v>
      </c>
    </row>
    <row r="346" spans="1:65" s="2" customFormat="1" ht="16.5" customHeight="1">
      <c r="A346" s="38"/>
      <c r="B346" s="39"/>
      <c r="C346" s="218" t="s">
        <v>453</v>
      </c>
      <c r="D346" s="218" t="s">
        <v>135</v>
      </c>
      <c r="E346" s="219" t="s">
        <v>1060</v>
      </c>
      <c r="F346" s="220" t="s">
        <v>1060</v>
      </c>
      <c r="G346" s="221" t="s">
        <v>811</v>
      </c>
      <c r="H346" s="222">
        <v>1</v>
      </c>
      <c r="I346" s="223"/>
      <c r="J346" s="224">
        <f>ROUND(I346*H346,2)</f>
        <v>0</v>
      </c>
      <c r="K346" s="220" t="s">
        <v>1</v>
      </c>
      <c r="L346" s="44"/>
      <c r="M346" s="225" t="s">
        <v>1</v>
      </c>
      <c r="N346" s="226" t="s">
        <v>39</v>
      </c>
      <c r="O346" s="91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220</v>
      </c>
      <c r="AT346" s="229" t="s">
        <v>135</v>
      </c>
      <c r="AU346" s="229" t="s">
        <v>81</v>
      </c>
      <c r="AY346" s="17" t="s">
        <v>131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89</v>
      </c>
      <c r="BK346" s="230">
        <f>ROUND(I346*H346,2)</f>
        <v>0</v>
      </c>
      <c r="BL346" s="17" t="s">
        <v>220</v>
      </c>
      <c r="BM346" s="229" t="s">
        <v>1061</v>
      </c>
    </row>
    <row r="347" spans="1:47" s="2" customFormat="1" ht="12">
      <c r="A347" s="38"/>
      <c r="B347" s="39"/>
      <c r="C347" s="40"/>
      <c r="D347" s="231" t="s">
        <v>142</v>
      </c>
      <c r="E347" s="40"/>
      <c r="F347" s="232" t="s">
        <v>1060</v>
      </c>
      <c r="G347" s="40"/>
      <c r="H347" s="40"/>
      <c r="I347" s="233"/>
      <c r="J347" s="40"/>
      <c r="K347" s="40"/>
      <c r="L347" s="44"/>
      <c r="M347" s="234"/>
      <c r="N347" s="235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142</v>
      </c>
      <c r="AU347" s="17" t="s">
        <v>81</v>
      </c>
    </row>
    <row r="348" spans="1:65" s="2" customFormat="1" ht="16.5" customHeight="1">
      <c r="A348" s="38"/>
      <c r="B348" s="39"/>
      <c r="C348" s="218" t="s">
        <v>457</v>
      </c>
      <c r="D348" s="218" t="s">
        <v>135</v>
      </c>
      <c r="E348" s="219" t="s">
        <v>1062</v>
      </c>
      <c r="F348" s="220" t="s">
        <v>1063</v>
      </c>
      <c r="G348" s="221" t="s">
        <v>811</v>
      </c>
      <c r="H348" s="222">
        <v>1</v>
      </c>
      <c r="I348" s="223"/>
      <c r="J348" s="224">
        <f>ROUND(I348*H348,2)</f>
        <v>0</v>
      </c>
      <c r="K348" s="220" t="s">
        <v>1</v>
      </c>
      <c r="L348" s="44"/>
      <c r="M348" s="225" t="s">
        <v>1</v>
      </c>
      <c r="N348" s="226" t="s">
        <v>39</v>
      </c>
      <c r="O348" s="91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220</v>
      </c>
      <c r="AT348" s="229" t="s">
        <v>135</v>
      </c>
      <c r="AU348" s="229" t="s">
        <v>81</v>
      </c>
      <c r="AY348" s="17" t="s">
        <v>131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89</v>
      </c>
      <c r="BK348" s="230">
        <f>ROUND(I348*H348,2)</f>
        <v>0</v>
      </c>
      <c r="BL348" s="17" t="s">
        <v>220</v>
      </c>
      <c r="BM348" s="229" t="s">
        <v>1064</v>
      </c>
    </row>
    <row r="349" spans="1:47" s="2" customFormat="1" ht="12">
      <c r="A349" s="38"/>
      <c r="B349" s="39"/>
      <c r="C349" s="40"/>
      <c r="D349" s="231" t="s">
        <v>142</v>
      </c>
      <c r="E349" s="40"/>
      <c r="F349" s="232" t="s">
        <v>1063</v>
      </c>
      <c r="G349" s="40"/>
      <c r="H349" s="40"/>
      <c r="I349" s="233"/>
      <c r="J349" s="40"/>
      <c r="K349" s="40"/>
      <c r="L349" s="44"/>
      <c r="M349" s="234"/>
      <c r="N349" s="235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142</v>
      </c>
      <c r="AU349" s="17" t="s">
        <v>81</v>
      </c>
    </row>
    <row r="350" spans="1:63" s="12" customFormat="1" ht="25.9" customHeight="1">
      <c r="A350" s="12"/>
      <c r="B350" s="202"/>
      <c r="C350" s="203"/>
      <c r="D350" s="204" t="s">
        <v>72</v>
      </c>
      <c r="E350" s="205" t="s">
        <v>621</v>
      </c>
      <c r="F350" s="205" t="s">
        <v>622</v>
      </c>
      <c r="G350" s="203"/>
      <c r="H350" s="203"/>
      <c r="I350" s="206"/>
      <c r="J350" s="207">
        <f>BK350</f>
        <v>0</v>
      </c>
      <c r="K350" s="203"/>
      <c r="L350" s="208"/>
      <c r="M350" s="209"/>
      <c r="N350" s="210"/>
      <c r="O350" s="210"/>
      <c r="P350" s="211">
        <f>SUM(P351:P374)</f>
        <v>0</v>
      </c>
      <c r="Q350" s="210"/>
      <c r="R350" s="211">
        <f>SUM(R351:R374)</f>
        <v>0.056</v>
      </c>
      <c r="S350" s="210"/>
      <c r="T350" s="212">
        <f>SUM(T351:T374)</f>
        <v>0.5176499999999999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3" t="s">
        <v>89</v>
      </c>
      <c r="AT350" s="214" t="s">
        <v>72</v>
      </c>
      <c r="AU350" s="214" t="s">
        <v>73</v>
      </c>
      <c r="AY350" s="213" t="s">
        <v>131</v>
      </c>
      <c r="BK350" s="215">
        <f>SUM(BK351:BK374)</f>
        <v>0</v>
      </c>
    </row>
    <row r="351" spans="1:65" s="2" customFormat="1" ht="24.15" customHeight="1">
      <c r="A351" s="38"/>
      <c r="B351" s="39"/>
      <c r="C351" s="218" t="s">
        <v>461</v>
      </c>
      <c r="D351" s="218" t="s">
        <v>135</v>
      </c>
      <c r="E351" s="219" t="s">
        <v>1065</v>
      </c>
      <c r="F351" s="220" t="s">
        <v>1066</v>
      </c>
      <c r="G351" s="221" t="s">
        <v>206</v>
      </c>
      <c r="H351" s="222">
        <v>3</v>
      </c>
      <c r="I351" s="223"/>
      <c r="J351" s="224">
        <f>ROUND(I351*H351,2)</f>
        <v>0</v>
      </c>
      <c r="K351" s="220" t="s">
        <v>1</v>
      </c>
      <c r="L351" s="44"/>
      <c r="M351" s="225" t="s">
        <v>1</v>
      </c>
      <c r="N351" s="226" t="s">
        <v>39</v>
      </c>
      <c r="O351" s="91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9" t="s">
        <v>220</v>
      </c>
      <c r="AT351" s="229" t="s">
        <v>135</v>
      </c>
      <c r="AU351" s="229" t="s">
        <v>81</v>
      </c>
      <c r="AY351" s="17" t="s">
        <v>131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7" t="s">
        <v>89</v>
      </c>
      <c r="BK351" s="230">
        <f>ROUND(I351*H351,2)</f>
        <v>0</v>
      </c>
      <c r="BL351" s="17" t="s">
        <v>220</v>
      </c>
      <c r="BM351" s="229" t="s">
        <v>1067</v>
      </c>
    </row>
    <row r="352" spans="1:47" s="2" customFormat="1" ht="12">
      <c r="A352" s="38"/>
      <c r="B352" s="39"/>
      <c r="C352" s="40"/>
      <c r="D352" s="231" t="s">
        <v>142</v>
      </c>
      <c r="E352" s="40"/>
      <c r="F352" s="232" t="s">
        <v>1066</v>
      </c>
      <c r="G352" s="40"/>
      <c r="H352" s="40"/>
      <c r="I352" s="233"/>
      <c r="J352" s="40"/>
      <c r="K352" s="40"/>
      <c r="L352" s="44"/>
      <c r="M352" s="234"/>
      <c r="N352" s="235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142</v>
      </c>
      <c r="AU352" s="17" t="s">
        <v>81</v>
      </c>
    </row>
    <row r="353" spans="1:65" s="2" customFormat="1" ht="24.15" customHeight="1">
      <c r="A353" s="38"/>
      <c r="B353" s="39"/>
      <c r="C353" s="218" t="s">
        <v>466</v>
      </c>
      <c r="D353" s="218" t="s">
        <v>135</v>
      </c>
      <c r="E353" s="219" t="s">
        <v>1068</v>
      </c>
      <c r="F353" s="220" t="s">
        <v>1069</v>
      </c>
      <c r="G353" s="221" t="s">
        <v>1</v>
      </c>
      <c r="H353" s="222">
        <v>1</v>
      </c>
      <c r="I353" s="223"/>
      <c r="J353" s="224">
        <f>ROUND(I353*H353,2)</f>
        <v>0</v>
      </c>
      <c r="K353" s="220" t="s">
        <v>1</v>
      </c>
      <c r="L353" s="44"/>
      <c r="M353" s="225" t="s">
        <v>1</v>
      </c>
      <c r="N353" s="226" t="s">
        <v>39</v>
      </c>
      <c r="O353" s="91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9" t="s">
        <v>220</v>
      </c>
      <c r="AT353" s="229" t="s">
        <v>135</v>
      </c>
      <c r="AU353" s="229" t="s">
        <v>81</v>
      </c>
      <c r="AY353" s="17" t="s">
        <v>131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7" t="s">
        <v>89</v>
      </c>
      <c r="BK353" s="230">
        <f>ROUND(I353*H353,2)</f>
        <v>0</v>
      </c>
      <c r="BL353" s="17" t="s">
        <v>220</v>
      </c>
      <c r="BM353" s="229" t="s">
        <v>1070</v>
      </c>
    </row>
    <row r="354" spans="1:47" s="2" customFormat="1" ht="12">
      <c r="A354" s="38"/>
      <c r="B354" s="39"/>
      <c r="C354" s="40"/>
      <c r="D354" s="231" t="s">
        <v>142</v>
      </c>
      <c r="E354" s="40"/>
      <c r="F354" s="232" t="s">
        <v>1069</v>
      </c>
      <c r="G354" s="40"/>
      <c r="H354" s="40"/>
      <c r="I354" s="233"/>
      <c r="J354" s="40"/>
      <c r="K354" s="40"/>
      <c r="L354" s="44"/>
      <c r="M354" s="234"/>
      <c r="N354" s="235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142</v>
      </c>
      <c r="AU354" s="17" t="s">
        <v>81</v>
      </c>
    </row>
    <row r="355" spans="1:65" s="2" customFormat="1" ht="49.05" customHeight="1">
      <c r="A355" s="38"/>
      <c r="B355" s="39"/>
      <c r="C355" s="218" t="s">
        <v>263</v>
      </c>
      <c r="D355" s="218" t="s">
        <v>135</v>
      </c>
      <c r="E355" s="219" t="s">
        <v>1071</v>
      </c>
      <c r="F355" s="220" t="s">
        <v>1072</v>
      </c>
      <c r="G355" s="221" t="s">
        <v>366</v>
      </c>
      <c r="H355" s="222">
        <v>1</v>
      </c>
      <c r="I355" s="223"/>
      <c r="J355" s="224">
        <f>ROUND(I355*H355,2)</f>
        <v>0</v>
      </c>
      <c r="K355" s="220" t="s">
        <v>1</v>
      </c>
      <c r="L355" s="44"/>
      <c r="M355" s="225" t="s">
        <v>1</v>
      </c>
      <c r="N355" s="226" t="s">
        <v>39</v>
      </c>
      <c r="O355" s="91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9" t="s">
        <v>220</v>
      </c>
      <c r="AT355" s="229" t="s">
        <v>135</v>
      </c>
      <c r="AU355" s="229" t="s">
        <v>81</v>
      </c>
      <c r="AY355" s="17" t="s">
        <v>131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7" t="s">
        <v>89</v>
      </c>
      <c r="BK355" s="230">
        <f>ROUND(I355*H355,2)</f>
        <v>0</v>
      </c>
      <c r="BL355" s="17" t="s">
        <v>220</v>
      </c>
      <c r="BM355" s="229" t="s">
        <v>1073</v>
      </c>
    </row>
    <row r="356" spans="1:47" s="2" customFormat="1" ht="12">
      <c r="A356" s="38"/>
      <c r="B356" s="39"/>
      <c r="C356" s="40"/>
      <c r="D356" s="231" t="s">
        <v>142</v>
      </c>
      <c r="E356" s="40"/>
      <c r="F356" s="232" t="s">
        <v>1072</v>
      </c>
      <c r="G356" s="40"/>
      <c r="H356" s="40"/>
      <c r="I356" s="233"/>
      <c r="J356" s="40"/>
      <c r="K356" s="40"/>
      <c r="L356" s="44"/>
      <c r="M356" s="234"/>
      <c r="N356" s="235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142</v>
      </c>
      <c r="AU356" s="17" t="s">
        <v>81</v>
      </c>
    </row>
    <row r="357" spans="1:65" s="2" customFormat="1" ht="16.5" customHeight="1">
      <c r="A357" s="38"/>
      <c r="B357" s="39"/>
      <c r="C357" s="218" t="s">
        <v>470</v>
      </c>
      <c r="D357" s="218" t="s">
        <v>135</v>
      </c>
      <c r="E357" s="219" t="s">
        <v>1074</v>
      </c>
      <c r="F357" s="220" t="s">
        <v>1075</v>
      </c>
      <c r="G357" s="221" t="s">
        <v>138</v>
      </c>
      <c r="H357" s="222">
        <v>21</v>
      </c>
      <c r="I357" s="223"/>
      <c r="J357" s="224">
        <f>ROUND(I357*H357,2)</f>
        <v>0</v>
      </c>
      <c r="K357" s="220" t="s">
        <v>1</v>
      </c>
      <c r="L357" s="44"/>
      <c r="M357" s="225" t="s">
        <v>1</v>
      </c>
      <c r="N357" s="226" t="s">
        <v>39</v>
      </c>
      <c r="O357" s="91"/>
      <c r="P357" s="227">
        <f>O357*H357</f>
        <v>0</v>
      </c>
      <c r="Q357" s="227">
        <v>0</v>
      </c>
      <c r="R357" s="227">
        <f>Q357*H357</f>
        <v>0</v>
      </c>
      <c r="S357" s="227">
        <v>0.02465</v>
      </c>
      <c r="T357" s="228">
        <f>S357*H357</f>
        <v>0.5176499999999999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220</v>
      </c>
      <c r="AT357" s="229" t="s">
        <v>135</v>
      </c>
      <c r="AU357" s="229" t="s">
        <v>81</v>
      </c>
      <c r="AY357" s="17" t="s">
        <v>131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89</v>
      </c>
      <c r="BK357" s="230">
        <f>ROUND(I357*H357,2)</f>
        <v>0</v>
      </c>
      <c r="BL357" s="17" t="s">
        <v>220</v>
      </c>
      <c r="BM357" s="229" t="s">
        <v>1076</v>
      </c>
    </row>
    <row r="358" spans="1:47" s="2" customFormat="1" ht="12">
      <c r="A358" s="38"/>
      <c r="B358" s="39"/>
      <c r="C358" s="40"/>
      <c r="D358" s="231" t="s">
        <v>142</v>
      </c>
      <c r="E358" s="40"/>
      <c r="F358" s="232" t="s">
        <v>1075</v>
      </c>
      <c r="G358" s="40"/>
      <c r="H358" s="40"/>
      <c r="I358" s="233"/>
      <c r="J358" s="40"/>
      <c r="K358" s="40"/>
      <c r="L358" s="44"/>
      <c r="M358" s="234"/>
      <c r="N358" s="235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142</v>
      </c>
      <c r="AU358" s="17" t="s">
        <v>81</v>
      </c>
    </row>
    <row r="359" spans="1:65" s="2" customFormat="1" ht="24.15" customHeight="1">
      <c r="A359" s="38"/>
      <c r="B359" s="39"/>
      <c r="C359" s="218" t="s">
        <v>475</v>
      </c>
      <c r="D359" s="218" t="s">
        <v>135</v>
      </c>
      <c r="E359" s="219" t="s">
        <v>1077</v>
      </c>
      <c r="F359" s="220" t="s">
        <v>1078</v>
      </c>
      <c r="G359" s="221" t="s">
        <v>206</v>
      </c>
      <c r="H359" s="222">
        <v>3</v>
      </c>
      <c r="I359" s="223"/>
      <c r="J359" s="224">
        <f>ROUND(I359*H359,2)</f>
        <v>0</v>
      </c>
      <c r="K359" s="220" t="s">
        <v>1</v>
      </c>
      <c r="L359" s="44"/>
      <c r="M359" s="225" t="s">
        <v>1</v>
      </c>
      <c r="N359" s="226" t="s">
        <v>39</v>
      </c>
      <c r="O359" s="91"/>
      <c r="P359" s="227">
        <f>O359*H359</f>
        <v>0</v>
      </c>
      <c r="Q359" s="227">
        <v>0</v>
      </c>
      <c r="R359" s="227">
        <f>Q359*H359</f>
        <v>0</v>
      </c>
      <c r="S359" s="227">
        <v>0</v>
      </c>
      <c r="T359" s="228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9" t="s">
        <v>220</v>
      </c>
      <c r="AT359" s="229" t="s">
        <v>135</v>
      </c>
      <c r="AU359" s="229" t="s">
        <v>81</v>
      </c>
      <c r="AY359" s="17" t="s">
        <v>131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7" t="s">
        <v>89</v>
      </c>
      <c r="BK359" s="230">
        <f>ROUND(I359*H359,2)</f>
        <v>0</v>
      </c>
      <c r="BL359" s="17" t="s">
        <v>220</v>
      </c>
      <c r="BM359" s="229" t="s">
        <v>1079</v>
      </c>
    </row>
    <row r="360" spans="1:47" s="2" customFormat="1" ht="12">
      <c r="A360" s="38"/>
      <c r="B360" s="39"/>
      <c r="C360" s="40"/>
      <c r="D360" s="231" t="s">
        <v>142</v>
      </c>
      <c r="E360" s="40"/>
      <c r="F360" s="232" t="s">
        <v>1078</v>
      </c>
      <c r="G360" s="40"/>
      <c r="H360" s="40"/>
      <c r="I360" s="233"/>
      <c r="J360" s="40"/>
      <c r="K360" s="40"/>
      <c r="L360" s="44"/>
      <c r="M360" s="234"/>
      <c r="N360" s="235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142</v>
      </c>
      <c r="AU360" s="17" t="s">
        <v>81</v>
      </c>
    </row>
    <row r="361" spans="1:65" s="2" customFormat="1" ht="24.15" customHeight="1">
      <c r="A361" s="38"/>
      <c r="B361" s="39"/>
      <c r="C361" s="258" t="s">
        <v>534</v>
      </c>
      <c r="D361" s="258" t="s">
        <v>208</v>
      </c>
      <c r="E361" s="259" t="s">
        <v>1080</v>
      </c>
      <c r="F361" s="260" t="s">
        <v>1081</v>
      </c>
      <c r="G361" s="261" t="s">
        <v>206</v>
      </c>
      <c r="H361" s="262">
        <v>1</v>
      </c>
      <c r="I361" s="263"/>
      <c r="J361" s="264">
        <f>ROUND(I361*H361,2)</f>
        <v>0</v>
      </c>
      <c r="K361" s="260" t="s">
        <v>1</v>
      </c>
      <c r="L361" s="265"/>
      <c r="M361" s="266" t="s">
        <v>1</v>
      </c>
      <c r="N361" s="267" t="s">
        <v>39</v>
      </c>
      <c r="O361" s="91"/>
      <c r="P361" s="227">
        <f>O361*H361</f>
        <v>0</v>
      </c>
      <c r="Q361" s="227">
        <v>0.02</v>
      </c>
      <c r="R361" s="227">
        <f>Q361*H361</f>
        <v>0.02</v>
      </c>
      <c r="S361" s="227">
        <v>0</v>
      </c>
      <c r="T361" s="22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9" t="s">
        <v>358</v>
      </c>
      <c r="AT361" s="229" t="s">
        <v>208</v>
      </c>
      <c r="AU361" s="229" t="s">
        <v>81</v>
      </c>
      <c r="AY361" s="17" t="s">
        <v>131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7" t="s">
        <v>89</v>
      </c>
      <c r="BK361" s="230">
        <f>ROUND(I361*H361,2)</f>
        <v>0</v>
      </c>
      <c r="BL361" s="17" t="s">
        <v>220</v>
      </c>
      <c r="BM361" s="229" t="s">
        <v>1082</v>
      </c>
    </row>
    <row r="362" spans="1:47" s="2" customFormat="1" ht="12">
      <c r="A362" s="38"/>
      <c r="B362" s="39"/>
      <c r="C362" s="40"/>
      <c r="D362" s="231" t="s">
        <v>142</v>
      </c>
      <c r="E362" s="40"/>
      <c r="F362" s="232" t="s">
        <v>1081</v>
      </c>
      <c r="G362" s="40"/>
      <c r="H362" s="40"/>
      <c r="I362" s="233"/>
      <c r="J362" s="40"/>
      <c r="K362" s="40"/>
      <c r="L362" s="44"/>
      <c r="M362" s="234"/>
      <c r="N362" s="235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142</v>
      </c>
      <c r="AU362" s="17" t="s">
        <v>81</v>
      </c>
    </row>
    <row r="363" spans="1:65" s="2" customFormat="1" ht="24.15" customHeight="1">
      <c r="A363" s="38"/>
      <c r="B363" s="39"/>
      <c r="C363" s="258" t="s">
        <v>539</v>
      </c>
      <c r="D363" s="258" t="s">
        <v>208</v>
      </c>
      <c r="E363" s="259" t="s">
        <v>1083</v>
      </c>
      <c r="F363" s="260" t="s">
        <v>1084</v>
      </c>
      <c r="G363" s="261" t="s">
        <v>206</v>
      </c>
      <c r="H363" s="262">
        <v>1</v>
      </c>
      <c r="I363" s="263"/>
      <c r="J363" s="264">
        <f>ROUND(I363*H363,2)</f>
        <v>0</v>
      </c>
      <c r="K363" s="260" t="s">
        <v>1</v>
      </c>
      <c r="L363" s="265"/>
      <c r="M363" s="266" t="s">
        <v>1</v>
      </c>
      <c r="N363" s="267" t="s">
        <v>39</v>
      </c>
      <c r="O363" s="91"/>
      <c r="P363" s="227">
        <f>O363*H363</f>
        <v>0</v>
      </c>
      <c r="Q363" s="227">
        <v>0.019</v>
      </c>
      <c r="R363" s="227">
        <f>Q363*H363</f>
        <v>0.019</v>
      </c>
      <c r="S363" s="227">
        <v>0</v>
      </c>
      <c r="T363" s="22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9" t="s">
        <v>358</v>
      </c>
      <c r="AT363" s="229" t="s">
        <v>208</v>
      </c>
      <c r="AU363" s="229" t="s">
        <v>81</v>
      </c>
      <c r="AY363" s="17" t="s">
        <v>131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7" t="s">
        <v>89</v>
      </c>
      <c r="BK363" s="230">
        <f>ROUND(I363*H363,2)</f>
        <v>0</v>
      </c>
      <c r="BL363" s="17" t="s">
        <v>220</v>
      </c>
      <c r="BM363" s="229" t="s">
        <v>1085</v>
      </c>
    </row>
    <row r="364" spans="1:47" s="2" customFormat="1" ht="12">
      <c r="A364" s="38"/>
      <c r="B364" s="39"/>
      <c r="C364" s="40"/>
      <c r="D364" s="231" t="s">
        <v>142</v>
      </c>
      <c r="E364" s="40"/>
      <c r="F364" s="232" t="s">
        <v>1084</v>
      </c>
      <c r="G364" s="40"/>
      <c r="H364" s="40"/>
      <c r="I364" s="233"/>
      <c r="J364" s="40"/>
      <c r="K364" s="40"/>
      <c r="L364" s="44"/>
      <c r="M364" s="234"/>
      <c r="N364" s="235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142</v>
      </c>
      <c r="AU364" s="17" t="s">
        <v>81</v>
      </c>
    </row>
    <row r="365" spans="1:65" s="2" customFormat="1" ht="24.15" customHeight="1">
      <c r="A365" s="38"/>
      <c r="B365" s="39"/>
      <c r="C365" s="258" t="s">
        <v>543</v>
      </c>
      <c r="D365" s="258" t="s">
        <v>208</v>
      </c>
      <c r="E365" s="259" t="s">
        <v>1086</v>
      </c>
      <c r="F365" s="260" t="s">
        <v>1087</v>
      </c>
      <c r="G365" s="261" t="s">
        <v>206</v>
      </c>
      <c r="H365" s="262">
        <v>1</v>
      </c>
      <c r="I365" s="263"/>
      <c r="J365" s="264">
        <f>ROUND(I365*H365,2)</f>
        <v>0</v>
      </c>
      <c r="K365" s="260" t="s">
        <v>1</v>
      </c>
      <c r="L365" s="265"/>
      <c r="M365" s="266" t="s">
        <v>1</v>
      </c>
      <c r="N365" s="267" t="s">
        <v>39</v>
      </c>
      <c r="O365" s="91"/>
      <c r="P365" s="227">
        <f>O365*H365</f>
        <v>0</v>
      </c>
      <c r="Q365" s="227">
        <v>0.017</v>
      </c>
      <c r="R365" s="227">
        <f>Q365*H365</f>
        <v>0.017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358</v>
      </c>
      <c r="AT365" s="229" t="s">
        <v>208</v>
      </c>
      <c r="AU365" s="229" t="s">
        <v>81</v>
      </c>
      <c r="AY365" s="17" t="s">
        <v>131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89</v>
      </c>
      <c r="BK365" s="230">
        <f>ROUND(I365*H365,2)</f>
        <v>0</v>
      </c>
      <c r="BL365" s="17" t="s">
        <v>220</v>
      </c>
      <c r="BM365" s="229" t="s">
        <v>1088</v>
      </c>
    </row>
    <row r="366" spans="1:47" s="2" customFormat="1" ht="12">
      <c r="A366" s="38"/>
      <c r="B366" s="39"/>
      <c r="C366" s="40"/>
      <c r="D366" s="231" t="s">
        <v>142</v>
      </c>
      <c r="E366" s="40"/>
      <c r="F366" s="232" t="s">
        <v>1087</v>
      </c>
      <c r="G366" s="40"/>
      <c r="H366" s="40"/>
      <c r="I366" s="233"/>
      <c r="J366" s="40"/>
      <c r="K366" s="40"/>
      <c r="L366" s="44"/>
      <c r="M366" s="234"/>
      <c r="N366" s="235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142</v>
      </c>
      <c r="AU366" s="17" t="s">
        <v>81</v>
      </c>
    </row>
    <row r="367" spans="1:65" s="2" customFormat="1" ht="16.5" customHeight="1">
      <c r="A367" s="38"/>
      <c r="B367" s="39"/>
      <c r="C367" s="218" t="s">
        <v>548</v>
      </c>
      <c r="D367" s="218" t="s">
        <v>135</v>
      </c>
      <c r="E367" s="219" t="s">
        <v>1089</v>
      </c>
      <c r="F367" s="220" t="s">
        <v>1090</v>
      </c>
      <c r="G367" s="221" t="s">
        <v>206</v>
      </c>
      <c r="H367" s="222">
        <v>3</v>
      </c>
      <c r="I367" s="223"/>
      <c r="J367" s="224">
        <f>ROUND(I367*H367,2)</f>
        <v>0</v>
      </c>
      <c r="K367" s="220" t="s">
        <v>1</v>
      </c>
      <c r="L367" s="44"/>
      <c r="M367" s="225" t="s">
        <v>1</v>
      </c>
      <c r="N367" s="226" t="s">
        <v>39</v>
      </c>
      <c r="O367" s="91"/>
      <c r="P367" s="227">
        <f>O367*H367</f>
        <v>0</v>
      </c>
      <c r="Q367" s="227">
        <v>0</v>
      </c>
      <c r="R367" s="227">
        <f>Q367*H367</f>
        <v>0</v>
      </c>
      <c r="S367" s="227">
        <v>0</v>
      </c>
      <c r="T367" s="22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9" t="s">
        <v>220</v>
      </c>
      <c r="AT367" s="229" t="s">
        <v>135</v>
      </c>
      <c r="AU367" s="229" t="s">
        <v>81</v>
      </c>
      <c r="AY367" s="17" t="s">
        <v>131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7" t="s">
        <v>89</v>
      </c>
      <c r="BK367" s="230">
        <f>ROUND(I367*H367,2)</f>
        <v>0</v>
      </c>
      <c r="BL367" s="17" t="s">
        <v>220</v>
      </c>
      <c r="BM367" s="229" t="s">
        <v>1091</v>
      </c>
    </row>
    <row r="368" spans="1:47" s="2" customFormat="1" ht="12">
      <c r="A368" s="38"/>
      <c r="B368" s="39"/>
      <c r="C368" s="40"/>
      <c r="D368" s="231" t="s">
        <v>142</v>
      </c>
      <c r="E368" s="40"/>
      <c r="F368" s="232" t="s">
        <v>1090</v>
      </c>
      <c r="G368" s="40"/>
      <c r="H368" s="40"/>
      <c r="I368" s="233"/>
      <c r="J368" s="40"/>
      <c r="K368" s="40"/>
      <c r="L368" s="44"/>
      <c r="M368" s="234"/>
      <c r="N368" s="235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142</v>
      </c>
      <c r="AU368" s="17" t="s">
        <v>81</v>
      </c>
    </row>
    <row r="369" spans="1:65" s="2" customFormat="1" ht="24.15" customHeight="1">
      <c r="A369" s="38"/>
      <c r="B369" s="39"/>
      <c r="C369" s="218" t="s">
        <v>552</v>
      </c>
      <c r="D369" s="218" t="s">
        <v>135</v>
      </c>
      <c r="E369" s="219" t="s">
        <v>1092</v>
      </c>
      <c r="F369" s="220" t="s">
        <v>1093</v>
      </c>
      <c r="G369" s="221" t="s">
        <v>206</v>
      </c>
      <c r="H369" s="222">
        <v>1</v>
      </c>
      <c r="I369" s="223"/>
      <c r="J369" s="224">
        <f>ROUND(I369*H369,2)</f>
        <v>0</v>
      </c>
      <c r="K369" s="220" t="s">
        <v>1</v>
      </c>
      <c r="L369" s="44"/>
      <c r="M369" s="225" t="s">
        <v>1</v>
      </c>
      <c r="N369" s="226" t="s">
        <v>39</v>
      </c>
      <c r="O369" s="91"/>
      <c r="P369" s="227">
        <f>O369*H369</f>
        <v>0</v>
      </c>
      <c r="Q369" s="227">
        <v>0</v>
      </c>
      <c r="R369" s="227">
        <f>Q369*H369</f>
        <v>0</v>
      </c>
      <c r="S369" s="227">
        <v>0</v>
      </c>
      <c r="T369" s="22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9" t="s">
        <v>220</v>
      </c>
      <c r="AT369" s="229" t="s">
        <v>135</v>
      </c>
      <c r="AU369" s="229" t="s">
        <v>81</v>
      </c>
      <c r="AY369" s="17" t="s">
        <v>131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17" t="s">
        <v>89</v>
      </c>
      <c r="BK369" s="230">
        <f>ROUND(I369*H369,2)</f>
        <v>0</v>
      </c>
      <c r="BL369" s="17" t="s">
        <v>220</v>
      </c>
      <c r="BM369" s="229" t="s">
        <v>1094</v>
      </c>
    </row>
    <row r="370" spans="1:47" s="2" customFormat="1" ht="12">
      <c r="A370" s="38"/>
      <c r="B370" s="39"/>
      <c r="C370" s="40"/>
      <c r="D370" s="231" t="s">
        <v>142</v>
      </c>
      <c r="E370" s="40"/>
      <c r="F370" s="232" t="s">
        <v>1093</v>
      </c>
      <c r="G370" s="40"/>
      <c r="H370" s="40"/>
      <c r="I370" s="233"/>
      <c r="J370" s="40"/>
      <c r="K370" s="40"/>
      <c r="L370" s="44"/>
      <c r="M370" s="234"/>
      <c r="N370" s="235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142</v>
      </c>
      <c r="AU370" s="17" t="s">
        <v>81</v>
      </c>
    </row>
    <row r="371" spans="1:65" s="2" customFormat="1" ht="24.15" customHeight="1">
      <c r="A371" s="38"/>
      <c r="B371" s="39"/>
      <c r="C371" s="218" t="s">
        <v>235</v>
      </c>
      <c r="D371" s="218" t="s">
        <v>135</v>
      </c>
      <c r="E371" s="219" t="s">
        <v>1095</v>
      </c>
      <c r="F371" s="220" t="s">
        <v>1096</v>
      </c>
      <c r="G371" s="221" t="s">
        <v>206</v>
      </c>
      <c r="H371" s="222">
        <v>1</v>
      </c>
      <c r="I371" s="223"/>
      <c r="J371" s="224">
        <f>ROUND(I371*H371,2)</f>
        <v>0</v>
      </c>
      <c r="K371" s="220" t="s">
        <v>1</v>
      </c>
      <c r="L371" s="44"/>
      <c r="M371" s="225" t="s">
        <v>1</v>
      </c>
      <c r="N371" s="226" t="s">
        <v>39</v>
      </c>
      <c r="O371" s="91"/>
      <c r="P371" s="227">
        <f>O371*H371</f>
        <v>0</v>
      </c>
      <c r="Q371" s="227">
        <v>0</v>
      </c>
      <c r="R371" s="227">
        <f>Q371*H371</f>
        <v>0</v>
      </c>
      <c r="S371" s="227">
        <v>0</v>
      </c>
      <c r="T371" s="22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9" t="s">
        <v>220</v>
      </c>
      <c r="AT371" s="229" t="s">
        <v>135</v>
      </c>
      <c r="AU371" s="229" t="s">
        <v>81</v>
      </c>
      <c r="AY371" s="17" t="s">
        <v>131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7" t="s">
        <v>89</v>
      </c>
      <c r="BK371" s="230">
        <f>ROUND(I371*H371,2)</f>
        <v>0</v>
      </c>
      <c r="BL371" s="17" t="s">
        <v>220</v>
      </c>
      <c r="BM371" s="229" t="s">
        <v>1097</v>
      </c>
    </row>
    <row r="372" spans="1:47" s="2" customFormat="1" ht="12">
      <c r="A372" s="38"/>
      <c r="B372" s="39"/>
      <c r="C372" s="40"/>
      <c r="D372" s="231" t="s">
        <v>142</v>
      </c>
      <c r="E372" s="40"/>
      <c r="F372" s="232" t="s">
        <v>1096</v>
      </c>
      <c r="G372" s="40"/>
      <c r="H372" s="40"/>
      <c r="I372" s="233"/>
      <c r="J372" s="40"/>
      <c r="K372" s="40"/>
      <c r="L372" s="44"/>
      <c r="M372" s="234"/>
      <c r="N372" s="235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142</v>
      </c>
      <c r="AU372" s="17" t="s">
        <v>81</v>
      </c>
    </row>
    <row r="373" spans="1:65" s="2" customFormat="1" ht="21.75" customHeight="1">
      <c r="A373" s="38"/>
      <c r="B373" s="39"/>
      <c r="C373" s="218" t="s">
        <v>230</v>
      </c>
      <c r="D373" s="218" t="s">
        <v>135</v>
      </c>
      <c r="E373" s="219" t="s">
        <v>1098</v>
      </c>
      <c r="F373" s="220" t="s">
        <v>1099</v>
      </c>
      <c r="G373" s="221" t="s">
        <v>206</v>
      </c>
      <c r="H373" s="222">
        <v>1</v>
      </c>
      <c r="I373" s="223"/>
      <c r="J373" s="224">
        <f>ROUND(I373*H373,2)</f>
        <v>0</v>
      </c>
      <c r="K373" s="220" t="s">
        <v>1</v>
      </c>
      <c r="L373" s="44"/>
      <c r="M373" s="225" t="s">
        <v>1</v>
      </c>
      <c r="N373" s="226" t="s">
        <v>39</v>
      </c>
      <c r="O373" s="91"/>
      <c r="P373" s="227">
        <f>O373*H373</f>
        <v>0</v>
      </c>
      <c r="Q373" s="227">
        <v>0</v>
      </c>
      <c r="R373" s="227">
        <f>Q373*H373</f>
        <v>0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220</v>
      </c>
      <c r="AT373" s="229" t="s">
        <v>135</v>
      </c>
      <c r="AU373" s="229" t="s">
        <v>81</v>
      </c>
      <c r="AY373" s="17" t="s">
        <v>131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89</v>
      </c>
      <c r="BK373" s="230">
        <f>ROUND(I373*H373,2)</f>
        <v>0</v>
      </c>
      <c r="BL373" s="17" t="s">
        <v>220</v>
      </c>
      <c r="BM373" s="229" t="s">
        <v>1100</v>
      </c>
    </row>
    <row r="374" spans="1:47" s="2" customFormat="1" ht="12">
      <c r="A374" s="38"/>
      <c r="B374" s="39"/>
      <c r="C374" s="40"/>
      <c r="D374" s="231" t="s">
        <v>142</v>
      </c>
      <c r="E374" s="40"/>
      <c r="F374" s="232" t="s">
        <v>1099</v>
      </c>
      <c r="G374" s="40"/>
      <c r="H374" s="40"/>
      <c r="I374" s="233"/>
      <c r="J374" s="40"/>
      <c r="K374" s="40"/>
      <c r="L374" s="44"/>
      <c r="M374" s="234"/>
      <c r="N374" s="235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142</v>
      </c>
      <c r="AU374" s="17" t="s">
        <v>81</v>
      </c>
    </row>
    <row r="375" spans="1:63" s="12" customFormat="1" ht="25.9" customHeight="1">
      <c r="A375" s="12"/>
      <c r="B375" s="202"/>
      <c r="C375" s="203"/>
      <c r="D375" s="204" t="s">
        <v>72</v>
      </c>
      <c r="E375" s="205" t="s">
        <v>1101</v>
      </c>
      <c r="F375" s="205" t="s">
        <v>1102</v>
      </c>
      <c r="G375" s="203"/>
      <c r="H375" s="203"/>
      <c r="I375" s="206"/>
      <c r="J375" s="207">
        <f>BK375</f>
        <v>0</v>
      </c>
      <c r="K375" s="203"/>
      <c r="L375" s="208"/>
      <c r="M375" s="209"/>
      <c r="N375" s="210"/>
      <c r="O375" s="210"/>
      <c r="P375" s="211">
        <f>SUM(P376:P395)</f>
        <v>0</v>
      </c>
      <c r="Q375" s="210"/>
      <c r="R375" s="211">
        <f>SUM(R376:R395)</f>
        <v>0</v>
      </c>
      <c r="S375" s="210"/>
      <c r="T375" s="212">
        <f>SUM(T376:T395)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3" t="s">
        <v>89</v>
      </c>
      <c r="AT375" s="214" t="s">
        <v>72</v>
      </c>
      <c r="AU375" s="214" t="s">
        <v>73</v>
      </c>
      <c r="AY375" s="213" t="s">
        <v>131</v>
      </c>
      <c r="BK375" s="215">
        <f>SUM(BK376:BK395)</f>
        <v>0</v>
      </c>
    </row>
    <row r="376" spans="1:65" s="2" customFormat="1" ht="24.15" customHeight="1">
      <c r="A376" s="38"/>
      <c r="B376" s="39"/>
      <c r="C376" s="218" t="s">
        <v>225</v>
      </c>
      <c r="D376" s="218" t="s">
        <v>135</v>
      </c>
      <c r="E376" s="219" t="s">
        <v>1103</v>
      </c>
      <c r="F376" s="220" t="s">
        <v>1104</v>
      </c>
      <c r="G376" s="221" t="s">
        <v>138</v>
      </c>
      <c r="H376" s="222">
        <v>39.84</v>
      </c>
      <c r="I376" s="223"/>
      <c r="J376" s="224">
        <f>ROUND(I376*H376,2)</f>
        <v>0</v>
      </c>
      <c r="K376" s="220" t="s">
        <v>1</v>
      </c>
      <c r="L376" s="44"/>
      <c r="M376" s="225" t="s">
        <v>1</v>
      </c>
      <c r="N376" s="226" t="s">
        <v>39</v>
      </c>
      <c r="O376" s="91"/>
      <c r="P376" s="227">
        <f>O376*H376</f>
        <v>0</v>
      </c>
      <c r="Q376" s="227">
        <v>0</v>
      </c>
      <c r="R376" s="227">
        <f>Q376*H376</f>
        <v>0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220</v>
      </c>
      <c r="AT376" s="229" t="s">
        <v>135</v>
      </c>
      <c r="AU376" s="229" t="s">
        <v>81</v>
      </c>
      <c r="AY376" s="17" t="s">
        <v>131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89</v>
      </c>
      <c r="BK376" s="230">
        <f>ROUND(I376*H376,2)</f>
        <v>0</v>
      </c>
      <c r="BL376" s="17" t="s">
        <v>220</v>
      </c>
      <c r="BM376" s="229" t="s">
        <v>1105</v>
      </c>
    </row>
    <row r="377" spans="1:47" s="2" customFormat="1" ht="12">
      <c r="A377" s="38"/>
      <c r="B377" s="39"/>
      <c r="C377" s="40"/>
      <c r="D377" s="231" t="s">
        <v>142</v>
      </c>
      <c r="E377" s="40"/>
      <c r="F377" s="232" t="s">
        <v>1104</v>
      </c>
      <c r="G377" s="40"/>
      <c r="H377" s="40"/>
      <c r="I377" s="233"/>
      <c r="J377" s="40"/>
      <c r="K377" s="40"/>
      <c r="L377" s="44"/>
      <c r="M377" s="234"/>
      <c r="N377" s="235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142</v>
      </c>
      <c r="AU377" s="17" t="s">
        <v>81</v>
      </c>
    </row>
    <row r="378" spans="1:51" s="13" customFormat="1" ht="12">
      <c r="A378" s="13"/>
      <c r="B378" s="236"/>
      <c r="C378" s="237"/>
      <c r="D378" s="231" t="s">
        <v>144</v>
      </c>
      <c r="E378" s="238" t="s">
        <v>1</v>
      </c>
      <c r="F378" s="239" t="s">
        <v>1106</v>
      </c>
      <c r="G378" s="237"/>
      <c r="H378" s="240">
        <v>3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144</v>
      </c>
      <c r="AU378" s="246" t="s">
        <v>81</v>
      </c>
      <c r="AV378" s="13" t="s">
        <v>89</v>
      </c>
      <c r="AW378" s="13" t="s">
        <v>30</v>
      </c>
      <c r="AX378" s="13" t="s">
        <v>73</v>
      </c>
      <c r="AY378" s="246" t="s">
        <v>131</v>
      </c>
    </row>
    <row r="379" spans="1:51" s="13" customFormat="1" ht="12">
      <c r="A379" s="13"/>
      <c r="B379" s="236"/>
      <c r="C379" s="237"/>
      <c r="D379" s="231" t="s">
        <v>144</v>
      </c>
      <c r="E379" s="238" t="s">
        <v>1</v>
      </c>
      <c r="F379" s="239" t="s">
        <v>846</v>
      </c>
      <c r="G379" s="237"/>
      <c r="H379" s="240">
        <v>20.55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144</v>
      </c>
      <c r="AU379" s="246" t="s">
        <v>81</v>
      </c>
      <c r="AV379" s="13" t="s">
        <v>89</v>
      </c>
      <c r="AW379" s="13" t="s">
        <v>30</v>
      </c>
      <c r="AX379" s="13" t="s">
        <v>73</v>
      </c>
      <c r="AY379" s="246" t="s">
        <v>131</v>
      </c>
    </row>
    <row r="380" spans="1:51" s="13" customFormat="1" ht="12">
      <c r="A380" s="13"/>
      <c r="B380" s="236"/>
      <c r="C380" s="237"/>
      <c r="D380" s="231" t="s">
        <v>144</v>
      </c>
      <c r="E380" s="238" t="s">
        <v>1</v>
      </c>
      <c r="F380" s="239" t="s">
        <v>847</v>
      </c>
      <c r="G380" s="237"/>
      <c r="H380" s="240">
        <v>16.29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144</v>
      </c>
      <c r="AU380" s="246" t="s">
        <v>81</v>
      </c>
      <c r="AV380" s="13" t="s">
        <v>89</v>
      </c>
      <c r="AW380" s="13" t="s">
        <v>30</v>
      </c>
      <c r="AX380" s="13" t="s">
        <v>73</v>
      </c>
      <c r="AY380" s="246" t="s">
        <v>131</v>
      </c>
    </row>
    <row r="381" spans="1:51" s="14" customFormat="1" ht="12">
      <c r="A381" s="14"/>
      <c r="B381" s="247"/>
      <c r="C381" s="248"/>
      <c r="D381" s="231" t="s">
        <v>144</v>
      </c>
      <c r="E381" s="249" t="s">
        <v>1</v>
      </c>
      <c r="F381" s="250" t="s">
        <v>170</v>
      </c>
      <c r="G381" s="248"/>
      <c r="H381" s="251">
        <v>39.84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7" t="s">
        <v>144</v>
      </c>
      <c r="AU381" s="257" t="s">
        <v>81</v>
      </c>
      <c r="AV381" s="14" t="s">
        <v>140</v>
      </c>
      <c r="AW381" s="14" t="s">
        <v>30</v>
      </c>
      <c r="AX381" s="14" t="s">
        <v>81</v>
      </c>
      <c r="AY381" s="257" t="s">
        <v>131</v>
      </c>
    </row>
    <row r="382" spans="1:65" s="2" customFormat="1" ht="24.15" customHeight="1">
      <c r="A382" s="38"/>
      <c r="B382" s="39"/>
      <c r="C382" s="218" t="s">
        <v>598</v>
      </c>
      <c r="D382" s="218" t="s">
        <v>135</v>
      </c>
      <c r="E382" s="219" t="s">
        <v>1107</v>
      </c>
      <c r="F382" s="220" t="s">
        <v>1108</v>
      </c>
      <c r="G382" s="221" t="s">
        <v>149</v>
      </c>
      <c r="H382" s="222">
        <v>39.62</v>
      </c>
      <c r="I382" s="223"/>
      <c r="J382" s="224">
        <f>ROUND(I382*H382,2)</f>
        <v>0</v>
      </c>
      <c r="K382" s="220" t="s">
        <v>1</v>
      </c>
      <c r="L382" s="44"/>
      <c r="M382" s="225" t="s">
        <v>1</v>
      </c>
      <c r="N382" s="226" t="s">
        <v>39</v>
      </c>
      <c r="O382" s="91"/>
      <c r="P382" s="227">
        <f>O382*H382</f>
        <v>0</v>
      </c>
      <c r="Q382" s="227">
        <v>0</v>
      </c>
      <c r="R382" s="227">
        <f>Q382*H382</f>
        <v>0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220</v>
      </c>
      <c r="AT382" s="229" t="s">
        <v>135</v>
      </c>
      <c r="AU382" s="229" t="s">
        <v>81</v>
      </c>
      <c r="AY382" s="17" t="s">
        <v>131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89</v>
      </c>
      <c r="BK382" s="230">
        <f>ROUND(I382*H382,2)</f>
        <v>0</v>
      </c>
      <c r="BL382" s="17" t="s">
        <v>220</v>
      </c>
      <c r="BM382" s="229" t="s">
        <v>1109</v>
      </c>
    </row>
    <row r="383" spans="1:47" s="2" customFormat="1" ht="12">
      <c r="A383" s="38"/>
      <c r="B383" s="39"/>
      <c r="C383" s="40"/>
      <c r="D383" s="231" t="s">
        <v>142</v>
      </c>
      <c r="E383" s="40"/>
      <c r="F383" s="232" t="s">
        <v>1108</v>
      </c>
      <c r="G383" s="40"/>
      <c r="H383" s="40"/>
      <c r="I383" s="233"/>
      <c r="J383" s="40"/>
      <c r="K383" s="40"/>
      <c r="L383" s="44"/>
      <c r="M383" s="234"/>
      <c r="N383" s="235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142</v>
      </c>
      <c r="AU383" s="17" t="s">
        <v>81</v>
      </c>
    </row>
    <row r="384" spans="1:65" s="2" customFormat="1" ht="37.8" customHeight="1">
      <c r="A384" s="38"/>
      <c r="B384" s="39"/>
      <c r="C384" s="218" t="s">
        <v>580</v>
      </c>
      <c r="D384" s="218" t="s">
        <v>135</v>
      </c>
      <c r="E384" s="219" t="s">
        <v>1110</v>
      </c>
      <c r="F384" s="220" t="s">
        <v>1111</v>
      </c>
      <c r="G384" s="221" t="s">
        <v>149</v>
      </c>
      <c r="H384" s="222">
        <v>43.36</v>
      </c>
      <c r="I384" s="223"/>
      <c r="J384" s="224">
        <f>ROUND(I384*H384,2)</f>
        <v>0</v>
      </c>
      <c r="K384" s="220" t="s">
        <v>1</v>
      </c>
      <c r="L384" s="44"/>
      <c r="M384" s="225" t="s">
        <v>1</v>
      </c>
      <c r="N384" s="226" t="s">
        <v>39</v>
      </c>
      <c r="O384" s="91"/>
      <c r="P384" s="227">
        <f>O384*H384</f>
        <v>0</v>
      </c>
      <c r="Q384" s="227">
        <v>0</v>
      </c>
      <c r="R384" s="227">
        <f>Q384*H384</f>
        <v>0</v>
      </c>
      <c r="S384" s="227">
        <v>0</v>
      </c>
      <c r="T384" s="228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9" t="s">
        <v>220</v>
      </c>
      <c r="AT384" s="229" t="s">
        <v>135</v>
      </c>
      <c r="AU384" s="229" t="s">
        <v>81</v>
      </c>
      <c r="AY384" s="17" t="s">
        <v>131</v>
      </c>
      <c r="BE384" s="230">
        <f>IF(N384="základní",J384,0)</f>
        <v>0</v>
      </c>
      <c r="BF384" s="230">
        <f>IF(N384="snížená",J384,0)</f>
        <v>0</v>
      </c>
      <c r="BG384" s="230">
        <f>IF(N384="zákl. přenesená",J384,0)</f>
        <v>0</v>
      </c>
      <c r="BH384" s="230">
        <f>IF(N384="sníž. přenesená",J384,0)</f>
        <v>0</v>
      </c>
      <c r="BI384" s="230">
        <f>IF(N384="nulová",J384,0)</f>
        <v>0</v>
      </c>
      <c r="BJ384" s="17" t="s">
        <v>89</v>
      </c>
      <c r="BK384" s="230">
        <f>ROUND(I384*H384,2)</f>
        <v>0</v>
      </c>
      <c r="BL384" s="17" t="s">
        <v>220</v>
      </c>
      <c r="BM384" s="229" t="s">
        <v>1112</v>
      </c>
    </row>
    <row r="385" spans="1:47" s="2" customFormat="1" ht="12">
      <c r="A385" s="38"/>
      <c r="B385" s="39"/>
      <c r="C385" s="40"/>
      <c r="D385" s="231" t="s">
        <v>142</v>
      </c>
      <c r="E385" s="40"/>
      <c r="F385" s="232" t="s">
        <v>1111</v>
      </c>
      <c r="G385" s="40"/>
      <c r="H385" s="40"/>
      <c r="I385" s="233"/>
      <c r="J385" s="40"/>
      <c r="K385" s="40"/>
      <c r="L385" s="44"/>
      <c r="M385" s="234"/>
      <c r="N385" s="235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142</v>
      </c>
      <c r="AU385" s="17" t="s">
        <v>81</v>
      </c>
    </row>
    <row r="386" spans="1:51" s="13" customFormat="1" ht="12">
      <c r="A386" s="13"/>
      <c r="B386" s="236"/>
      <c r="C386" s="237"/>
      <c r="D386" s="231" t="s">
        <v>144</v>
      </c>
      <c r="E386" s="238" t="s">
        <v>1</v>
      </c>
      <c r="F386" s="239" t="s">
        <v>1113</v>
      </c>
      <c r="G386" s="237"/>
      <c r="H386" s="240">
        <v>7.62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144</v>
      </c>
      <c r="AU386" s="246" t="s">
        <v>81</v>
      </c>
      <c r="AV386" s="13" t="s">
        <v>89</v>
      </c>
      <c r="AW386" s="13" t="s">
        <v>30</v>
      </c>
      <c r="AX386" s="13" t="s">
        <v>73</v>
      </c>
      <c r="AY386" s="246" t="s">
        <v>131</v>
      </c>
    </row>
    <row r="387" spans="1:51" s="13" customFormat="1" ht="12">
      <c r="A387" s="13"/>
      <c r="B387" s="236"/>
      <c r="C387" s="237"/>
      <c r="D387" s="231" t="s">
        <v>144</v>
      </c>
      <c r="E387" s="238" t="s">
        <v>1</v>
      </c>
      <c r="F387" s="239" t="s">
        <v>1114</v>
      </c>
      <c r="G387" s="237"/>
      <c r="H387" s="240">
        <v>19.4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144</v>
      </c>
      <c r="AU387" s="246" t="s">
        <v>81</v>
      </c>
      <c r="AV387" s="13" t="s">
        <v>89</v>
      </c>
      <c r="AW387" s="13" t="s">
        <v>30</v>
      </c>
      <c r="AX387" s="13" t="s">
        <v>73</v>
      </c>
      <c r="AY387" s="246" t="s">
        <v>131</v>
      </c>
    </row>
    <row r="388" spans="1:51" s="13" customFormat="1" ht="12">
      <c r="A388" s="13"/>
      <c r="B388" s="236"/>
      <c r="C388" s="237"/>
      <c r="D388" s="231" t="s">
        <v>144</v>
      </c>
      <c r="E388" s="238" t="s">
        <v>1</v>
      </c>
      <c r="F388" s="239" t="s">
        <v>1115</v>
      </c>
      <c r="G388" s="237"/>
      <c r="H388" s="240">
        <v>16.34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144</v>
      </c>
      <c r="AU388" s="246" t="s">
        <v>81</v>
      </c>
      <c r="AV388" s="13" t="s">
        <v>89</v>
      </c>
      <c r="AW388" s="13" t="s">
        <v>30</v>
      </c>
      <c r="AX388" s="13" t="s">
        <v>73</v>
      </c>
      <c r="AY388" s="246" t="s">
        <v>131</v>
      </c>
    </row>
    <row r="389" spans="1:51" s="14" customFormat="1" ht="12">
      <c r="A389" s="14"/>
      <c r="B389" s="247"/>
      <c r="C389" s="248"/>
      <c r="D389" s="231" t="s">
        <v>144</v>
      </c>
      <c r="E389" s="249" t="s">
        <v>1</v>
      </c>
      <c r="F389" s="250" t="s">
        <v>170</v>
      </c>
      <c r="G389" s="248"/>
      <c r="H389" s="251">
        <v>43.36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7" t="s">
        <v>144</v>
      </c>
      <c r="AU389" s="257" t="s">
        <v>81</v>
      </c>
      <c r="AV389" s="14" t="s">
        <v>140</v>
      </c>
      <c r="AW389" s="14" t="s">
        <v>30</v>
      </c>
      <c r="AX389" s="14" t="s">
        <v>81</v>
      </c>
      <c r="AY389" s="257" t="s">
        <v>131</v>
      </c>
    </row>
    <row r="390" spans="1:65" s="2" customFormat="1" ht="24.15" customHeight="1">
      <c r="A390" s="38"/>
      <c r="B390" s="39"/>
      <c r="C390" s="218" t="s">
        <v>585</v>
      </c>
      <c r="D390" s="218" t="s">
        <v>135</v>
      </c>
      <c r="E390" s="219" t="s">
        <v>1116</v>
      </c>
      <c r="F390" s="220" t="s">
        <v>1117</v>
      </c>
      <c r="G390" s="221" t="s">
        <v>138</v>
      </c>
      <c r="H390" s="222">
        <v>39.84</v>
      </c>
      <c r="I390" s="223"/>
      <c r="J390" s="224">
        <f>ROUND(I390*H390,2)</f>
        <v>0</v>
      </c>
      <c r="K390" s="220" t="s">
        <v>1</v>
      </c>
      <c r="L390" s="44"/>
      <c r="M390" s="225" t="s">
        <v>1</v>
      </c>
      <c r="N390" s="226" t="s">
        <v>39</v>
      </c>
      <c r="O390" s="91"/>
      <c r="P390" s="227">
        <f>O390*H390</f>
        <v>0</v>
      </c>
      <c r="Q390" s="227">
        <v>0</v>
      </c>
      <c r="R390" s="227">
        <f>Q390*H390</f>
        <v>0</v>
      </c>
      <c r="S390" s="227">
        <v>0</v>
      </c>
      <c r="T390" s="228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9" t="s">
        <v>220</v>
      </c>
      <c r="AT390" s="229" t="s">
        <v>135</v>
      </c>
      <c r="AU390" s="229" t="s">
        <v>81</v>
      </c>
      <c r="AY390" s="17" t="s">
        <v>131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17" t="s">
        <v>89</v>
      </c>
      <c r="BK390" s="230">
        <f>ROUND(I390*H390,2)</f>
        <v>0</v>
      </c>
      <c r="BL390" s="17" t="s">
        <v>220</v>
      </c>
      <c r="BM390" s="229" t="s">
        <v>1118</v>
      </c>
    </row>
    <row r="391" spans="1:47" s="2" customFormat="1" ht="12">
      <c r="A391" s="38"/>
      <c r="B391" s="39"/>
      <c r="C391" s="40"/>
      <c r="D391" s="231" t="s">
        <v>142</v>
      </c>
      <c r="E391" s="40"/>
      <c r="F391" s="232" t="s">
        <v>1117</v>
      </c>
      <c r="G391" s="40"/>
      <c r="H391" s="40"/>
      <c r="I391" s="233"/>
      <c r="J391" s="40"/>
      <c r="K391" s="40"/>
      <c r="L391" s="44"/>
      <c r="M391" s="234"/>
      <c r="N391" s="235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142</v>
      </c>
      <c r="AU391" s="17" t="s">
        <v>81</v>
      </c>
    </row>
    <row r="392" spans="1:65" s="2" customFormat="1" ht="37.8" customHeight="1">
      <c r="A392" s="38"/>
      <c r="B392" s="39"/>
      <c r="C392" s="218" t="s">
        <v>590</v>
      </c>
      <c r="D392" s="218" t="s">
        <v>135</v>
      </c>
      <c r="E392" s="219" t="s">
        <v>1119</v>
      </c>
      <c r="F392" s="220" t="s">
        <v>1120</v>
      </c>
      <c r="G392" s="221" t="s">
        <v>138</v>
      </c>
      <c r="H392" s="222">
        <v>39.84</v>
      </c>
      <c r="I392" s="223"/>
      <c r="J392" s="224">
        <f>ROUND(I392*H392,2)</f>
        <v>0</v>
      </c>
      <c r="K392" s="220" t="s">
        <v>1</v>
      </c>
      <c r="L392" s="44"/>
      <c r="M392" s="225" t="s">
        <v>1</v>
      </c>
      <c r="N392" s="226" t="s">
        <v>39</v>
      </c>
      <c r="O392" s="91"/>
      <c r="P392" s="227">
        <f>O392*H392</f>
        <v>0</v>
      </c>
      <c r="Q392" s="227">
        <v>0</v>
      </c>
      <c r="R392" s="227">
        <f>Q392*H392</f>
        <v>0</v>
      </c>
      <c r="S392" s="227">
        <v>0</v>
      </c>
      <c r="T392" s="228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9" t="s">
        <v>220</v>
      </c>
      <c r="AT392" s="229" t="s">
        <v>135</v>
      </c>
      <c r="AU392" s="229" t="s">
        <v>81</v>
      </c>
      <c r="AY392" s="17" t="s">
        <v>131</v>
      </c>
      <c r="BE392" s="230">
        <f>IF(N392="základní",J392,0)</f>
        <v>0</v>
      </c>
      <c r="BF392" s="230">
        <f>IF(N392="snížená",J392,0)</f>
        <v>0</v>
      </c>
      <c r="BG392" s="230">
        <f>IF(N392="zákl. přenesená",J392,0)</f>
        <v>0</v>
      </c>
      <c r="BH392" s="230">
        <f>IF(N392="sníž. přenesená",J392,0)</f>
        <v>0</v>
      </c>
      <c r="BI392" s="230">
        <f>IF(N392="nulová",J392,0)</f>
        <v>0</v>
      </c>
      <c r="BJ392" s="17" t="s">
        <v>89</v>
      </c>
      <c r="BK392" s="230">
        <f>ROUND(I392*H392,2)</f>
        <v>0</v>
      </c>
      <c r="BL392" s="17" t="s">
        <v>220</v>
      </c>
      <c r="BM392" s="229" t="s">
        <v>1121</v>
      </c>
    </row>
    <row r="393" spans="1:47" s="2" customFormat="1" ht="12">
      <c r="A393" s="38"/>
      <c r="B393" s="39"/>
      <c r="C393" s="40"/>
      <c r="D393" s="231" t="s">
        <v>142</v>
      </c>
      <c r="E393" s="40"/>
      <c r="F393" s="232" t="s">
        <v>1120</v>
      </c>
      <c r="G393" s="40"/>
      <c r="H393" s="40"/>
      <c r="I393" s="233"/>
      <c r="J393" s="40"/>
      <c r="K393" s="40"/>
      <c r="L393" s="44"/>
      <c r="M393" s="234"/>
      <c r="N393" s="235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142</v>
      </c>
      <c r="AU393" s="17" t="s">
        <v>81</v>
      </c>
    </row>
    <row r="394" spans="1:65" s="2" customFormat="1" ht="24.15" customHeight="1">
      <c r="A394" s="38"/>
      <c r="B394" s="39"/>
      <c r="C394" s="218" t="s">
        <v>594</v>
      </c>
      <c r="D394" s="218" t="s">
        <v>135</v>
      </c>
      <c r="E394" s="219" t="s">
        <v>1122</v>
      </c>
      <c r="F394" s="220" t="s">
        <v>1123</v>
      </c>
      <c r="G394" s="221" t="s">
        <v>1019</v>
      </c>
      <c r="H394" s="283"/>
      <c r="I394" s="223"/>
      <c r="J394" s="224">
        <f>ROUND(I394*H394,2)</f>
        <v>0</v>
      </c>
      <c r="K394" s="220" t="s">
        <v>1</v>
      </c>
      <c r="L394" s="44"/>
      <c r="M394" s="225" t="s">
        <v>1</v>
      </c>
      <c r="N394" s="226" t="s">
        <v>39</v>
      </c>
      <c r="O394" s="91"/>
      <c r="P394" s="227">
        <f>O394*H394</f>
        <v>0</v>
      </c>
      <c r="Q394" s="227">
        <v>0</v>
      </c>
      <c r="R394" s="227">
        <f>Q394*H394</f>
        <v>0</v>
      </c>
      <c r="S394" s="227">
        <v>0</v>
      </c>
      <c r="T394" s="228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9" t="s">
        <v>220</v>
      </c>
      <c r="AT394" s="229" t="s">
        <v>135</v>
      </c>
      <c r="AU394" s="229" t="s">
        <v>81</v>
      </c>
      <c r="AY394" s="17" t="s">
        <v>131</v>
      </c>
      <c r="BE394" s="230">
        <f>IF(N394="základní",J394,0)</f>
        <v>0</v>
      </c>
      <c r="BF394" s="230">
        <f>IF(N394="snížená",J394,0)</f>
        <v>0</v>
      </c>
      <c r="BG394" s="230">
        <f>IF(N394="zákl. přenesená",J394,0)</f>
        <v>0</v>
      </c>
      <c r="BH394" s="230">
        <f>IF(N394="sníž. přenesená",J394,0)</f>
        <v>0</v>
      </c>
      <c r="BI394" s="230">
        <f>IF(N394="nulová",J394,0)</f>
        <v>0</v>
      </c>
      <c r="BJ394" s="17" t="s">
        <v>89</v>
      </c>
      <c r="BK394" s="230">
        <f>ROUND(I394*H394,2)</f>
        <v>0</v>
      </c>
      <c r="BL394" s="17" t="s">
        <v>220</v>
      </c>
      <c r="BM394" s="229" t="s">
        <v>1124</v>
      </c>
    </row>
    <row r="395" spans="1:47" s="2" customFormat="1" ht="12">
      <c r="A395" s="38"/>
      <c r="B395" s="39"/>
      <c r="C395" s="40"/>
      <c r="D395" s="231" t="s">
        <v>142</v>
      </c>
      <c r="E395" s="40"/>
      <c r="F395" s="232" t="s">
        <v>1123</v>
      </c>
      <c r="G395" s="40"/>
      <c r="H395" s="40"/>
      <c r="I395" s="233"/>
      <c r="J395" s="40"/>
      <c r="K395" s="40"/>
      <c r="L395" s="44"/>
      <c r="M395" s="234"/>
      <c r="N395" s="235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142</v>
      </c>
      <c r="AU395" s="17" t="s">
        <v>81</v>
      </c>
    </row>
    <row r="396" spans="1:63" s="12" customFormat="1" ht="25.9" customHeight="1">
      <c r="A396" s="12"/>
      <c r="B396" s="202"/>
      <c r="C396" s="203"/>
      <c r="D396" s="204" t="s">
        <v>72</v>
      </c>
      <c r="E396" s="205" t="s">
        <v>674</v>
      </c>
      <c r="F396" s="205" t="s">
        <v>1125</v>
      </c>
      <c r="G396" s="203"/>
      <c r="H396" s="203"/>
      <c r="I396" s="206"/>
      <c r="J396" s="207">
        <f>BK396</f>
        <v>0</v>
      </c>
      <c r="K396" s="203"/>
      <c r="L396" s="208"/>
      <c r="M396" s="209"/>
      <c r="N396" s="210"/>
      <c r="O396" s="210"/>
      <c r="P396" s="211">
        <f>SUM(P397:P416)</f>
        <v>0</v>
      </c>
      <c r="Q396" s="210"/>
      <c r="R396" s="211">
        <f>SUM(R397:R416)</f>
        <v>0.39107759999999997</v>
      </c>
      <c r="S396" s="210"/>
      <c r="T396" s="212">
        <f>SUM(T397:T416)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3" t="s">
        <v>89</v>
      </c>
      <c r="AT396" s="214" t="s">
        <v>72</v>
      </c>
      <c r="AU396" s="214" t="s">
        <v>73</v>
      </c>
      <c r="AY396" s="213" t="s">
        <v>131</v>
      </c>
      <c r="BK396" s="215">
        <f>SUM(BK397:BK416)</f>
        <v>0</v>
      </c>
    </row>
    <row r="397" spans="1:65" s="2" customFormat="1" ht="16.5" customHeight="1">
      <c r="A397" s="38"/>
      <c r="B397" s="39"/>
      <c r="C397" s="218" t="s">
        <v>525</v>
      </c>
      <c r="D397" s="218" t="s">
        <v>135</v>
      </c>
      <c r="E397" s="219" t="s">
        <v>677</v>
      </c>
      <c r="F397" s="220" t="s">
        <v>678</v>
      </c>
      <c r="G397" s="221" t="s">
        <v>138</v>
      </c>
      <c r="H397" s="222">
        <v>18.42</v>
      </c>
      <c r="I397" s="223"/>
      <c r="J397" s="224">
        <f>ROUND(I397*H397,2)</f>
        <v>0</v>
      </c>
      <c r="K397" s="220" t="s">
        <v>1</v>
      </c>
      <c r="L397" s="44"/>
      <c r="M397" s="225" t="s">
        <v>1</v>
      </c>
      <c r="N397" s="226" t="s">
        <v>39</v>
      </c>
      <c r="O397" s="91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220</v>
      </c>
      <c r="AT397" s="229" t="s">
        <v>135</v>
      </c>
      <c r="AU397" s="229" t="s">
        <v>81</v>
      </c>
      <c r="AY397" s="17" t="s">
        <v>131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89</v>
      </c>
      <c r="BK397" s="230">
        <f>ROUND(I397*H397,2)</f>
        <v>0</v>
      </c>
      <c r="BL397" s="17" t="s">
        <v>220</v>
      </c>
      <c r="BM397" s="229" t="s">
        <v>1126</v>
      </c>
    </row>
    <row r="398" spans="1:47" s="2" customFormat="1" ht="12">
      <c r="A398" s="38"/>
      <c r="B398" s="39"/>
      <c r="C398" s="40"/>
      <c r="D398" s="231" t="s">
        <v>142</v>
      </c>
      <c r="E398" s="40"/>
      <c r="F398" s="232" t="s">
        <v>678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142</v>
      </c>
      <c r="AU398" s="17" t="s">
        <v>81</v>
      </c>
    </row>
    <row r="399" spans="1:65" s="2" customFormat="1" ht="16.5" customHeight="1">
      <c r="A399" s="38"/>
      <c r="B399" s="39"/>
      <c r="C399" s="218" t="s">
        <v>530</v>
      </c>
      <c r="D399" s="218" t="s">
        <v>135</v>
      </c>
      <c r="E399" s="219" t="s">
        <v>683</v>
      </c>
      <c r="F399" s="220" t="s">
        <v>684</v>
      </c>
      <c r="G399" s="221" t="s">
        <v>138</v>
      </c>
      <c r="H399" s="222">
        <v>18.42</v>
      </c>
      <c r="I399" s="223"/>
      <c r="J399" s="224">
        <f>ROUND(I399*H399,2)</f>
        <v>0</v>
      </c>
      <c r="K399" s="220" t="s">
        <v>1</v>
      </c>
      <c r="L399" s="44"/>
      <c r="M399" s="225" t="s">
        <v>1</v>
      </c>
      <c r="N399" s="226" t="s">
        <v>39</v>
      </c>
      <c r="O399" s="91"/>
      <c r="P399" s="227">
        <f>O399*H399</f>
        <v>0</v>
      </c>
      <c r="Q399" s="227">
        <v>0.0003</v>
      </c>
      <c r="R399" s="227">
        <f>Q399*H399</f>
        <v>0.005526</v>
      </c>
      <c r="S399" s="227">
        <v>0</v>
      </c>
      <c r="T399" s="228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9" t="s">
        <v>220</v>
      </c>
      <c r="AT399" s="229" t="s">
        <v>135</v>
      </c>
      <c r="AU399" s="229" t="s">
        <v>81</v>
      </c>
      <c r="AY399" s="17" t="s">
        <v>131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7" t="s">
        <v>89</v>
      </c>
      <c r="BK399" s="230">
        <f>ROUND(I399*H399,2)</f>
        <v>0</v>
      </c>
      <c r="BL399" s="17" t="s">
        <v>220</v>
      </c>
      <c r="BM399" s="229" t="s">
        <v>1127</v>
      </c>
    </row>
    <row r="400" spans="1:47" s="2" customFormat="1" ht="12">
      <c r="A400" s="38"/>
      <c r="B400" s="39"/>
      <c r="C400" s="40"/>
      <c r="D400" s="231" t="s">
        <v>142</v>
      </c>
      <c r="E400" s="40"/>
      <c r="F400" s="232" t="s">
        <v>684</v>
      </c>
      <c r="G400" s="40"/>
      <c r="H400" s="40"/>
      <c r="I400" s="233"/>
      <c r="J400" s="40"/>
      <c r="K400" s="40"/>
      <c r="L400" s="44"/>
      <c r="M400" s="234"/>
      <c r="N400" s="235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142</v>
      </c>
      <c r="AU400" s="17" t="s">
        <v>81</v>
      </c>
    </row>
    <row r="401" spans="1:65" s="2" customFormat="1" ht="24.15" customHeight="1">
      <c r="A401" s="38"/>
      <c r="B401" s="39"/>
      <c r="C401" s="218" t="s">
        <v>557</v>
      </c>
      <c r="D401" s="218" t="s">
        <v>135</v>
      </c>
      <c r="E401" s="219" t="s">
        <v>687</v>
      </c>
      <c r="F401" s="220" t="s">
        <v>688</v>
      </c>
      <c r="G401" s="221" t="s">
        <v>138</v>
      </c>
      <c r="H401" s="222">
        <v>18.42</v>
      </c>
      <c r="I401" s="223"/>
      <c r="J401" s="224">
        <f>ROUND(I401*H401,2)</f>
        <v>0</v>
      </c>
      <c r="K401" s="220" t="s">
        <v>1</v>
      </c>
      <c r="L401" s="44"/>
      <c r="M401" s="225" t="s">
        <v>1</v>
      </c>
      <c r="N401" s="226" t="s">
        <v>39</v>
      </c>
      <c r="O401" s="91"/>
      <c r="P401" s="227">
        <f>O401*H401</f>
        <v>0</v>
      </c>
      <c r="Q401" s="227">
        <v>0.0015</v>
      </c>
      <c r="R401" s="227">
        <f>Q401*H401</f>
        <v>0.027630000000000002</v>
      </c>
      <c r="S401" s="227">
        <v>0</v>
      </c>
      <c r="T401" s="228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9" t="s">
        <v>220</v>
      </c>
      <c r="AT401" s="229" t="s">
        <v>135</v>
      </c>
      <c r="AU401" s="229" t="s">
        <v>81</v>
      </c>
      <c r="AY401" s="17" t="s">
        <v>131</v>
      </c>
      <c r="BE401" s="230">
        <f>IF(N401="základní",J401,0)</f>
        <v>0</v>
      </c>
      <c r="BF401" s="230">
        <f>IF(N401="snížená",J401,0)</f>
        <v>0</v>
      </c>
      <c r="BG401" s="230">
        <f>IF(N401="zákl. přenesená",J401,0)</f>
        <v>0</v>
      </c>
      <c r="BH401" s="230">
        <f>IF(N401="sníž. přenesená",J401,0)</f>
        <v>0</v>
      </c>
      <c r="BI401" s="230">
        <f>IF(N401="nulová",J401,0)</f>
        <v>0</v>
      </c>
      <c r="BJ401" s="17" t="s">
        <v>89</v>
      </c>
      <c r="BK401" s="230">
        <f>ROUND(I401*H401,2)</f>
        <v>0</v>
      </c>
      <c r="BL401" s="17" t="s">
        <v>220</v>
      </c>
      <c r="BM401" s="229" t="s">
        <v>1128</v>
      </c>
    </row>
    <row r="402" spans="1:47" s="2" customFormat="1" ht="12">
      <c r="A402" s="38"/>
      <c r="B402" s="39"/>
      <c r="C402" s="40"/>
      <c r="D402" s="231" t="s">
        <v>142</v>
      </c>
      <c r="E402" s="40"/>
      <c r="F402" s="232" t="s">
        <v>688</v>
      </c>
      <c r="G402" s="40"/>
      <c r="H402" s="40"/>
      <c r="I402" s="233"/>
      <c r="J402" s="40"/>
      <c r="K402" s="40"/>
      <c r="L402" s="44"/>
      <c r="M402" s="234"/>
      <c r="N402" s="235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142</v>
      </c>
      <c r="AU402" s="17" t="s">
        <v>81</v>
      </c>
    </row>
    <row r="403" spans="1:65" s="2" customFormat="1" ht="24.15" customHeight="1">
      <c r="A403" s="38"/>
      <c r="B403" s="39"/>
      <c r="C403" s="218" t="s">
        <v>562</v>
      </c>
      <c r="D403" s="218" t="s">
        <v>135</v>
      </c>
      <c r="E403" s="219" t="s">
        <v>693</v>
      </c>
      <c r="F403" s="220" t="s">
        <v>694</v>
      </c>
      <c r="G403" s="221" t="s">
        <v>149</v>
      </c>
      <c r="H403" s="222">
        <v>20</v>
      </c>
      <c r="I403" s="223"/>
      <c r="J403" s="224">
        <f>ROUND(I403*H403,2)</f>
        <v>0</v>
      </c>
      <c r="K403" s="220" t="s">
        <v>1</v>
      </c>
      <c r="L403" s="44"/>
      <c r="M403" s="225" t="s">
        <v>1</v>
      </c>
      <c r="N403" s="226" t="s">
        <v>39</v>
      </c>
      <c r="O403" s="91"/>
      <c r="P403" s="227">
        <f>O403*H403</f>
        <v>0</v>
      </c>
      <c r="Q403" s="227">
        <v>0.00028</v>
      </c>
      <c r="R403" s="227">
        <f>Q403*H403</f>
        <v>0.005599999999999999</v>
      </c>
      <c r="S403" s="227">
        <v>0</v>
      </c>
      <c r="T403" s="228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9" t="s">
        <v>220</v>
      </c>
      <c r="AT403" s="229" t="s">
        <v>135</v>
      </c>
      <c r="AU403" s="229" t="s">
        <v>81</v>
      </c>
      <c r="AY403" s="17" t="s">
        <v>131</v>
      </c>
      <c r="BE403" s="230">
        <f>IF(N403="základní",J403,0)</f>
        <v>0</v>
      </c>
      <c r="BF403" s="230">
        <f>IF(N403="snížená",J403,0)</f>
        <v>0</v>
      </c>
      <c r="BG403" s="230">
        <f>IF(N403="zákl. přenesená",J403,0)</f>
        <v>0</v>
      </c>
      <c r="BH403" s="230">
        <f>IF(N403="sníž. přenesená",J403,0)</f>
        <v>0</v>
      </c>
      <c r="BI403" s="230">
        <f>IF(N403="nulová",J403,0)</f>
        <v>0</v>
      </c>
      <c r="BJ403" s="17" t="s">
        <v>89</v>
      </c>
      <c r="BK403" s="230">
        <f>ROUND(I403*H403,2)</f>
        <v>0</v>
      </c>
      <c r="BL403" s="17" t="s">
        <v>220</v>
      </c>
      <c r="BM403" s="229" t="s">
        <v>1129</v>
      </c>
    </row>
    <row r="404" spans="1:47" s="2" customFormat="1" ht="12">
      <c r="A404" s="38"/>
      <c r="B404" s="39"/>
      <c r="C404" s="40"/>
      <c r="D404" s="231" t="s">
        <v>142</v>
      </c>
      <c r="E404" s="40"/>
      <c r="F404" s="232" t="s">
        <v>694</v>
      </c>
      <c r="G404" s="40"/>
      <c r="H404" s="40"/>
      <c r="I404" s="233"/>
      <c r="J404" s="40"/>
      <c r="K404" s="40"/>
      <c r="L404" s="44"/>
      <c r="M404" s="234"/>
      <c r="N404" s="235"/>
      <c r="O404" s="91"/>
      <c r="P404" s="91"/>
      <c r="Q404" s="91"/>
      <c r="R404" s="91"/>
      <c r="S404" s="91"/>
      <c r="T404" s="92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142</v>
      </c>
      <c r="AU404" s="17" t="s">
        <v>81</v>
      </c>
    </row>
    <row r="405" spans="1:65" s="2" customFormat="1" ht="16.5" customHeight="1">
      <c r="A405" s="38"/>
      <c r="B405" s="39"/>
      <c r="C405" s="218" t="s">
        <v>567</v>
      </c>
      <c r="D405" s="218" t="s">
        <v>135</v>
      </c>
      <c r="E405" s="219" t="s">
        <v>698</v>
      </c>
      <c r="F405" s="220" t="s">
        <v>699</v>
      </c>
      <c r="G405" s="221" t="s">
        <v>206</v>
      </c>
      <c r="H405" s="222">
        <v>6</v>
      </c>
      <c r="I405" s="223"/>
      <c r="J405" s="224">
        <f>ROUND(I405*H405,2)</f>
        <v>0</v>
      </c>
      <c r="K405" s="220" t="s">
        <v>1</v>
      </c>
      <c r="L405" s="44"/>
      <c r="M405" s="225" t="s">
        <v>1</v>
      </c>
      <c r="N405" s="226" t="s">
        <v>39</v>
      </c>
      <c r="O405" s="91"/>
      <c r="P405" s="227">
        <f>O405*H405</f>
        <v>0</v>
      </c>
      <c r="Q405" s="227">
        <v>0.00021</v>
      </c>
      <c r="R405" s="227">
        <f>Q405*H405</f>
        <v>0.00126</v>
      </c>
      <c r="S405" s="227">
        <v>0</v>
      </c>
      <c r="T405" s="228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9" t="s">
        <v>220</v>
      </c>
      <c r="AT405" s="229" t="s">
        <v>135</v>
      </c>
      <c r="AU405" s="229" t="s">
        <v>81</v>
      </c>
      <c r="AY405" s="17" t="s">
        <v>131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17" t="s">
        <v>89</v>
      </c>
      <c r="BK405" s="230">
        <f>ROUND(I405*H405,2)</f>
        <v>0</v>
      </c>
      <c r="BL405" s="17" t="s">
        <v>220</v>
      </c>
      <c r="BM405" s="229" t="s">
        <v>1130</v>
      </c>
    </row>
    <row r="406" spans="1:47" s="2" customFormat="1" ht="12">
      <c r="A406" s="38"/>
      <c r="B406" s="39"/>
      <c r="C406" s="40"/>
      <c r="D406" s="231" t="s">
        <v>142</v>
      </c>
      <c r="E406" s="40"/>
      <c r="F406" s="232" t="s">
        <v>699</v>
      </c>
      <c r="G406" s="40"/>
      <c r="H406" s="40"/>
      <c r="I406" s="233"/>
      <c r="J406" s="40"/>
      <c r="K406" s="40"/>
      <c r="L406" s="44"/>
      <c r="M406" s="234"/>
      <c r="N406" s="235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142</v>
      </c>
      <c r="AU406" s="17" t="s">
        <v>81</v>
      </c>
    </row>
    <row r="407" spans="1:65" s="2" customFormat="1" ht="16.5" customHeight="1">
      <c r="A407" s="38"/>
      <c r="B407" s="39"/>
      <c r="C407" s="218" t="s">
        <v>1131</v>
      </c>
      <c r="D407" s="218" t="s">
        <v>135</v>
      </c>
      <c r="E407" s="219" t="s">
        <v>703</v>
      </c>
      <c r="F407" s="220" t="s">
        <v>704</v>
      </c>
      <c r="G407" s="221" t="s">
        <v>206</v>
      </c>
      <c r="H407" s="222">
        <v>2</v>
      </c>
      <c r="I407" s="223"/>
      <c r="J407" s="224">
        <f>ROUND(I407*H407,2)</f>
        <v>0</v>
      </c>
      <c r="K407" s="220" t="s">
        <v>1</v>
      </c>
      <c r="L407" s="44"/>
      <c r="M407" s="225" t="s">
        <v>1</v>
      </c>
      <c r="N407" s="226" t="s">
        <v>39</v>
      </c>
      <c r="O407" s="91"/>
      <c r="P407" s="227">
        <f>O407*H407</f>
        <v>0</v>
      </c>
      <c r="Q407" s="227">
        <v>0.0002</v>
      </c>
      <c r="R407" s="227">
        <f>Q407*H407</f>
        <v>0.0004</v>
      </c>
      <c r="S407" s="227">
        <v>0</v>
      </c>
      <c r="T407" s="22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220</v>
      </c>
      <c r="AT407" s="229" t="s">
        <v>135</v>
      </c>
      <c r="AU407" s="229" t="s">
        <v>81</v>
      </c>
      <c r="AY407" s="17" t="s">
        <v>131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89</v>
      </c>
      <c r="BK407" s="230">
        <f>ROUND(I407*H407,2)</f>
        <v>0</v>
      </c>
      <c r="BL407" s="17" t="s">
        <v>220</v>
      </c>
      <c r="BM407" s="229" t="s">
        <v>1132</v>
      </c>
    </row>
    <row r="408" spans="1:47" s="2" customFormat="1" ht="12">
      <c r="A408" s="38"/>
      <c r="B408" s="39"/>
      <c r="C408" s="40"/>
      <c r="D408" s="231" t="s">
        <v>142</v>
      </c>
      <c r="E408" s="40"/>
      <c r="F408" s="232" t="s">
        <v>704</v>
      </c>
      <c r="G408" s="40"/>
      <c r="H408" s="40"/>
      <c r="I408" s="233"/>
      <c r="J408" s="40"/>
      <c r="K408" s="40"/>
      <c r="L408" s="44"/>
      <c r="M408" s="234"/>
      <c r="N408" s="235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142</v>
      </c>
      <c r="AU408" s="17" t="s">
        <v>81</v>
      </c>
    </row>
    <row r="409" spans="1:65" s="2" customFormat="1" ht="24.15" customHeight="1">
      <c r="A409" s="38"/>
      <c r="B409" s="39"/>
      <c r="C409" s="218" t="s">
        <v>571</v>
      </c>
      <c r="D409" s="218" t="s">
        <v>135</v>
      </c>
      <c r="E409" s="219" t="s">
        <v>1133</v>
      </c>
      <c r="F409" s="220" t="s">
        <v>1134</v>
      </c>
      <c r="G409" s="221" t="s">
        <v>206</v>
      </c>
      <c r="H409" s="222">
        <v>5</v>
      </c>
      <c r="I409" s="223"/>
      <c r="J409" s="224">
        <f>ROUND(I409*H409,2)</f>
        <v>0</v>
      </c>
      <c r="K409" s="220" t="s">
        <v>1</v>
      </c>
      <c r="L409" s="44"/>
      <c r="M409" s="225" t="s">
        <v>1</v>
      </c>
      <c r="N409" s="226" t="s">
        <v>39</v>
      </c>
      <c r="O409" s="91"/>
      <c r="P409" s="227">
        <f>O409*H409</f>
        <v>0</v>
      </c>
      <c r="Q409" s="227">
        <v>0.00021</v>
      </c>
      <c r="R409" s="227">
        <f>Q409*H409</f>
        <v>0.0010500000000000002</v>
      </c>
      <c r="S409" s="227">
        <v>0</v>
      </c>
      <c r="T409" s="228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9" t="s">
        <v>220</v>
      </c>
      <c r="AT409" s="229" t="s">
        <v>135</v>
      </c>
      <c r="AU409" s="229" t="s">
        <v>81</v>
      </c>
      <c r="AY409" s="17" t="s">
        <v>131</v>
      </c>
      <c r="BE409" s="230">
        <f>IF(N409="základní",J409,0)</f>
        <v>0</v>
      </c>
      <c r="BF409" s="230">
        <f>IF(N409="snížená",J409,0)</f>
        <v>0</v>
      </c>
      <c r="BG409" s="230">
        <f>IF(N409="zákl. přenesená",J409,0)</f>
        <v>0</v>
      </c>
      <c r="BH409" s="230">
        <f>IF(N409="sníž. přenesená",J409,0)</f>
        <v>0</v>
      </c>
      <c r="BI409" s="230">
        <f>IF(N409="nulová",J409,0)</f>
        <v>0</v>
      </c>
      <c r="BJ409" s="17" t="s">
        <v>89</v>
      </c>
      <c r="BK409" s="230">
        <f>ROUND(I409*H409,2)</f>
        <v>0</v>
      </c>
      <c r="BL409" s="17" t="s">
        <v>220</v>
      </c>
      <c r="BM409" s="229" t="s">
        <v>1135</v>
      </c>
    </row>
    <row r="410" spans="1:47" s="2" customFormat="1" ht="12">
      <c r="A410" s="38"/>
      <c r="B410" s="39"/>
      <c r="C410" s="40"/>
      <c r="D410" s="231" t="s">
        <v>142</v>
      </c>
      <c r="E410" s="40"/>
      <c r="F410" s="232" t="s">
        <v>1134</v>
      </c>
      <c r="G410" s="40"/>
      <c r="H410" s="40"/>
      <c r="I410" s="233"/>
      <c r="J410" s="40"/>
      <c r="K410" s="40"/>
      <c r="L410" s="44"/>
      <c r="M410" s="234"/>
      <c r="N410" s="235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142</v>
      </c>
      <c r="AU410" s="17" t="s">
        <v>81</v>
      </c>
    </row>
    <row r="411" spans="1:65" s="2" customFormat="1" ht="24.15" customHeight="1">
      <c r="A411" s="38"/>
      <c r="B411" s="39"/>
      <c r="C411" s="218" t="s">
        <v>576</v>
      </c>
      <c r="D411" s="218" t="s">
        <v>135</v>
      </c>
      <c r="E411" s="219" t="s">
        <v>728</v>
      </c>
      <c r="F411" s="220" t="s">
        <v>1136</v>
      </c>
      <c r="G411" s="221" t="s">
        <v>138</v>
      </c>
      <c r="H411" s="222">
        <v>18.42</v>
      </c>
      <c r="I411" s="223"/>
      <c r="J411" s="224">
        <f>ROUND(I411*H411,2)</f>
        <v>0</v>
      </c>
      <c r="K411" s="220" t="s">
        <v>1</v>
      </c>
      <c r="L411" s="44"/>
      <c r="M411" s="225" t="s">
        <v>1</v>
      </c>
      <c r="N411" s="226" t="s">
        <v>39</v>
      </c>
      <c r="O411" s="91"/>
      <c r="P411" s="227">
        <f>O411*H411</f>
        <v>0</v>
      </c>
      <c r="Q411" s="227">
        <v>0.006</v>
      </c>
      <c r="R411" s="227">
        <f>Q411*H411</f>
        <v>0.11052000000000001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220</v>
      </c>
      <c r="AT411" s="229" t="s">
        <v>135</v>
      </c>
      <c r="AU411" s="229" t="s">
        <v>81</v>
      </c>
      <c r="AY411" s="17" t="s">
        <v>131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89</v>
      </c>
      <c r="BK411" s="230">
        <f>ROUND(I411*H411,2)</f>
        <v>0</v>
      </c>
      <c r="BL411" s="17" t="s">
        <v>220</v>
      </c>
      <c r="BM411" s="229" t="s">
        <v>1137</v>
      </c>
    </row>
    <row r="412" spans="1:47" s="2" customFormat="1" ht="12">
      <c r="A412" s="38"/>
      <c r="B412" s="39"/>
      <c r="C412" s="40"/>
      <c r="D412" s="231" t="s">
        <v>142</v>
      </c>
      <c r="E412" s="40"/>
      <c r="F412" s="232" t="s">
        <v>1136</v>
      </c>
      <c r="G412" s="40"/>
      <c r="H412" s="40"/>
      <c r="I412" s="233"/>
      <c r="J412" s="40"/>
      <c r="K412" s="40"/>
      <c r="L412" s="44"/>
      <c r="M412" s="234"/>
      <c r="N412" s="235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142</v>
      </c>
      <c r="AU412" s="17" t="s">
        <v>81</v>
      </c>
    </row>
    <row r="413" spans="1:65" s="2" customFormat="1" ht="16.5" customHeight="1">
      <c r="A413" s="38"/>
      <c r="B413" s="39"/>
      <c r="C413" s="258" t="s">
        <v>325</v>
      </c>
      <c r="D413" s="258" t="s">
        <v>208</v>
      </c>
      <c r="E413" s="259" t="s">
        <v>734</v>
      </c>
      <c r="F413" s="260" t="s">
        <v>735</v>
      </c>
      <c r="G413" s="261" t="s">
        <v>138</v>
      </c>
      <c r="H413" s="262">
        <v>20.262</v>
      </c>
      <c r="I413" s="263"/>
      <c r="J413" s="264">
        <f>ROUND(I413*H413,2)</f>
        <v>0</v>
      </c>
      <c r="K413" s="260" t="s">
        <v>1</v>
      </c>
      <c r="L413" s="265"/>
      <c r="M413" s="266" t="s">
        <v>1</v>
      </c>
      <c r="N413" s="267" t="s">
        <v>39</v>
      </c>
      <c r="O413" s="91"/>
      <c r="P413" s="227">
        <f>O413*H413</f>
        <v>0</v>
      </c>
      <c r="Q413" s="227">
        <v>0.0118</v>
      </c>
      <c r="R413" s="227">
        <f>Q413*H413</f>
        <v>0.2390916</v>
      </c>
      <c r="S413" s="227">
        <v>0</v>
      </c>
      <c r="T413" s="228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9" t="s">
        <v>358</v>
      </c>
      <c r="AT413" s="229" t="s">
        <v>208</v>
      </c>
      <c r="AU413" s="229" t="s">
        <v>81</v>
      </c>
      <c r="AY413" s="17" t="s">
        <v>131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17" t="s">
        <v>89</v>
      </c>
      <c r="BK413" s="230">
        <f>ROUND(I413*H413,2)</f>
        <v>0</v>
      </c>
      <c r="BL413" s="17" t="s">
        <v>220</v>
      </c>
      <c r="BM413" s="229" t="s">
        <v>1138</v>
      </c>
    </row>
    <row r="414" spans="1:47" s="2" customFormat="1" ht="12">
      <c r="A414" s="38"/>
      <c r="B414" s="39"/>
      <c r="C414" s="40"/>
      <c r="D414" s="231" t="s">
        <v>142</v>
      </c>
      <c r="E414" s="40"/>
      <c r="F414" s="232" t="s">
        <v>735</v>
      </c>
      <c r="G414" s="40"/>
      <c r="H414" s="40"/>
      <c r="I414" s="233"/>
      <c r="J414" s="40"/>
      <c r="K414" s="40"/>
      <c r="L414" s="44"/>
      <c r="M414" s="234"/>
      <c r="N414" s="235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142</v>
      </c>
      <c r="AU414" s="17" t="s">
        <v>81</v>
      </c>
    </row>
    <row r="415" spans="1:65" s="2" customFormat="1" ht="24.15" customHeight="1">
      <c r="A415" s="38"/>
      <c r="B415" s="39"/>
      <c r="C415" s="218" t="s">
        <v>637</v>
      </c>
      <c r="D415" s="218" t="s">
        <v>135</v>
      </c>
      <c r="E415" s="219" t="s">
        <v>1139</v>
      </c>
      <c r="F415" s="220" t="s">
        <v>1140</v>
      </c>
      <c r="G415" s="221" t="s">
        <v>1019</v>
      </c>
      <c r="H415" s="283"/>
      <c r="I415" s="223"/>
      <c r="J415" s="224">
        <f>ROUND(I415*H415,2)</f>
        <v>0</v>
      </c>
      <c r="K415" s="220" t="s">
        <v>1</v>
      </c>
      <c r="L415" s="44"/>
      <c r="M415" s="225" t="s">
        <v>1</v>
      </c>
      <c r="N415" s="226" t="s">
        <v>39</v>
      </c>
      <c r="O415" s="91"/>
      <c r="P415" s="227">
        <f>O415*H415</f>
        <v>0</v>
      </c>
      <c r="Q415" s="227">
        <v>0</v>
      </c>
      <c r="R415" s="227">
        <f>Q415*H415</f>
        <v>0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220</v>
      </c>
      <c r="AT415" s="229" t="s">
        <v>135</v>
      </c>
      <c r="AU415" s="229" t="s">
        <v>81</v>
      </c>
      <c r="AY415" s="17" t="s">
        <v>131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89</v>
      </c>
      <c r="BK415" s="230">
        <f>ROUND(I415*H415,2)</f>
        <v>0</v>
      </c>
      <c r="BL415" s="17" t="s">
        <v>220</v>
      </c>
      <c r="BM415" s="229" t="s">
        <v>1141</v>
      </c>
    </row>
    <row r="416" spans="1:47" s="2" customFormat="1" ht="12">
      <c r="A416" s="38"/>
      <c r="B416" s="39"/>
      <c r="C416" s="40"/>
      <c r="D416" s="231" t="s">
        <v>142</v>
      </c>
      <c r="E416" s="40"/>
      <c r="F416" s="232" t="s">
        <v>1140</v>
      </c>
      <c r="G416" s="40"/>
      <c r="H416" s="40"/>
      <c r="I416" s="233"/>
      <c r="J416" s="40"/>
      <c r="K416" s="40"/>
      <c r="L416" s="44"/>
      <c r="M416" s="234"/>
      <c r="N416" s="235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142</v>
      </c>
      <c r="AU416" s="17" t="s">
        <v>81</v>
      </c>
    </row>
    <row r="417" spans="1:63" s="12" customFormat="1" ht="25.9" customHeight="1">
      <c r="A417" s="12"/>
      <c r="B417" s="202"/>
      <c r="C417" s="203"/>
      <c r="D417" s="204" t="s">
        <v>72</v>
      </c>
      <c r="E417" s="205" t="s">
        <v>748</v>
      </c>
      <c r="F417" s="205" t="s">
        <v>1142</v>
      </c>
      <c r="G417" s="203"/>
      <c r="H417" s="203"/>
      <c r="I417" s="206"/>
      <c r="J417" s="207">
        <f>BK417</f>
        <v>0</v>
      </c>
      <c r="K417" s="203"/>
      <c r="L417" s="208"/>
      <c r="M417" s="209"/>
      <c r="N417" s="210"/>
      <c r="O417" s="210"/>
      <c r="P417" s="211">
        <f>SUM(P418:P425)</f>
        <v>0</v>
      </c>
      <c r="Q417" s="210"/>
      <c r="R417" s="211">
        <f>SUM(R418:R425)</f>
        <v>0</v>
      </c>
      <c r="S417" s="210"/>
      <c r="T417" s="212">
        <f>SUM(T418:T425)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13" t="s">
        <v>89</v>
      </c>
      <c r="AT417" s="214" t="s">
        <v>72</v>
      </c>
      <c r="AU417" s="214" t="s">
        <v>73</v>
      </c>
      <c r="AY417" s="213" t="s">
        <v>131</v>
      </c>
      <c r="BK417" s="215">
        <f>SUM(BK418:BK425)</f>
        <v>0</v>
      </c>
    </row>
    <row r="418" spans="1:65" s="2" customFormat="1" ht="16.5" customHeight="1">
      <c r="A418" s="38"/>
      <c r="B418" s="39"/>
      <c r="C418" s="218" t="s">
        <v>641</v>
      </c>
      <c r="D418" s="218" t="s">
        <v>135</v>
      </c>
      <c r="E418" s="219" t="s">
        <v>1143</v>
      </c>
      <c r="F418" s="220" t="s">
        <v>1144</v>
      </c>
      <c r="G418" s="221" t="s">
        <v>138</v>
      </c>
      <c r="H418" s="222">
        <v>114.905</v>
      </c>
      <c r="I418" s="223"/>
      <c r="J418" s="224">
        <f>ROUND(I418*H418,2)</f>
        <v>0</v>
      </c>
      <c r="K418" s="220" t="s">
        <v>1</v>
      </c>
      <c r="L418" s="44"/>
      <c r="M418" s="225" t="s">
        <v>1</v>
      </c>
      <c r="N418" s="226" t="s">
        <v>39</v>
      </c>
      <c r="O418" s="91"/>
      <c r="P418" s="227">
        <f>O418*H418</f>
        <v>0</v>
      </c>
      <c r="Q418" s="227">
        <v>0</v>
      </c>
      <c r="R418" s="227">
        <f>Q418*H418</f>
        <v>0</v>
      </c>
      <c r="S418" s="227">
        <v>0</v>
      </c>
      <c r="T418" s="228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9" t="s">
        <v>220</v>
      </c>
      <c r="AT418" s="229" t="s">
        <v>135</v>
      </c>
      <c r="AU418" s="229" t="s">
        <v>81</v>
      </c>
      <c r="AY418" s="17" t="s">
        <v>131</v>
      </c>
      <c r="BE418" s="230">
        <f>IF(N418="základní",J418,0)</f>
        <v>0</v>
      </c>
      <c r="BF418" s="230">
        <f>IF(N418="snížená",J418,0)</f>
        <v>0</v>
      </c>
      <c r="BG418" s="230">
        <f>IF(N418="zákl. přenesená",J418,0)</f>
        <v>0</v>
      </c>
      <c r="BH418" s="230">
        <f>IF(N418="sníž. přenesená",J418,0)</f>
        <v>0</v>
      </c>
      <c r="BI418" s="230">
        <f>IF(N418="nulová",J418,0)</f>
        <v>0</v>
      </c>
      <c r="BJ418" s="17" t="s">
        <v>89</v>
      </c>
      <c r="BK418" s="230">
        <f>ROUND(I418*H418,2)</f>
        <v>0</v>
      </c>
      <c r="BL418" s="17" t="s">
        <v>220</v>
      </c>
      <c r="BM418" s="229" t="s">
        <v>1145</v>
      </c>
    </row>
    <row r="419" spans="1:47" s="2" customFormat="1" ht="12">
      <c r="A419" s="38"/>
      <c r="B419" s="39"/>
      <c r="C419" s="40"/>
      <c r="D419" s="231" t="s">
        <v>142</v>
      </c>
      <c r="E419" s="40"/>
      <c r="F419" s="232" t="s">
        <v>1144</v>
      </c>
      <c r="G419" s="40"/>
      <c r="H419" s="40"/>
      <c r="I419" s="233"/>
      <c r="J419" s="40"/>
      <c r="K419" s="40"/>
      <c r="L419" s="44"/>
      <c r="M419" s="234"/>
      <c r="N419" s="235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142</v>
      </c>
      <c r="AU419" s="17" t="s">
        <v>81</v>
      </c>
    </row>
    <row r="420" spans="1:65" s="2" customFormat="1" ht="24.15" customHeight="1">
      <c r="A420" s="38"/>
      <c r="B420" s="39"/>
      <c r="C420" s="218" t="s">
        <v>265</v>
      </c>
      <c r="D420" s="218" t="s">
        <v>135</v>
      </c>
      <c r="E420" s="219" t="s">
        <v>1146</v>
      </c>
      <c r="F420" s="220" t="s">
        <v>1147</v>
      </c>
      <c r="G420" s="221" t="s">
        <v>138</v>
      </c>
      <c r="H420" s="222">
        <v>114.905</v>
      </c>
      <c r="I420" s="223"/>
      <c r="J420" s="224">
        <f>ROUND(I420*H420,2)</f>
        <v>0</v>
      </c>
      <c r="K420" s="220" t="s">
        <v>1</v>
      </c>
      <c r="L420" s="44"/>
      <c r="M420" s="225" t="s">
        <v>1</v>
      </c>
      <c r="N420" s="226" t="s">
        <v>39</v>
      </c>
      <c r="O420" s="91"/>
      <c r="P420" s="227">
        <f>O420*H420</f>
        <v>0</v>
      </c>
      <c r="Q420" s="227">
        <v>0</v>
      </c>
      <c r="R420" s="227">
        <f>Q420*H420</f>
        <v>0</v>
      </c>
      <c r="S420" s="227">
        <v>0</v>
      </c>
      <c r="T420" s="228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9" t="s">
        <v>220</v>
      </c>
      <c r="AT420" s="229" t="s">
        <v>135</v>
      </c>
      <c r="AU420" s="229" t="s">
        <v>81</v>
      </c>
      <c r="AY420" s="17" t="s">
        <v>131</v>
      </c>
      <c r="BE420" s="230">
        <f>IF(N420="základní",J420,0)</f>
        <v>0</v>
      </c>
      <c r="BF420" s="230">
        <f>IF(N420="snížená",J420,0)</f>
        <v>0</v>
      </c>
      <c r="BG420" s="230">
        <f>IF(N420="zákl. přenesená",J420,0)</f>
        <v>0</v>
      </c>
      <c r="BH420" s="230">
        <f>IF(N420="sníž. přenesená",J420,0)</f>
        <v>0</v>
      </c>
      <c r="BI420" s="230">
        <f>IF(N420="nulová",J420,0)</f>
        <v>0</v>
      </c>
      <c r="BJ420" s="17" t="s">
        <v>89</v>
      </c>
      <c r="BK420" s="230">
        <f>ROUND(I420*H420,2)</f>
        <v>0</v>
      </c>
      <c r="BL420" s="17" t="s">
        <v>220</v>
      </c>
      <c r="BM420" s="229" t="s">
        <v>1148</v>
      </c>
    </row>
    <row r="421" spans="1:47" s="2" customFormat="1" ht="12">
      <c r="A421" s="38"/>
      <c r="B421" s="39"/>
      <c r="C421" s="40"/>
      <c r="D421" s="231" t="s">
        <v>142</v>
      </c>
      <c r="E421" s="40"/>
      <c r="F421" s="232" t="s">
        <v>1147</v>
      </c>
      <c r="G421" s="40"/>
      <c r="H421" s="40"/>
      <c r="I421" s="233"/>
      <c r="J421" s="40"/>
      <c r="K421" s="40"/>
      <c r="L421" s="44"/>
      <c r="M421" s="234"/>
      <c r="N421" s="235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142</v>
      </c>
      <c r="AU421" s="17" t="s">
        <v>81</v>
      </c>
    </row>
    <row r="422" spans="1:65" s="2" customFormat="1" ht="24.15" customHeight="1">
      <c r="A422" s="38"/>
      <c r="B422" s="39"/>
      <c r="C422" s="218" t="s">
        <v>242</v>
      </c>
      <c r="D422" s="218" t="s">
        <v>135</v>
      </c>
      <c r="E422" s="219" t="s">
        <v>1149</v>
      </c>
      <c r="F422" s="220" t="s">
        <v>1150</v>
      </c>
      <c r="G422" s="221" t="s">
        <v>138</v>
      </c>
      <c r="H422" s="222">
        <v>114.905</v>
      </c>
      <c r="I422" s="223"/>
      <c r="J422" s="224">
        <f>ROUND(I422*H422,2)</f>
        <v>0</v>
      </c>
      <c r="K422" s="220" t="s">
        <v>1</v>
      </c>
      <c r="L422" s="44"/>
      <c r="M422" s="225" t="s">
        <v>1</v>
      </c>
      <c r="N422" s="226" t="s">
        <v>39</v>
      </c>
      <c r="O422" s="91"/>
      <c r="P422" s="227">
        <f>O422*H422</f>
        <v>0</v>
      </c>
      <c r="Q422" s="227">
        <v>0</v>
      </c>
      <c r="R422" s="227">
        <f>Q422*H422</f>
        <v>0</v>
      </c>
      <c r="S422" s="227">
        <v>0</v>
      </c>
      <c r="T422" s="228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9" t="s">
        <v>220</v>
      </c>
      <c r="AT422" s="229" t="s">
        <v>135</v>
      </c>
      <c r="AU422" s="229" t="s">
        <v>81</v>
      </c>
      <c r="AY422" s="17" t="s">
        <v>131</v>
      </c>
      <c r="BE422" s="230">
        <f>IF(N422="základní",J422,0)</f>
        <v>0</v>
      </c>
      <c r="BF422" s="230">
        <f>IF(N422="snížená",J422,0)</f>
        <v>0</v>
      </c>
      <c r="BG422" s="230">
        <f>IF(N422="zákl. přenesená",J422,0)</f>
        <v>0</v>
      </c>
      <c r="BH422" s="230">
        <f>IF(N422="sníž. přenesená",J422,0)</f>
        <v>0</v>
      </c>
      <c r="BI422" s="230">
        <f>IF(N422="nulová",J422,0)</f>
        <v>0</v>
      </c>
      <c r="BJ422" s="17" t="s">
        <v>89</v>
      </c>
      <c r="BK422" s="230">
        <f>ROUND(I422*H422,2)</f>
        <v>0</v>
      </c>
      <c r="BL422" s="17" t="s">
        <v>220</v>
      </c>
      <c r="BM422" s="229" t="s">
        <v>1151</v>
      </c>
    </row>
    <row r="423" spans="1:47" s="2" customFormat="1" ht="12">
      <c r="A423" s="38"/>
      <c r="B423" s="39"/>
      <c r="C423" s="40"/>
      <c r="D423" s="231" t="s">
        <v>142</v>
      </c>
      <c r="E423" s="40"/>
      <c r="F423" s="232" t="s">
        <v>1150</v>
      </c>
      <c r="G423" s="40"/>
      <c r="H423" s="40"/>
      <c r="I423" s="233"/>
      <c r="J423" s="40"/>
      <c r="K423" s="40"/>
      <c r="L423" s="44"/>
      <c r="M423" s="234"/>
      <c r="N423" s="235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142</v>
      </c>
      <c r="AU423" s="17" t="s">
        <v>81</v>
      </c>
    </row>
    <row r="424" spans="1:65" s="2" customFormat="1" ht="21.75" customHeight="1">
      <c r="A424" s="38"/>
      <c r="B424" s="39"/>
      <c r="C424" s="218" t="s">
        <v>247</v>
      </c>
      <c r="D424" s="218" t="s">
        <v>135</v>
      </c>
      <c r="E424" s="219" t="s">
        <v>1152</v>
      </c>
      <c r="F424" s="220" t="s">
        <v>1153</v>
      </c>
      <c r="G424" s="221" t="s">
        <v>138</v>
      </c>
      <c r="H424" s="222">
        <v>156.695</v>
      </c>
      <c r="I424" s="223"/>
      <c r="J424" s="224">
        <f>ROUND(I424*H424,2)</f>
        <v>0</v>
      </c>
      <c r="K424" s="220" t="s">
        <v>1</v>
      </c>
      <c r="L424" s="44"/>
      <c r="M424" s="225" t="s">
        <v>1</v>
      </c>
      <c r="N424" s="226" t="s">
        <v>39</v>
      </c>
      <c r="O424" s="91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9" t="s">
        <v>220</v>
      </c>
      <c r="AT424" s="229" t="s">
        <v>135</v>
      </c>
      <c r="AU424" s="229" t="s">
        <v>81</v>
      </c>
      <c r="AY424" s="17" t="s">
        <v>131</v>
      </c>
      <c r="BE424" s="230">
        <f>IF(N424="základní",J424,0)</f>
        <v>0</v>
      </c>
      <c r="BF424" s="230">
        <f>IF(N424="snížená",J424,0)</f>
        <v>0</v>
      </c>
      <c r="BG424" s="230">
        <f>IF(N424="zákl. přenesená",J424,0)</f>
        <v>0</v>
      </c>
      <c r="BH424" s="230">
        <f>IF(N424="sníž. přenesená",J424,0)</f>
        <v>0</v>
      </c>
      <c r="BI424" s="230">
        <f>IF(N424="nulová",J424,0)</f>
        <v>0</v>
      </c>
      <c r="BJ424" s="17" t="s">
        <v>89</v>
      </c>
      <c r="BK424" s="230">
        <f>ROUND(I424*H424,2)</f>
        <v>0</v>
      </c>
      <c r="BL424" s="17" t="s">
        <v>220</v>
      </c>
      <c r="BM424" s="229" t="s">
        <v>1154</v>
      </c>
    </row>
    <row r="425" spans="1:47" s="2" customFormat="1" ht="12">
      <c r="A425" s="38"/>
      <c r="B425" s="39"/>
      <c r="C425" s="40"/>
      <c r="D425" s="231" t="s">
        <v>142</v>
      </c>
      <c r="E425" s="40"/>
      <c r="F425" s="232" t="s">
        <v>1153</v>
      </c>
      <c r="G425" s="40"/>
      <c r="H425" s="40"/>
      <c r="I425" s="233"/>
      <c r="J425" s="40"/>
      <c r="K425" s="40"/>
      <c r="L425" s="44"/>
      <c r="M425" s="234"/>
      <c r="N425" s="235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142</v>
      </c>
      <c r="AU425" s="17" t="s">
        <v>81</v>
      </c>
    </row>
    <row r="426" spans="1:63" s="12" customFormat="1" ht="25.9" customHeight="1">
      <c r="A426" s="12"/>
      <c r="B426" s="202"/>
      <c r="C426" s="203"/>
      <c r="D426" s="204" t="s">
        <v>72</v>
      </c>
      <c r="E426" s="205" t="s">
        <v>269</v>
      </c>
      <c r="F426" s="205" t="s">
        <v>270</v>
      </c>
      <c r="G426" s="203"/>
      <c r="H426" s="203"/>
      <c r="I426" s="206"/>
      <c r="J426" s="207">
        <f>BK426</f>
        <v>0</v>
      </c>
      <c r="K426" s="203"/>
      <c r="L426" s="208"/>
      <c r="M426" s="209"/>
      <c r="N426" s="210"/>
      <c r="O426" s="210"/>
      <c r="P426" s="211">
        <f>P427+P438</f>
        <v>0</v>
      </c>
      <c r="Q426" s="210"/>
      <c r="R426" s="211">
        <f>R427+R438</f>
        <v>0.097224</v>
      </c>
      <c r="S426" s="210"/>
      <c r="T426" s="212">
        <f>T427+T438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3" t="s">
        <v>89</v>
      </c>
      <c r="AT426" s="214" t="s">
        <v>72</v>
      </c>
      <c r="AU426" s="214" t="s">
        <v>73</v>
      </c>
      <c r="AY426" s="213" t="s">
        <v>131</v>
      </c>
      <c r="BK426" s="215">
        <f>BK427+BK438</f>
        <v>0</v>
      </c>
    </row>
    <row r="427" spans="1:63" s="12" customFormat="1" ht="22.8" customHeight="1">
      <c r="A427" s="12"/>
      <c r="B427" s="202"/>
      <c r="C427" s="203"/>
      <c r="D427" s="204" t="s">
        <v>72</v>
      </c>
      <c r="E427" s="216" t="s">
        <v>658</v>
      </c>
      <c r="F427" s="216" t="s">
        <v>659</v>
      </c>
      <c r="G427" s="203"/>
      <c r="H427" s="203"/>
      <c r="I427" s="206"/>
      <c r="J427" s="217">
        <f>BK427</f>
        <v>0</v>
      </c>
      <c r="K427" s="203"/>
      <c r="L427" s="208"/>
      <c r="M427" s="209"/>
      <c r="N427" s="210"/>
      <c r="O427" s="210"/>
      <c r="P427" s="211">
        <f>SUM(P428:P437)</f>
        <v>0</v>
      </c>
      <c r="Q427" s="210"/>
      <c r="R427" s="211">
        <f>SUM(R428:R437)</f>
        <v>0.096834</v>
      </c>
      <c r="S427" s="210"/>
      <c r="T427" s="212">
        <f>SUM(T428:T437)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13" t="s">
        <v>89</v>
      </c>
      <c r="AT427" s="214" t="s">
        <v>72</v>
      </c>
      <c r="AU427" s="214" t="s">
        <v>81</v>
      </c>
      <c r="AY427" s="213" t="s">
        <v>131</v>
      </c>
      <c r="BK427" s="215">
        <f>SUM(BK428:BK437)</f>
        <v>0</v>
      </c>
    </row>
    <row r="428" spans="1:65" s="2" customFormat="1" ht="16.5" customHeight="1">
      <c r="A428" s="38"/>
      <c r="B428" s="39"/>
      <c r="C428" s="218" t="s">
        <v>251</v>
      </c>
      <c r="D428" s="218" t="s">
        <v>135</v>
      </c>
      <c r="E428" s="219" t="s">
        <v>1155</v>
      </c>
      <c r="F428" s="220" t="s">
        <v>1156</v>
      </c>
      <c r="G428" s="221" t="s">
        <v>138</v>
      </c>
      <c r="H428" s="222">
        <v>2.95</v>
      </c>
      <c r="I428" s="223"/>
      <c r="J428" s="224">
        <f>ROUND(I428*H428,2)</f>
        <v>0</v>
      </c>
      <c r="K428" s="220" t="s">
        <v>1</v>
      </c>
      <c r="L428" s="44"/>
      <c r="M428" s="225" t="s">
        <v>1</v>
      </c>
      <c r="N428" s="226" t="s">
        <v>39</v>
      </c>
      <c r="O428" s="91"/>
      <c r="P428" s="227">
        <f>O428*H428</f>
        <v>0</v>
      </c>
      <c r="Q428" s="227">
        <v>0</v>
      </c>
      <c r="R428" s="227">
        <f>Q428*H428</f>
        <v>0</v>
      </c>
      <c r="S428" s="227">
        <v>0</v>
      </c>
      <c r="T428" s="228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9" t="s">
        <v>220</v>
      </c>
      <c r="AT428" s="229" t="s">
        <v>135</v>
      </c>
      <c r="AU428" s="229" t="s">
        <v>89</v>
      </c>
      <c r="AY428" s="17" t="s">
        <v>131</v>
      </c>
      <c r="BE428" s="230">
        <f>IF(N428="základní",J428,0)</f>
        <v>0</v>
      </c>
      <c r="BF428" s="230">
        <f>IF(N428="snížená",J428,0)</f>
        <v>0</v>
      </c>
      <c r="BG428" s="230">
        <f>IF(N428="zákl. přenesená",J428,0)</f>
        <v>0</v>
      </c>
      <c r="BH428" s="230">
        <f>IF(N428="sníž. přenesená",J428,0)</f>
        <v>0</v>
      </c>
      <c r="BI428" s="230">
        <f>IF(N428="nulová",J428,0)</f>
        <v>0</v>
      </c>
      <c r="BJ428" s="17" t="s">
        <v>89</v>
      </c>
      <c r="BK428" s="230">
        <f>ROUND(I428*H428,2)</f>
        <v>0</v>
      </c>
      <c r="BL428" s="17" t="s">
        <v>220</v>
      </c>
      <c r="BM428" s="229" t="s">
        <v>1157</v>
      </c>
    </row>
    <row r="429" spans="1:47" s="2" customFormat="1" ht="12">
      <c r="A429" s="38"/>
      <c r="B429" s="39"/>
      <c r="C429" s="40"/>
      <c r="D429" s="231" t="s">
        <v>142</v>
      </c>
      <c r="E429" s="40"/>
      <c r="F429" s="232" t="s">
        <v>1156</v>
      </c>
      <c r="G429" s="40"/>
      <c r="H429" s="40"/>
      <c r="I429" s="233"/>
      <c r="J429" s="40"/>
      <c r="K429" s="40"/>
      <c r="L429" s="44"/>
      <c r="M429" s="234"/>
      <c r="N429" s="235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142</v>
      </c>
      <c r="AU429" s="17" t="s">
        <v>89</v>
      </c>
    </row>
    <row r="430" spans="1:65" s="2" customFormat="1" ht="16.5" customHeight="1">
      <c r="A430" s="38"/>
      <c r="B430" s="39"/>
      <c r="C430" s="218" t="s">
        <v>255</v>
      </c>
      <c r="D430" s="218" t="s">
        <v>135</v>
      </c>
      <c r="E430" s="219" t="s">
        <v>1158</v>
      </c>
      <c r="F430" s="220" t="s">
        <v>1159</v>
      </c>
      <c r="G430" s="221" t="s">
        <v>138</v>
      </c>
      <c r="H430" s="222">
        <v>2.95</v>
      </c>
      <c r="I430" s="223"/>
      <c r="J430" s="224">
        <f>ROUND(I430*H430,2)</f>
        <v>0</v>
      </c>
      <c r="K430" s="220" t="s">
        <v>1</v>
      </c>
      <c r="L430" s="44"/>
      <c r="M430" s="225" t="s">
        <v>1</v>
      </c>
      <c r="N430" s="226" t="s">
        <v>39</v>
      </c>
      <c r="O430" s="91"/>
      <c r="P430" s="227">
        <f>O430*H430</f>
        <v>0</v>
      </c>
      <c r="Q430" s="227">
        <v>0.0003</v>
      </c>
      <c r="R430" s="227">
        <f>Q430*H430</f>
        <v>0.0008849999999999999</v>
      </c>
      <c r="S430" s="227">
        <v>0</v>
      </c>
      <c r="T430" s="22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220</v>
      </c>
      <c r="AT430" s="229" t="s">
        <v>135</v>
      </c>
      <c r="AU430" s="229" t="s">
        <v>89</v>
      </c>
      <c r="AY430" s="17" t="s">
        <v>131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89</v>
      </c>
      <c r="BK430" s="230">
        <f>ROUND(I430*H430,2)</f>
        <v>0</v>
      </c>
      <c r="BL430" s="17" t="s">
        <v>220</v>
      </c>
      <c r="BM430" s="229" t="s">
        <v>1160</v>
      </c>
    </row>
    <row r="431" spans="1:47" s="2" customFormat="1" ht="12">
      <c r="A431" s="38"/>
      <c r="B431" s="39"/>
      <c r="C431" s="40"/>
      <c r="D431" s="231" t="s">
        <v>142</v>
      </c>
      <c r="E431" s="40"/>
      <c r="F431" s="232" t="s">
        <v>1159</v>
      </c>
      <c r="G431" s="40"/>
      <c r="H431" s="40"/>
      <c r="I431" s="233"/>
      <c r="J431" s="40"/>
      <c r="K431" s="40"/>
      <c r="L431" s="44"/>
      <c r="M431" s="234"/>
      <c r="N431" s="235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142</v>
      </c>
      <c r="AU431" s="17" t="s">
        <v>89</v>
      </c>
    </row>
    <row r="432" spans="1:65" s="2" customFormat="1" ht="37.8" customHeight="1">
      <c r="A432" s="38"/>
      <c r="B432" s="39"/>
      <c r="C432" s="218" t="s">
        <v>1161</v>
      </c>
      <c r="D432" s="218" t="s">
        <v>135</v>
      </c>
      <c r="E432" s="219" t="s">
        <v>665</v>
      </c>
      <c r="F432" s="220" t="s">
        <v>666</v>
      </c>
      <c r="G432" s="221" t="s">
        <v>138</v>
      </c>
      <c r="H432" s="222">
        <v>2.95</v>
      </c>
      <c r="I432" s="223"/>
      <c r="J432" s="224">
        <f>ROUND(I432*H432,2)</f>
        <v>0</v>
      </c>
      <c r="K432" s="220" t="s">
        <v>1</v>
      </c>
      <c r="L432" s="44"/>
      <c r="M432" s="225" t="s">
        <v>1</v>
      </c>
      <c r="N432" s="226" t="s">
        <v>39</v>
      </c>
      <c r="O432" s="91"/>
      <c r="P432" s="227">
        <f>O432*H432</f>
        <v>0</v>
      </c>
      <c r="Q432" s="227">
        <v>0.00822</v>
      </c>
      <c r="R432" s="227">
        <f>Q432*H432</f>
        <v>0.024249</v>
      </c>
      <c r="S432" s="227">
        <v>0</v>
      </c>
      <c r="T432" s="228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9" t="s">
        <v>220</v>
      </c>
      <c r="AT432" s="229" t="s">
        <v>135</v>
      </c>
      <c r="AU432" s="229" t="s">
        <v>89</v>
      </c>
      <c r="AY432" s="17" t="s">
        <v>131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17" t="s">
        <v>89</v>
      </c>
      <c r="BK432" s="230">
        <f>ROUND(I432*H432,2)</f>
        <v>0</v>
      </c>
      <c r="BL432" s="17" t="s">
        <v>220</v>
      </c>
      <c r="BM432" s="229" t="s">
        <v>1162</v>
      </c>
    </row>
    <row r="433" spans="1:47" s="2" customFormat="1" ht="12">
      <c r="A433" s="38"/>
      <c r="B433" s="39"/>
      <c r="C433" s="40"/>
      <c r="D433" s="231" t="s">
        <v>142</v>
      </c>
      <c r="E433" s="40"/>
      <c r="F433" s="232" t="s">
        <v>666</v>
      </c>
      <c r="G433" s="40"/>
      <c r="H433" s="40"/>
      <c r="I433" s="233"/>
      <c r="J433" s="40"/>
      <c r="K433" s="40"/>
      <c r="L433" s="44"/>
      <c r="M433" s="234"/>
      <c r="N433" s="235"/>
      <c r="O433" s="91"/>
      <c r="P433" s="91"/>
      <c r="Q433" s="91"/>
      <c r="R433" s="91"/>
      <c r="S433" s="91"/>
      <c r="T433" s="92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142</v>
      </c>
      <c r="AU433" s="17" t="s">
        <v>89</v>
      </c>
    </row>
    <row r="434" spans="1:65" s="2" customFormat="1" ht="24.15" customHeight="1">
      <c r="A434" s="38"/>
      <c r="B434" s="39"/>
      <c r="C434" s="258" t="s">
        <v>1163</v>
      </c>
      <c r="D434" s="258" t="s">
        <v>208</v>
      </c>
      <c r="E434" s="259" t="s">
        <v>1164</v>
      </c>
      <c r="F434" s="260" t="s">
        <v>1165</v>
      </c>
      <c r="G434" s="261" t="s">
        <v>138</v>
      </c>
      <c r="H434" s="262">
        <v>3.25</v>
      </c>
      <c r="I434" s="263"/>
      <c r="J434" s="264">
        <f>ROUND(I434*H434,2)</f>
        <v>0</v>
      </c>
      <c r="K434" s="260" t="s">
        <v>1</v>
      </c>
      <c r="L434" s="265"/>
      <c r="M434" s="266" t="s">
        <v>1</v>
      </c>
      <c r="N434" s="267" t="s">
        <v>39</v>
      </c>
      <c r="O434" s="91"/>
      <c r="P434" s="227">
        <f>O434*H434</f>
        <v>0</v>
      </c>
      <c r="Q434" s="227">
        <v>0.0207</v>
      </c>
      <c r="R434" s="227">
        <f>Q434*H434</f>
        <v>0.067275</v>
      </c>
      <c r="S434" s="227">
        <v>0</v>
      </c>
      <c r="T434" s="22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358</v>
      </c>
      <c r="AT434" s="229" t="s">
        <v>208</v>
      </c>
      <c r="AU434" s="229" t="s">
        <v>89</v>
      </c>
      <c r="AY434" s="17" t="s">
        <v>131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89</v>
      </c>
      <c r="BK434" s="230">
        <f>ROUND(I434*H434,2)</f>
        <v>0</v>
      </c>
      <c r="BL434" s="17" t="s">
        <v>220</v>
      </c>
      <c r="BM434" s="229" t="s">
        <v>1166</v>
      </c>
    </row>
    <row r="435" spans="1:47" s="2" customFormat="1" ht="12">
      <c r="A435" s="38"/>
      <c r="B435" s="39"/>
      <c r="C435" s="40"/>
      <c r="D435" s="231" t="s">
        <v>142</v>
      </c>
      <c r="E435" s="40"/>
      <c r="F435" s="232" t="s">
        <v>1165</v>
      </c>
      <c r="G435" s="40"/>
      <c r="H435" s="40"/>
      <c r="I435" s="233"/>
      <c r="J435" s="40"/>
      <c r="K435" s="40"/>
      <c r="L435" s="44"/>
      <c r="M435" s="234"/>
      <c r="N435" s="235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142</v>
      </c>
      <c r="AU435" s="17" t="s">
        <v>89</v>
      </c>
    </row>
    <row r="436" spans="1:65" s="2" customFormat="1" ht="24.15" customHeight="1">
      <c r="A436" s="38"/>
      <c r="B436" s="39"/>
      <c r="C436" s="218" t="s">
        <v>1167</v>
      </c>
      <c r="D436" s="218" t="s">
        <v>135</v>
      </c>
      <c r="E436" s="219" t="s">
        <v>1168</v>
      </c>
      <c r="F436" s="220" t="s">
        <v>1169</v>
      </c>
      <c r="G436" s="221" t="s">
        <v>138</v>
      </c>
      <c r="H436" s="222">
        <v>2.95</v>
      </c>
      <c r="I436" s="223"/>
      <c r="J436" s="224">
        <f>ROUND(I436*H436,2)</f>
        <v>0</v>
      </c>
      <c r="K436" s="220" t="s">
        <v>1</v>
      </c>
      <c r="L436" s="44"/>
      <c r="M436" s="225" t="s">
        <v>1</v>
      </c>
      <c r="N436" s="226" t="s">
        <v>39</v>
      </c>
      <c r="O436" s="91"/>
      <c r="P436" s="227">
        <f>O436*H436</f>
        <v>0</v>
      </c>
      <c r="Q436" s="227">
        <v>0.0015</v>
      </c>
      <c r="R436" s="227">
        <f>Q436*H436</f>
        <v>0.004425</v>
      </c>
      <c r="S436" s="227">
        <v>0</v>
      </c>
      <c r="T436" s="228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9" t="s">
        <v>220</v>
      </c>
      <c r="AT436" s="229" t="s">
        <v>135</v>
      </c>
      <c r="AU436" s="229" t="s">
        <v>89</v>
      </c>
      <c r="AY436" s="17" t="s">
        <v>131</v>
      </c>
      <c r="BE436" s="230">
        <f>IF(N436="základní",J436,0)</f>
        <v>0</v>
      </c>
      <c r="BF436" s="230">
        <f>IF(N436="snížená",J436,0)</f>
        <v>0</v>
      </c>
      <c r="BG436" s="230">
        <f>IF(N436="zákl. přenesená",J436,0)</f>
        <v>0</v>
      </c>
      <c r="BH436" s="230">
        <f>IF(N436="sníž. přenesená",J436,0)</f>
        <v>0</v>
      </c>
      <c r="BI436" s="230">
        <f>IF(N436="nulová",J436,0)</f>
        <v>0</v>
      </c>
      <c r="BJ436" s="17" t="s">
        <v>89</v>
      </c>
      <c r="BK436" s="230">
        <f>ROUND(I436*H436,2)</f>
        <v>0</v>
      </c>
      <c r="BL436" s="17" t="s">
        <v>220</v>
      </c>
      <c r="BM436" s="229" t="s">
        <v>1170</v>
      </c>
    </row>
    <row r="437" spans="1:47" s="2" customFormat="1" ht="12">
      <c r="A437" s="38"/>
      <c r="B437" s="39"/>
      <c r="C437" s="40"/>
      <c r="D437" s="231" t="s">
        <v>142</v>
      </c>
      <c r="E437" s="40"/>
      <c r="F437" s="232" t="s">
        <v>1169</v>
      </c>
      <c r="G437" s="40"/>
      <c r="H437" s="40"/>
      <c r="I437" s="233"/>
      <c r="J437" s="40"/>
      <c r="K437" s="40"/>
      <c r="L437" s="44"/>
      <c r="M437" s="234"/>
      <c r="N437" s="235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142</v>
      </c>
      <c r="AU437" s="17" t="s">
        <v>89</v>
      </c>
    </row>
    <row r="438" spans="1:63" s="12" customFormat="1" ht="22.8" customHeight="1">
      <c r="A438" s="12"/>
      <c r="B438" s="202"/>
      <c r="C438" s="203"/>
      <c r="D438" s="204" t="s">
        <v>72</v>
      </c>
      <c r="E438" s="216" t="s">
        <v>1171</v>
      </c>
      <c r="F438" s="216" t="s">
        <v>1172</v>
      </c>
      <c r="G438" s="203"/>
      <c r="H438" s="203"/>
      <c r="I438" s="206"/>
      <c r="J438" s="217">
        <f>BK438</f>
        <v>0</v>
      </c>
      <c r="K438" s="203"/>
      <c r="L438" s="208"/>
      <c r="M438" s="209"/>
      <c r="N438" s="210"/>
      <c r="O438" s="210"/>
      <c r="P438" s="211">
        <f>SUM(P439:P442)</f>
        <v>0</v>
      </c>
      <c r="Q438" s="210"/>
      <c r="R438" s="211">
        <f>SUM(R439:R442)</f>
        <v>0.00039</v>
      </c>
      <c r="S438" s="210"/>
      <c r="T438" s="212">
        <f>SUM(T439:T442)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13" t="s">
        <v>89</v>
      </c>
      <c r="AT438" s="214" t="s">
        <v>72</v>
      </c>
      <c r="AU438" s="214" t="s">
        <v>81</v>
      </c>
      <c r="AY438" s="213" t="s">
        <v>131</v>
      </c>
      <c r="BK438" s="215">
        <f>SUM(BK439:BK442)</f>
        <v>0</v>
      </c>
    </row>
    <row r="439" spans="1:65" s="2" customFormat="1" ht="16.5" customHeight="1">
      <c r="A439" s="38"/>
      <c r="B439" s="39"/>
      <c r="C439" s="218" t="s">
        <v>1173</v>
      </c>
      <c r="D439" s="218" t="s">
        <v>135</v>
      </c>
      <c r="E439" s="219" t="s">
        <v>1174</v>
      </c>
      <c r="F439" s="220" t="s">
        <v>1175</v>
      </c>
      <c r="G439" s="221" t="s">
        <v>138</v>
      </c>
      <c r="H439" s="222">
        <v>1.5</v>
      </c>
      <c r="I439" s="223"/>
      <c r="J439" s="224">
        <f>ROUND(I439*H439,2)</f>
        <v>0</v>
      </c>
      <c r="K439" s="220" t="s">
        <v>1</v>
      </c>
      <c r="L439" s="44"/>
      <c r="M439" s="225" t="s">
        <v>1</v>
      </c>
      <c r="N439" s="226" t="s">
        <v>39</v>
      </c>
      <c r="O439" s="91"/>
      <c r="P439" s="227">
        <f>O439*H439</f>
        <v>0</v>
      </c>
      <c r="Q439" s="227">
        <v>0.00014</v>
      </c>
      <c r="R439" s="227">
        <f>Q439*H439</f>
        <v>0.00020999999999999998</v>
      </c>
      <c r="S439" s="227">
        <v>0</v>
      </c>
      <c r="T439" s="228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9" t="s">
        <v>220</v>
      </c>
      <c r="AT439" s="229" t="s">
        <v>135</v>
      </c>
      <c r="AU439" s="229" t="s">
        <v>89</v>
      </c>
      <c r="AY439" s="17" t="s">
        <v>131</v>
      </c>
      <c r="BE439" s="230">
        <f>IF(N439="základní",J439,0)</f>
        <v>0</v>
      </c>
      <c r="BF439" s="230">
        <f>IF(N439="snížená",J439,0)</f>
        <v>0</v>
      </c>
      <c r="BG439" s="230">
        <f>IF(N439="zákl. přenesená",J439,0)</f>
        <v>0</v>
      </c>
      <c r="BH439" s="230">
        <f>IF(N439="sníž. přenesená",J439,0)</f>
        <v>0</v>
      </c>
      <c r="BI439" s="230">
        <f>IF(N439="nulová",J439,0)</f>
        <v>0</v>
      </c>
      <c r="BJ439" s="17" t="s">
        <v>89</v>
      </c>
      <c r="BK439" s="230">
        <f>ROUND(I439*H439,2)</f>
        <v>0</v>
      </c>
      <c r="BL439" s="17" t="s">
        <v>220</v>
      </c>
      <c r="BM439" s="229" t="s">
        <v>1176</v>
      </c>
    </row>
    <row r="440" spans="1:47" s="2" customFormat="1" ht="12">
      <c r="A440" s="38"/>
      <c r="B440" s="39"/>
      <c r="C440" s="40"/>
      <c r="D440" s="231" t="s">
        <v>142</v>
      </c>
      <c r="E440" s="40"/>
      <c r="F440" s="232" t="s">
        <v>1175</v>
      </c>
      <c r="G440" s="40"/>
      <c r="H440" s="40"/>
      <c r="I440" s="233"/>
      <c r="J440" s="40"/>
      <c r="K440" s="40"/>
      <c r="L440" s="44"/>
      <c r="M440" s="234"/>
      <c r="N440" s="235"/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142</v>
      </c>
      <c r="AU440" s="17" t="s">
        <v>89</v>
      </c>
    </row>
    <row r="441" spans="1:65" s="2" customFormat="1" ht="21.75" customHeight="1">
      <c r="A441" s="38"/>
      <c r="B441" s="39"/>
      <c r="C441" s="218" t="s">
        <v>1177</v>
      </c>
      <c r="D441" s="218" t="s">
        <v>135</v>
      </c>
      <c r="E441" s="219" t="s">
        <v>1178</v>
      </c>
      <c r="F441" s="220" t="s">
        <v>1179</v>
      </c>
      <c r="G441" s="221" t="s">
        <v>138</v>
      </c>
      <c r="H441" s="222">
        <v>1.5</v>
      </c>
      <c r="I441" s="223"/>
      <c r="J441" s="224">
        <f>ROUND(I441*H441,2)</f>
        <v>0</v>
      </c>
      <c r="K441" s="220" t="s">
        <v>1</v>
      </c>
      <c r="L441" s="44"/>
      <c r="M441" s="225" t="s">
        <v>1</v>
      </c>
      <c r="N441" s="226" t="s">
        <v>39</v>
      </c>
      <c r="O441" s="91"/>
      <c r="P441" s="227">
        <f>O441*H441</f>
        <v>0</v>
      </c>
      <c r="Q441" s="227">
        <v>0.00012</v>
      </c>
      <c r="R441" s="227">
        <f>Q441*H441</f>
        <v>0.00018</v>
      </c>
      <c r="S441" s="227">
        <v>0</v>
      </c>
      <c r="T441" s="228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9" t="s">
        <v>220</v>
      </c>
      <c r="AT441" s="229" t="s">
        <v>135</v>
      </c>
      <c r="AU441" s="229" t="s">
        <v>89</v>
      </c>
      <c r="AY441" s="17" t="s">
        <v>131</v>
      </c>
      <c r="BE441" s="230">
        <f>IF(N441="základní",J441,0)</f>
        <v>0</v>
      </c>
      <c r="BF441" s="230">
        <f>IF(N441="snížená",J441,0)</f>
        <v>0</v>
      </c>
      <c r="BG441" s="230">
        <f>IF(N441="zákl. přenesená",J441,0)</f>
        <v>0</v>
      </c>
      <c r="BH441" s="230">
        <f>IF(N441="sníž. přenesená",J441,0)</f>
        <v>0</v>
      </c>
      <c r="BI441" s="230">
        <f>IF(N441="nulová",J441,0)</f>
        <v>0</v>
      </c>
      <c r="BJ441" s="17" t="s">
        <v>89</v>
      </c>
      <c r="BK441" s="230">
        <f>ROUND(I441*H441,2)</f>
        <v>0</v>
      </c>
      <c r="BL441" s="17" t="s">
        <v>220</v>
      </c>
      <c r="BM441" s="229" t="s">
        <v>1180</v>
      </c>
    </row>
    <row r="442" spans="1:47" s="2" customFormat="1" ht="12">
      <c r="A442" s="38"/>
      <c r="B442" s="39"/>
      <c r="C442" s="40"/>
      <c r="D442" s="231" t="s">
        <v>142</v>
      </c>
      <c r="E442" s="40"/>
      <c r="F442" s="232" t="s">
        <v>1179</v>
      </c>
      <c r="G442" s="40"/>
      <c r="H442" s="40"/>
      <c r="I442" s="233"/>
      <c r="J442" s="40"/>
      <c r="K442" s="40"/>
      <c r="L442" s="44"/>
      <c r="M442" s="279"/>
      <c r="N442" s="280"/>
      <c r="O442" s="281"/>
      <c r="P442" s="281"/>
      <c r="Q442" s="281"/>
      <c r="R442" s="281"/>
      <c r="S442" s="281"/>
      <c r="T442" s="282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142</v>
      </c>
      <c r="AU442" s="17" t="s">
        <v>89</v>
      </c>
    </row>
    <row r="443" spans="1:31" s="2" customFormat="1" ht="6.95" customHeight="1">
      <c r="A443" s="38"/>
      <c r="B443" s="66"/>
      <c r="C443" s="67"/>
      <c r="D443" s="67"/>
      <c r="E443" s="67"/>
      <c r="F443" s="67"/>
      <c r="G443" s="67"/>
      <c r="H443" s="67"/>
      <c r="I443" s="67"/>
      <c r="J443" s="67"/>
      <c r="K443" s="67"/>
      <c r="L443" s="44"/>
      <c r="M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</row>
  </sheetData>
  <sheetProtection password="CC35" sheet="1" objects="1" scenarios="1" formatColumns="0" formatRows="0" autoFilter="0"/>
  <autoFilter ref="C136:K442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účelu užívaní DPS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1181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8. 9. 2022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ROUND((SUM(BE120:BE132)),2)</f>
        <v>0</v>
      </c>
      <c r="G33" s="38"/>
      <c r="H33" s="38"/>
      <c r="I33" s="155">
        <v>0.21</v>
      </c>
      <c r="J33" s="154">
        <f>ROUND(((SUM(BE120:BE132))*I33),2)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ROUND((SUM(BF120:BF132)),2)</f>
        <v>0</v>
      </c>
      <c r="G34" s="38"/>
      <c r="H34" s="38"/>
      <c r="I34" s="155">
        <v>0.15</v>
      </c>
      <c r="J34" s="154">
        <f>ROUND(((SUM(BF120:BF132))*I34),2)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ROUND((SUM(BG120:BG132)),2)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ROUND((SUM(BH120:BH132)),2)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ROUND((SUM(BI120:BI132)),2)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účelu užívaní DPS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03 - Vedlejší rozpočtové náklady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8. 9. 2022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1182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1183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1184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1185</v>
      </c>
      <c r="E100" s="188"/>
      <c r="F100" s="188"/>
      <c r="G100" s="188"/>
      <c r="H100" s="188"/>
      <c r="I100" s="188"/>
      <c r="J100" s="189">
        <f>J130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Změna účelu užívaní DPS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 xml:space="preserve">03 - Vedlejší rozpočtové náklady 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8. 9. 2022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32" t="s">
        <v>29</v>
      </c>
      <c r="J116" s="36" t="str">
        <f>E21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IF(E18="","",E18)</f>
        <v>Vyplň údaj</v>
      </c>
      <c r="G117" s="40"/>
      <c r="H117" s="40"/>
      <c r="I117" s="32" t="s">
        <v>31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117</v>
      </c>
      <c r="D119" s="194" t="s">
        <v>58</v>
      </c>
      <c r="E119" s="194" t="s">
        <v>54</v>
      </c>
      <c r="F119" s="194" t="s">
        <v>55</v>
      </c>
      <c r="G119" s="194" t="s">
        <v>118</v>
      </c>
      <c r="H119" s="194" t="s">
        <v>119</v>
      </c>
      <c r="I119" s="194" t="s">
        <v>120</v>
      </c>
      <c r="J119" s="194" t="s">
        <v>95</v>
      </c>
      <c r="K119" s="195" t="s">
        <v>121</v>
      </c>
      <c r="L119" s="196"/>
      <c r="M119" s="100" t="s">
        <v>1</v>
      </c>
      <c r="N119" s="101" t="s">
        <v>37</v>
      </c>
      <c r="O119" s="101" t="s">
        <v>122</v>
      </c>
      <c r="P119" s="101" t="s">
        <v>123</v>
      </c>
      <c r="Q119" s="101" t="s">
        <v>124</v>
      </c>
      <c r="R119" s="101" t="s">
        <v>125</v>
      </c>
      <c r="S119" s="101" t="s">
        <v>126</v>
      </c>
      <c r="T119" s="102" t="s">
        <v>127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128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97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72</v>
      </c>
      <c r="E121" s="205" t="s">
        <v>1186</v>
      </c>
      <c r="F121" s="205" t="s">
        <v>1187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P122+P125+P130</f>
        <v>0</v>
      </c>
      <c r="Q121" s="210"/>
      <c r="R121" s="211">
        <f>R122+R125+R130</f>
        <v>0</v>
      </c>
      <c r="S121" s="210"/>
      <c r="T121" s="212">
        <f>T122+T125+T130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374</v>
      </c>
      <c r="AT121" s="214" t="s">
        <v>72</v>
      </c>
      <c r="AU121" s="214" t="s">
        <v>73</v>
      </c>
      <c r="AY121" s="213" t="s">
        <v>131</v>
      </c>
      <c r="BK121" s="215">
        <f>BK122+BK125+BK130</f>
        <v>0</v>
      </c>
    </row>
    <row r="122" spans="1:63" s="12" customFormat="1" ht="22.8" customHeight="1">
      <c r="A122" s="12"/>
      <c r="B122" s="202"/>
      <c r="C122" s="203"/>
      <c r="D122" s="204" t="s">
        <v>72</v>
      </c>
      <c r="E122" s="216" t="s">
        <v>1188</v>
      </c>
      <c r="F122" s="216" t="s">
        <v>1189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SUM(P123:P124)</f>
        <v>0</v>
      </c>
      <c r="Q122" s="210"/>
      <c r="R122" s="211">
        <f>SUM(R123:R124)</f>
        <v>0</v>
      </c>
      <c r="S122" s="210"/>
      <c r="T122" s="212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374</v>
      </c>
      <c r="AT122" s="214" t="s">
        <v>72</v>
      </c>
      <c r="AU122" s="214" t="s">
        <v>81</v>
      </c>
      <c r="AY122" s="213" t="s">
        <v>131</v>
      </c>
      <c r="BK122" s="215">
        <f>SUM(BK123:BK124)</f>
        <v>0</v>
      </c>
    </row>
    <row r="123" spans="1:65" s="2" customFormat="1" ht="16.5" customHeight="1">
      <c r="A123" s="38"/>
      <c r="B123" s="39"/>
      <c r="C123" s="218" t="s">
        <v>140</v>
      </c>
      <c r="D123" s="218" t="s">
        <v>135</v>
      </c>
      <c r="E123" s="219" t="s">
        <v>1190</v>
      </c>
      <c r="F123" s="220" t="s">
        <v>1191</v>
      </c>
      <c r="G123" s="221" t="s">
        <v>328</v>
      </c>
      <c r="H123" s="222">
        <v>1</v>
      </c>
      <c r="I123" s="223"/>
      <c r="J123" s="224">
        <f>ROUND(I123*H123,2)</f>
        <v>0</v>
      </c>
      <c r="K123" s="220" t="s">
        <v>139</v>
      </c>
      <c r="L123" s="44"/>
      <c r="M123" s="225" t="s">
        <v>1</v>
      </c>
      <c r="N123" s="226" t="s">
        <v>38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1192</v>
      </c>
      <c r="AT123" s="229" t="s">
        <v>135</v>
      </c>
      <c r="AU123" s="229" t="s">
        <v>89</v>
      </c>
      <c r="AY123" s="17" t="s">
        <v>131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81</v>
      </c>
      <c r="BK123" s="230">
        <f>ROUND(I123*H123,2)</f>
        <v>0</v>
      </c>
      <c r="BL123" s="17" t="s">
        <v>1192</v>
      </c>
      <c r="BM123" s="229" t="s">
        <v>1193</v>
      </c>
    </row>
    <row r="124" spans="1:47" s="2" customFormat="1" ht="12">
      <c r="A124" s="38"/>
      <c r="B124" s="39"/>
      <c r="C124" s="40"/>
      <c r="D124" s="231" t="s">
        <v>142</v>
      </c>
      <c r="E124" s="40"/>
      <c r="F124" s="232" t="s">
        <v>1191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142</v>
      </c>
      <c r="AU124" s="17" t="s">
        <v>89</v>
      </c>
    </row>
    <row r="125" spans="1:63" s="12" customFormat="1" ht="22.8" customHeight="1">
      <c r="A125" s="12"/>
      <c r="B125" s="202"/>
      <c r="C125" s="203"/>
      <c r="D125" s="204" t="s">
        <v>72</v>
      </c>
      <c r="E125" s="216" t="s">
        <v>1194</v>
      </c>
      <c r="F125" s="216" t="s">
        <v>1195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SUM(P126:P129)</f>
        <v>0</v>
      </c>
      <c r="Q125" s="210"/>
      <c r="R125" s="211">
        <f>SUM(R126:R129)</f>
        <v>0</v>
      </c>
      <c r="S125" s="210"/>
      <c r="T125" s="212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374</v>
      </c>
      <c r="AT125" s="214" t="s">
        <v>72</v>
      </c>
      <c r="AU125" s="214" t="s">
        <v>81</v>
      </c>
      <c r="AY125" s="213" t="s">
        <v>131</v>
      </c>
      <c r="BK125" s="215">
        <f>SUM(BK126:BK129)</f>
        <v>0</v>
      </c>
    </row>
    <row r="126" spans="1:65" s="2" customFormat="1" ht="16.5" customHeight="1">
      <c r="A126" s="38"/>
      <c r="B126" s="39"/>
      <c r="C126" s="218" t="s">
        <v>81</v>
      </c>
      <c r="D126" s="218" t="s">
        <v>135</v>
      </c>
      <c r="E126" s="219" t="s">
        <v>1196</v>
      </c>
      <c r="F126" s="220" t="s">
        <v>1195</v>
      </c>
      <c r="G126" s="221" t="s">
        <v>328</v>
      </c>
      <c r="H126" s="222">
        <v>1</v>
      </c>
      <c r="I126" s="223"/>
      <c r="J126" s="224">
        <f>ROUND(I126*H126,2)</f>
        <v>0</v>
      </c>
      <c r="K126" s="220" t="s">
        <v>139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1192</v>
      </c>
      <c r="AT126" s="229" t="s">
        <v>135</v>
      </c>
      <c r="AU126" s="229" t="s">
        <v>89</v>
      </c>
      <c r="AY126" s="17" t="s">
        <v>131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1192</v>
      </c>
      <c r="BM126" s="229" t="s">
        <v>1197</v>
      </c>
    </row>
    <row r="127" spans="1:47" s="2" customFormat="1" ht="12">
      <c r="A127" s="38"/>
      <c r="B127" s="39"/>
      <c r="C127" s="40"/>
      <c r="D127" s="231" t="s">
        <v>142</v>
      </c>
      <c r="E127" s="40"/>
      <c r="F127" s="232" t="s">
        <v>1195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142</v>
      </c>
      <c r="AU127" s="17" t="s">
        <v>89</v>
      </c>
    </row>
    <row r="128" spans="1:65" s="2" customFormat="1" ht="16.5" customHeight="1">
      <c r="A128" s="38"/>
      <c r="B128" s="39"/>
      <c r="C128" s="218" t="s">
        <v>374</v>
      </c>
      <c r="D128" s="218" t="s">
        <v>135</v>
      </c>
      <c r="E128" s="219" t="s">
        <v>1198</v>
      </c>
      <c r="F128" s="220" t="s">
        <v>1199</v>
      </c>
      <c r="G128" s="221" t="s">
        <v>328</v>
      </c>
      <c r="H128" s="222">
        <v>1</v>
      </c>
      <c r="I128" s="223"/>
      <c r="J128" s="224">
        <f>ROUND(I128*H128,2)</f>
        <v>0</v>
      </c>
      <c r="K128" s="220" t="s">
        <v>139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1192</v>
      </c>
      <c r="AT128" s="229" t="s">
        <v>135</v>
      </c>
      <c r="AU128" s="229" t="s">
        <v>89</v>
      </c>
      <c r="AY128" s="17" t="s">
        <v>131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1192</v>
      </c>
      <c r="BM128" s="229" t="s">
        <v>1200</v>
      </c>
    </row>
    <row r="129" spans="1:47" s="2" customFormat="1" ht="12">
      <c r="A129" s="38"/>
      <c r="B129" s="39"/>
      <c r="C129" s="40"/>
      <c r="D129" s="231" t="s">
        <v>142</v>
      </c>
      <c r="E129" s="40"/>
      <c r="F129" s="232" t="s">
        <v>1199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142</v>
      </c>
      <c r="AU129" s="17" t="s">
        <v>89</v>
      </c>
    </row>
    <row r="130" spans="1:63" s="12" customFormat="1" ht="22.8" customHeight="1">
      <c r="A130" s="12"/>
      <c r="B130" s="202"/>
      <c r="C130" s="203"/>
      <c r="D130" s="204" t="s">
        <v>72</v>
      </c>
      <c r="E130" s="216" t="s">
        <v>1201</v>
      </c>
      <c r="F130" s="216" t="s">
        <v>1202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SUM(P131:P132)</f>
        <v>0</v>
      </c>
      <c r="Q130" s="210"/>
      <c r="R130" s="211">
        <f>SUM(R131:R132)</f>
        <v>0</v>
      </c>
      <c r="S130" s="210"/>
      <c r="T130" s="21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374</v>
      </c>
      <c r="AT130" s="214" t="s">
        <v>72</v>
      </c>
      <c r="AU130" s="214" t="s">
        <v>81</v>
      </c>
      <c r="AY130" s="213" t="s">
        <v>131</v>
      </c>
      <c r="BK130" s="215">
        <f>SUM(BK131:BK132)</f>
        <v>0</v>
      </c>
    </row>
    <row r="131" spans="1:65" s="2" customFormat="1" ht="16.5" customHeight="1">
      <c r="A131" s="38"/>
      <c r="B131" s="39"/>
      <c r="C131" s="218" t="s">
        <v>89</v>
      </c>
      <c r="D131" s="218" t="s">
        <v>135</v>
      </c>
      <c r="E131" s="219" t="s">
        <v>1203</v>
      </c>
      <c r="F131" s="220" t="s">
        <v>1202</v>
      </c>
      <c r="G131" s="221" t="s">
        <v>328</v>
      </c>
      <c r="H131" s="222">
        <v>1</v>
      </c>
      <c r="I131" s="223"/>
      <c r="J131" s="224">
        <f>ROUND(I131*H131,2)</f>
        <v>0</v>
      </c>
      <c r="K131" s="220" t="s">
        <v>139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1192</v>
      </c>
      <c r="AT131" s="229" t="s">
        <v>135</v>
      </c>
      <c r="AU131" s="229" t="s">
        <v>89</v>
      </c>
      <c r="AY131" s="17" t="s">
        <v>131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1192</v>
      </c>
      <c r="BM131" s="229" t="s">
        <v>1204</v>
      </c>
    </row>
    <row r="132" spans="1:47" s="2" customFormat="1" ht="12">
      <c r="A132" s="38"/>
      <c r="B132" s="39"/>
      <c r="C132" s="40"/>
      <c r="D132" s="231" t="s">
        <v>142</v>
      </c>
      <c r="E132" s="40"/>
      <c r="F132" s="232" t="s">
        <v>1202</v>
      </c>
      <c r="G132" s="40"/>
      <c r="H132" s="40"/>
      <c r="I132" s="233"/>
      <c r="J132" s="40"/>
      <c r="K132" s="40"/>
      <c r="L132" s="44"/>
      <c r="M132" s="279"/>
      <c r="N132" s="280"/>
      <c r="O132" s="281"/>
      <c r="P132" s="281"/>
      <c r="Q132" s="281"/>
      <c r="R132" s="281"/>
      <c r="S132" s="281"/>
      <c r="T132" s="28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142</v>
      </c>
      <c r="AU132" s="17" t="s">
        <v>89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119:K13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Pokorný</dc:creator>
  <cp:keywords/>
  <dc:description/>
  <cp:lastModifiedBy>Michal Pokorný</cp:lastModifiedBy>
  <dcterms:created xsi:type="dcterms:W3CDTF">2022-10-04T09:25:17Z</dcterms:created>
  <dcterms:modified xsi:type="dcterms:W3CDTF">2022-10-04T09:25:22Z</dcterms:modified>
  <cp:category/>
  <cp:version/>
  <cp:contentType/>
  <cp:contentStatus/>
</cp:coreProperties>
</file>