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630" yWindow="600" windowWidth="25575" windowHeight="10680" activeTab="0"/>
  </bookViews>
  <sheets>
    <sheet name="Rekapitulace stavby" sheetId="1" r:id="rId1"/>
    <sheet name="1 - Stavební práce" sheetId="2" r:id="rId2"/>
    <sheet name="2 - Zdravotechnika" sheetId="3" r:id="rId3"/>
    <sheet name="3 - Elektroinstalace" sheetId="4" r:id="rId4"/>
    <sheet name="4 - VRN" sheetId="5" r:id="rId5"/>
  </sheets>
  <definedNames>
    <definedName name="_xlnm._FilterDatabase" localSheetId="1" hidden="1">'1 - Stavební práce'!$C$134:$K$860</definedName>
    <definedName name="_xlnm._FilterDatabase" localSheetId="2" hidden="1">'2 - Zdravotechnika'!$C$129:$K$368</definedName>
    <definedName name="_xlnm._FilterDatabase" localSheetId="3" hidden="1">'3 - Elektroinstalace'!$C$119:$K$187</definedName>
    <definedName name="_xlnm._FilterDatabase" localSheetId="4" hidden="1">'4 - VRN'!$C$116:$K$145</definedName>
    <definedName name="_xlnm.Print_Area" localSheetId="1">'1 - Stavební práce'!$C$82:$J$116,'1 - Stavební práce'!$C$122:$K$860</definedName>
    <definedName name="_xlnm.Print_Area" localSheetId="2">'2 - Zdravotechnika'!$C$82:$J$111,'2 - Zdravotechnika'!$C$117:$K$368</definedName>
    <definedName name="_xlnm.Print_Area" localSheetId="3">'3 - Elektroinstalace'!$C$82:$J$101,'3 - Elektroinstalace'!$C$107:$K$187</definedName>
    <definedName name="_xlnm.Print_Area" localSheetId="4">'4 - VRN'!$C$82:$J$98,'4 - VRN'!$C$104:$K$145</definedName>
    <definedName name="_xlnm.Print_Area" localSheetId="0">'Rekapitulace stavby'!$D$4:$AO$76,'Rekapitulace stavby'!$C$82:$AQ$99</definedName>
    <definedName name="_xlnm.Print_Titles" localSheetId="0">'Rekapitulace stavby'!$92:$92</definedName>
    <definedName name="_xlnm.Print_Titles" localSheetId="1">'1 - Stavební práce'!$134:$134</definedName>
    <definedName name="_xlnm.Print_Titles" localSheetId="2">'2 - Zdravotechnika'!$129:$129</definedName>
    <definedName name="_xlnm.Print_Titles" localSheetId="3">'3 - Elektroinstalace'!$119:$119</definedName>
    <definedName name="_xlnm.Print_Titles" localSheetId="4">'4 - VRN'!$116:$116</definedName>
  </definedNames>
  <calcPr calcId="125725"/>
</workbook>
</file>

<file path=xl/sharedStrings.xml><?xml version="1.0" encoding="utf-8"?>
<sst xmlns="http://schemas.openxmlformats.org/spreadsheetml/2006/main" count="10861" uniqueCount="1490">
  <si>
    <t>Export Komplet</t>
  </si>
  <si>
    <t/>
  </si>
  <si>
    <t>2.0</t>
  </si>
  <si>
    <t>ZAMOK</t>
  </si>
  <si>
    <t>False</t>
  </si>
  <si>
    <t>{e10c9133-a4ba-4fbf-8978-5b345a5f9013}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</si>
  <si>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</si>
  <si>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</si>
  <si>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</si>
  <si>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</si>
  <si>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</si>
  <si>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</si>
  <si>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</si>
  <si>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</si>
  <si>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2023-017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</si>
  <si>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</si>
  <si>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</si>
  <si>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Navýšení kapacity MŚ 17.listopadu v Kopřivnici (3)</t>
  </si>
  <si>
    <t>KSO:</t>
  </si>
  <si>
    <t>CC-CZ:</t>
  </si>
  <si>
    <t>Místo:</t>
  </si>
  <si>
    <t xml:space="preserve"> </t>
  </si>
  <si>
    <t>Datum:</t>
  </si>
  <si>
    <t>7. 3. 2023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</si>
  <si>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</si>
  <si>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</si>
  <si>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</si>
  <si>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</si>
  <si>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</si>
  <si>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</si>
  <si>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</si>
  <si>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</si>
  <si>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</si>
  <si>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</si>
  <si>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</si>
  <si>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</si>
  <si>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</si>
  <si>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</si>
  <si>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</si>
  <si>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</si>
  <si>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</si>
  <si>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</si>
  <si>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</si>
  <si>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</si>
  <si>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</si>
  <si>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</si>
  <si>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</si>
  <si>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</si>
  <si>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</si>
  <si>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</si>
  <si>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</si>
  <si>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</si>
  <si>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</si>
  <si>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</si>
  <si>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</si>
  <si>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</si>
  <si>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</si>
  <si>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</si>
  <si>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</si>
  <si>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</si>
  <si>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</si>
  <si>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</si>
  <si>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</si>
  <si>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</si>
  <si>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</si>
  <si>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</si>
  <si>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</si>
  <si>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</si>
  <si>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</si>
  <si>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</si>
  <si>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</si>
  <si>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</si>
  <si>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</si>
  <si>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</si>
  <si>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</si>
  <si>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</si>
  <si>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</si>
  <si>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</si>
  <si>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</si>
  <si>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Stavební práce</t>
  </si>
  <si>
    <t>STA</t>
  </si>
  <si>
    <t>{376d7294-a784-4280-b8e2-7c4133ab7fce}</t>
  </si>
  <si>
    <t>2</t>
  </si>
  <si>
    <t>Zdravotechnika</t>
  </si>
  <si>
    <t>{144e4ced-59cc-4baf-addc-c3b24744febf}</t>
  </si>
  <si>
    <t>3</t>
  </si>
  <si>
    <t>Elektroinstalace</t>
  </si>
  <si>
    <t>{ed9ac87a-6899-4de3-9e73-f87354db6670}</t>
  </si>
  <si>
    <t>4</t>
  </si>
  <si>
    <t>VRN</t>
  </si>
  <si>
    <t>{d77dd291-fa29-4958-acd7-6e9f6af7b695}</t>
  </si>
  <si>
    <t>KRYCÍ LIST SOUPISU PRACÍ</t>
  </si>
  <si>
    <t>Objekt:</t>
  </si>
  <si>
    <t>1 - Stavební práce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</si>
  <si>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</si>
  <si>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</si>
  <si>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</si>
  <si>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</si>
  <si>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</si>
  <si>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</si>
  <si>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</si>
  <si>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</si>
  <si>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</si>
  <si>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</si>
  <si>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</si>
  <si>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</si>
  <si>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</si>
  <si>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742 - Elektroinstalace - slaboproud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</si>
  <si>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</si>
  <si>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</si>
  <si>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</si>
  <si>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</si>
  <si>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</si>
  <si>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</si>
  <si>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</si>
  <si>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</si>
  <si>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</si>
  <si>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 xml:space="preserve">    787 - Dokončovací práce - zasklívání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</si>
  <si>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</si>
  <si>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</si>
  <si>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</si>
  <si>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</si>
  <si>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</si>
  <si>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</si>
  <si>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</si>
  <si>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</si>
  <si>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</si>
  <si>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</si>
  <si>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</si>
  <si>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</si>
  <si>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</si>
  <si>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</si>
  <si>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</si>
  <si>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</si>
  <si>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Svislé a kompletní konstrukce</t>
  </si>
  <si>
    <t>K</t>
  </si>
  <si>
    <t>317142420</t>
  </si>
  <si>
    <t>Překlady nenosné z pórobetonu osazené do tenkého maltového lože, výšky do 250 mm, šířky překladu 100 mm, délky překladu do 1000 mm</t>
  </si>
  <si>
    <t>kus</t>
  </si>
  <si>
    <t>CS ÚRS 2023 01</t>
  </si>
  <si>
    <t>Online PSC</t>
  </si>
  <si>
    <t>https://podminky.urs.cz/item/CS_URS_2023_01/317142420</t>
  </si>
  <si>
    <t>VV</t>
  </si>
  <si>
    <t>nové příčky</t>
  </si>
  <si>
    <t>Součet</t>
  </si>
  <si>
    <t>317142422</t>
  </si>
  <si>
    <t>Překlady nenosné z pórobetonu osazené do tenkého maltového lože, výšky do 250 mm, šířky překladu 100 mm, délky překladu přes 1000 do 1250 mm</t>
  </si>
  <si>
    <t>https://podminky.urs.cz/item/CS_URS_2023_01/317142422</t>
  </si>
  <si>
    <t>317142424</t>
  </si>
  <si>
    <t>Překlady nenosné z pórobetonu osazené do tenkého maltového lože, výšky do 250 mm, šířky překladu 100 mm, délky překladu přes 1250 do 1500 mm</t>
  </si>
  <si>
    <t>6</t>
  </si>
  <si>
    <t>https://podminky.urs.cz/item/CS_URS_2023_01/317142424</t>
  </si>
  <si>
    <t>317234410</t>
  </si>
  <si>
    <t>Vyzdívka mezi nosníky cihlami pálenými na maltu cementovou</t>
  </si>
  <si>
    <t>m3</t>
  </si>
  <si>
    <t>8</t>
  </si>
  <si>
    <t>https://podminky.urs.cz/item/CS_URS_2023_01/317234410</t>
  </si>
  <si>
    <t>mezi L nosníky</t>
  </si>
  <si>
    <t>1,2*0,1*0,06*3</t>
  </si>
  <si>
    <t>5</t>
  </si>
  <si>
    <t>317944321</t>
  </si>
  <si>
    <t>Válcované nosníky dodatečně osazované do připravených otvorů bez zazdění hlav do č. 12</t>
  </si>
  <si>
    <t>t</t>
  </si>
  <si>
    <t>10</t>
  </si>
  <si>
    <t>https://podminky.urs.cz/item/CS_URS_2023_01/317944321</t>
  </si>
  <si>
    <t>nad dodatečně zřizované otvory 2xL 60x40 nad otvor</t>
  </si>
  <si>
    <t>0,00446*1,2*2*3</t>
  </si>
  <si>
    <t>340271025</t>
  </si>
  <si>
    <t>Zazdívka otvorů v příčkách nebo stěnách pórobetonovými tvárnicemi plochy přes 1 m2 do 4 m2, objemová hmotnost 500 kg/m3, tloušťka příčky 100 mm</t>
  </si>
  <si>
    <t>m2</t>
  </si>
  <si>
    <t>12</t>
  </si>
  <si>
    <t>https://podminky.urs.cz/item/CS_URS_2023_01/340271025</t>
  </si>
  <si>
    <t>dveře a okýnko</t>
  </si>
  <si>
    <t>1,0*2,02*2+1,25*1,2</t>
  </si>
  <si>
    <t>7</t>
  </si>
  <si>
    <t>342272225</t>
  </si>
  <si>
    <t>Příčky z pórobetonových tvárnic hladkých na tenké maltové lože objemová hmotnost do 500 kg/m3, tloušťka příčky 100 mm</t>
  </si>
  <si>
    <t>14</t>
  </si>
  <si>
    <t>https://podminky.urs.cz/item/CS_URS_2023_01/342272225</t>
  </si>
  <si>
    <t>zazdívka nad 4m2 - po shrnovací stěně</t>
  </si>
  <si>
    <t>3,0*4,95</t>
  </si>
  <si>
    <t xml:space="preserve">nové příčky </t>
  </si>
  <si>
    <t>m.č. 08-07</t>
  </si>
  <si>
    <t>3,25*3,175+3,25*1,5-0,8*1,97</t>
  </si>
  <si>
    <t>m.č. 02-03</t>
  </si>
  <si>
    <t>3,25*2,7+2,25*(0,85+1,7)-0,8*1,97-0,6*1,97</t>
  </si>
  <si>
    <t>m.č. 04-05</t>
  </si>
  <si>
    <t>3,25*(3,15+3,6)-1,2*1,0*2</t>
  </si>
  <si>
    <t>342291111</t>
  </si>
  <si>
    <t>Ukotvení příček polyuretanovou pěnou, tl. příčky do 100 mm</t>
  </si>
  <si>
    <t>m</t>
  </si>
  <si>
    <t>16</t>
  </si>
  <si>
    <t>https://podminky.urs.cz/item/CS_URS_2023_01/342291111</t>
  </si>
  <si>
    <t>0,1*(3,25*7+3,0*2)</t>
  </si>
  <si>
    <t>9</t>
  </si>
  <si>
    <t>346244354</t>
  </si>
  <si>
    <t>Obezdívka vestavěných splachovacích modulů rovných tl 100 mm z pórobetonových přesných tvárnic</t>
  </si>
  <si>
    <t>18</t>
  </si>
  <si>
    <t>https://podminky.urs.cz/item/CS_URS_2023_01/346244354</t>
  </si>
  <si>
    <t>1,2*(0,2+3,65+0,85)</t>
  </si>
  <si>
    <t>0,2*(3,65+0,85)</t>
  </si>
  <si>
    <t>346244381</t>
  </si>
  <si>
    <t>Plentování jednostranné v do 200 mm válcovaných nosníků příprava pod omítky</t>
  </si>
  <si>
    <t>20</t>
  </si>
  <si>
    <t>https://podminky.urs.cz/item/CS_URS_2023_01/346244381</t>
  </si>
  <si>
    <t>0,1*3*1,2*2*3</t>
  </si>
  <si>
    <t>Úpravy povrchů, podlahy a osazování výplní</t>
  </si>
  <si>
    <t>11</t>
  </si>
  <si>
    <t>611325101</t>
  </si>
  <si>
    <t>Vápenocementová omítka rýh hrubá ve stropech, šířky rýhy do 150 mm</t>
  </si>
  <si>
    <t>22</t>
  </si>
  <si>
    <t>https://podminky.urs.cz/item/CS_URS_2023_01/611325101</t>
  </si>
  <si>
    <t>po vybourání příčky - jen zahrubování pod podhled</t>
  </si>
  <si>
    <t>2,475*0,15</t>
  </si>
  <si>
    <t>612131121</t>
  </si>
  <si>
    <t>Podkladní a spojovací vrstva vnitřních omítaných ploch penetrace disperzní nanášená ručně stěn</t>
  </si>
  <si>
    <t>24</t>
  </si>
  <si>
    <t>https://podminky.urs.cz/item/CS_URS_2023_01/612131121</t>
  </si>
  <si>
    <t>na zazdívky větší než 4m2</t>
  </si>
  <si>
    <t>3,0*(4,95*2-0,1)</t>
  </si>
  <si>
    <t>na nové příčky</t>
  </si>
  <si>
    <t>3,25*(3,175*2+1,5*2)-0,8*1,97</t>
  </si>
  <si>
    <t>3,25*(3,05+3,6+3,15+3,7)-1,2*1,0*4</t>
  </si>
  <si>
    <t>3,25*1,85-0,8*1,97</t>
  </si>
  <si>
    <t>(3,25-2,0)*1,85</t>
  </si>
  <si>
    <t>(2,25-2,0)*(0,85+1,6+0,95+1,7)</t>
  </si>
  <si>
    <t>13</t>
  </si>
  <si>
    <t>612142001</t>
  </si>
  <si>
    <t>Potažení vnitřních ploch pletivem v ploše nebo pruzích, na plném podkladu sklovláknitým vtlačením do tmelu stěn</t>
  </si>
  <si>
    <t>26</t>
  </si>
  <si>
    <t>https://podminky.urs.cz/item/CS_URS_2023_01/612142001</t>
  </si>
  <si>
    <t>105,312</t>
  </si>
  <si>
    <t>612311131</t>
  </si>
  <si>
    <t>Potažení vnitřních ploch vápenným štukem tloušťky do 3 mm svislých konstrukcí stěn</t>
  </si>
  <si>
    <t>28</t>
  </si>
  <si>
    <t>https://podminky.urs.cz/item/CS_URS_2023_01/612311131</t>
  </si>
  <si>
    <t>622143003</t>
  </si>
  <si>
    <t>Montáž omítkových profilů plastových, pozinkovaných nebo dřevěných upevněných vtlačením do podkladní vrstvy nebo přibitím rohových s tkaninou</t>
  </si>
  <si>
    <t>30</t>
  </si>
  <si>
    <t>https://podminky.urs.cz/item/CS_URS_2023_01/622143003</t>
  </si>
  <si>
    <t>volně přístupné hrany</t>
  </si>
  <si>
    <t>3,0*2-2,0+1,2*2*2+1,0*2*4</t>
  </si>
  <si>
    <t>M</t>
  </si>
  <si>
    <t>55343021</t>
  </si>
  <si>
    <t>profil rohový Pz s kulatou hlavou pro vnitřní omítky tl 12mm</t>
  </si>
  <si>
    <t>32</t>
  </si>
  <si>
    <t>16,8*1,1</t>
  </si>
  <si>
    <t>17</t>
  </si>
  <si>
    <t>612325121</t>
  </si>
  <si>
    <t>Vápenocementová omítka rýh štuková ve stěnách, šířky rýhy do 150 mm</t>
  </si>
  <si>
    <t>34</t>
  </si>
  <si>
    <t>https://podminky.urs.cz/item/CS_URS_2023_01/612325121</t>
  </si>
  <si>
    <t>po vybourání příčky</t>
  </si>
  <si>
    <t>3,25*0,15*2</t>
  </si>
  <si>
    <t>612325223</t>
  </si>
  <si>
    <t>Vápenocementová omítka jednotlivých malých ploch štuková na stěnách, plochy jednotlivě přes 0,25 do 1 m2 včetně začištění omítky a penetrace</t>
  </si>
  <si>
    <t>36</t>
  </si>
  <si>
    <t>https://podminky.urs.cz/item/CS_URS_2023_01/612325223</t>
  </si>
  <si>
    <t>zaomítání po výměně zárubní nebo osazení nových  - uvažována plocha do 1m2 na každé straně zárubně</t>
  </si>
  <si>
    <t>5*2</t>
  </si>
  <si>
    <t>zapravení po demontáži konstrukcí pod okny - odhad 5m2 - 1kus =1m2</t>
  </si>
  <si>
    <t>19</t>
  </si>
  <si>
    <t>612325225</t>
  </si>
  <si>
    <t>Vápenocementová omítka jednotlivých malých ploch štuková na stěnách, plochy jednotlivě přes 1,0 do 4 m2 včetně začištění omítky a penetrace</t>
  </si>
  <si>
    <t>38</t>
  </si>
  <si>
    <t>https://podminky.urs.cz/item/CS_URS_2023_01/612325225</t>
  </si>
  <si>
    <t>zaomítání po osekání obkladů a zazdívkách v jídelně a kanceláři (3,675m2+2,1*3+1,5m2) = 5 kusů</t>
  </si>
  <si>
    <t>1+1+1+2*1</t>
  </si>
  <si>
    <t>619991011</t>
  </si>
  <si>
    <t>Zakrytí vnitřních ploch před znečištěním včetně pozdějšího odkrytí konstrukcí a prvků obalením fólií a přelepením páskou</t>
  </si>
  <si>
    <t>40</t>
  </si>
  <si>
    <t>https://podminky.urs.cz/item/CS_URS_2023_01/619991011</t>
  </si>
  <si>
    <t>2,2*(2,6*2+5,4+5,4+1,3*2)</t>
  </si>
  <si>
    <t>612331121</t>
  </si>
  <si>
    <t>Omítka cementová vnitřních ploch nanášená ručně jednovrstvá, tloušťky do 10 mm hladká svislých konstrukcí stěn</t>
  </si>
  <si>
    <t>42</t>
  </si>
  <si>
    <t>https://podminky.urs.cz/item/CS_URS_2023_01/612331121</t>
  </si>
  <si>
    <t>pod obklady na stávající zdivo</t>
  </si>
  <si>
    <t>2,0*(0,7+6,05+0,85+1,6)</t>
  </si>
  <si>
    <t>(2,0-1,2)*3,65</t>
  </si>
  <si>
    <t>619995001</t>
  </si>
  <si>
    <t>Začištění omítek (s dodáním hmot) kolem oken, dveří, podlah, obkladů apod.</t>
  </si>
  <si>
    <t>44</t>
  </si>
  <si>
    <t>https://podminky.urs.cz/item/CS_URS_2023_01/619995001</t>
  </si>
  <si>
    <t>začištění kolem obkladů</t>
  </si>
  <si>
    <t>m.č. 03</t>
  </si>
  <si>
    <t>(6,05*2+2,7+0,85*2+1,6*2)-0,8-0,6*2</t>
  </si>
  <si>
    <t>0,8*2</t>
  </si>
  <si>
    <t>23</t>
  </si>
  <si>
    <t>619996145</t>
  </si>
  <si>
    <t>Ochrana stavebních konstrukcí a samostatných prvků včetně pozdějšího odstranění obalením geotextilií samostatných konstrukcí a prvků</t>
  </si>
  <si>
    <t>46</t>
  </si>
  <si>
    <t>https://podminky.urs.cz/item/CS_URS_2023_01/619996145</t>
  </si>
  <si>
    <t>zakrytí stávajících povrchů - komunikační prostor</t>
  </si>
  <si>
    <t>33,6*3,2</t>
  </si>
  <si>
    <t>632450121</t>
  </si>
  <si>
    <t>Potěr cementový vyrovnávací ze suchých směsí v pásu o průměrné (střední) tl. od 10 do 20 mm</t>
  </si>
  <si>
    <t>48</t>
  </si>
  <si>
    <t>https://podminky.urs.cz/item/CS_URS_2023_01/632450121</t>
  </si>
  <si>
    <t>zapravení parapetů po demontáži konstrukcí</t>
  </si>
  <si>
    <t>0,15*(2,6*2+5,4*2)</t>
  </si>
  <si>
    <t>25</t>
  </si>
  <si>
    <t>632451441</t>
  </si>
  <si>
    <t>Doplnění cementového potěru na mazaninách a betonových podkladech (s dodáním hmot), hlazeného dřevěným nebo ocelovým hladítkem, plochy jednotlivě do 1 m2 a tl. přes 30 do 40 mm</t>
  </si>
  <si>
    <t>50</t>
  </si>
  <si>
    <t>https://podminky.urs.cz/item/CS_URS_2023_01/632451441</t>
  </si>
  <si>
    <t>po vybourání příčky sklad lůžkovin</t>
  </si>
  <si>
    <t>0,1*2,475</t>
  </si>
  <si>
    <t>642942611</t>
  </si>
  <si>
    <t>Osazování zárubní nebo rámů kovových dveřních lisovaných nebo z úhelníků bez dveřních křídel na montážní pěnu, plochy otvoru do 2,5 m2</t>
  </si>
  <si>
    <t>52</t>
  </si>
  <si>
    <t>https://podminky.urs.cz/item/CS_URS_2023_01/642942611</t>
  </si>
  <si>
    <t>do nových příček</t>
  </si>
  <si>
    <t>2+1</t>
  </si>
  <si>
    <t>27</t>
  </si>
  <si>
    <t>55331482</t>
  </si>
  <si>
    <t>zárubeň jednokřídlá ocelová pro zdění tl stěny 75-100mm rozměru 800/1970, 2100mm</t>
  </si>
  <si>
    <t>54</t>
  </si>
  <si>
    <t>D/2</t>
  </si>
  <si>
    <t>55331480</t>
  </si>
  <si>
    <t>zárubeň jednokřídlá ocelová pro zdění tl stěny 75-100mm rozměru 600/1970, 2100mm</t>
  </si>
  <si>
    <t>56</t>
  </si>
  <si>
    <t>D/4</t>
  </si>
  <si>
    <t>29</t>
  </si>
  <si>
    <t>642944121</t>
  </si>
  <si>
    <t>Osazení ocelových dveřních zárubní lisovaných nebo z úhelníků dodatečně s vybetonováním prahu, plochy do 2,5 m2</t>
  </si>
  <si>
    <t>58</t>
  </si>
  <si>
    <t>https://podminky.urs.cz/item/CS_URS_2023_01/642944121</t>
  </si>
  <si>
    <t>2+1+2</t>
  </si>
  <si>
    <t>55331432</t>
  </si>
  <si>
    <t>zárubeň jednokřídlá ocelová pro dodatečnou montáž tl stěny 75-100mm rozměru 800/1970, 2100mm</t>
  </si>
  <si>
    <t>60</t>
  </si>
  <si>
    <t>D/5</t>
  </si>
  <si>
    <t>31</t>
  </si>
  <si>
    <t>55331431</t>
  </si>
  <si>
    <t>zárubeň jednokřídlá ocelová pro dodatečnou montáž tl stěny 75-100mm rozměru 700/1970, 2100mm</t>
  </si>
  <si>
    <t>62</t>
  </si>
  <si>
    <t>D/3</t>
  </si>
  <si>
    <t>55331437</t>
  </si>
  <si>
    <t>zárubeň jednokřídlá ocelová  s protipožární úpravou pro dodatečnou montáž tl stěny 110-150mm rozměru 800/1970, 2100mm</t>
  </si>
  <si>
    <t>64</t>
  </si>
  <si>
    <t>se zesílenou stěnou - požární atest</t>
  </si>
  <si>
    <t>D/1</t>
  </si>
  <si>
    <t>Ostatní konstrukce a práce, bourání</t>
  </si>
  <si>
    <t>33</t>
  </si>
  <si>
    <t>949101111</t>
  </si>
  <si>
    <t>Lešení pomocné pracovní pro objekty pozemních staveb pro zatížení do 150 kg/m2, o výšce lešeňové podlahy do 1,9 m</t>
  </si>
  <si>
    <t>66</t>
  </si>
  <si>
    <t>https://podminky.urs.cz/item/CS_URS_2023_01/949101111</t>
  </si>
  <si>
    <t>sklad lůžkovin a  šatny</t>
  </si>
  <si>
    <t>23,99+16,03+11,25</t>
  </si>
  <si>
    <t xml:space="preserve">jídelna+kuchyňka </t>
  </si>
  <si>
    <t>33,79+10,99</t>
  </si>
  <si>
    <t>třída</t>
  </si>
  <si>
    <t>70,37</t>
  </si>
  <si>
    <t>umývárna+předsíň</t>
  </si>
  <si>
    <t>3,99+16,46</t>
  </si>
  <si>
    <t>pro opravy v sousedních mistnostech</t>
  </si>
  <si>
    <t>1,2*5,5+1,2*1,5</t>
  </si>
  <si>
    <t>952901111</t>
  </si>
  <si>
    <t>Vyčištění budov nebo objektů před předáním do užívání budov bytové nebo občanské výstavby, světlé výšky podlaží do 4 m</t>
  </si>
  <si>
    <t>68</t>
  </si>
  <si>
    <t>https://podminky.urs.cz/item/CS_URS_2023_01/952901111</t>
  </si>
  <si>
    <t>17,6*3,2</t>
  </si>
  <si>
    <t>70,37+3,99+16,46+33,79+10,99+23,99+16,03+11,25</t>
  </si>
  <si>
    <t>23,49</t>
  </si>
  <si>
    <t>35</t>
  </si>
  <si>
    <t>953942121</t>
  </si>
  <si>
    <t>Osazování drobných kovových předmětů se zalitím maltou cementovou, do vysekaných kapes nebo připravených otvorů ochranných úhelníků</t>
  </si>
  <si>
    <t>70</t>
  </si>
  <si>
    <t>https://podminky.urs.cz/item/CS_URS_2023_01/953942121</t>
  </si>
  <si>
    <t>ochrana a zpevnění rohu příčky m.č. 07</t>
  </si>
  <si>
    <t>3,25</t>
  </si>
  <si>
    <t>13010816</t>
  </si>
  <si>
    <t>ocel profilová jakost S235JR (11 375) průřez U (UPN) 100</t>
  </si>
  <si>
    <t>72</t>
  </si>
  <si>
    <t>ochanný U profil včetně kotevního materiálu</t>
  </si>
  <si>
    <t>3,25*0,0106*1,15</t>
  </si>
  <si>
    <t>37</t>
  </si>
  <si>
    <t>953943211</t>
  </si>
  <si>
    <t>Osazování drobných kovových předmětů kotvených do stěny hasicího přístroje</t>
  </si>
  <si>
    <t>74</t>
  </si>
  <si>
    <t>https://podminky.urs.cz/item/CS_URS_2023_01/953943211</t>
  </si>
  <si>
    <t>třída III</t>
  </si>
  <si>
    <t>44932112</t>
  </si>
  <si>
    <t>přístroj hasicí ruční práškový 21A</t>
  </si>
  <si>
    <t>76</t>
  </si>
  <si>
    <t>39</t>
  </si>
  <si>
    <t>953943212</t>
  </si>
  <si>
    <t>demontáž stávajícho RHP, uložení mimo prostor stavby a zpětná montáž</t>
  </si>
  <si>
    <t>78</t>
  </si>
  <si>
    <t>https://podminky.urs.cz/item/CS_URS_2023_01/953943212</t>
  </si>
  <si>
    <t>953943213</t>
  </si>
  <si>
    <t>revize HP</t>
  </si>
  <si>
    <t>80</t>
  </si>
  <si>
    <t>41</t>
  </si>
  <si>
    <t>962031132</t>
  </si>
  <si>
    <t>Bourání příček z cihel, tvárnic nebo příčkovek z cihel pálených, plných nebo dutých na maltu vápennou nebo vápenocementovou, tl. do 100 mm</t>
  </si>
  <si>
    <t>82</t>
  </si>
  <si>
    <t>https://podminky.urs.cz/item/CS_URS_2023_01/962031132</t>
  </si>
  <si>
    <t>sklad lůžkovin</t>
  </si>
  <si>
    <t>3,3*2,475-0,8*1,97</t>
  </si>
  <si>
    <t>967031732</t>
  </si>
  <si>
    <t>Přisekání (špicování) plošné nebo rovných ostění zdiva z cihel pálených plošné, na maltu vápennou nebo vápenocementovou, tl. na maltu vápennou nebo vápenocementovou, tl. do 100 mm</t>
  </si>
  <si>
    <t>84</t>
  </si>
  <si>
    <t>https://podminky.urs.cz/item/CS_URS_2023_01/967031732</t>
  </si>
  <si>
    <t xml:space="preserve">přísekání , srovnání po vybourání příček a otvorů </t>
  </si>
  <si>
    <t>0,1*3,3*2</t>
  </si>
  <si>
    <t>kuchyňka</t>
  </si>
  <si>
    <t>0,1*2,02*2</t>
  </si>
  <si>
    <t>místnost na spaní</t>
  </si>
  <si>
    <t>0,1*2,02*2*2</t>
  </si>
  <si>
    <t>43</t>
  </si>
  <si>
    <t>968062244</t>
  </si>
  <si>
    <t>Vybourání dřevěných rámů oken s křídly, dveřních zárubní, vrat, stěn, ostění nebo obkladů rámů oken s křídly jednoduchých, plochy do 1 m2</t>
  </si>
  <si>
    <t>86</t>
  </si>
  <si>
    <t>https://podminky.urs.cz/item/CS_URS_2023_01/968062244</t>
  </si>
  <si>
    <t>stahovací - podávací okno</t>
  </si>
  <si>
    <t>1,25*1,2</t>
  </si>
  <si>
    <t>968062991</t>
  </si>
  <si>
    <t>Vybourání dřevěných rámů oken s křídly, dveřních zárubní, vrat, stěn, ostění nebo obkladů vnitřních deštění výkladů, ostění a obkladů stěn jakékoliv plochy</t>
  </si>
  <si>
    <t>88</t>
  </si>
  <si>
    <t>https://podminky.urs.cz/item/CS_URS_2023_01/968062991</t>
  </si>
  <si>
    <t>obložení otvoru podávacího okna</t>
  </si>
  <si>
    <t>(1,25*2+1,2*2)*0,25</t>
  </si>
  <si>
    <t>45</t>
  </si>
  <si>
    <t>968072455</t>
  </si>
  <si>
    <t>Vybourání kovových rámů oken s křídly, dveřních zárubní, vrat, stěn, ostění nebo obkladů dveřních zárubní, plochy do 2 m2 včetně vyvěšení dveřních křídel</t>
  </si>
  <si>
    <t>90</t>
  </si>
  <si>
    <t>https://podminky.urs.cz/item/CS_URS_2023_01/968072455</t>
  </si>
  <si>
    <t>0,8*1,97</t>
  </si>
  <si>
    <t>0,8*1,97*2</t>
  </si>
  <si>
    <t>jídelna</t>
  </si>
  <si>
    <t>974032664</t>
  </si>
  <si>
    <t>Vysekání rýh ve stěnách nebo příčkách z dutých cihel, tvárnic, desek pro vtahování nosníků do zdí před vybouráním otvoru do hl. 150 mm, při výšce nosníku do 150 mm</t>
  </si>
  <si>
    <t>92</t>
  </si>
  <si>
    <t>https://podminky.urs.cz/item/CS_URS_2023_01/974032664</t>
  </si>
  <si>
    <t>pro překlady  nad dodatečně zřízené otvory</t>
  </si>
  <si>
    <t>1,2*3</t>
  </si>
  <si>
    <t>47</t>
  </si>
  <si>
    <t>978013191</t>
  </si>
  <si>
    <t>Otlučení vápenných nebo vápenocementových omítek vnitřních ploch stěn s vyškrabáním spar, s očištěním zdiva, v rozsahu přes 50 do 100 %</t>
  </si>
  <si>
    <t>94</t>
  </si>
  <si>
    <t>https://podminky.urs.cz/item/CS_URS_2023_01/978013191</t>
  </si>
  <si>
    <t>pod nové obklady</t>
  </si>
  <si>
    <t>2,0*(6,05+5,85-3,9)</t>
  </si>
  <si>
    <t>(2,0-1,5)*(3,9+0,85+0,3)</t>
  </si>
  <si>
    <t>978021161</t>
  </si>
  <si>
    <t>Otlučení cementových vnitřních ploch stěn, v rozsahu do 50 %</t>
  </si>
  <si>
    <t>96</t>
  </si>
  <si>
    <t>https://podminky.urs.cz/item/CS_URS_2023_01/978021161</t>
  </si>
  <si>
    <t>dočištění omítky na zdivo  pod obklady</t>
  </si>
  <si>
    <t>13,23</t>
  </si>
  <si>
    <t>49</t>
  </si>
  <si>
    <t>978059541</t>
  </si>
  <si>
    <t>Odsekání obkladů stěn včetně otlučení podkladní omítky až na zdivo z obkládaček vnitřních, z jakýchkoliv materiálů, plochy přes 1 m2</t>
  </si>
  <si>
    <t>98</t>
  </si>
  <si>
    <t>https://podminky.urs.cz/item/CS_URS_2023_01/978059541</t>
  </si>
  <si>
    <t>1,5*(3,9+0,85+0,3)-0,6*1,2+0,6*4,5</t>
  </si>
  <si>
    <t>1,5*(1,5+0,6+0,35)</t>
  </si>
  <si>
    <t>997</t>
  </si>
  <si>
    <t>Přesun sutě</t>
  </si>
  <si>
    <t>997002611</t>
  </si>
  <si>
    <t>Nakládání suti a vybouraných hmot na dopravní prostředek pro vodorovné přemístění</t>
  </si>
  <si>
    <t>100</t>
  </si>
  <si>
    <t>https://podminky.urs.cz/item/CS_URS_2023_01/997002611</t>
  </si>
  <si>
    <t>51</t>
  </si>
  <si>
    <t>997013211</t>
  </si>
  <si>
    <t>Vnitrostaveništní doprava suti a vybouraných hmot vodorovně do 50 m svisle ručně pro budovy a haly výšky do 6 m</t>
  </si>
  <si>
    <t>102</t>
  </si>
  <si>
    <t>https://podminky.urs.cz/item/CS_URS_2023_01/997013211</t>
  </si>
  <si>
    <t>997013501</t>
  </si>
  <si>
    <t>Odvoz suti a vybouraných hmot na skládku nebo meziskládku se složením, na vzdálenost do 1 km</t>
  </si>
  <si>
    <t>104</t>
  </si>
  <si>
    <t>https://podminky.urs.cz/item/CS_URS_2023_01/997013501</t>
  </si>
  <si>
    <t>53</t>
  </si>
  <si>
    <t>997013509</t>
  </si>
  <si>
    <t>Odvoz suti a vybouraných hmot na skládku nebo meziskládku se složením, na vzdálenost Příplatek k ceně za každý další i započatý 1 km přes 1 km</t>
  </si>
  <si>
    <t>106</t>
  </si>
  <si>
    <t>https://podminky.urs.cz/item/CS_URS_2023_01/997013509</t>
  </si>
  <si>
    <t>8,019*10 "Přepočtené koeficientem množství</t>
  </si>
  <si>
    <t>997013631</t>
  </si>
  <si>
    <t>Poplatek za uložení stavebního odpadu na skládce (skládkovné) směsného stavebního a demoličního zatříděného do Katalogu odpadů pod kódem 17 09 04</t>
  </si>
  <si>
    <t>108</t>
  </si>
  <si>
    <t>https://podminky.urs.cz/item/CS_URS_2023_01/997013631</t>
  </si>
  <si>
    <t>55</t>
  </si>
  <si>
    <t>997221611</t>
  </si>
  <si>
    <t>Nakládání na dopravní prostředky pro vodorovnou dopravu suti</t>
  </si>
  <si>
    <t>110</t>
  </si>
  <si>
    <t>https://podminky.urs.cz/item/CS_URS_2023_01/997221611</t>
  </si>
  <si>
    <t>998</t>
  </si>
  <si>
    <t>Přesun hmot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</si>
  <si>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</si>
  <si>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</si>
  <si>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112</t>
  </si>
  <si>
    <t>https://podminky.urs.cz/item/CS_URS_2023_01/998018001</t>
  </si>
  <si>
    <t>PSV</t>
  </si>
  <si>
    <t>Práce a dodávky PSV</t>
  </si>
  <si>
    <t>713</t>
  </si>
  <si>
    <t>Izolace tepelné</t>
  </si>
  <si>
    <t>57</t>
  </si>
  <si>
    <t>713111131</t>
  </si>
  <si>
    <t>Montáž tepelné izolace stropů rohožemi, pásy, dílci, deskami, bloky (izolační materiál ve specifikaci) žebrových spodem s uchycením (drátem, páskou apod.)</t>
  </si>
  <si>
    <t>114</t>
  </si>
  <si>
    <t>https://podminky.urs.cz/item/CS_URS_2023_01/713111131</t>
  </si>
  <si>
    <t>uchycení do roštu sdk</t>
  </si>
  <si>
    <t>m.č. 01</t>
  </si>
  <si>
    <t>m.č. 04</t>
  </si>
  <si>
    <t>33,79</t>
  </si>
  <si>
    <t>63166915</t>
  </si>
  <si>
    <t>deska akustická a tepelně izolační ze skelných vláken tl 80mm</t>
  </si>
  <si>
    <t>116</t>
  </si>
  <si>
    <t>104,160*1,05</t>
  </si>
  <si>
    <t>59</t>
  </si>
  <si>
    <t>998713201</t>
  </si>
  <si>
    <t>Přesun hmot pro izolace tepelné stanovený procentní sazbou (%) z ceny vodorovná dopravní vzdálenost do 50 m v objektech výšky do 6 m</t>
  </si>
  <si>
    <t>%</t>
  </si>
  <si>
    <t>118</t>
  </si>
  <si>
    <t>https://podminky.urs.cz/item/CS_URS_2023_01/998713201</t>
  </si>
  <si>
    <t>742</t>
  </si>
  <si>
    <t>Elektroinstalace - slaboproud</t>
  </si>
  <si>
    <t>742210124</t>
  </si>
  <si>
    <t>Montáž kouřového hlásiče</t>
  </si>
  <si>
    <t>120</t>
  </si>
  <si>
    <t>https://podminky.urs.cz/item/CS_URS_2023_01/742210124</t>
  </si>
  <si>
    <t>61</t>
  </si>
  <si>
    <t>59081347</t>
  </si>
  <si>
    <t>autonomní hlásič kouře</t>
  </si>
  <si>
    <t>122</t>
  </si>
  <si>
    <t>998742201</t>
  </si>
  <si>
    <t>Přesun hmot pro slaboproud stanovený procentní sazbou (%) z ceny vodorovná dopravní vzdálenost do 50 m v objektech výšky do 6 m</t>
  </si>
  <si>
    <t>124</t>
  </si>
  <si>
    <t>https://podminky.urs.cz/item/CS_URS_2023_01/998742201</t>
  </si>
  <si>
    <t>763</t>
  </si>
  <si>
    <t>Konstrukce suché výstavby</t>
  </si>
  <si>
    <t>63</t>
  </si>
  <si>
    <t>763131411</t>
  </si>
  <si>
    <t>Podhled ze sádrokartonových desek dvouvrstvá zavěšená spodní konstrukce z ocelových profilů CD, UD jednoduše opláštěná deskou standardní A, tl. 12,5 mm, bez izolace</t>
  </si>
  <si>
    <t>126</t>
  </si>
  <si>
    <t>https://podminky.urs.cz/item/CS_URS_2023_01/763131411</t>
  </si>
  <si>
    <t>m.č. 08</t>
  </si>
  <si>
    <t>3,175*2,2+1,2*1,5+1,8*2,5</t>
  </si>
  <si>
    <t xml:space="preserve">m.č. 07 </t>
  </si>
  <si>
    <t>3,45*2+3,175*3,4</t>
  </si>
  <si>
    <t>763131714</t>
  </si>
  <si>
    <t>Podhled ze sádrokartonových desek ostatní práce a konstrukce na podhledech ze sádrokartonových desek základní penetrační nátěr</t>
  </si>
  <si>
    <t>128</t>
  </si>
  <si>
    <t>https://podminky.urs.cz/item/CS_URS_2023_01/763131714</t>
  </si>
  <si>
    <t>30,98+13,7*0,25</t>
  </si>
  <si>
    <t>65</t>
  </si>
  <si>
    <t>763131721</t>
  </si>
  <si>
    <t>Podhled ze sádrokartonových desek ostatní práce a konstrukce na podhledech ze sádrokartonových desek skokové změny výšky podhledu do 0,5 m</t>
  </si>
  <si>
    <t>130</t>
  </si>
  <si>
    <t>https://podminky.urs.cz/item/CS_URS_2023_01/763131721</t>
  </si>
  <si>
    <t>9,4</t>
  </si>
  <si>
    <t>2,5</t>
  </si>
  <si>
    <t>m.č. 07-06</t>
  </si>
  <si>
    <t>1,8</t>
  </si>
  <si>
    <t>5,9</t>
  </si>
  <si>
    <t>763131731</t>
  </si>
  <si>
    <t>SDK podhled - čelo pro podhledy včetně lišty a desek</t>
  </si>
  <si>
    <t>132</t>
  </si>
  <si>
    <t>https://podminky.urs.cz/item/CS_URS_2023_01/763131731</t>
  </si>
  <si>
    <t>67</t>
  </si>
  <si>
    <t>763231913</t>
  </si>
  <si>
    <t>Zhotovení otvorů v podhledech a podkrovích ze sádrovláknitých desek pro prostupy (voda, elektro, topení, VZT), osvětlení, sprinklery, revizní klapky a dvířka včetně vyztužení profily, velikost přes 0,25 do 0,50 m2</t>
  </si>
  <si>
    <t>134</t>
  </si>
  <si>
    <t>https://podminky.urs.cz/item/CS_URS_2023_01/763231913</t>
  </si>
  <si>
    <t>59030757</t>
  </si>
  <si>
    <t>dvířka revizní jednokřídlá dvouplášťová s automatickým zámkem 500x500mm</t>
  </si>
  <si>
    <t>136</t>
  </si>
  <si>
    <t>69</t>
  </si>
  <si>
    <t>763431031</t>
  </si>
  <si>
    <t>Montáž podhledu minerálního včetně zavěšeného roštu skrytého s panely vyjímatelnými jakékoliv velikosti panelů</t>
  </si>
  <si>
    <t>138</t>
  </si>
  <si>
    <t>https://podminky.urs.cz/item/CS_URS_2023_01/763431031</t>
  </si>
  <si>
    <t>63126311</t>
  </si>
  <si>
    <t>panel akustický povrch rozptýlené kulaté děrování 12/20/35 R černá tkanina hrana UFF     A2-s1,d0 1200x1875</t>
  </si>
  <si>
    <t>140</t>
  </si>
  <si>
    <t>104,16*1,05</t>
  </si>
  <si>
    <t>71</t>
  </si>
  <si>
    <t>998763202</t>
  </si>
  <si>
    <t>Přesun hmot pro dřevostavby stanovený procentní sazbou (%) z ceny vodorovná dopravní vzdálenost do 50 m v objektech výšky přes 12 do 24 m</t>
  </si>
  <si>
    <t>142</t>
  </si>
  <si>
    <t>https://podminky.urs.cz/item/CS_URS_2023_01/998763202</t>
  </si>
  <si>
    <t>766</t>
  </si>
  <si>
    <t>Konstrukce truhlářské</t>
  </si>
  <si>
    <t>766431811</t>
  </si>
  <si>
    <t>Demontáž truhlářského obložení parapetů na ocelové konstrukci</t>
  </si>
  <si>
    <t>144</t>
  </si>
  <si>
    <t>https://podminky.urs.cz/item/CS_URS_2023_01/766431811</t>
  </si>
  <si>
    <t>parapety jídelna</t>
  </si>
  <si>
    <t>(0,75+0,12)*(2,65+5,55)</t>
  </si>
  <si>
    <t>parapet kuchyňka</t>
  </si>
  <si>
    <t>(0,75+0,12)*2,7</t>
  </si>
  <si>
    <t>parapet místnost na spaní</t>
  </si>
  <si>
    <t>(0,75+0,12)*5,85</t>
  </si>
  <si>
    <t>73</t>
  </si>
  <si>
    <t>766660001</t>
  </si>
  <si>
    <t>Montáž dveřních křídel dřevěných nebo plastových otevíravých do ocelové zárubně povrchově upravených jednokřídlových, šířky do 800 mm</t>
  </si>
  <si>
    <t>146</t>
  </si>
  <si>
    <t>https://podminky.urs.cz/item/CS_URS_2023_01/766660001</t>
  </si>
  <si>
    <t>1+2+2+1</t>
  </si>
  <si>
    <t>61162073</t>
  </si>
  <si>
    <t>dveře jednokřídlé voštinové povrch laminátový plné 700x1970-2100mm</t>
  </si>
  <si>
    <t>148</t>
  </si>
  <si>
    <t>75</t>
  </si>
  <si>
    <t>61162074</t>
  </si>
  <si>
    <t>dveře jednokřídlé voštinové povrch laminátový plné 800x1970-2100mm</t>
  </si>
  <si>
    <t>150</t>
  </si>
  <si>
    <t>61162080</t>
  </si>
  <si>
    <t>dveře jednokřídlé voštinové povrch laminátový částečně prosklené 800x1970-2100mm</t>
  </si>
  <si>
    <t>152</t>
  </si>
  <si>
    <t>77</t>
  </si>
  <si>
    <t>61162072</t>
  </si>
  <si>
    <t>dveře jednokřídlé voštinové povrch laminátový plné 600x1970-2100mm</t>
  </si>
  <si>
    <t>154</t>
  </si>
  <si>
    <t>766660021</t>
  </si>
  <si>
    <t>Montáž dveřních křídel dřevěných nebo plastových otevíravých do ocelové zárubně protipožárních jednokřídlových, šířky do 800 mm</t>
  </si>
  <si>
    <t>156</t>
  </si>
  <si>
    <t>https://podminky.urs.cz/item/CS_URS_2023_01/766660021</t>
  </si>
  <si>
    <t>79</t>
  </si>
  <si>
    <t>61162098</t>
  </si>
  <si>
    <t>dveře jednokřídlé dřevotřískové protipožární EI (EW) 30 D3 povrch laminátový plné 800x1970-2100mm včetně úpravy proti prokopnutí</t>
  </si>
  <si>
    <t>158</t>
  </si>
  <si>
    <t>766660720</t>
  </si>
  <si>
    <t>Montáž dveřních doplňků větrací mřížky s vyříznutím otvoru</t>
  </si>
  <si>
    <t>160</t>
  </si>
  <si>
    <t>https://podminky.urs.cz/item/CS_URS_2023_01/766660720</t>
  </si>
  <si>
    <t>2*2</t>
  </si>
  <si>
    <t>81</t>
  </si>
  <si>
    <t>56245602</t>
  </si>
  <si>
    <t>mřížka větrací hranatá plast 430x91 mm</t>
  </si>
  <si>
    <t>162</t>
  </si>
  <si>
    <t>766660728</t>
  </si>
  <si>
    <t>Montáž dveřních doplňků dveřního kování interiérového zámku</t>
  </si>
  <si>
    <t>164</t>
  </si>
  <si>
    <t>https://podminky.urs.cz/item/CS_URS_2023_01/766660728</t>
  </si>
  <si>
    <t>83</t>
  </si>
  <si>
    <t>5492600</t>
  </si>
  <si>
    <t>zámek zadlabací včetně cylindrické vložky bezpečnostní třída R4</t>
  </si>
  <si>
    <t>166</t>
  </si>
  <si>
    <t>766660729</t>
  </si>
  <si>
    <t>Montáž dveřních doplňků dveřního kování interiérového štítku s klikou</t>
  </si>
  <si>
    <t>168</t>
  </si>
  <si>
    <t>https://podminky.urs.cz/item/CS_URS_2023_01/766660729</t>
  </si>
  <si>
    <t>85</t>
  </si>
  <si>
    <t>54914128</t>
  </si>
  <si>
    <t>kování  pro WC</t>
  </si>
  <si>
    <t>170</t>
  </si>
  <si>
    <t>54914120</t>
  </si>
  <si>
    <t>kování bezpečnostní klika/klika R4</t>
  </si>
  <si>
    <t>172</t>
  </si>
  <si>
    <t>87</t>
  </si>
  <si>
    <t>766812830</t>
  </si>
  <si>
    <t>Demontáž kuchyňských linek dřevěných nebo kovových včetně skříněk uchycených na stěně, délky přes 1500 do 1800 mm</t>
  </si>
  <si>
    <t>174</t>
  </si>
  <si>
    <t>https://podminky.urs.cz/item/CS_URS_2023_01/766812830</t>
  </si>
  <si>
    <t>délka 2x1800mm</t>
  </si>
  <si>
    <t>1*2</t>
  </si>
  <si>
    <t>766812840</t>
  </si>
  <si>
    <t>Demontáž kuchyňských linek dřevěných nebo kovových včetně skříněk uchycených na stěně, délky přes 1800 do 2100 mm</t>
  </si>
  <si>
    <t>176</t>
  </si>
  <si>
    <t>https://podminky.urs.cz/item/CS_URS_2023_01/766812840</t>
  </si>
  <si>
    <t>89</t>
  </si>
  <si>
    <t>766825811</t>
  </si>
  <si>
    <t>Demontáž nábytku vestavěného</t>
  </si>
  <si>
    <t>178</t>
  </si>
  <si>
    <t>https://podminky.urs.cz/item/CS_URS_2023_01/766825811</t>
  </si>
  <si>
    <t>jednotlivé regály  a poličky pod parapetní konstrukcí</t>
  </si>
  <si>
    <t>1+1+5+5</t>
  </si>
  <si>
    <t>998766202</t>
  </si>
  <si>
    <t>Přesun hmot pro konstrukce truhlářské stanovený procentní sazbou (%) z ceny vodorovná dopravní vzdálenost do 50 m v objektech výšky přes 6 do 12 m</t>
  </si>
  <si>
    <t>180</t>
  </si>
  <si>
    <t>767</t>
  </si>
  <si>
    <t>Konstrukce zámečnické</t>
  </si>
  <si>
    <t>91</t>
  </si>
  <si>
    <t>767581801</t>
  </si>
  <si>
    <t>Demontáž podhledů kazet včetně roštu</t>
  </si>
  <si>
    <t>182</t>
  </si>
  <si>
    <t>https://podminky.urs.cz/item/CS_URS_2023_01/767581801</t>
  </si>
  <si>
    <t>sklad lůžkovin a část šatny</t>
  </si>
  <si>
    <t>7,0*3,175-0,65*1,4+1,2*1,5+0,6*2,525</t>
  </si>
  <si>
    <t>3,45*3,2</t>
  </si>
  <si>
    <t>767996701</t>
  </si>
  <si>
    <t>Demontáž ostatních zámečnických konstrukcí řezáním o hmotnosti jednotlivých dílů do 50 kg</t>
  </si>
  <si>
    <t>kg</t>
  </si>
  <si>
    <t>184</t>
  </si>
  <si>
    <t>https://podminky.urs.cz/item/CS_URS_2023_01/767996701</t>
  </si>
  <si>
    <t>demontáž ocelové nosné konstrukce parapetů</t>
  </si>
  <si>
    <t>13,4*(2,65*2+5,55*2+0,75*4+2,7*2+0,75*2+5,85*2+0,75*2)</t>
  </si>
  <si>
    <t>6,69*0,75*(1+1+3+3)</t>
  </si>
  <si>
    <t>5,72*0,73*(4+2+4)</t>
  </si>
  <si>
    <t>93</t>
  </si>
  <si>
    <t>998767201</t>
  </si>
  <si>
    <t>Přesun hmot pro zámečnické konstrukce stanovený procentní sazbou (%) z ceny vodorovná dopravní vzdálenost do 50 m v objektech výšky do 6 m</t>
  </si>
  <si>
    <t>186</t>
  </si>
  <si>
    <t>https://podminky.urs.cz/item/CS_URS_2023_01/998767201</t>
  </si>
  <si>
    <t>771</t>
  </si>
  <si>
    <t>Podlahy z dlaždic</t>
  </si>
  <si>
    <t>771121011</t>
  </si>
  <si>
    <t>Příprava podkladu před provedením dlažby nátěr penetrační na podlahu</t>
  </si>
  <si>
    <t>188</t>
  </si>
  <si>
    <t>https://podminky.urs.cz/item/CS_URS_2023_01/771121011</t>
  </si>
  <si>
    <t>16,46</t>
  </si>
  <si>
    <t>95</t>
  </si>
  <si>
    <t>771574115</t>
  </si>
  <si>
    <t>Montáž podlah z dlaždic keramických lepených flexibilním lepidlem maloformátových hladkých přes 22 do 25 ks/m2</t>
  </si>
  <si>
    <t>190</t>
  </si>
  <si>
    <t>https://podminky.urs.cz/item/CS_URS_2023_01/771574115</t>
  </si>
  <si>
    <t>59761406</t>
  </si>
  <si>
    <t>dlažba keramická slinutá protiskluzná do interiéru i exteriéru pro vysoké mechanické namáhání  rozměr 200/200</t>
  </si>
  <si>
    <t>192</t>
  </si>
  <si>
    <t>16,46*1,08</t>
  </si>
  <si>
    <t>97</t>
  </si>
  <si>
    <t>771577111</t>
  </si>
  <si>
    <t>Montáž podlah z dlaždic keramických lepených flexibilním lepidlem Příplatek k cenám za plochu do 5 m2 jednotlivě</t>
  </si>
  <si>
    <t>194</t>
  </si>
  <si>
    <t>https://podminky.urs.cz/item/CS_URS_2023_01/771577111</t>
  </si>
  <si>
    <t>0,85*1,6</t>
  </si>
  <si>
    <t>771577114</t>
  </si>
  <si>
    <t>Montáž podlah z dlaždic keramických lepených flexibilním lepidlem Příplatek k cenám za dvousložkový spárovací tmel</t>
  </si>
  <si>
    <t>196</t>
  </si>
  <si>
    <t>https://podminky.urs.cz/item/CS_URS_2023_01/771577114</t>
  </si>
  <si>
    <t>99</t>
  </si>
  <si>
    <t>771577115</t>
  </si>
  <si>
    <t>Montáž podlah z dlaždic keramických lepených flexibilním lepidlem Příplatek k cenám za dvousložkové lepidlo</t>
  </si>
  <si>
    <t>198</t>
  </si>
  <si>
    <t>https://podminky.urs.cz/item/CS_URS_2023_01/771577115</t>
  </si>
  <si>
    <t>771591000</t>
  </si>
  <si>
    <t>Příplatek za dilatace, lišty</t>
  </si>
  <si>
    <t>200</t>
  </si>
  <si>
    <t>101</t>
  </si>
  <si>
    <t>771591112</t>
  </si>
  <si>
    <t>Izolace podlahy pod dlažbu nátěrem nebo stěrkou ve dvou vrstvách</t>
  </si>
  <si>
    <t>202</t>
  </si>
  <si>
    <t>https://podminky.urs.cz/item/CS_URS_2023_01/771591112</t>
  </si>
  <si>
    <t>vytažení nad podlahu</t>
  </si>
  <si>
    <t>0,2*(6,05*2+2,7*2+1,6*2+0,85*2)</t>
  </si>
  <si>
    <t>771591241</t>
  </si>
  <si>
    <t>Izolace podlahy pod dlažbu těsnícími izolačními pásy vnitřní kout</t>
  </si>
  <si>
    <t>204</t>
  </si>
  <si>
    <t>https://podminky.urs.cz/item/CS_URS_2023_01/771591241</t>
  </si>
  <si>
    <t>0,2*11</t>
  </si>
  <si>
    <t>103</t>
  </si>
  <si>
    <t>771591242</t>
  </si>
  <si>
    <t>Izolace podlahy pod dlažbu těsnícími izolačními pásy vnější roh</t>
  </si>
  <si>
    <t>206</t>
  </si>
  <si>
    <t>https://podminky.urs.cz/item/CS_URS_2023_01/771591242</t>
  </si>
  <si>
    <t>0,2*3</t>
  </si>
  <si>
    <t>771591264</t>
  </si>
  <si>
    <t>Izolace podlahy pod dlažbu těsnícími izolačními pásy mezi podlahou a stěnu</t>
  </si>
  <si>
    <t>208</t>
  </si>
  <si>
    <t>https://podminky.urs.cz/item/CS_URS_2023_01/771591264</t>
  </si>
  <si>
    <t>6,05*2+2,7*2+1,6*2+0,85*2</t>
  </si>
  <si>
    <t>105</t>
  </si>
  <si>
    <t>998771202</t>
  </si>
  <si>
    <t>Přesun hmot pro podlahy z dlaždic stanovený procentní sazbou (%) z ceny vodorovná dopravní vzdálenost do 50 m v objektech výšky přes 6 do 12 m</t>
  </si>
  <si>
    <t>210</t>
  </si>
  <si>
    <t>https://podminky.urs.cz/item/CS_URS_2023_01/998771202</t>
  </si>
  <si>
    <t>776</t>
  </si>
  <si>
    <t>Podlahy povlakové</t>
  </si>
  <si>
    <t>776201811</t>
  </si>
  <si>
    <t>Demontáž povlakových podlahovin lepených ručně bez podložky</t>
  </si>
  <si>
    <t>212</t>
  </si>
  <si>
    <t>https://podminky.urs.cz/item/CS_URS_2023_01/776201811</t>
  </si>
  <si>
    <t xml:space="preserve">jídelna </t>
  </si>
  <si>
    <t>9,4*7,5</t>
  </si>
  <si>
    <t>2,7*7,5</t>
  </si>
  <si>
    <t xml:space="preserve">místnost na spaní </t>
  </si>
  <si>
    <t>5,9*7,7</t>
  </si>
  <si>
    <t>sklad lůžkovin, vstup</t>
  </si>
  <si>
    <t>5,6*3,45</t>
  </si>
  <si>
    <t>107</t>
  </si>
  <si>
    <t>776111116</t>
  </si>
  <si>
    <t>Příprava podkladu broušení podlah stávajícího podkladu pro odstranění lepidla (po starých krytinách)</t>
  </si>
  <si>
    <t>214</t>
  </si>
  <si>
    <t>https://podminky.urs.cz/item/CS_URS_2023_01/776111116</t>
  </si>
  <si>
    <t>776410811</t>
  </si>
  <si>
    <t>Demontáž soklíků nebo lišt pryžových nebo plastových</t>
  </si>
  <si>
    <t>216</t>
  </si>
  <si>
    <t>https://podminky.urs.cz/item/CS_URS_2023_01/776410811</t>
  </si>
  <si>
    <t>(9,4+7,5+0,7+0,25)*2</t>
  </si>
  <si>
    <t>(2,7+7,5+0,85)*2</t>
  </si>
  <si>
    <t>(5,9+7,7)*2</t>
  </si>
  <si>
    <t>(5,6+3,45)*2</t>
  </si>
  <si>
    <t>(7+3,175+1,2)*2</t>
  </si>
  <si>
    <t>(3,45+3,2)*2</t>
  </si>
  <si>
    <t>109</t>
  </si>
  <si>
    <t>776111311</t>
  </si>
  <si>
    <t>Příprava podkladu vysátí podlah</t>
  </si>
  <si>
    <t>218</t>
  </si>
  <si>
    <t>https://podminky.urs.cz/item/CS_URS_2023_01/776111311</t>
  </si>
  <si>
    <t>m.č. 01,02, 04-08</t>
  </si>
  <si>
    <t>70,37+3,99+33,79+10,99+23,99+16,03+11,25+1,2*1,5</t>
  </si>
  <si>
    <t>776121321</t>
  </si>
  <si>
    <t>Příprava podkladu penetrace neředěná podlah</t>
  </si>
  <si>
    <t>220</t>
  </si>
  <si>
    <t>https://podminky.urs.cz/item/CS_URS_2023_01/776121321</t>
  </si>
  <si>
    <t>111</t>
  </si>
  <si>
    <t>776141121</t>
  </si>
  <si>
    <t>Příprava podkladu vyrovnání samonivelační stěrkou podlah min.pevnosti 30 MPa, tloušťky do 3 mm</t>
  </si>
  <si>
    <t>222</t>
  </si>
  <si>
    <t>https://podminky.urs.cz/item/CS_URS_2023_01/776141121</t>
  </si>
  <si>
    <t xml:space="preserve">doplnění po vybourání v podlahách </t>
  </si>
  <si>
    <t>0,1*(0,8*2+0,7)</t>
  </si>
  <si>
    <t>oprava po odstranění starých podlahovin - dle potřeby podle nerovností</t>
  </si>
  <si>
    <t>776201913</t>
  </si>
  <si>
    <t>Ostatní opravy výměna poškozené povlakové podlahoviny bez podložky, s vyříznutím a očistěním podkladu plochy přes 1,00 do 2,00 m2</t>
  </si>
  <si>
    <t>224</t>
  </si>
  <si>
    <t>https://podminky.urs.cz/item/CS_URS_2023_01/776201913</t>
  </si>
  <si>
    <t>zařezání stávající krytiny PVC, doplnění třída II u zrušené stahovací stěny</t>
  </si>
  <si>
    <t>113</t>
  </si>
  <si>
    <t>28412285</t>
  </si>
  <si>
    <t>krytina podlahová heterogenní tl 2mm</t>
  </si>
  <si>
    <t>226</t>
  </si>
  <si>
    <t>0,15*5</t>
  </si>
  <si>
    <t>0,75*1,1 "Přepočtené koeficientem množství</t>
  </si>
  <si>
    <t>776411111</t>
  </si>
  <si>
    <t>Montáž soklíků lepením obvodových, výšky do 80 mm</t>
  </si>
  <si>
    <t>228</t>
  </si>
  <si>
    <t>https://podminky.urs.cz/item/CS_URS_2023_01/776411111</t>
  </si>
  <si>
    <t>doplnění soklíku po zrušení stahovací stěny</t>
  </si>
  <si>
    <t>115</t>
  </si>
  <si>
    <t>28411003</t>
  </si>
  <si>
    <t>lišta soklová PVC 30x30mm</t>
  </si>
  <si>
    <t>230</t>
  </si>
  <si>
    <t>5*1,1</t>
  </si>
  <si>
    <t>776231111</t>
  </si>
  <si>
    <t>Montáž podlahovin z vinylu lepením lamel nebo čtverců standardním lepidlem</t>
  </si>
  <si>
    <t>232</t>
  </si>
  <si>
    <t>https://podminky.urs.cz/item/CS_URS_2023_01/776231111</t>
  </si>
  <si>
    <t>117</t>
  </si>
  <si>
    <t>28411140</t>
  </si>
  <si>
    <t>PVC vinyl heterogenní protiskluzná  tl 2.00mm nášlapná vrstva 0.8mm, hořlavost Bfl-s1, třída zátěže 34/43, útlum 4dB,  protiskluznost R9/10 role š.2m barva světlá šedá, teplá</t>
  </si>
  <si>
    <t>234</t>
  </si>
  <si>
    <t>172,21*1,02</t>
  </si>
  <si>
    <t>236</t>
  </si>
  <si>
    <t>m.č. 01-02</t>
  </si>
  <si>
    <t>(2,7*2+1,45*2+7,5*2+9,4*2+0,3*2+0,85*2)</t>
  </si>
  <si>
    <t>(5,9*2+7,7*2+3,05*2+3,6*2)</t>
  </si>
  <si>
    <t>m.č. 06-08</t>
  </si>
  <si>
    <t>(3,175*2+4,3*2+1,2*2+3,4*2+3,175+8,9*2+3,45+1,5*2+1,7*2+0,85*2)</t>
  </si>
  <si>
    <t>119</t>
  </si>
  <si>
    <t>284110031</t>
  </si>
  <si>
    <t>lišta soklová pro vlepení vinylového pásku</t>
  </si>
  <si>
    <t>238</t>
  </si>
  <si>
    <t>141,575*1,1</t>
  </si>
  <si>
    <t>776421311</t>
  </si>
  <si>
    <t>Montáž lišt přechodových samolepících</t>
  </si>
  <si>
    <t>240</t>
  </si>
  <si>
    <t>https://podminky.urs.cz/item/CS_URS_2023_01/776421311</t>
  </si>
  <si>
    <t>do dveří - spojů jiných druhů podlahovin</t>
  </si>
  <si>
    <t>0,8+0,7+0,8+0,8*2+0,8+0,8</t>
  </si>
  <si>
    <t>121</t>
  </si>
  <si>
    <t>59054130</t>
  </si>
  <si>
    <t>profil přechodový kov samolepící 35mm</t>
  </si>
  <si>
    <t>242</t>
  </si>
  <si>
    <t>5,5*1,1</t>
  </si>
  <si>
    <t>6,05*1,02 "Přepočtené koeficientem množství</t>
  </si>
  <si>
    <t>998776201</t>
  </si>
  <si>
    <t>Přesun hmot pro podlahy povlakové stanovený procentní sazbou (%) z ceny vodorovná dopravní vzdálenost do 50 m v objektech výšky do 6 m</t>
  </si>
  <si>
    <t>244</t>
  </si>
  <si>
    <t>https://podminky.urs.cz/item/CS_URS_2023_01/998776201</t>
  </si>
  <si>
    <t>781</t>
  </si>
  <si>
    <t>Dokončovací práce - obklady</t>
  </si>
  <si>
    <t>123</t>
  </si>
  <si>
    <t>781121011</t>
  </si>
  <si>
    <t>Příprava podkladu před provedením obkladu nátěr penetrační na stěnu</t>
  </si>
  <si>
    <t>246</t>
  </si>
  <si>
    <t>https://podminky.urs.cz/item/CS_URS_2023_01/781121011</t>
  </si>
  <si>
    <t>2,0*(6,05*2+2,7+0,85*2+1,6*2)-0,8*1,97-0,6*1,97*2</t>
  </si>
  <si>
    <t>0,2*(0,85+3,65)+1,2*0,2</t>
  </si>
  <si>
    <t>781131112</t>
  </si>
  <si>
    <t>Izolace stěny pod obklad izolace nátěrem nebo stěrkou ve dvou vrstvách</t>
  </si>
  <si>
    <t>248</t>
  </si>
  <si>
    <t>https://podminky.urs.cz/item/CS_URS_2023_01/781131112</t>
  </si>
  <si>
    <t>2,0*(0,85+0,9)</t>
  </si>
  <si>
    <t>125</t>
  </si>
  <si>
    <t>781131241</t>
  </si>
  <si>
    <t>Izolace stěny pod obklad izolace těsnícími izolačními pásy vnitřní kout</t>
  </si>
  <si>
    <t>250</t>
  </si>
  <si>
    <t>https://podminky.urs.cz/item/CS_URS_2023_01/781131241</t>
  </si>
  <si>
    <t>781474120</t>
  </si>
  <si>
    <t>Montáž obkladů vnitřních stěn z dlaždic keramických lepených flexibilním lepidlem maloformátových hladkých přes 85 do 100 ks/m2</t>
  </si>
  <si>
    <t>252</t>
  </si>
  <si>
    <t>https://podminky.urs.cz/item/CS_URS_2023_01/781474120</t>
  </si>
  <si>
    <t>127</t>
  </si>
  <si>
    <t>59761632</t>
  </si>
  <si>
    <t>obklad keramický reliéfní pro interiér přes 85 do 100ks/m2 rozměr 100/100</t>
  </si>
  <si>
    <t>254</t>
  </si>
  <si>
    <t>36,6*1,08</t>
  </si>
  <si>
    <t>39,528*1,1 "Přepočtené koeficientem množství</t>
  </si>
  <si>
    <t>781477111</t>
  </si>
  <si>
    <t>Montáž obkladů vnitřních stěn z dlaždic keramických Příplatek k cenám za plochu do 10 m2 jednotlivě</t>
  </si>
  <si>
    <t>256</t>
  </si>
  <si>
    <t>https://podminky.urs.cz/item/CS_URS_2023_01/781477111</t>
  </si>
  <si>
    <t>2,0*(0,85*2+1,6*2)-0,6*1,97*2</t>
  </si>
  <si>
    <t>0,2*(0,85)</t>
  </si>
  <si>
    <t>129</t>
  </si>
  <si>
    <t>781477114</t>
  </si>
  <si>
    <t>Montáž obkladů vnitřních stěn z dlaždic keramických Příplatek k cenám za dvousložkový spárovací tmel</t>
  </si>
  <si>
    <t>258</t>
  </si>
  <si>
    <t>https://podminky.urs.cz/item/CS_URS_2023_01/781477114</t>
  </si>
  <si>
    <t>781477115</t>
  </si>
  <si>
    <t>Montáž obkladů vnitřních stěn z dlaždic keramických Příplatek k cenám za dvousložkové lepidlo</t>
  </si>
  <si>
    <t>260</t>
  </si>
  <si>
    <t>https://podminky.urs.cz/item/CS_URS_2023_01/781477115</t>
  </si>
  <si>
    <t>131</t>
  </si>
  <si>
    <t>781494111</t>
  </si>
  <si>
    <t>Obklad - dokončující práce profily ukončovací lepené flexibilním lepidlem rohové</t>
  </si>
  <si>
    <t>262</t>
  </si>
  <si>
    <t>https://podminky.urs.cz/item/CS_URS_2023_01/781494111</t>
  </si>
  <si>
    <t>0,85+3,65+1,2+2,0*2</t>
  </si>
  <si>
    <t>781494511</t>
  </si>
  <si>
    <t>Obklad - dokončující práce profily ukončovací plastové lepené flexibilním lepidlem ukončovací</t>
  </si>
  <si>
    <t>264</t>
  </si>
  <si>
    <t>https://podminky.urs.cz/item/CS_URS_2023_01/781494511</t>
  </si>
  <si>
    <t>(6,05*2+2,7+0,85*2+1,6*2)</t>
  </si>
  <si>
    <t>133</t>
  </si>
  <si>
    <t>781495115</t>
  </si>
  <si>
    <t>Obklad - dokončující práce ostatní práce spárování silikonem</t>
  </si>
  <si>
    <t>266</t>
  </si>
  <si>
    <t>https://podminky.urs.cz/item/CS_URS_2023_01/781495115</t>
  </si>
  <si>
    <t>kolem dlažby</t>
  </si>
  <si>
    <t>kolem zařizovacích předmětů</t>
  </si>
  <si>
    <t>78199000</t>
  </si>
  <si>
    <t>Příplatek a izolaci prostupů, vyřezání otvorů pro krabice, zásuvky, vypínače, prostupy</t>
  </si>
  <si>
    <t>soubor</t>
  </si>
  <si>
    <t>268</t>
  </si>
  <si>
    <t>135</t>
  </si>
  <si>
    <t>998781202</t>
  </si>
  <si>
    <t>Přesun hmot pro obklady keramické stanovený procentní sazbou (%) z ceny vodorovná dopravní vzdálenost do 50 m v objektech výšky přes 6 do 12 m</t>
  </si>
  <si>
    <t>270</t>
  </si>
  <si>
    <t>https://podminky.urs.cz/item/CS_URS_2023_01/998781202</t>
  </si>
  <si>
    <t>783</t>
  </si>
  <si>
    <t>Dokončovací práce - nátěry</t>
  </si>
  <si>
    <t>783306801</t>
  </si>
  <si>
    <t>Odstranění nátěrů ze zámečnických konstrukcí obroušením a očištěním</t>
  </si>
  <si>
    <t>272</t>
  </si>
  <si>
    <t>https://podminky.urs.cz/item/CS_URS_2023_01/783306801</t>
  </si>
  <si>
    <t>ochranný úhelník</t>
  </si>
  <si>
    <t>3,25*0,0106*32</t>
  </si>
  <si>
    <t>zárubně</t>
  </si>
  <si>
    <t>(2*1,97+0,8)*(0,15+2*0,05)*2</t>
  </si>
  <si>
    <t>(2*1,97+0,8)*(0,1+2*0,05)*5</t>
  </si>
  <si>
    <t>opravy drobných konstrukcí odhad 5m2</t>
  </si>
  <si>
    <t xml:space="preserve">článek </t>
  </si>
  <si>
    <t>0,8*(17*(1+2+1)+10)</t>
  </si>
  <si>
    <t>137</t>
  </si>
  <si>
    <t>783314201</t>
  </si>
  <si>
    <t>Základní antikorozní nátěr zámečnických konstrukcí jednonásobný syntetický standardní</t>
  </si>
  <si>
    <t>274</t>
  </si>
  <si>
    <t>mimo zárubně a opravy</t>
  </si>
  <si>
    <t>783315101</t>
  </si>
  <si>
    <t>Mezinátěr zámečnických konstrukcí jednonásobný syntetický standardní</t>
  </si>
  <si>
    <t>276</t>
  </si>
  <si>
    <t>https://podminky.urs.cz/item/CS_URS_2023_01/783315101</t>
  </si>
  <si>
    <t>139</t>
  </si>
  <si>
    <t>783317101</t>
  </si>
  <si>
    <t>Krycí nátěr (email) zámečnických konstrukcí jednonásobný syntetický standardní</t>
  </si>
  <si>
    <t>278</t>
  </si>
  <si>
    <t>https://podminky.urs.cz/item/CS_URS_2023_01/783317101</t>
  </si>
  <si>
    <t>783617117</t>
  </si>
  <si>
    <t>Krycí nátěr (email) otopných těles článkových dvojnásobný syntetický</t>
  </si>
  <si>
    <t>280</t>
  </si>
  <si>
    <t>https://podminky.urs.cz/item/CS_URS_2023_01/783617117</t>
  </si>
  <si>
    <t>784</t>
  </si>
  <si>
    <t>Dokončovací práce - malby a tapety</t>
  </si>
  <si>
    <t>141</t>
  </si>
  <si>
    <t>784111010</t>
  </si>
  <si>
    <t>Příprava, tmelení drobných prasklinek, zakrytí , olepení ploch</t>
  </si>
  <si>
    <t>282</t>
  </si>
  <si>
    <t>784111031</t>
  </si>
  <si>
    <t>Omytí podkladu omytí v místnostech výšky do 3,80 m</t>
  </si>
  <si>
    <t>284</t>
  </si>
  <si>
    <t>https://podminky.urs.cz/item/CS_URS_2023_01/784111031</t>
  </si>
  <si>
    <t>m.č.01</t>
  </si>
  <si>
    <t>70,38+3,25*(9,4+7,5+0,8+0,25)*2</t>
  </si>
  <si>
    <t>-(5,4*2,2+2,6*2,2-4,0*2)</t>
  </si>
  <si>
    <t>m.č.02-03</t>
  </si>
  <si>
    <t>3,99+16,46+3,25*(1,45+2,7*2+6,05+1,6+0,85)*2</t>
  </si>
  <si>
    <t>-(2,6*2,2-4,0)</t>
  </si>
  <si>
    <t>-36,6</t>
  </si>
  <si>
    <t>m.č.04-05</t>
  </si>
  <si>
    <t>33,79+10,99+3,25*(5,9+7,7+3,05+3,6)*2</t>
  </si>
  <si>
    <t>-(5,4*2,2-4,0)</t>
  </si>
  <si>
    <t>m.č.08</t>
  </si>
  <si>
    <t>11,25*1,2*1,5+3,25*(4,3+3,175)*2</t>
  </si>
  <si>
    <t>m.č.06-07</t>
  </si>
  <si>
    <t>23,99+16,03+3,25*(3,4+8,9+3,45+1,5+1,7+0,85)*2</t>
  </si>
  <si>
    <t xml:space="preserve">sousední místnosti </t>
  </si>
  <si>
    <t>chodba</t>
  </si>
  <si>
    <t>33,6*3,2+3,25*(33,6+3,2)*2</t>
  </si>
  <si>
    <t>kancelář a třída</t>
  </si>
  <si>
    <t>23,49+112,61+3,2*(7,7*2+3,0+11,6)*2</t>
  </si>
  <si>
    <t>-(5,4*2,2*2+2,6*2,2+2,0*0,8-4,0*3)</t>
  </si>
  <si>
    <t>143</t>
  </si>
  <si>
    <t>784121001</t>
  </si>
  <si>
    <t>Oškrabání malby v místnostech výšky do 3,80 m</t>
  </si>
  <si>
    <t>286</t>
  </si>
  <si>
    <t>https://podminky.urs.cz/item/CS_URS_2023_01/784121001</t>
  </si>
  <si>
    <t>1319,463</t>
  </si>
  <si>
    <t>-141,287</t>
  </si>
  <si>
    <t>784121011</t>
  </si>
  <si>
    <t>Rozmývání podkladu po oškrabání malby v místnostech výšky do 3,80 m</t>
  </si>
  <si>
    <t>288</t>
  </si>
  <si>
    <t>https://podminky.urs.cz/item/CS_URS_2023_01/784121011</t>
  </si>
  <si>
    <t>145</t>
  </si>
  <si>
    <t>784181001</t>
  </si>
  <si>
    <t>Pačokování jednonásobné v místnostech výšky do 3,80 m</t>
  </si>
  <si>
    <t>290</t>
  </si>
  <si>
    <t>https://podminky.urs.cz/item/CS_URS_2023_01/784181001</t>
  </si>
  <si>
    <t>na nové omítky</t>
  </si>
  <si>
    <t>na opravy</t>
  </si>
  <si>
    <t>1*15+4*5</t>
  </si>
  <si>
    <t>784221101</t>
  </si>
  <si>
    <t>Malby z malířských směsí otěruvzdorných za sucha dvojnásobné, bílé za sucha otěruvzdorné dobře v místnostech výšky do 3,80 m</t>
  </si>
  <si>
    <t>292</t>
  </si>
  <si>
    <t>https://podminky.urs.cz/item/CS_URS_2023_01/784221101</t>
  </si>
  <si>
    <t>SDK</t>
  </si>
  <si>
    <t>19,6*0,25</t>
  </si>
  <si>
    <t>omítky</t>
  </si>
  <si>
    <t>786</t>
  </si>
  <si>
    <t>Dokončovací práce - čalounické úpravy</t>
  </si>
  <si>
    <t>147</t>
  </si>
  <si>
    <t>786681003D</t>
  </si>
  <si>
    <t>Demontáž skládacích stěn jednodílných nebo dvoudílných přes 7 m2</t>
  </si>
  <si>
    <t>294</t>
  </si>
  <si>
    <t>odvozeno od montážní položky - 50%</t>
  </si>
  <si>
    <t>4,95*3,0</t>
  </si>
  <si>
    <t>998786201</t>
  </si>
  <si>
    <t>Přesun hmot pro stínění a čalounické úpravy stanovený procentní sazbou (%) z ceny vodorovná dopravní vzdálenost do 50 m v objektech výšky do 6 m</t>
  </si>
  <si>
    <t>296</t>
  </si>
  <si>
    <t>https://podminky.urs.cz/item/CS_URS_2023_01/998786201</t>
  </si>
  <si>
    <t>787</t>
  </si>
  <si>
    <t>Dokončovací práce - zasklívání</t>
  </si>
  <si>
    <t>149</t>
  </si>
  <si>
    <t>787911115</t>
  </si>
  <si>
    <t>Zasklívání – ostatní práce montáž fólie na sklo neprůhledné</t>
  </si>
  <si>
    <t>298</t>
  </si>
  <si>
    <t>https://podminky.urs.cz/item/CS_URS_2023_01/787911115</t>
  </si>
  <si>
    <t>okno v umývárně</t>
  </si>
  <si>
    <t>2,2*2,6</t>
  </si>
  <si>
    <t>63479012</t>
  </si>
  <si>
    <t>fólie na sklo neprůhledná samolepící, matná, bílá</t>
  </si>
  <si>
    <t>300</t>
  </si>
  <si>
    <t>151</t>
  </si>
  <si>
    <t>998787201</t>
  </si>
  <si>
    <t>Přesun hmot pro zasklívání stanovený procentní sazbou (%) z ceny vodorovná dopravní vzdálenost do 50 m v objektech výšky do 6 m</t>
  </si>
  <si>
    <t>302</t>
  </si>
  <si>
    <t>https://podminky.urs.cz/item/CS_URS_2023_01/998787201</t>
  </si>
  <si>
    <t>2 - Zdravotechnika</t>
  </si>
  <si>
    <t xml:space="preserve">    1 - Zemní práce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</si>
  <si>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</si>
  <si>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</si>
  <si>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</si>
  <si>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</si>
  <si>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</si>
  <si>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729 - zednické práce, výpomoci</t>
  </si>
  <si>
    <t>Zemní práce</t>
  </si>
  <si>
    <t>132212131</t>
  </si>
  <si>
    <t>Hloubení nezapažených rýh šířky do 800 mm ručně s urovnáním dna do předepsaného profilu a spádu v hornině třídy těžitelnosti I skupiny 3 soudržných</t>
  </si>
  <si>
    <t>https://podminky.urs.cz/item/CS_URS_2023_01/132212131</t>
  </si>
  <si>
    <t>0,4*0,3*(2,7+1,6+1,0*2)</t>
  </si>
  <si>
    <t>162211311</t>
  </si>
  <si>
    <t>Vodorovné přemístění výkopku nebo sypaniny stavebním kolečkem s vyprázdněním kolečka na hromady nebo do dopravního prostředku na vzdálenost do 10 m z horniny třídy těžitelnosti I, skupiny 1 až 3</t>
  </si>
  <si>
    <t>https://podminky.urs.cz/item/CS_URS_2023_01/162211311</t>
  </si>
  <si>
    <t>162211319</t>
  </si>
  <si>
    <t>Vodorovné přemístění výkopku nebo sypaniny stavebním kolečkem s vyprázdněním kolečka na hromady nebo do dopravního prostředku na vzdálenost do 10 m Příplatek za každých dalších 10 m k ceně -1311</t>
  </si>
  <si>
    <t>https://podminky.urs.cz/item/CS_URS_2023_01/162211319</t>
  </si>
  <si>
    <t>0,756*4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</si>
  <si>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</si>
  <si>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</si>
  <si>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https://podminky.urs.cz/item/CS_URS_2023_01/162751117</t>
  </si>
  <si>
    <t>167151101</t>
  </si>
  <si>
    <t>Nakládání, skládání a překládání neulehlého výkopku nebo sypaniny strojně nakládání, množství do 100 m3, z horniny třídy těžitelnosti I, skupiny 1 až 3</t>
  </si>
  <si>
    <t>https://podminky.urs.cz/item/CS_URS_2023_01/167151101</t>
  </si>
  <si>
    <t>171201231</t>
  </si>
  <si>
    <t>Poplatek za uložení stavebního odpadu na recyklační skládce (skládkovné) zeminy a kamení zatříděného do Katalogu odpadů pod kódem 17 05 04</t>
  </si>
  <si>
    <t>https://podminky.urs.cz/item/CS_URS_2023_01/171201231</t>
  </si>
  <si>
    <t>0,756*1,6</t>
  </si>
  <si>
    <t>171251201</t>
  </si>
  <si>
    <t>Uložení sypaniny na skládky nebo meziskládky bez hutnění s upravením uložené sypaniny do předepsaného tvaru</t>
  </si>
  <si>
    <t>https://podminky.urs.cz/item/CS_URS_2023_01/171251201</t>
  </si>
  <si>
    <t>174151101</t>
  </si>
  <si>
    <t>Zásyp sypaninou z jakékoliv horniny strojně s uložením výkopku ve vrstvách se zhutněním jam, šachet, rýh nebo kolem objektů v těchto vykopávkách</t>
  </si>
  <si>
    <t>https://podminky.urs.cz/item/CS_URS_2023_01/174151101</t>
  </si>
  <si>
    <t>58337331</t>
  </si>
  <si>
    <t>štěrkopísek frakce 0/22</t>
  </si>
  <si>
    <t>0,756*2,0</t>
  </si>
  <si>
    <t>310321111</t>
  </si>
  <si>
    <t>Zabetonování otvorů do pl 1 m2 ve zdivu základovém včetně bednění a výztuže</t>
  </si>
  <si>
    <t>https://podminky.urs.cz/item/CS_URS_2023_01/310321111</t>
  </si>
  <si>
    <t>0,45*0,3*0,3</t>
  </si>
  <si>
    <t>612135101</t>
  </si>
  <si>
    <t>Hrubá výplň rýh maltou jakékoli šířky rýhy ve stěnách</t>
  </si>
  <si>
    <t>https://podminky.urs.cz/item/CS_URS_2023_01/612135101</t>
  </si>
  <si>
    <t>(5,0+0,5+0,5)*0,15</t>
  </si>
  <si>
    <t>(5,0+1,0)*0,2</t>
  </si>
  <si>
    <t>612315101</t>
  </si>
  <si>
    <t>Vápenná omítka rýh hrubá ve stěnách, šířky rýhy do 150 mm</t>
  </si>
  <si>
    <t>https://podminky.urs.cz/item/CS_URS_2023_01/612315101</t>
  </si>
  <si>
    <t>631312141</t>
  </si>
  <si>
    <t>Doplnění dosavadních mazanin prostým betonem s dodáním hmot, bez potěru, plochy jednotlivě rýh v dosavadních mazaninách</t>
  </si>
  <si>
    <t>https://podminky.urs.cz/item/CS_URS_2023_01/631312141</t>
  </si>
  <si>
    <t>(5+1)*0,15*0,1</t>
  </si>
  <si>
    <t>(2,7+1,6+1,0*2)*0,15*0,4</t>
  </si>
  <si>
    <t>632452441</t>
  </si>
  <si>
    <t>Doplnění cementového potěru na mazaninách a betonových podkladech (s dodáním hmot), hlazeného dřevěným nebo ocelovým hladítkem, plochy jednotlivě přes 1 m2 do 4 m2 a tl. přes 30 do 40 mm</t>
  </si>
  <si>
    <t>https://podminky.urs.cz/item/CS_URS_2023_01/632452441</t>
  </si>
  <si>
    <t>(5+1)*0,15</t>
  </si>
  <si>
    <t>(2,7+1,6+1,0*2)*0,4</t>
  </si>
  <si>
    <t>971042351</t>
  </si>
  <si>
    <t>Vybourání otvorů v betonových příčkách a zdech základových nebo nadzákladových plochy do 0,09 m2, tl. do 450 mm</t>
  </si>
  <si>
    <t>https://podminky.urs.cz/item/CS_URS_2023_01/971042351</t>
  </si>
  <si>
    <t>974031133</t>
  </si>
  <si>
    <t>Vysekání rýh ve zdivu cihelném na maltu vápennou nebo vápenocementovou do hl. 50 mm a šířky do 100 mm</t>
  </si>
  <si>
    <t>https://podminky.urs.cz/item/CS_URS_2023_01/974031133</t>
  </si>
  <si>
    <t>5,0+0,5+0,5</t>
  </si>
  <si>
    <t>974031143</t>
  </si>
  <si>
    <t>Vysekání rýh ve zdivu cihelném na maltu vápennou nebo vápenocementovou do hl. 70 mm a šířky do 100 mm</t>
  </si>
  <si>
    <t>https://podminky.urs.cz/item/CS_URS_2023_01/974031143</t>
  </si>
  <si>
    <t>5+1,0</t>
  </si>
  <si>
    <t>974042554</t>
  </si>
  <si>
    <t>Vysekání rýh v betonové nebo jiné monolitické dlažbě s betonovým podkladem do hl. 100 mm a šířky do 150 mm</t>
  </si>
  <si>
    <t>https://podminky.urs.cz/item/CS_URS_2023_01/974042554</t>
  </si>
  <si>
    <t>pro přívod vody k WC a napojení vaničky</t>
  </si>
  <si>
    <t>5+1</t>
  </si>
  <si>
    <t>974042577</t>
  </si>
  <si>
    <t>Vysekání rýh v betonové nebo jiné monolitické dlažbě s betonovým podkladem do hl. 200 mm a šířky do 300 mm</t>
  </si>
  <si>
    <t>https://podminky.urs.cz/item/CS_URS_2023_01/974042577</t>
  </si>
  <si>
    <t>(2,7+1,6+1,0*2)</t>
  </si>
  <si>
    <t>974042579</t>
  </si>
  <si>
    <t>Vysekání rýh v betonové nebo jiné monolitické dlažbě s betonovým podkladem do hl. 200 mm a šířky Příplatek k ceně -2577 za každých dalších 100 mm šířky, rýhy hl. do 200 mm</t>
  </si>
  <si>
    <t>https://podminky.urs.cz/item/CS_URS_2023_01/974042579</t>
  </si>
  <si>
    <t>977311114</t>
  </si>
  <si>
    <t>Řezání stávajících betonových mazanin bez vyztužení hloubky přes 150 do 200 mm</t>
  </si>
  <si>
    <t>https://podminky.urs.cz/item/CS_URS_2023_01/977311114</t>
  </si>
  <si>
    <t>(2,7+1,6+1,0*2)*2</t>
  </si>
  <si>
    <t>(5+1)*2</t>
  </si>
  <si>
    <t>1,528*10 "Přepočtené koeficientem množství</t>
  </si>
  <si>
    <t>997013631.1</t>
  </si>
  <si>
    <t>https://podminky.urs.cz/item/CS_URS_2023_01/997013631.1</t>
  </si>
  <si>
    <t>711</t>
  </si>
  <si>
    <t>Izolace proti vodě, vlhkosti a plynům</t>
  </si>
  <si>
    <t>7115200</t>
  </si>
  <si>
    <t>Doplnění porušené izolace proti vodě</t>
  </si>
  <si>
    <t>(5+1)*0,15*1,15</t>
  </si>
  <si>
    <t>(2,7+1,6+1,0*2)*0,4*1,15</t>
  </si>
  <si>
    <t>998711201</t>
  </si>
  <si>
    <t>Přesun hmot pro izolace proti vodě, vlhkosti a plynům stanovený procentní sazbou (%) z ceny vodorovná dopravní vzdálenost do 50 m v objektech výšky do 6 m</t>
  </si>
  <si>
    <t>https://podminky.urs.cz/item/CS_URS_2023_01/998711201</t>
  </si>
  <si>
    <t>721</t>
  </si>
  <si>
    <t>Zdravotechnika - vnitřní kanalizace</t>
  </si>
  <si>
    <t>721170976</t>
  </si>
  <si>
    <t>Opravy odpadního potrubí plastového krácení trub DN 150</t>
  </si>
  <si>
    <t>https://podminky.urs.cz/item/CS_URS_2023_01/721170976</t>
  </si>
  <si>
    <t>721171917</t>
  </si>
  <si>
    <t>Opravy odpadního potrubí plastového propojení dosavadního potrubí DN 160</t>
  </si>
  <si>
    <t>https://podminky.urs.cz/item/CS_URS_2023_01/721171917</t>
  </si>
  <si>
    <t>napojení na stávající šachtu v délce 0,5m</t>
  </si>
  <si>
    <t>propojení potrubí za šachtou po úpravě v délce 2x0,5m</t>
  </si>
  <si>
    <t>další potrubí je v metráži následné položky</t>
  </si>
  <si>
    <t>721173403</t>
  </si>
  <si>
    <t>Potrubí z trub PVC SN4 svodné (ležaté) DN 160</t>
  </si>
  <si>
    <t>https://podminky.urs.cz/item/CS_URS_2023_01/721173403</t>
  </si>
  <si>
    <t>(3+2+0,5*2)</t>
  </si>
  <si>
    <t>721174042</t>
  </si>
  <si>
    <t>Potrubí z trub polypropylenových připojovací DN 40</t>
  </si>
  <si>
    <t>https://podminky.urs.cz/item/CS_URS_2023_01/721174042</t>
  </si>
  <si>
    <t>od umyvadel na svod</t>
  </si>
  <si>
    <t>0,5*6+2,0</t>
  </si>
  <si>
    <t>721174043</t>
  </si>
  <si>
    <t>Potrubí z trub polypropylenových připojovací DN 50</t>
  </si>
  <si>
    <t>https://podminky.urs.cz/item/CS_URS_2023_01/721174043</t>
  </si>
  <si>
    <t>svod od umyvadel a dřezu</t>
  </si>
  <si>
    <t>7+2</t>
  </si>
  <si>
    <t>721174044</t>
  </si>
  <si>
    <t>Potrubí z trub polypropylenových připojovací DN 75</t>
  </si>
  <si>
    <t>https://podminky.urs.cz/item/CS_URS_2023_01/721174044</t>
  </si>
  <si>
    <t>1,0</t>
  </si>
  <si>
    <t>721174045</t>
  </si>
  <si>
    <t>Potrubí z trub polypropylenových připojovací DN 110</t>
  </si>
  <si>
    <t>https://podminky.urs.cz/item/CS_URS_2023_01/721174045</t>
  </si>
  <si>
    <t>721194104</t>
  </si>
  <si>
    <t>Vyměření přípojek na potrubí vyvedení a upevnění odpadních výpustek DN 40</t>
  </si>
  <si>
    <t>https://podminky.urs.cz/item/CS_URS_2023_01/721194104</t>
  </si>
  <si>
    <t>721194105</t>
  </si>
  <si>
    <t>Vyměření přípojek na potrubí vyvedení a upevnění odpadních výpustek DN 50</t>
  </si>
  <si>
    <t>https://podminky.urs.cz/item/CS_URS_2023_01/721194105</t>
  </si>
  <si>
    <t>721194109</t>
  </si>
  <si>
    <t>Vyměření přípojek na potrubí vyvedení a upevnění odpadních výpustek DN 110</t>
  </si>
  <si>
    <t>https://podminky.urs.cz/item/CS_URS_2023_01/721194109</t>
  </si>
  <si>
    <t>721226513</t>
  </si>
  <si>
    <t>Zápachové uzávěrky podomítkové (Pe) s krycí deskou pro pračku a myčku DN 40/50 s přípojem vody a elektřiny</t>
  </si>
  <si>
    <t>https://podminky.urs.cz/item/CS_URS_2023_01/721226513</t>
  </si>
  <si>
    <t>721290111</t>
  </si>
  <si>
    <t>Zkouška těsnosti kanalizace v objektech vodou do DN 125</t>
  </si>
  <si>
    <t>https://podminky.urs.cz/item/CS_URS_2023_01/721290111</t>
  </si>
  <si>
    <t>7+5+9+1+5</t>
  </si>
  <si>
    <t>721910922</t>
  </si>
  <si>
    <t>Pročištění ležatých svodů do DN 300</t>
  </si>
  <si>
    <t>https://podminky.urs.cz/item/CS_URS_2023_01/721910922</t>
  </si>
  <si>
    <t>998721202</t>
  </si>
  <si>
    <t>Přesun hmot pro vnitřní kanalizace stanovený procentní sazbou (%) z ceny vodorovná dopravní vzdálenost do 50 m v objektech výšky přes 6 do 12 m</t>
  </si>
  <si>
    <t>https://podminky.urs.cz/item/CS_URS_2023_01/998721202</t>
  </si>
  <si>
    <t>722</t>
  </si>
  <si>
    <t>Zdravotechnika - vnitřní vodovod</t>
  </si>
  <si>
    <t>722131913</t>
  </si>
  <si>
    <t>Opravy vodovodního potrubí z ocelových trubek pozinkovaných závitových vsazení odbočky do potrubí DN 25</t>
  </si>
  <si>
    <t>https://podminky.urs.cz/item/CS_URS_2023_01/722131913</t>
  </si>
  <si>
    <t>722174002</t>
  </si>
  <si>
    <t>Potrubí z plastových trubek z polypropylenu PPR svařovaných polyfúzně PN 16 (SDR 7,4) D 20 x 2,8</t>
  </si>
  <si>
    <t>https://podminky.urs.cz/item/CS_URS_2023_01/722174002</t>
  </si>
  <si>
    <t>6+5+3</t>
  </si>
  <si>
    <t>722174003</t>
  </si>
  <si>
    <t>Potrubí z plastových trubek z polypropylenu PPR svařovaných polyfúzně PN 16 (SDR 7,4) D 25 x 3,5</t>
  </si>
  <si>
    <t>https://podminky.urs.cz/item/CS_URS_2023_01/722174003</t>
  </si>
  <si>
    <t>4*2+4</t>
  </si>
  <si>
    <t>722181211</t>
  </si>
  <si>
    <t>Ochrana potrubí termoizolačními trubicemi z pěnového polyetylenu PE přilepenými v příčných a podélných spojích, tloušťky izolace do 6 mm, vnitřního průměru izolace DN do 22 mm</t>
  </si>
  <si>
    <t>https://podminky.urs.cz/item/CS_URS_2023_01/722181211</t>
  </si>
  <si>
    <t>722181212</t>
  </si>
  <si>
    <t>Ochrana potrubí termoizolačními trubicemi z pěnového polyetylenu PE přilepenými v příčných a podélných spojích, tloušťky izolace do 6 mm, vnitřního průměru izolace DN přes 22 do 32 mm</t>
  </si>
  <si>
    <t>https://podminky.urs.cz/item/CS_URS_2023_01/722181212</t>
  </si>
  <si>
    <t>722190401</t>
  </si>
  <si>
    <t>Zřízení přípojek na potrubí vyvedení a upevnění výpustek do DN 25</t>
  </si>
  <si>
    <t>https://podminky.urs.cz/item/CS_URS_2023_01/722190401</t>
  </si>
  <si>
    <t>722190901</t>
  </si>
  <si>
    <t>Opravy ostatní uzavření nebo otevření vodovodního potrubí při opravách včetně vypuštění a napuštění</t>
  </si>
  <si>
    <t>https://podminky.urs.cz/item/CS_URS_2023_01/722190901</t>
  </si>
  <si>
    <t>722220111</t>
  </si>
  <si>
    <t>Armatury s jedním závitem nástěnky pro výtokový ventil G 1/2"</t>
  </si>
  <si>
    <t>https://podminky.urs.cz/item/CS_URS_2023_01/722220111</t>
  </si>
  <si>
    <t>722220121</t>
  </si>
  <si>
    <t>Armatury s jedním závitem nástěnky pro baterii G 1/2"</t>
  </si>
  <si>
    <t>pár</t>
  </si>
  <si>
    <t>https://podminky.urs.cz/item/CS_URS_2023_01/722220121</t>
  </si>
  <si>
    <t>722232045</t>
  </si>
  <si>
    <t>Armatury se dvěma závity kulové kohouty PN 42 do 185 °C přímé vnitřní závit G 1"</t>
  </si>
  <si>
    <t>https://podminky.urs.cz/item/CS_URS_2023_01/722232045</t>
  </si>
  <si>
    <t>722290226</t>
  </si>
  <si>
    <t>Zkoušky, proplach a desinfekce vodovodního potrubí zkoušky těsnosti vodovodního potrubí závitového do DN 50</t>
  </si>
  <si>
    <t>https://podminky.urs.cz/item/CS_URS_2023_01/722290226</t>
  </si>
  <si>
    <t>14+12</t>
  </si>
  <si>
    <t>998722202</t>
  </si>
  <si>
    <t>Přesun hmot pro vnitřní vodovod stanovený procentní sazbou (%) z ceny vodorovná dopravní vzdálenost do 50 m v objektech výšky přes 6 do 12 m</t>
  </si>
  <si>
    <t>https://podminky.urs.cz/item/CS_URS_2023_01/998722202</t>
  </si>
  <si>
    <t>725</t>
  </si>
  <si>
    <t>Zdravotechnika - zařizovací předměty</t>
  </si>
  <si>
    <t>725119125</t>
  </si>
  <si>
    <t>Zařízení záchodů montáž klozetových mís závěsných na nosné stěny</t>
  </si>
  <si>
    <t>https://podminky.urs.cz/item/CS_URS_2023_01/725119125</t>
  </si>
  <si>
    <t>1+5</t>
  </si>
  <si>
    <t>64236041</t>
  </si>
  <si>
    <t>klozet keramický bílý závěsný hluboké splachování</t>
  </si>
  <si>
    <t>64231122</t>
  </si>
  <si>
    <t>klozet keramický bílý závěsný na modul dětský hluboké splachování</t>
  </si>
  <si>
    <t>725119131</t>
  </si>
  <si>
    <t>Zařízení záchodů montáž klozetových sedátek standardních</t>
  </si>
  <si>
    <t>https://podminky.urs.cz/item/CS_URS_2023_01/725119131</t>
  </si>
  <si>
    <t>55167394</t>
  </si>
  <si>
    <t>sedátko klozetové duroplastové bílé antibakteriální</t>
  </si>
  <si>
    <t>55167393</t>
  </si>
  <si>
    <t>sedátko klozetové duroplastové pro dětské klozety</t>
  </si>
  <si>
    <t>725219102</t>
  </si>
  <si>
    <t>Umyvadla montáž umyvadel ostatních typů na šrouby</t>
  </si>
  <si>
    <t>https://podminky.urs.cz/item/CS_URS_2023_01/725219102</t>
  </si>
  <si>
    <t>64211005</t>
  </si>
  <si>
    <t>umyvadlo keramické závěsné bílé 550x420mm</t>
  </si>
  <si>
    <t>6000034940</t>
  </si>
  <si>
    <t>Umyvadlo baby 50 cm otvor pro baterii, dětský motiv</t>
  </si>
  <si>
    <t>725241141</t>
  </si>
  <si>
    <t>Sprchové vaničky akrylátové čtvrtkruhové 800x800 mm</t>
  </si>
  <si>
    <t>https://podminky.urs.cz/item/CS_URS_2023_01/725241141</t>
  </si>
  <si>
    <t>725244812</t>
  </si>
  <si>
    <t>Sprchové dveře a zástěny zástěny sprchové rohové čtvrtkruhové rámové se skleněnou výplní tl. 4 a 5 mm dveře posuvné dvoudílné, vstup z oblouku, na vaničku 800x800 mm</t>
  </si>
  <si>
    <t>https://podminky.urs.cz/item/CS_URS_2023_01/725244812</t>
  </si>
  <si>
    <t>725319111</t>
  </si>
  <si>
    <t>Dřezy bez výtokových armatur montáž dřezů ostatních typů</t>
  </si>
  <si>
    <t>https://podminky.urs.cz/item/CS_URS_2023_01/725319111</t>
  </si>
  <si>
    <t>dodávka dřezu ´interiér - zde propojení na kannalizaci a vodu</t>
  </si>
  <si>
    <t>725531102</t>
  </si>
  <si>
    <t>Elektrické ohřívače zásobníkové beztlakové přepadové objem nádrže (příkon) 10 l (2,0 kW)</t>
  </si>
  <si>
    <t>https://podminky.urs.cz/item/CS_URS_2023_01/725531102</t>
  </si>
  <si>
    <t>725829121</t>
  </si>
  <si>
    <t>Baterie umyvadlové montáž ostatních typů nástěnných pákových nebo klasických</t>
  </si>
  <si>
    <t>https://podminky.urs.cz/item/CS_URS_2023_01/725829121</t>
  </si>
  <si>
    <t>55143976</t>
  </si>
  <si>
    <t>baterie umyvadlová páková nástěnná s kulatým ústím 300mm</t>
  </si>
  <si>
    <t>725829131</t>
  </si>
  <si>
    <t>Baterie umyvadlové montáž ostatních typů stojánkových G 1/2"</t>
  </si>
  <si>
    <t>https://podminky.urs.cz/item/CS_URS_2023_01/725829131</t>
  </si>
  <si>
    <t>55145686</t>
  </si>
  <si>
    <t>baterie umyvadlová stojánková páková</t>
  </si>
  <si>
    <t>725841322</t>
  </si>
  <si>
    <t>Baterie sprchové klasické s roztečí 150 mm včetně montáže příslušenství</t>
  </si>
  <si>
    <t>https://podminky.urs.cz/item/CS_URS_2023_01/725841322</t>
  </si>
  <si>
    <t>55145594</t>
  </si>
  <si>
    <t>baterie sprchová páková 150mm chrom včetně příslušenství-sprchová hlava, hadice, držák</t>
  </si>
  <si>
    <t>734295012</t>
  </si>
  <si>
    <t>Směšovací armatury ventily závitové PN 10 T= 120°C třícestné s ručním ovládáním G 1</t>
  </si>
  <si>
    <t>https://podminky.urs.cz/item/CS_URS_2023_01/734295012</t>
  </si>
  <si>
    <t>725813111</t>
  </si>
  <si>
    <t>Ventily rohové bez připojovací trubičky nebo flexi hadičky G 1/2"</t>
  </si>
  <si>
    <t>https://podminky.urs.cz/item/CS_URS_2023_01/725813111</t>
  </si>
  <si>
    <t>6+5+2+2</t>
  </si>
  <si>
    <t>55190006</t>
  </si>
  <si>
    <t>hadice flexibilní sanitární 3/8"</t>
  </si>
  <si>
    <t>725829101</t>
  </si>
  <si>
    <t>Baterie dřezové montáž ostatních typů nástěnných pákových nebo klasických</t>
  </si>
  <si>
    <t>https://podminky.urs.cz/item/CS_URS_2023_01/725829101</t>
  </si>
  <si>
    <t>725861102</t>
  </si>
  <si>
    <t>Zápachové uzávěrky zařizovacích předmětů pro umyvadla DN 40 provedení chrom</t>
  </si>
  <si>
    <t>https://podminky.urs.cz/item/CS_URS_2023_01/725861102</t>
  </si>
  <si>
    <t>725862123</t>
  </si>
  <si>
    <t>Zápachová uzávěrka pro dvojdřezy DN 40/50</t>
  </si>
  <si>
    <t>https://podminky.urs.cz/item/CS_URS_2023_01/725862123</t>
  </si>
  <si>
    <t>998725202</t>
  </si>
  <si>
    <t>Přesun hmot pro zařizovací předměty stanovený procentní sazbou (%) z ceny vodorovná dopravní vzdálenost do 50 m v objektech výšky přes 6 do 12 m</t>
  </si>
  <si>
    <t>https://podminky.urs.cz/item/CS_URS_2023_01/998725202</t>
  </si>
  <si>
    <t>726</t>
  </si>
  <si>
    <t>Zdravotechnika - předstěnové instalace</t>
  </si>
  <si>
    <t>726111031</t>
  </si>
  <si>
    <t>Instalační předstěna pro klozet s ovládáním zepředu v 1080 mm závěsný do masivní zděné kce včetně tlačítka</t>
  </si>
  <si>
    <t>https://podminky.urs.cz/item/CS_URS_2023_01/726111031</t>
  </si>
  <si>
    <t>998726211</t>
  </si>
  <si>
    <t>Přesun hmot pro instalační prefabrikáty stanovený procentní sazbou (%) z ceny vodorovná dopravní vzdálenost do 50 m v objektech výšky do 6 m</t>
  </si>
  <si>
    <t>https://podminky.urs.cz/item/CS_URS_2023_01/998726211</t>
  </si>
  <si>
    <t>729</t>
  </si>
  <si>
    <t>zednické práce, výpomoci</t>
  </si>
  <si>
    <t>7254000</t>
  </si>
  <si>
    <t>Demontáže zařízovacích předmětů, zazátkování potrubí,demontáže potrubí</t>
  </si>
  <si>
    <t>hod</t>
  </si>
  <si>
    <t>72925000</t>
  </si>
  <si>
    <t>Sondy, odkrytí napojovacích míst voda, kanalizace , zaslepení potrubí před novou montáží-uzavření přívodu vody</t>
  </si>
  <si>
    <t>9562000</t>
  </si>
  <si>
    <t>Výpomoce - stavební práce pro řemesla, další drobné vysprávky</t>
  </si>
  <si>
    <t>3 - Elektroinstalace</t>
  </si>
  <si>
    <t>M - Práce a dodávky M</t>
  </si>
  <si>
    <t xml:space="preserve">    21-M - Elektromontáže</t>
  </si>
  <si>
    <t xml:space="preserve">    30-M - Hodinové sazby a jiné práce</t>
  </si>
  <si>
    <t xml:space="preserve">    46-M - stavební práce</t>
  </si>
  <si>
    <t>Práce a dodávky M</t>
  </si>
  <si>
    <t>21-M</t>
  </si>
  <si>
    <t>Elektromontáže</t>
  </si>
  <si>
    <t>741112061</t>
  </si>
  <si>
    <t>Montáž krabic elektroinstalačních bez napojení na trubky a lišty, demontáže a montáže víčka a přístroje přístrojových zapuštěných plastových kruhových</t>
  </si>
  <si>
    <t>https://podminky.urs.cz/item/CS_URS_2023_01/741112061</t>
  </si>
  <si>
    <t>34571450</t>
  </si>
  <si>
    <t>krabice pod omítku PVC přístrojová kruhová D 70mm</t>
  </si>
  <si>
    <t>34571452</t>
  </si>
  <si>
    <t>krabice pod omítku PVC přístrojová kruhová D 70mm dvojnásobná</t>
  </si>
  <si>
    <t>34571454</t>
  </si>
  <si>
    <t>krabice pod omítku PVC přístrojová kruhová D 70mm čtyřnásobná</t>
  </si>
  <si>
    <t>741122005</t>
  </si>
  <si>
    <t>Montáž kabelů měděných bez ukončení uložených pod omítku plných plochých nebo bezhalogenových (např. CYKYLo) počtu a průřezu žil 3x1 až 2,5 mm2</t>
  </si>
  <si>
    <t>https://podminky.urs.cz/item/CS_URS_2023_01/741122005</t>
  </si>
  <si>
    <t>55+250</t>
  </si>
  <si>
    <t>34109513</t>
  </si>
  <si>
    <t>kabel instalační plochý jádro Cu plné izolace PVC plášť PVC 450/750V (CYKYLo) 3x1,5mm2</t>
  </si>
  <si>
    <t>34109517</t>
  </si>
  <si>
    <t>kabel instalační plochý jádro Cu plné izolace PVC plášť PVC 450/750V (CYKYLo) 3x2,5mm2</t>
  </si>
  <si>
    <t>741310001</t>
  </si>
  <si>
    <t>Montáž spínačů jedno nebo dvoupólových nástěnných se zapojením vodičů, pro prostředí normální spínačů, řazení 1-jednopólových</t>
  </si>
  <si>
    <t>https://podminky.urs.cz/item/CS_URS_2023_01/741310001</t>
  </si>
  <si>
    <t>34535015</t>
  </si>
  <si>
    <t>spínač nástěnný jednopólový, řazení 1, IP44, šroubové svorky</t>
  </si>
  <si>
    <t>34539059</t>
  </si>
  <si>
    <t>rámeček jednonásobný</t>
  </si>
  <si>
    <t>741310022</t>
  </si>
  <si>
    <t>Montáž spínačů jedno nebo dvoupólových nástěnných se zapojením vodičů, pro prostředí normální přepínačů, řazení 6-střídavých</t>
  </si>
  <si>
    <t>https://podminky.urs.cz/item/CS_URS_2023_01/741310022</t>
  </si>
  <si>
    <t>34535018</t>
  </si>
  <si>
    <t>přepínač nástěnný střídavý, řazení 6, IP44, šroubové svorky</t>
  </si>
  <si>
    <t>34539060</t>
  </si>
  <si>
    <t>rámeček dvojnásobný</t>
  </si>
  <si>
    <t>741310025</t>
  </si>
  <si>
    <t>Montáž spínačů jedno nebo dvoupólových nástěnných se zapojením vodičů, pro prostředí normální přepínačů, řazení 7-křížových</t>
  </si>
  <si>
    <t>https://podminky.urs.cz/item/CS_URS_2023_01/741310025</t>
  </si>
  <si>
    <t>34535020</t>
  </si>
  <si>
    <t>přepínač nástěnný křížový, řazení 7, IP44, šroubové svorky</t>
  </si>
  <si>
    <t>220260102</t>
  </si>
  <si>
    <t>Montáž krabicové rozvodky včetně upevnění, úpravy otvoru, zavedení vodičů do krabice, utěsnění otvorů, zapojení vodičů na věstavěnou svorkovnici, odvíčkování a zavíčkování se 3 vývody</t>
  </si>
  <si>
    <t>https://podminky.urs.cz/item/CS_URS_2023_01/220260102</t>
  </si>
  <si>
    <t>34571459</t>
  </si>
  <si>
    <t>krabice pod omítku PVC odbočná čtvercová 100x100mm s víčkem</t>
  </si>
  <si>
    <t>741313001</t>
  </si>
  <si>
    <t>Montáž zásuvek domovních se zapojením vodičů bezšroubové připojení polozapuštěných nebo zapuštěných 10/16 A, provedení 2P + PE</t>
  </si>
  <si>
    <t>https://podminky.urs.cz/item/CS_URS_2023_01/741313001</t>
  </si>
  <si>
    <t>34555202</t>
  </si>
  <si>
    <t>zásuvka zápustná jednonásobná chráněná, šroubové svorky</t>
  </si>
  <si>
    <t>741313003</t>
  </si>
  <si>
    <t>Montáž zásuvek domovních se zapojením vodičů bezšroubové připojení polozapuštěných nebo zapuštěných 10/16 A, provedení 2x (2P + PE) dvojnásobná</t>
  </si>
  <si>
    <t>https://podminky.urs.cz/item/CS_URS_2023_01/741313003</t>
  </si>
  <si>
    <t>34555238</t>
  </si>
  <si>
    <t>zásuvka zápustná dvojnásobná, šroubové svorky</t>
  </si>
  <si>
    <t>741372021</t>
  </si>
  <si>
    <t>Montáž svítidel s integrovaným zdrojem LED se zapojením vodičů interiérových přisazených nástěnných hranatých nebo kruhových, plochy do 0,09 m2</t>
  </si>
  <si>
    <t>https://podminky.urs.cz/item/CS_URS_2023_01/741372021</t>
  </si>
  <si>
    <t>01266</t>
  </si>
  <si>
    <t>svítidlo nouzové N LED směrové</t>
  </si>
  <si>
    <t>ks</t>
  </si>
  <si>
    <t>741372062</t>
  </si>
  <si>
    <t>Montáž svítidel s integrovaným zdrojem LED se zapojením vodičů interiérových přisazených stropních hranatých nebo kruhových, plochy přes 0,09 do 0,36 m2</t>
  </si>
  <si>
    <t>https://podminky.urs.cz/item/CS_URS_2023_01/741372062</t>
  </si>
  <si>
    <t>2+2</t>
  </si>
  <si>
    <t>3584001</t>
  </si>
  <si>
    <t>LED svítidlo kruhové designové D400- 28W včetně příslušenství</t>
  </si>
  <si>
    <t>3584002</t>
  </si>
  <si>
    <t>LED svítidlo kruhové designové D600- 48W včetně příslušenství</t>
  </si>
  <si>
    <t>741372112</t>
  </si>
  <si>
    <t>Montáž svítidel s integrovaným zdrojem LED se zapojením vodičů interiérových vestavných stropních panelových hranatých nebo kruhových, plochy přes 0,09 do 0,36 m2</t>
  </si>
  <si>
    <t>https://podminky.urs.cz/item/CS_URS_2023_01/741372112</t>
  </si>
  <si>
    <t>17+7</t>
  </si>
  <si>
    <t>3584003</t>
  </si>
  <si>
    <t>LED svítidlo čtvercové designové 600/600- 49W včetně rámečku a příslušenství</t>
  </si>
  <si>
    <t>741410072</t>
  </si>
  <si>
    <t>Montáž uzemňovacího vedení s upevněním, propojením a připojením pomocí svorek doplňků ostatních konstrukcí vodičem průřezu do 16 mm2, uloženým pevně</t>
  </si>
  <si>
    <t>https://podminky.urs.cz/item/CS_URS_2023_01/741410072</t>
  </si>
  <si>
    <t>35442043</t>
  </si>
  <si>
    <t>svorka uzemnění nerez na vodovodní potrubí a okapové roury</t>
  </si>
  <si>
    <t>2000000662</t>
  </si>
  <si>
    <t>(H07V-K) CYA 6 zelenožlutá</t>
  </si>
  <si>
    <t>Pol51</t>
  </si>
  <si>
    <t>Recyklační příspěvek:</t>
  </si>
  <si>
    <t>Kč</t>
  </si>
  <si>
    <t>Prořez</t>
  </si>
  <si>
    <t>30-M</t>
  </si>
  <si>
    <t>Hodinové sazby a jiné práce</t>
  </si>
  <si>
    <t>741810002</t>
  </si>
  <si>
    <t>Zkoušky a prohlídky elektrických rozvodů a zařízení celková prohlídka a vyhotovení revizní zprávy pro objem montážních prací přes 100 do 500 tis. Kč</t>
  </si>
  <si>
    <t>https://podminky.urs.cz/item/CS_URS_2023_01/741810002</t>
  </si>
  <si>
    <t>998741201</t>
  </si>
  <si>
    <t>Přesun hmot pro silnoproud stanovený procentní sazbou (%) z ceny vodorovná dopravní vzdálenost do 50 m v objektech výšky do 6 m</t>
  </si>
  <si>
    <t>https://podminky.urs.cz/item/CS_URS_2023_01/998741201</t>
  </si>
  <si>
    <t>01</t>
  </si>
  <si>
    <t>Nepředvídatelné práce neoceněné ceníkem</t>
  </si>
  <si>
    <t>hod.</t>
  </si>
  <si>
    <t>02</t>
  </si>
  <si>
    <t>Demontáž stávající instalace</t>
  </si>
  <si>
    <t>Pol1</t>
  </si>
  <si>
    <t>Úprava stávajícího rozvaděče</t>
  </si>
  <si>
    <t>pol14</t>
  </si>
  <si>
    <t>Podružný materiál a nespecifikované práce pro napojení na stávající elektroinstalaci</t>
  </si>
  <si>
    <t>46-M</t>
  </si>
  <si>
    <t>stavební práce</t>
  </si>
  <si>
    <t>97303</t>
  </si>
  <si>
    <t>stavební výpomoci - sekání a zapravení drážek, prostupů, krabic</t>
  </si>
  <si>
    <t>4 - VRN</t>
  </si>
  <si>
    <t>VRN - Vedlejší rozpočtové náklady</t>
  </si>
  <si>
    <t>Vedlejší rozpočtové náklady</t>
  </si>
  <si>
    <t>010001000</t>
  </si>
  <si>
    <t>Průzkumné práce</t>
  </si>
  <si>
    <t>komplet</t>
  </si>
  <si>
    <t>https://podminky.urs.cz/item/CS_URS_2023_01/010001000</t>
  </si>
  <si>
    <t>PSC</t>
  </si>
  <si>
    <t xml:space="preserve">Poznámka k souboru cen:
Poznámka k souboru cen: 1. Více informací o volbě, obsahu a způsobu ocenění jednotlivých titulů viz příslušné Přílohy 01 až 09. </t>
  </si>
  <si>
    <t>013254000</t>
  </si>
  <si>
    <t>Dokumentace skutečného provedení stavby</t>
  </si>
  <si>
    <t>komplt.</t>
  </si>
  <si>
    <t>dle požadavku investora - počet, způsob</t>
  </si>
  <si>
    <t>030001000.1</t>
  </si>
  <si>
    <t>Zařízení staveniště včetně provozu a odstranění</t>
  </si>
  <si>
    <t>034002000</t>
  </si>
  <si>
    <t>Zabezpečení staveniště</t>
  </si>
  <si>
    <t>034303000</t>
  </si>
  <si>
    <t>Dopravní značení na staveništi</t>
  </si>
  <si>
    <t>https://podminky.urs.cz/item/CS_URS_2023_01/034303000</t>
  </si>
  <si>
    <t xml:space="preserve">Poznámka k souboru cen:
Poznámka k souboru cen: 1. Více informací o volbě, obsahu a způsobu ocenění jednotlivých titulů viz Příloha 03 Zařízení staveniště. </t>
  </si>
  <si>
    <t>034503000.1</t>
  </si>
  <si>
    <t>Čištění prostoru staveniště a výjezdů z areálu</t>
  </si>
  <si>
    <t>CS ÚRS 2022 01</t>
  </si>
  <si>
    <t>https://podminky.urs.cz/item/CS_URS_2022_01/034503000.1</t>
  </si>
  <si>
    <t>035103001</t>
  </si>
  <si>
    <t>Pronájem ploch</t>
  </si>
  <si>
    <t>https://podminky.urs.cz/item/CS_URS_2023_01/035103001</t>
  </si>
  <si>
    <t>043002000</t>
  </si>
  <si>
    <t>Zkoušky a ostatní měření</t>
  </si>
  <si>
    <t>045002000</t>
  </si>
  <si>
    <t>Kompletační a koordinační činnost</t>
  </si>
  <si>
    <t>…komplet</t>
  </si>
  <si>
    <t>https://podminky.urs.cz/item/CS_URS_2023_01/045002000</t>
  </si>
  <si>
    <t>071002000</t>
  </si>
  <si>
    <t>Provoz investora, třetích osob</t>
  </si>
  <si>
    <t>https://podminky.urs.cz/item/CS_URS_2023_01/071002000</t>
  </si>
  <si>
    <t>094104000</t>
  </si>
  <si>
    <t>Náklady na opatření BOZP</t>
  </si>
  <si>
    <t>https://podminky.urs.cz/item/CS_URS_2023_01/094104000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</si>
</sst>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0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317142420" TargetMode="External" /><Relationship Id="rId2" Type="http://schemas.openxmlformats.org/officeDocument/2006/relationships/hyperlink" Target="https://podminky.urs.cz/item/CS_URS_2023_01/317142422" TargetMode="External" /><Relationship Id="rId3" Type="http://schemas.openxmlformats.org/officeDocument/2006/relationships/hyperlink" Target="https://podminky.urs.cz/item/CS_URS_2023_01/317142424" TargetMode="External" /><Relationship Id="rId4" Type="http://schemas.openxmlformats.org/officeDocument/2006/relationships/hyperlink" Target="https://podminky.urs.cz/item/CS_URS_2023_01/317234410" TargetMode="External" /><Relationship Id="rId5" Type="http://schemas.openxmlformats.org/officeDocument/2006/relationships/hyperlink" Target="https://podminky.urs.cz/item/CS_URS_2023_01/317944321" TargetMode="External" /><Relationship Id="rId6" Type="http://schemas.openxmlformats.org/officeDocument/2006/relationships/hyperlink" Target="https://podminky.urs.cz/item/CS_URS_2023_01/340271025" TargetMode="External" /><Relationship Id="rId7" Type="http://schemas.openxmlformats.org/officeDocument/2006/relationships/hyperlink" Target="https://podminky.urs.cz/item/CS_URS_2023_01/342272225" TargetMode="External" /><Relationship Id="rId8" Type="http://schemas.openxmlformats.org/officeDocument/2006/relationships/hyperlink" Target="https://podminky.urs.cz/item/CS_URS_2023_01/342291111" TargetMode="External" /><Relationship Id="rId9" Type="http://schemas.openxmlformats.org/officeDocument/2006/relationships/hyperlink" Target="https://podminky.urs.cz/item/CS_URS_2023_01/346244354" TargetMode="External" /><Relationship Id="rId10" Type="http://schemas.openxmlformats.org/officeDocument/2006/relationships/hyperlink" Target="https://podminky.urs.cz/item/CS_URS_2023_01/346244381" TargetMode="External" /><Relationship Id="rId11" Type="http://schemas.openxmlformats.org/officeDocument/2006/relationships/hyperlink" Target="https://podminky.urs.cz/item/CS_URS_2023_01/611325101" TargetMode="External" /><Relationship Id="rId12" Type="http://schemas.openxmlformats.org/officeDocument/2006/relationships/hyperlink" Target="https://podminky.urs.cz/item/CS_URS_2023_01/612131121" TargetMode="External" /><Relationship Id="rId13" Type="http://schemas.openxmlformats.org/officeDocument/2006/relationships/hyperlink" Target="https://podminky.urs.cz/item/CS_URS_2023_01/612142001" TargetMode="External" /><Relationship Id="rId14" Type="http://schemas.openxmlformats.org/officeDocument/2006/relationships/hyperlink" Target="https://podminky.urs.cz/item/CS_URS_2023_01/612311131" TargetMode="External" /><Relationship Id="rId15" Type="http://schemas.openxmlformats.org/officeDocument/2006/relationships/hyperlink" Target="https://podminky.urs.cz/item/CS_URS_2023_01/622143003" TargetMode="External" /><Relationship Id="rId16" Type="http://schemas.openxmlformats.org/officeDocument/2006/relationships/hyperlink" Target="https://podminky.urs.cz/item/CS_URS_2023_01/612325121" TargetMode="External" /><Relationship Id="rId17" Type="http://schemas.openxmlformats.org/officeDocument/2006/relationships/hyperlink" Target="https://podminky.urs.cz/item/CS_URS_2023_01/612325223" TargetMode="External" /><Relationship Id="rId18" Type="http://schemas.openxmlformats.org/officeDocument/2006/relationships/hyperlink" Target="https://podminky.urs.cz/item/CS_URS_2023_01/612325225" TargetMode="External" /><Relationship Id="rId19" Type="http://schemas.openxmlformats.org/officeDocument/2006/relationships/hyperlink" Target="https://podminky.urs.cz/item/CS_URS_2023_01/619991011" TargetMode="External" /><Relationship Id="rId20" Type="http://schemas.openxmlformats.org/officeDocument/2006/relationships/hyperlink" Target="https://podminky.urs.cz/item/CS_URS_2023_01/612331121" TargetMode="External" /><Relationship Id="rId21" Type="http://schemas.openxmlformats.org/officeDocument/2006/relationships/hyperlink" Target="https://podminky.urs.cz/item/CS_URS_2023_01/619995001" TargetMode="External" /><Relationship Id="rId22" Type="http://schemas.openxmlformats.org/officeDocument/2006/relationships/hyperlink" Target="https://podminky.urs.cz/item/CS_URS_2023_01/619996145" TargetMode="External" /><Relationship Id="rId23" Type="http://schemas.openxmlformats.org/officeDocument/2006/relationships/hyperlink" Target="https://podminky.urs.cz/item/CS_URS_2023_01/632450121" TargetMode="External" /><Relationship Id="rId24" Type="http://schemas.openxmlformats.org/officeDocument/2006/relationships/hyperlink" Target="https://podminky.urs.cz/item/CS_URS_2023_01/632451441" TargetMode="External" /><Relationship Id="rId25" Type="http://schemas.openxmlformats.org/officeDocument/2006/relationships/hyperlink" Target="https://podminky.urs.cz/item/CS_URS_2023_01/642942611" TargetMode="External" /><Relationship Id="rId26" Type="http://schemas.openxmlformats.org/officeDocument/2006/relationships/hyperlink" Target="https://podminky.urs.cz/item/CS_URS_2023_01/642944121" TargetMode="External" /><Relationship Id="rId27" Type="http://schemas.openxmlformats.org/officeDocument/2006/relationships/hyperlink" Target="https://podminky.urs.cz/item/CS_URS_2023_01/949101111" TargetMode="External" /><Relationship Id="rId28" Type="http://schemas.openxmlformats.org/officeDocument/2006/relationships/hyperlink" Target="https://podminky.urs.cz/item/CS_URS_2023_01/952901111" TargetMode="External" /><Relationship Id="rId29" Type="http://schemas.openxmlformats.org/officeDocument/2006/relationships/hyperlink" Target="https://podminky.urs.cz/item/CS_URS_2023_01/953942121" TargetMode="External" /><Relationship Id="rId30" Type="http://schemas.openxmlformats.org/officeDocument/2006/relationships/hyperlink" Target="https://podminky.urs.cz/item/CS_URS_2023_01/953943211" TargetMode="External" /><Relationship Id="rId31" Type="http://schemas.openxmlformats.org/officeDocument/2006/relationships/hyperlink" Target="https://podminky.urs.cz/item/CS_URS_2023_01/953943212" TargetMode="External" /><Relationship Id="rId32" Type="http://schemas.openxmlformats.org/officeDocument/2006/relationships/hyperlink" Target="https://podminky.urs.cz/item/CS_URS_2023_01/962031132" TargetMode="External" /><Relationship Id="rId33" Type="http://schemas.openxmlformats.org/officeDocument/2006/relationships/hyperlink" Target="https://podminky.urs.cz/item/CS_URS_2023_01/967031732" TargetMode="External" /><Relationship Id="rId34" Type="http://schemas.openxmlformats.org/officeDocument/2006/relationships/hyperlink" Target="https://podminky.urs.cz/item/CS_URS_2023_01/968062244" TargetMode="External" /><Relationship Id="rId35" Type="http://schemas.openxmlformats.org/officeDocument/2006/relationships/hyperlink" Target="https://podminky.urs.cz/item/CS_URS_2023_01/968062991" TargetMode="External" /><Relationship Id="rId36" Type="http://schemas.openxmlformats.org/officeDocument/2006/relationships/hyperlink" Target="https://podminky.urs.cz/item/CS_URS_2023_01/968072455" TargetMode="External" /><Relationship Id="rId37" Type="http://schemas.openxmlformats.org/officeDocument/2006/relationships/hyperlink" Target="https://podminky.urs.cz/item/CS_URS_2023_01/974032664" TargetMode="External" /><Relationship Id="rId38" Type="http://schemas.openxmlformats.org/officeDocument/2006/relationships/hyperlink" Target="https://podminky.urs.cz/item/CS_URS_2023_01/978013191" TargetMode="External" /><Relationship Id="rId39" Type="http://schemas.openxmlformats.org/officeDocument/2006/relationships/hyperlink" Target="https://podminky.urs.cz/item/CS_URS_2023_01/978021161" TargetMode="External" /><Relationship Id="rId40" Type="http://schemas.openxmlformats.org/officeDocument/2006/relationships/hyperlink" Target="https://podminky.urs.cz/item/CS_URS_2023_01/978059541" TargetMode="External" /><Relationship Id="rId41" Type="http://schemas.openxmlformats.org/officeDocument/2006/relationships/hyperlink" Target="https://podminky.urs.cz/item/CS_URS_2023_01/997002611" TargetMode="External" /><Relationship Id="rId42" Type="http://schemas.openxmlformats.org/officeDocument/2006/relationships/hyperlink" Target="https://podminky.urs.cz/item/CS_URS_2023_01/997013211" TargetMode="External" /><Relationship Id="rId43" Type="http://schemas.openxmlformats.org/officeDocument/2006/relationships/hyperlink" Target="https://podminky.urs.cz/item/CS_URS_2023_01/997013501" TargetMode="External" /><Relationship Id="rId44" Type="http://schemas.openxmlformats.org/officeDocument/2006/relationships/hyperlink" Target="https://podminky.urs.cz/item/CS_URS_2023_01/997013509" TargetMode="External" /><Relationship Id="rId45" Type="http://schemas.openxmlformats.org/officeDocument/2006/relationships/hyperlink" Target="https://podminky.urs.cz/item/CS_URS_2023_01/997013631" TargetMode="External" /><Relationship Id="rId46" Type="http://schemas.openxmlformats.org/officeDocument/2006/relationships/hyperlink" Target="https://podminky.urs.cz/item/CS_URS_2023_01/997221611" TargetMode="External" /><Relationship Id="rId47" Type="http://schemas.openxmlformats.org/officeDocument/2006/relationships/hyperlink" Target="https://podminky.urs.cz/item/CS_URS_2023_01/998018001" TargetMode="External" /><Relationship Id="rId48" Type="http://schemas.openxmlformats.org/officeDocument/2006/relationships/hyperlink" Target="https://podminky.urs.cz/item/CS_URS_2023_01/713111131" TargetMode="External" /><Relationship Id="rId49" Type="http://schemas.openxmlformats.org/officeDocument/2006/relationships/hyperlink" Target="https://podminky.urs.cz/item/CS_URS_2023_01/998713201" TargetMode="External" /><Relationship Id="rId50" Type="http://schemas.openxmlformats.org/officeDocument/2006/relationships/hyperlink" Target="https://podminky.urs.cz/item/CS_URS_2023_01/742210124" TargetMode="External" /><Relationship Id="rId51" Type="http://schemas.openxmlformats.org/officeDocument/2006/relationships/hyperlink" Target="https://podminky.urs.cz/item/CS_URS_2023_01/998742201" TargetMode="External" /><Relationship Id="rId52" Type="http://schemas.openxmlformats.org/officeDocument/2006/relationships/hyperlink" Target="https://podminky.urs.cz/item/CS_URS_2023_01/763131411" TargetMode="External" /><Relationship Id="rId53" Type="http://schemas.openxmlformats.org/officeDocument/2006/relationships/hyperlink" Target="https://podminky.urs.cz/item/CS_URS_2023_01/763131714" TargetMode="External" /><Relationship Id="rId54" Type="http://schemas.openxmlformats.org/officeDocument/2006/relationships/hyperlink" Target="https://podminky.urs.cz/item/CS_URS_2023_01/763131721" TargetMode="External" /><Relationship Id="rId55" Type="http://schemas.openxmlformats.org/officeDocument/2006/relationships/hyperlink" Target="https://podminky.urs.cz/item/CS_URS_2023_01/763131731" TargetMode="External" /><Relationship Id="rId56" Type="http://schemas.openxmlformats.org/officeDocument/2006/relationships/hyperlink" Target="https://podminky.urs.cz/item/CS_URS_2023_01/763231913" TargetMode="External" /><Relationship Id="rId57" Type="http://schemas.openxmlformats.org/officeDocument/2006/relationships/hyperlink" Target="https://podminky.urs.cz/item/CS_URS_2023_01/763431031" TargetMode="External" /><Relationship Id="rId58" Type="http://schemas.openxmlformats.org/officeDocument/2006/relationships/hyperlink" Target="https://podminky.urs.cz/item/CS_URS_2023_01/998763202" TargetMode="External" /><Relationship Id="rId59" Type="http://schemas.openxmlformats.org/officeDocument/2006/relationships/hyperlink" Target="https://podminky.urs.cz/item/CS_URS_2023_01/766431811" TargetMode="External" /><Relationship Id="rId60" Type="http://schemas.openxmlformats.org/officeDocument/2006/relationships/hyperlink" Target="https://podminky.urs.cz/item/CS_URS_2023_01/766660001" TargetMode="External" /><Relationship Id="rId61" Type="http://schemas.openxmlformats.org/officeDocument/2006/relationships/hyperlink" Target="https://podminky.urs.cz/item/CS_URS_2023_01/766660021" TargetMode="External" /><Relationship Id="rId62" Type="http://schemas.openxmlformats.org/officeDocument/2006/relationships/hyperlink" Target="https://podminky.urs.cz/item/CS_URS_2023_01/766660720" TargetMode="External" /><Relationship Id="rId63" Type="http://schemas.openxmlformats.org/officeDocument/2006/relationships/hyperlink" Target="https://podminky.urs.cz/item/CS_URS_2023_01/766660728" TargetMode="External" /><Relationship Id="rId64" Type="http://schemas.openxmlformats.org/officeDocument/2006/relationships/hyperlink" Target="https://podminky.urs.cz/item/CS_URS_2023_01/766660729" TargetMode="External" /><Relationship Id="rId65" Type="http://schemas.openxmlformats.org/officeDocument/2006/relationships/hyperlink" Target="https://podminky.urs.cz/item/CS_URS_2023_01/766812830" TargetMode="External" /><Relationship Id="rId66" Type="http://schemas.openxmlformats.org/officeDocument/2006/relationships/hyperlink" Target="https://podminky.urs.cz/item/CS_URS_2023_01/766812840" TargetMode="External" /><Relationship Id="rId67" Type="http://schemas.openxmlformats.org/officeDocument/2006/relationships/hyperlink" Target="https://podminky.urs.cz/item/CS_URS_2023_01/766825811" TargetMode="External" /><Relationship Id="rId68" Type="http://schemas.openxmlformats.org/officeDocument/2006/relationships/hyperlink" Target="https://podminky.urs.cz/item/CS_URS_2023_01/767581801" TargetMode="External" /><Relationship Id="rId69" Type="http://schemas.openxmlformats.org/officeDocument/2006/relationships/hyperlink" Target="https://podminky.urs.cz/item/CS_URS_2023_01/767996701" TargetMode="External" /><Relationship Id="rId70" Type="http://schemas.openxmlformats.org/officeDocument/2006/relationships/hyperlink" Target="https://podminky.urs.cz/item/CS_URS_2023_01/998767201" TargetMode="External" /><Relationship Id="rId71" Type="http://schemas.openxmlformats.org/officeDocument/2006/relationships/hyperlink" Target="https://podminky.urs.cz/item/CS_URS_2023_01/771121011" TargetMode="External" /><Relationship Id="rId72" Type="http://schemas.openxmlformats.org/officeDocument/2006/relationships/hyperlink" Target="https://podminky.urs.cz/item/CS_URS_2023_01/771574115" TargetMode="External" /><Relationship Id="rId73" Type="http://schemas.openxmlformats.org/officeDocument/2006/relationships/hyperlink" Target="https://podminky.urs.cz/item/CS_URS_2023_01/771577111" TargetMode="External" /><Relationship Id="rId74" Type="http://schemas.openxmlformats.org/officeDocument/2006/relationships/hyperlink" Target="https://podminky.urs.cz/item/CS_URS_2023_01/771577114" TargetMode="External" /><Relationship Id="rId75" Type="http://schemas.openxmlformats.org/officeDocument/2006/relationships/hyperlink" Target="https://podminky.urs.cz/item/CS_URS_2023_01/771577115" TargetMode="External" /><Relationship Id="rId76" Type="http://schemas.openxmlformats.org/officeDocument/2006/relationships/hyperlink" Target="https://podminky.urs.cz/item/CS_URS_2023_01/771591112" TargetMode="External" /><Relationship Id="rId77" Type="http://schemas.openxmlformats.org/officeDocument/2006/relationships/hyperlink" Target="https://podminky.urs.cz/item/CS_URS_2023_01/771591241" TargetMode="External" /><Relationship Id="rId78" Type="http://schemas.openxmlformats.org/officeDocument/2006/relationships/hyperlink" Target="https://podminky.urs.cz/item/CS_URS_2023_01/771591242" TargetMode="External" /><Relationship Id="rId79" Type="http://schemas.openxmlformats.org/officeDocument/2006/relationships/hyperlink" Target="https://podminky.urs.cz/item/CS_URS_2023_01/771591264" TargetMode="External" /><Relationship Id="rId80" Type="http://schemas.openxmlformats.org/officeDocument/2006/relationships/hyperlink" Target="https://podminky.urs.cz/item/CS_URS_2023_01/998771202" TargetMode="External" /><Relationship Id="rId81" Type="http://schemas.openxmlformats.org/officeDocument/2006/relationships/hyperlink" Target="https://podminky.urs.cz/item/CS_URS_2023_01/776201811" TargetMode="External" /><Relationship Id="rId82" Type="http://schemas.openxmlformats.org/officeDocument/2006/relationships/hyperlink" Target="https://podminky.urs.cz/item/CS_URS_2023_01/776111116" TargetMode="External" /><Relationship Id="rId83" Type="http://schemas.openxmlformats.org/officeDocument/2006/relationships/hyperlink" Target="https://podminky.urs.cz/item/CS_URS_2023_01/776410811" TargetMode="External" /><Relationship Id="rId84" Type="http://schemas.openxmlformats.org/officeDocument/2006/relationships/hyperlink" Target="https://podminky.urs.cz/item/CS_URS_2023_01/776111311" TargetMode="External" /><Relationship Id="rId85" Type="http://schemas.openxmlformats.org/officeDocument/2006/relationships/hyperlink" Target="https://podminky.urs.cz/item/CS_URS_2023_01/776121321" TargetMode="External" /><Relationship Id="rId86" Type="http://schemas.openxmlformats.org/officeDocument/2006/relationships/hyperlink" Target="https://podminky.urs.cz/item/CS_URS_2023_01/776141121" TargetMode="External" /><Relationship Id="rId87" Type="http://schemas.openxmlformats.org/officeDocument/2006/relationships/hyperlink" Target="https://podminky.urs.cz/item/CS_URS_2023_01/776201913" TargetMode="External" /><Relationship Id="rId88" Type="http://schemas.openxmlformats.org/officeDocument/2006/relationships/hyperlink" Target="https://podminky.urs.cz/item/CS_URS_2023_01/776411111" TargetMode="External" /><Relationship Id="rId89" Type="http://schemas.openxmlformats.org/officeDocument/2006/relationships/hyperlink" Target="https://podminky.urs.cz/item/CS_URS_2023_01/776231111" TargetMode="External" /><Relationship Id="rId90" Type="http://schemas.openxmlformats.org/officeDocument/2006/relationships/hyperlink" Target="https://podminky.urs.cz/item/CS_URS_2023_01/776411111" TargetMode="External" /><Relationship Id="rId91" Type="http://schemas.openxmlformats.org/officeDocument/2006/relationships/hyperlink" Target="https://podminky.urs.cz/item/CS_URS_2023_01/776421311" TargetMode="External" /><Relationship Id="rId92" Type="http://schemas.openxmlformats.org/officeDocument/2006/relationships/hyperlink" Target="https://podminky.urs.cz/item/CS_URS_2023_01/998776201" TargetMode="External" /><Relationship Id="rId93" Type="http://schemas.openxmlformats.org/officeDocument/2006/relationships/hyperlink" Target="https://podminky.urs.cz/item/CS_URS_2023_01/781121011" TargetMode="External" /><Relationship Id="rId94" Type="http://schemas.openxmlformats.org/officeDocument/2006/relationships/hyperlink" Target="https://podminky.urs.cz/item/CS_URS_2023_01/781131112" TargetMode="External" /><Relationship Id="rId95" Type="http://schemas.openxmlformats.org/officeDocument/2006/relationships/hyperlink" Target="https://podminky.urs.cz/item/CS_URS_2023_01/781131241" TargetMode="External" /><Relationship Id="rId96" Type="http://schemas.openxmlformats.org/officeDocument/2006/relationships/hyperlink" Target="https://podminky.urs.cz/item/CS_URS_2023_01/781474120" TargetMode="External" /><Relationship Id="rId97" Type="http://schemas.openxmlformats.org/officeDocument/2006/relationships/hyperlink" Target="https://podminky.urs.cz/item/CS_URS_2023_01/781477111" TargetMode="External" /><Relationship Id="rId98" Type="http://schemas.openxmlformats.org/officeDocument/2006/relationships/hyperlink" Target="https://podminky.urs.cz/item/CS_URS_2023_01/781477114" TargetMode="External" /><Relationship Id="rId99" Type="http://schemas.openxmlformats.org/officeDocument/2006/relationships/hyperlink" Target="https://podminky.urs.cz/item/CS_URS_2023_01/781477115" TargetMode="External" /><Relationship Id="rId100" Type="http://schemas.openxmlformats.org/officeDocument/2006/relationships/hyperlink" Target="https://podminky.urs.cz/item/CS_URS_2023_01/781494111" TargetMode="External" /><Relationship Id="rId101" Type="http://schemas.openxmlformats.org/officeDocument/2006/relationships/hyperlink" Target="https://podminky.urs.cz/item/CS_URS_2023_01/781494511" TargetMode="External" /><Relationship Id="rId102" Type="http://schemas.openxmlformats.org/officeDocument/2006/relationships/hyperlink" Target="https://podminky.urs.cz/item/CS_URS_2023_01/781495115" TargetMode="External" /><Relationship Id="rId103" Type="http://schemas.openxmlformats.org/officeDocument/2006/relationships/hyperlink" Target="https://podminky.urs.cz/item/CS_URS_2023_01/998781202" TargetMode="External" /><Relationship Id="rId104" Type="http://schemas.openxmlformats.org/officeDocument/2006/relationships/hyperlink" Target="https://podminky.urs.cz/item/CS_URS_2023_01/783306801" TargetMode="External" /><Relationship Id="rId105" Type="http://schemas.openxmlformats.org/officeDocument/2006/relationships/hyperlink" Target="https://podminky.urs.cz/item/CS_URS_2023_01/783315101" TargetMode="External" /><Relationship Id="rId106" Type="http://schemas.openxmlformats.org/officeDocument/2006/relationships/hyperlink" Target="https://podminky.urs.cz/item/CS_URS_2023_01/783317101" TargetMode="External" /><Relationship Id="rId107" Type="http://schemas.openxmlformats.org/officeDocument/2006/relationships/hyperlink" Target="https://podminky.urs.cz/item/CS_URS_2023_01/783617117" TargetMode="External" /><Relationship Id="rId108" Type="http://schemas.openxmlformats.org/officeDocument/2006/relationships/hyperlink" Target="https://podminky.urs.cz/item/CS_URS_2023_01/784111031" TargetMode="External" /><Relationship Id="rId109" Type="http://schemas.openxmlformats.org/officeDocument/2006/relationships/hyperlink" Target="https://podminky.urs.cz/item/CS_URS_2023_01/784121001" TargetMode="External" /><Relationship Id="rId110" Type="http://schemas.openxmlformats.org/officeDocument/2006/relationships/hyperlink" Target="https://podminky.urs.cz/item/CS_URS_2023_01/784121011" TargetMode="External" /><Relationship Id="rId111" Type="http://schemas.openxmlformats.org/officeDocument/2006/relationships/hyperlink" Target="https://podminky.urs.cz/item/CS_URS_2023_01/784181001" TargetMode="External" /><Relationship Id="rId112" Type="http://schemas.openxmlformats.org/officeDocument/2006/relationships/hyperlink" Target="https://podminky.urs.cz/item/CS_URS_2023_01/784221101" TargetMode="External" /><Relationship Id="rId113" Type="http://schemas.openxmlformats.org/officeDocument/2006/relationships/hyperlink" Target="https://podminky.urs.cz/item/CS_URS_2023_01/998786201" TargetMode="External" /><Relationship Id="rId114" Type="http://schemas.openxmlformats.org/officeDocument/2006/relationships/hyperlink" Target="https://podminky.urs.cz/item/CS_URS_2023_01/787911115" TargetMode="External" /><Relationship Id="rId115" Type="http://schemas.openxmlformats.org/officeDocument/2006/relationships/hyperlink" Target="https://podminky.urs.cz/item/CS_URS_2023_01/998787201" TargetMode="External" /><Relationship Id="rId11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32212131" TargetMode="External" /><Relationship Id="rId2" Type="http://schemas.openxmlformats.org/officeDocument/2006/relationships/hyperlink" Target="https://podminky.urs.cz/item/CS_URS_2023_01/162211311" TargetMode="External" /><Relationship Id="rId3" Type="http://schemas.openxmlformats.org/officeDocument/2006/relationships/hyperlink" Target="https://podminky.urs.cz/item/CS_URS_2023_01/162211319" TargetMode="External" /><Relationship Id="rId4" Type="http://schemas.openxmlformats.org/officeDocument/2006/relationships/hyperlink" Target="https://podminky.urs.cz/item/CS_URS_2023_01/162751117" TargetMode="External" /><Relationship Id="rId5" Type="http://schemas.openxmlformats.org/officeDocument/2006/relationships/hyperlink" Target="https://podminky.urs.cz/item/CS_URS_2023_01/167151101" TargetMode="External" /><Relationship Id="rId6" Type="http://schemas.openxmlformats.org/officeDocument/2006/relationships/hyperlink" Target="https://podminky.urs.cz/item/CS_URS_2023_01/171201231" TargetMode="External" /><Relationship Id="rId7" Type="http://schemas.openxmlformats.org/officeDocument/2006/relationships/hyperlink" Target="https://podminky.urs.cz/item/CS_URS_2023_01/171251201" TargetMode="External" /><Relationship Id="rId8" Type="http://schemas.openxmlformats.org/officeDocument/2006/relationships/hyperlink" Target="https://podminky.urs.cz/item/CS_URS_2023_01/174151101" TargetMode="External" /><Relationship Id="rId9" Type="http://schemas.openxmlformats.org/officeDocument/2006/relationships/hyperlink" Target="https://podminky.urs.cz/item/CS_URS_2023_01/310321111" TargetMode="External" /><Relationship Id="rId10" Type="http://schemas.openxmlformats.org/officeDocument/2006/relationships/hyperlink" Target="https://podminky.urs.cz/item/CS_URS_2023_01/612135101" TargetMode="External" /><Relationship Id="rId11" Type="http://schemas.openxmlformats.org/officeDocument/2006/relationships/hyperlink" Target="https://podminky.urs.cz/item/CS_URS_2023_01/612315101" TargetMode="External" /><Relationship Id="rId12" Type="http://schemas.openxmlformats.org/officeDocument/2006/relationships/hyperlink" Target="https://podminky.urs.cz/item/CS_URS_2023_01/631312141" TargetMode="External" /><Relationship Id="rId13" Type="http://schemas.openxmlformats.org/officeDocument/2006/relationships/hyperlink" Target="https://podminky.urs.cz/item/CS_URS_2023_01/632452441" TargetMode="External" /><Relationship Id="rId14" Type="http://schemas.openxmlformats.org/officeDocument/2006/relationships/hyperlink" Target="https://podminky.urs.cz/item/CS_URS_2023_01/971042351" TargetMode="External" /><Relationship Id="rId15" Type="http://schemas.openxmlformats.org/officeDocument/2006/relationships/hyperlink" Target="https://podminky.urs.cz/item/CS_URS_2023_01/974031133" TargetMode="External" /><Relationship Id="rId16" Type="http://schemas.openxmlformats.org/officeDocument/2006/relationships/hyperlink" Target="https://podminky.urs.cz/item/CS_URS_2023_01/974031143" TargetMode="External" /><Relationship Id="rId17" Type="http://schemas.openxmlformats.org/officeDocument/2006/relationships/hyperlink" Target="https://podminky.urs.cz/item/CS_URS_2023_01/974042554" TargetMode="External" /><Relationship Id="rId18" Type="http://schemas.openxmlformats.org/officeDocument/2006/relationships/hyperlink" Target="https://podminky.urs.cz/item/CS_URS_2023_01/974042577" TargetMode="External" /><Relationship Id="rId19" Type="http://schemas.openxmlformats.org/officeDocument/2006/relationships/hyperlink" Target="https://podminky.urs.cz/item/CS_URS_2023_01/974042579" TargetMode="External" /><Relationship Id="rId20" Type="http://schemas.openxmlformats.org/officeDocument/2006/relationships/hyperlink" Target="https://podminky.urs.cz/item/CS_URS_2023_01/977311114" TargetMode="External" /><Relationship Id="rId21" Type="http://schemas.openxmlformats.org/officeDocument/2006/relationships/hyperlink" Target="https://podminky.urs.cz/item/CS_URS_2023_01/997002611" TargetMode="External" /><Relationship Id="rId22" Type="http://schemas.openxmlformats.org/officeDocument/2006/relationships/hyperlink" Target="https://podminky.urs.cz/item/CS_URS_2023_01/997013211" TargetMode="External" /><Relationship Id="rId23" Type="http://schemas.openxmlformats.org/officeDocument/2006/relationships/hyperlink" Target="https://podminky.urs.cz/item/CS_URS_2023_01/997013501" TargetMode="External" /><Relationship Id="rId24" Type="http://schemas.openxmlformats.org/officeDocument/2006/relationships/hyperlink" Target="https://podminky.urs.cz/item/CS_URS_2023_01/997013509" TargetMode="External" /><Relationship Id="rId25" Type="http://schemas.openxmlformats.org/officeDocument/2006/relationships/hyperlink" Target="https://podminky.urs.cz/item/CS_URS_2023_01/997013631.1" TargetMode="External" /><Relationship Id="rId26" Type="http://schemas.openxmlformats.org/officeDocument/2006/relationships/hyperlink" Target="https://podminky.urs.cz/item/CS_URS_2023_01/998018001" TargetMode="External" /><Relationship Id="rId27" Type="http://schemas.openxmlformats.org/officeDocument/2006/relationships/hyperlink" Target="https://podminky.urs.cz/item/CS_URS_2023_01/998711201" TargetMode="External" /><Relationship Id="rId28" Type="http://schemas.openxmlformats.org/officeDocument/2006/relationships/hyperlink" Target="https://podminky.urs.cz/item/CS_URS_2023_01/721170976" TargetMode="External" /><Relationship Id="rId29" Type="http://schemas.openxmlformats.org/officeDocument/2006/relationships/hyperlink" Target="https://podminky.urs.cz/item/CS_URS_2023_01/721171917" TargetMode="External" /><Relationship Id="rId30" Type="http://schemas.openxmlformats.org/officeDocument/2006/relationships/hyperlink" Target="https://podminky.urs.cz/item/CS_URS_2023_01/721173403" TargetMode="External" /><Relationship Id="rId31" Type="http://schemas.openxmlformats.org/officeDocument/2006/relationships/hyperlink" Target="https://podminky.urs.cz/item/CS_URS_2023_01/721174042" TargetMode="External" /><Relationship Id="rId32" Type="http://schemas.openxmlformats.org/officeDocument/2006/relationships/hyperlink" Target="https://podminky.urs.cz/item/CS_URS_2023_01/721174043" TargetMode="External" /><Relationship Id="rId33" Type="http://schemas.openxmlformats.org/officeDocument/2006/relationships/hyperlink" Target="https://podminky.urs.cz/item/CS_URS_2023_01/721174044" TargetMode="External" /><Relationship Id="rId34" Type="http://schemas.openxmlformats.org/officeDocument/2006/relationships/hyperlink" Target="https://podminky.urs.cz/item/CS_URS_2023_01/721174045" TargetMode="External" /><Relationship Id="rId35" Type="http://schemas.openxmlformats.org/officeDocument/2006/relationships/hyperlink" Target="https://podminky.urs.cz/item/CS_URS_2023_01/721194104" TargetMode="External" /><Relationship Id="rId36" Type="http://schemas.openxmlformats.org/officeDocument/2006/relationships/hyperlink" Target="https://podminky.urs.cz/item/CS_URS_2023_01/721194105" TargetMode="External" /><Relationship Id="rId37" Type="http://schemas.openxmlformats.org/officeDocument/2006/relationships/hyperlink" Target="https://podminky.urs.cz/item/CS_URS_2023_01/721194109" TargetMode="External" /><Relationship Id="rId38" Type="http://schemas.openxmlformats.org/officeDocument/2006/relationships/hyperlink" Target="https://podminky.urs.cz/item/CS_URS_2023_01/721226513" TargetMode="External" /><Relationship Id="rId39" Type="http://schemas.openxmlformats.org/officeDocument/2006/relationships/hyperlink" Target="https://podminky.urs.cz/item/CS_URS_2023_01/721290111" TargetMode="External" /><Relationship Id="rId40" Type="http://schemas.openxmlformats.org/officeDocument/2006/relationships/hyperlink" Target="https://podminky.urs.cz/item/CS_URS_2023_01/721910922" TargetMode="External" /><Relationship Id="rId41" Type="http://schemas.openxmlformats.org/officeDocument/2006/relationships/hyperlink" Target="https://podminky.urs.cz/item/CS_URS_2023_01/998721202" TargetMode="External" /><Relationship Id="rId42" Type="http://schemas.openxmlformats.org/officeDocument/2006/relationships/hyperlink" Target="https://podminky.urs.cz/item/CS_URS_2023_01/722131913" TargetMode="External" /><Relationship Id="rId43" Type="http://schemas.openxmlformats.org/officeDocument/2006/relationships/hyperlink" Target="https://podminky.urs.cz/item/CS_URS_2023_01/722174002" TargetMode="External" /><Relationship Id="rId44" Type="http://schemas.openxmlformats.org/officeDocument/2006/relationships/hyperlink" Target="https://podminky.urs.cz/item/CS_URS_2023_01/722174003" TargetMode="External" /><Relationship Id="rId45" Type="http://schemas.openxmlformats.org/officeDocument/2006/relationships/hyperlink" Target="https://podminky.urs.cz/item/CS_URS_2023_01/722181211" TargetMode="External" /><Relationship Id="rId46" Type="http://schemas.openxmlformats.org/officeDocument/2006/relationships/hyperlink" Target="https://podminky.urs.cz/item/CS_URS_2023_01/722181212" TargetMode="External" /><Relationship Id="rId47" Type="http://schemas.openxmlformats.org/officeDocument/2006/relationships/hyperlink" Target="https://podminky.urs.cz/item/CS_URS_2023_01/722190401" TargetMode="External" /><Relationship Id="rId48" Type="http://schemas.openxmlformats.org/officeDocument/2006/relationships/hyperlink" Target="https://podminky.urs.cz/item/CS_URS_2023_01/722190901" TargetMode="External" /><Relationship Id="rId49" Type="http://schemas.openxmlformats.org/officeDocument/2006/relationships/hyperlink" Target="https://podminky.urs.cz/item/CS_URS_2023_01/722220111" TargetMode="External" /><Relationship Id="rId50" Type="http://schemas.openxmlformats.org/officeDocument/2006/relationships/hyperlink" Target="https://podminky.urs.cz/item/CS_URS_2023_01/722220121" TargetMode="External" /><Relationship Id="rId51" Type="http://schemas.openxmlformats.org/officeDocument/2006/relationships/hyperlink" Target="https://podminky.urs.cz/item/CS_URS_2023_01/722232045" TargetMode="External" /><Relationship Id="rId52" Type="http://schemas.openxmlformats.org/officeDocument/2006/relationships/hyperlink" Target="https://podminky.urs.cz/item/CS_URS_2023_01/722290226" TargetMode="External" /><Relationship Id="rId53" Type="http://schemas.openxmlformats.org/officeDocument/2006/relationships/hyperlink" Target="https://podminky.urs.cz/item/CS_URS_2023_01/998722202" TargetMode="External" /><Relationship Id="rId54" Type="http://schemas.openxmlformats.org/officeDocument/2006/relationships/hyperlink" Target="https://podminky.urs.cz/item/CS_URS_2023_01/725119125" TargetMode="External" /><Relationship Id="rId55" Type="http://schemas.openxmlformats.org/officeDocument/2006/relationships/hyperlink" Target="https://podminky.urs.cz/item/CS_URS_2023_01/725119131" TargetMode="External" /><Relationship Id="rId56" Type="http://schemas.openxmlformats.org/officeDocument/2006/relationships/hyperlink" Target="https://podminky.urs.cz/item/CS_URS_2023_01/725219102" TargetMode="External" /><Relationship Id="rId57" Type="http://schemas.openxmlformats.org/officeDocument/2006/relationships/hyperlink" Target="https://podminky.urs.cz/item/CS_URS_2023_01/725241141" TargetMode="External" /><Relationship Id="rId58" Type="http://schemas.openxmlformats.org/officeDocument/2006/relationships/hyperlink" Target="https://podminky.urs.cz/item/CS_URS_2023_01/725244812" TargetMode="External" /><Relationship Id="rId59" Type="http://schemas.openxmlformats.org/officeDocument/2006/relationships/hyperlink" Target="https://podminky.urs.cz/item/CS_URS_2023_01/725319111" TargetMode="External" /><Relationship Id="rId60" Type="http://schemas.openxmlformats.org/officeDocument/2006/relationships/hyperlink" Target="https://podminky.urs.cz/item/CS_URS_2023_01/725531102" TargetMode="External" /><Relationship Id="rId61" Type="http://schemas.openxmlformats.org/officeDocument/2006/relationships/hyperlink" Target="https://podminky.urs.cz/item/CS_URS_2023_01/725829121" TargetMode="External" /><Relationship Id="rId62" Type="http://schemas.openxmlformats.org/officeDocument/2006/relationships/hyperlink" Target="https://podminky.urs.cz/item/CS_URS_2023_01/725829131" TargetMode="External" /><Relationship Id="rId63" Type="http://schemas.openxmlformats.org/officeDocument/2006/relationships/hyperlink" Target="https://podminky.urs.cz/item/CS_URS_2023_01/725841322" TargetMode="External" /><Relationship Id="rId64" Type="http://schemas.openxmlformats.org/officeDocument/2006/relationships/hyperlink" Target="https://podminky.urs.cz/item/CS_URS_2023_01/734295012" TargetMode="External" /><Relationship Id="rId65" Type="http://schemas.openxmlformats.org/officeDocument/2006/relationships/hyperlink" Target="https://podminky.urs.cz/item/CS_URS_2023_01/725813111" TargetMode="External" /><Relationship Id="rId66" Type="http://schemas.openxmlformats.org/officeDocument/2006/relationships/hyperlink" Target="https://podminky.urs.cz/item/CS_URS_2023_01/725829101" TargetMode="External" /><Relationship Id="rId67" Type="http://schemas.openxmlformats.org/officeDocument/2006/relationships/hyperlink" Target="https://podminky.urs.cz/item/CS_URS_2023_01/725861102" TargetMode="External" /><Relationship Id="rId68" Type="http://schemas.openxmlformats.org/officeDocument/2006/relationships/hyperlink" Target="https://podminky.urs.cz/item/CS_URS_2023_01/725862123" TargetMode="External" /><Relationship Id="rId69" Type="http://schemas.openxmlformats.org/officeDocument/2006/relationships/hyperlink" Target="https://podminky.urs.cz/item/CS_URS_2023_01/998725202" TargetMode="External" /><Relationship Id="rId70" Type="http://schemas.openxmlformats.org/officeDocument/2006/relationships/hyperlink" Target="https://podminky.urs.cz/item/CS_URS_2023_01/726111031" TargetMode="External" /><Relationship Id="rId71" Type="http://schemas.openxmlformats.org/officeDocument/2006/relationships/hyperlink" Target="https://podminky.urs.cz/item/CS_URS_2023_01/998726211" TargetMode="External" /><Relationship Id="rId7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741112061" TargetMode="External" /><Relationship Id="rId2" Type="http://schemas.openxmlformats.org/officeDocument/2006/relationships/hyperlink" Target="https://podminky.urs.cz/item/CS_URS_2023_01/741122005" TargetMode="External" /><Relationship Id="rId3" Type="http://schemas.openxmlformats.org/officeDocument/2006/relationships/hyperlink" Target="https://podminky.urs.cz/item/CS_URS_2023_01/741310001" TargetMode="External" /><Relationship Id="rId4" Type="http://schemas.openxmlformats.org/officeDocument/2006/relationships/hyperlink" Target="https://podminky.urs.cz/item/CS_URS_2023_01/741310022" TargetMode="External" /><Relationship Id="rId5" Type="http://schemas.openxmlformats.org/officeDocument/2006/relationships/hyperlink" Target="https://podminky.urs.cz/item/CS_URS_2023_01/741310025" TargetMode="External" /><Relationship Id="rId6" Type="http://schemas.openxmlformats.org/officeDocument/2006/relationships/hyperlink" Target="https://podminky.urs.cz/item/CS_URS_2023_01/220260102" TargetMode="External" /><Relationship Id="rId7" Type="http://schemas.openxmlformats.org/officeDocument/2006/relationships/hyperlink" Target="https://podminky.urs.cz/item/CS_URS_2023_01/741313001" TargetMode="External" /><Relationship Id="rId8" Type="http://schemas.openxmlformats.org/officeDocument/2006/relationships/hyperlink" Target="https://podminky.urs.cz/item/CS_URS_2023_01/741313003" TargetMode="External" /><Relationship Id="rId9" Type="http://schemas.openxmlformats.org/officeDocument/2006/relationships/hyperlink" Target="https://podminky.urs.cz/item/CS_URS_2023_01/741372021" TargetMode="External" /><Relationship Id="rId10" Type="http://schemas.openxmlformats.org/officeDocument/2006/relationships/hyperlink" Target="https://podminky.urs.cz/item/CS_URS_2023_01/741372062" TargetMode="External" /><Relationship Id="rId11" Type="http://schemas.openxmlformats.org/officeDocument/2006/relationships/hyperlink" Target="https://podminky.urs.cz/item/CS_URS_2023_01/741372112" TargetMode="External" /><Relationship Id="rId12" Type="http://schemas.openxmlformats.org/officeDocument/2006/relationships/hyperlink" Target="https://podminky.urs.cz/item/CS_URS_2023_01/741410072" TargetMode="External" /><Relationship Id="rId13" Type="http://schemas.openxmlformats.org/officeDocument/2006/relationships/hyperlink" Target="https://podminky.urs.cz/item/CS_URS_2023_01/741810002" TargetMode="External" /><Relationship Id="rId14" Type="http://schemas.openxmlformats.org/officeDocument/2006/relationships/hyperlink" Target="https://podminky.urs.cz/item/CS_URS_2023_01/998741201" TargetMode="External" /><Relationship Id="rId15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010001000" TargetMode="External" /><Relationship Id="rId2" Type="http://schemas.openxmlformats.org/officeDocument/2006/relationships/hyperlink" Target="https://podminky.urs.cz/item/CS_URS_2023_01/034303000" TargetMode="External" /><Relationship Id="rId3" Type="http://schemas.openxmlformats.org/officeDocument/2006/relationships/hyperlink" Target="https://podminky.urs.cz/item/CS_URS_2022_01/034503000.1" TargetMode="External" /><Relationship Id="rId4" Type="http://schemas.openxmlformats.org/officeDocument/2006/relationships/hyperlink" Target="https://podminky.urs.cz/item/CS_URS_2023_01/035103001" TargetMode="External" /><Relationship Id="rId5" Type="http://schemas.openxmlformats.org/officeDocument/2006/relationships/hyperlink" Target="https://podminky.urs.cz/item/CS_URS_2023_01/045002000" TargetMode="External" /><Relationship Id="rId6" Type="http://schemas.openxmlformats.org/officeDocument/2006/relationships/hyperlink" Target="https://podminky.urs.cz/item/CS_URS_2023_01/071002000" TargetMode="External" /><Relationship Id="rId7" Type="http://schemas.openxmlformats.org/officeDocument/2006/relationships/hyperlink" Target="https://podminky.urs.cz/item/CS_URS_2023_01/094104000" TargetMode="External" /><Relationship Id="rId8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97"/>
      <c r="AS2" s="297"/>
      <c r="AT2" s="297"/>
      <c r="AU2" s="297"/>
      <c r="AV2" s="297"/>
      <c r="AW2" s="297"/>
      <c r="AX2" s="297"/>
      <c r="AY2" s="297"/>
      <c r="AZ2" s="297"/>
      <c r="BA2" s="297"/>
      <c r="BB2" s="297"/>
      <c r="BC2" s="297"/>
      <c r="BD2" s="297"/>
      <c r="BE2" s="297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81" t="s">
        <v>14</v>
      </c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N5" s="282"/>
      <c r="AO5" s="282"/>
      <c r="AP5" s="22"/>
      <c r="AQ5" s="22"/>
      <c r="AR5" s="20"/>
      <c r="BE5" s="278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83" t="s">
        <v>17</v>
      </c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2"/>
      <c r="AQ6" s="22"/>
      <c r="AR6" s="20"/>
      <c r="BE6" s="279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79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79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79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79"/>
      <c r="BS10" s="17" t="s">
        <v>6</v>
      </c>
    </row>
    <row r="11" spans="2:71" s="1" customFormat="1" ht="18.4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279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79"/>
      <c r="BS12" s="17" t="s">
        <v>6</v>
      </c>
    </row>
    <row r="13" spans="2:71" s="1" customFormat="1" ht="12" customHeight="1">
      <c r="B13" s="21"/>
      <c r="C13" s="22"/>
      <c r="D13" s="29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28</v>
      </c>
      <c r="AO13" s="22"/>
      <c r="AP13" s="22"/>
      <c r="AQ13" s="22"/>
      <c r="AR13" s="20"/>
      <c r="BE13" s="279"/>
      <c r="BS13" s="17" t="s">
        <v>6</v>
      </c>
    </row>
    <row r="14" spans="2:71" ht="12.75">
      <c r="B14" s="21"/>
      <c r="C14" s="22"/>
      <c r="D14" s="22"/>
      <c r="E14" s="284" t="s">
        <v>28</v>
      </c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9" t="s">
        <v>26</v>
      </c>
      <c r="AL14" s="22"/>
      <c r="AM14" s="22"/>
      <c r="AN14" s="31" t="s">
        <v>28</v>
      </c>
      <c r="AO14" s="22"/>
      <c r="AP14" s="22"/>
      <c r="AQ14" s="22"/>
      <c r="AR14" s="20"/>
      <c r="BE14" s="279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79"/>
      <c r="BS15" s="17" t="s">
        <v>4</v>
      </c>
    </row>
    <row r="16" spans="2:71" s="1" customFormat="1" ht="12" customHeight="1">
      <c r="B16" s="21"/>
      <c r="C16" s="22"/>
      <c r="D16" s="29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79"/>
      <c r="BS16" s="17" t="s">
        <v>4</v>
      </c>
    </row>
    <row r="17" spans="2:71" s="1" customFormat="1" ht="18.4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279"/>
      <c r="BS17" s="17" t="s">
        <v>30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79"/>
      <c r="BS18" s="17" t="s">
        <v>6</v>
      </c>
    </row>
    <row r="19" spans="2:71" s="1" customFormat="1" ht="12" customHeight="1">
      <c r="B19" s="21"/>
      <c r="C19" s="22"/>
      <c r="D19" s="29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79"/>
      <c r="BS19" s="17" t="s">
        <v>6</v>
      </c>
    </row>
    <row r="20" spans="2:71" s="1" customFormat="1" ht="18.4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279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79"/>
    </row>
    <row r="22" spans="2:57" s="1" customFormat="1" ht="12" customHeight="1">
      <c r="B22" s="21"/>
      <c r="C22" s="22"/>
      <c r="D22" s="29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79"/>
    </row>
    <row r="23" spans="2:57" s="1" customFormat="1" ht="16.5" customHeight="1">
      <c r="B23" s="21"/>
      <c r="C23" s="22"/>
      <c r="D23" s="22"/>
      <c r="E23" s="286" t="s">
        <v>1</v>
      </c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6"/>
      <c r="AL23" s="286"/>
      <c r="AM23" s="286"/>
      <c r="AN23" s="286"/>
      <c r="AO23" s="22"/>
      <c r="AP23" s="22"/>
      <c r="AQ23" s="22"/>
      <c r="AR23" s="20"/>
      <c r="BE23" s="279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79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79"/>
    </row>
    <row r="26" spans="1:57" s="2" customFormat="1" ht="25.9" customHeight="1">
      <c r="A26" s="34"/>
      <c r="B26" s="35"/>
      <c r="C26" s="36"/>
      <c r="D26" s="37" t="s">
        <v>33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87">
        <f>ROUND(AG94,2)</f>
        <v>0</v>
      </c>
      <c r="AL26" s="288"/>
      <c r="AM26" s="288"/>
      <c r="AN26" s="288"/>
      <c r="AO26" s="288"/>
      <c r="AP26" s="36"/>
      <c r="AQ26" s="36"/>
      <c r="AR26" s="39"/>
      <c r="BE26" s="279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79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89" t="s">
        <v>34</v>
      </c>
      <c r="M28" s="289"/>
      <c r="N28" s="289"/>
      <c r="O28" s="289"/>
      <c r="P28" s="289"/>
      <c r="Q28" s="36"/>
      <c r="R28" s="36"/>
      <c r="S28" s="36"/>
      <c r="T28" s="36"/>
      <c r="U28" s="36"/>
      <c r="V28" s="36"/>
      <c r="W28" s="289" t="s">
        <v>35</v>
      </c>
      <c r="X28" s="289"/>
      <c r="Y28" s="289"/>
      <c r="Z28" s="289"/>
      <c r="AA28" s="289"/>
      <c r="AB28" s="289"/>
      <c r="AC28" s="289"/>
      <c r="AD28" s="289"/>
      <c r="AE28" s="289"/>
      <c r="AF28" s="36"/>
      <c r="AG28" s="36"/>
      <c r="AH28" s="36"/>
      <c r="AI28" s="36"/>
      <c r="AJ28" s="36"/>
      <c r="AK28" s="289" t="s">
        <v>36</v>
      </c>
      <c r="AL28" s="289"/>
      <c r="AM28" s="289"/>
      <c r="AN28" s="289"/>
      <c r="AO28" s="289"/>
      <c r="AP28" s="36"/>
      <c r="AQ28" s="36"/>
      <c r="AR28" s="39"/>
      <c r="BE28" s="279"/>
    </row>
    <row r="29" spans="2:57" s="3" customFormat="1" ht="14.45" customHeight="1">
      <c r="B29" s="40"/>
      <c r="C29" s="41"/>
      <c r="D29" s="29" t="s">
        <v>37</v>
      </c>
      <c r="E29" s="41"/>
      <c r="F29" s="29" t="s">
        <v>38</v>
      </c>
      <c r="G29" s="41"/>
      <c r="H29" s="41"/>
      <c r="I29" s="41"/>
      <c r="J29" s="41"/>
      <c r="K29" s="41"/>
      <c r="L29" s="292">
        <v>0.21</v>
      </c>
      <c r="M29" s="291"/>
      <c r="N29" s="291"/>
      <c r="O29" s="291"/>
      <c r="P29" s="291"/>
      <c r="Q29" s="41"/>
      <c r="R29" s="41"/>
      <c r="S29" s="41"/>
      <c r="T29" s="41"/>
      <c r="U29" s="41"/>
      <c r="V29" s="41"/>
      <c r="W29" s="290">
        <f>ROUND(AZ94,2)</f>
        <v>0</v>
      </c>
      <c r="X29" s="291"/>
      <c r="Y29" s="291"/>
      <c r="Z29" s="291"/>
      <c r="AA29" s="291"/>
      <c r="AB29" s="291"/>
      <c r="AC29" s="291"/>
      <c r="AD29" s="291"/>
      <c r="AE29" s="291"/>
      <c r="AF29" s="41"/>
      <c r="AG29" s="41"/>
      <c r="AH29" s="41"/>
      <c r="AI29" s="41"/>
      <c r="AJ29" s="41"/>
      <c r="AK29" s="290">
        <f>ROUND(AV94,2)</f>
        <v>0</v>
      </c>
      <c r="AL29" s="291"/>
      <c r="AM29" s="291"/>
      <c r="AN29" s="291"/>
      <c r="AO29" s="291"/>
      <c r="AP29" s="41"/>
      <c r="AQ29" s="41"/>
      <c r="AR29" s="42"/>
      <c r="BE29" s="280"/>
    </row>
    <row r="30" spans="2:57" s="3" customFormat="1" ht="14.45" customHeight="1">
      <c r="B30" s="40"/>
      <c r="C30" s="41"/>
      <c r="D30" s="41"/>
      <c r="E30" s="41"/>
      <c r="F30" s="29" t="s">
        <v>39</v>
      </c>
      <c r="G30" s="41"/>
      <c r="H30" s="41"/>
      <c r="I30" s="41"/>
      <c r="J30" s="41"/>
      <c r="K30" s="41"/>
      <c r="L30" s="292">
        <v>0.15</v>
      </c>
      <c r="M30" s="291"/>
      <c r="N30" s="291"/>
      <c r="O30" s="291"/>
      <c r="P30" s="291"/>
      <c r="Q30" s="41"/>
      <c r="R30" s="41"/>
      <c r="S30" s="41"/>
      <c r="T30" s="41"/>
      <c r="U30" s="41"/>
      <c r="V30" s="41"/>
      <c r="W30" s="290">
        <f>ROUND(BA94,2)</f>
        <v>0</v>
      </c>
      <c r="X30" s="291"/>
      <c r="Y30" s="291"/>
      <c r="Z30" s="291"/>
      <c r="AA30" s="291"/>
      <c r="AB30" s="291"/>
      <c r="AC30" s="291"/>
      <c r="AD30" s="291"/>
      <c r="AE30" s="291"/>
      <c r="AF30" s="41"/>
      <c r="AG30" s="41"/>
      <c r="AH30" s="41"/>
      <c r="AI30" s="41"/>
      <c r="AJ30" s="41"/>
      <c r="AK30" s="290">
        <f>ROUND(AW94,2)</f>
        <v>0</v>
      </c>
      <c r="AL30" s="291"/>
      <c r="AM30" s="291"/>
      <c r="AN30" s="291"/>
      <c r="AO30" s="291"/>
      <c r="AP30" s="41"/>
      <c r="AQ30" s="41"/>
      <c r="AR30" s="42"/>
      <c r="BE30" s="280"/>
    </row>
    <row r="31" spans="2:57" s="3" customFormat="1" ht="14.45" customHeight="1" hidden="1">
      <c r="B31" s="40"/>
      <c r="C31" s="41"/>
      <c r="D31" s="41"/>
      <c r="E31" s="41"/>
      <c r="F31" s="29" t="s">
        <v>40</v>
      </c>
      <c r="G31" s="41"/>
      <c r="H31" s="41"/>
      <c r="I31" s="41"/>
      <c r="J31" s="41"/>
      <c r="K31" s="41"/>
      <c r="L31" s="292">
        <v>0.21</v>
      </c>
      <c r="M31" s="291"/>
      <c r="N31" s="291"/>
      <c r="O31" s="291"/>
      <c r="P31" s="291"/>
      <c r="Q31" s="41"/>
      <c r="R31" s="41"/>
      <c r="S31" s="41"/>
      <c r="T31" s="41"/>
      <c r="U31" s="41"/>
      <c r="V31" s="41"/>
      <c r="W31" s="290">
        <f>ROUND(BB94,2)</f>
        <v>0</v>
      </c>
      <c r="X31" s="291"/>
      <c r="Y31" s="291"/>
      <c r="Z31" s="291"/>
      <c r="AA31" s="291"/>
      <c r="AB31" s="291"/>
      <c r="AC31" s="291"/>
      <c r="AD31" s="291"/>
      <c r="AE31" s="291"/>
      <c r="AF31" s="41"/>
      <c r="AG31" s="41"/>
      <c r="AH31" s="41"/>
      <c r="AI31" s="41"/>
      <c r="AJ31" s="41"/>
      <c r="AK31" s="290">
        <v>0</v>
      </c>
      <c r="AL31" s="291"/>
      <c r="AM31" s="291"/>
      <c r="AN31" s="291"/>
      <c r="AO31" s="291"/>
      <c r="AP31" s="41"/>
      <c r="AQ31" s="41"/>
      <c r="AR31" s="42"/>
      <c r="BE31" s="280"/>
    </row>
    <row r="32" spans="2:57" s="3" customFormat="1" ht="14.45" customHeight="1" hidden="1">
      <c r="B32" s="40"/>
      <c r="C32" s="41"/>
      <c r="D32" s="41"/>
      <c r="E32" s="41"/>
      <c r="F32" s="29" t="s">
        <v>41</v>
      </c>
      <c r="G32" s="41"/>
      <c r="H32" s="41"/>
      <c r="I32" s="41"/>
      <c r="J32" s="41"/>
      <c r="K32" s="41"/>
      <c r="L32" s="292">
        <v>0.15</v>
      </c>
      <c r="M32" s="291"/>
      <c r="N32" s="291"/>
      <c r="O32" s="291"/>
      <c r="P32" s="291"/>
      <c r="Q32" s="41"/>
      <c r="R32" s="41"/>
      <c r="S32" s="41"/>
      <c r="T32" s="41"/>
      <c r="U32" s="41"/>
      <c r="V32" s="41"/>
      <c r="W32" s="290">
        <f>ROUND(BC94,2)</f>
        <v>0</v>
      </c>
      <c r="X32" s="291"/>
      <c r="Y32" s="291"/>
      <c r="Z32" s="291"/>
      <c r="AA32" s="291"/>
      <c r="AB32" s="291"/>
      <c r="AC32" s="291"/>
      <c r="AD32" s="291"/>
      <c r="AE32" s="291"/>
      <c r="AF32" s="41"/>
      <c r="AG32" s="41"/>
      <c r="AH32" s="41"/>
      <c r="AI32" s="41"/>
      <c r="AJ32" s="41"/>
      <c r="AK32" s="290">
        <v>0</v>
      </c>
      <c r="AL32" s="291"/>
      <c r="AM32" s="291"/>
      <c r="AN32" s="291"/>
      <c r="AO32" s="291"/>
      <c r="AP32" s="41"/>
      <c r="AQ32" s="41"/>
      <c r="AR32" s="42"/>
      <c r="BE32" s="280"/>
    </row>
    <row r="33" spans="2:57" s="3" customFormat="1" ht="14.45" customHeight="1" hidden="1">
      <c r="B33" s="40"/>
      <c r="C33" s="41"/>
      <c r="D33" s="41"/>
      <c r="E33" s="41"/>
      <c r="F33" s="29" t="s">
        <v>42</v>
      </c>
      <c r="G33" s="41"/>
      <c r="H33" s="41"/>
      <c r="I33" s="41"/>
      <c r="J33" s="41"/>
      <c r="K33" s="41"/>
      <c r="L33" s="292">
        <v>0</v>
      </c>
      <c r="M33" s="291"/>
      <c r="N33" s="291"/>
      <c r="O33" s="291"/>
      <c r="P33" s="291"/>
      <c r="Q33" s="41"/>
      <c r="R33" s="41"/>
      <c r="S33" s="41"/>
      <c r="T33" s="41"/>
      <c r="U33" s="41"/>
      <c r="V33" s="41"/>
      <c r="W33" s="290">
        <f>ROUND(BD94,2)</f>
        <v>0</v>
      </c>
      <c r="X33" s="291"/>
      <c r="Y33" s="291"/>
      <c r="Z33" s="291"/>
      <c r="AA33" s="291"/>
      <c r="AB33" s="291"/>
      <c r="AC33" s="291"/>
      <c r="AD33" s="291"/>
      <c r="AE33" s="291"/>
      <c r="AF33" s="41"/>
      <c r="AG33" s="41"/>
      <c r="AH33" s="41"/>
      <c r="AI33" s="41"/>
      <c r="AJ33" s="41"/>
      <c r="AK33" s="290">
        <v>0</v>
      </c>
      <c r="AL33" s="291"/>
      <c r="AM33" s="291"/>
      <c r="AN33" s="291"/>
      <c r="AO33" s="291"/>
      <c r="AP33" s="41"/>
      <c r="AQ33" s="41"/>
      <c r="AR33" s="42"/>
      <c r="BE33" s="280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79"/>
    </row>
    <row r="35" spans="1:57" s="2" customFormat="1" ht="25.9" customHeight="1">
      <c r="A35" s="34"/>
      <c r="B35" s="35"/>
      <c r="C35" s="43"/>
      <c r="D35" s="44" t="s">
        <v>43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44</v>
      </c>
      <c r="U35" s="45"/>
      <c r="V35" s="45"/>
      <c r="W35" s="45"/>
      <c r="X35" s="296" t="s">
        <v>45</v>
      </c>
      <c r="Y35" s="294"/>
      <c r="Z35" s="294"/>
      <c r="AA35" s="294"/>
      <c r="AB35" s="294"/>
      <c r="AC35" s="45"/>
      <c r="AD35" s="45"/>
      <c r="AE35" s="45"/>
      <c r="AF35" s="45"/>
      <c r="AG35" s="45"/>
      <c r="AH35" s="45"/>
      <c r="AI35" s="45"/>
      <c r="AJ35" s="45"/>
      <c r="AK35" s="293">
        <f>SUM(AK26:AK33)</f>
        <v>0</v>
      </c>
      <c r="AL35" s="294"/>
      <c r="AM35" s="294"/>
      <c r="AN35" s="294"/>
      <c r="AO35" s="295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46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47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48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49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48</v>
      </c>
      <c r="AI60" s="38"/>
      <c r="AJ60" s="38"/>
      <c r="AK60" s="38"/>
      <c r="AL60" s="38"/>
      <c r="AM60" s="52" t="s">
        <v>49</v>
      </c>
      <c r="AN60" s="38"/>
      <c r="AO60" s="38"/>
      <c r="AP60" s="36"/>
      <c r="AQ60" s="36"/>
      <c r="AR60" s="39"/>
      <c r="BE60" s="34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50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51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48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49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48</v>
      </c>
      <c r="AI75" s="38"/>
      <c r="AJ75" s="38"/>
      <c r="AK75" s="38"/>
      <c r="AL75" s="38"/>
      <c r="AM75" s="52" t="s">
        <v>49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52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2023-017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57" t="str">
        <f>K6</f>
        <v>Navýšení kapacity MŚ 17.listopadu v Kopřivnici (3)</v>
      </c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8"/>
      <c r="Y85" s="258"/>
      <c r="Z85" s="258"/>
      <c r="AA85" s="258"/>
      <c r="AB85" s="258"/>
      <c r="AC85" s="258"/>
      <c r="AD85" s="258"/>
      <c r="AE85" s="258"/>
      <c r="AF85" s="258"/>
      <c r="AG85" s="258"/>
      <c r="AH85" s="258"/>
      <c r="AI85" s="258"/>
      <c r="AJ85" s="258"/>
      <c r="AK85" s="258"/>
      <c r="AL85" s="258"/>
      <c r="AM85" s="258"/>
      <c r="AN85" s="258"/>
      <c r="AO85" s="258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59" t="str">
        <f>IF(AN8="","",AN8)</f>
        <v>7. 3. 2023</v>
      </c>
      <c r="AN87" s="259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2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29</v>
      </c>
      <c r="AJ89" s="36"/>
      <c r="AK89" s="36"/>
      <c r="AL89" s="36"/>
      <c r="AM89" s="260" t="str">
        <f>IF(E17="","",E17)</f>
        <v xml:space="preserve"> </v>
      </c>
      <c r="AN89" s="261"/>
      <c r="AO89" s="261"/>
      <c r="AP89" s="261"/>
      <c r="AQ89" s="36"/>
      <c r="AR89" s="39"/>
      <c r="AS89" s="262" t="s">
        <v>53</v>
      </c>
      <c r="AT89" s="263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27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31</v>
      </c>
      <c r="AJ90" s="36"/>
      <c r="AK90" s="36"/>
      <c r="AL90" s="36"/>
      <c r="AM90" s="260" t="str">
        <f>IF(E20="","",E20)</f>
        <v xml:space="preserve"> </v>
      </c>
      <c r="AN90" s="261"/>
      <c r="AO90" s="261"/>
      <c r="AP90" s="261"/>
      <c r="AQ90" s="36"/>
      <c r="AR90" s="39"/>
      <c r="AS90" s="264"/>
      <c r="AT90" s="265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66"/>
      <c r="AT91" s="267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68" t="s">
        <v>54</v>
      </c>
      <c r="D92" s="269"/>
      <c r="E92" s="269"/>
      <c r="F92" s="269"/>
      <c r="G92" s="269"/>
      <c r="H92" s="73"/>
      <c r="I92" s="271" t="s">
        <v>55</v>
      </c>
      <c r="J92" s="269"/>
      <c r="K92" s="269"/>
      <c r="L92" s="269"/>
      <c r="M92" s="269"/>
      <c r="N92" s="269"/>
      <c r="O92" s="269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  <c r="AA92" s="269"/>
      <c r="AB92" s="269"/>
      <c r="AC92" s="269"/>
      <c r="AD92" s="269"/>
      <c r="AE92" s="269"/>
      <c r="AF92" s="269"/>
      <c r="AG92" s="270" t="s">
        <v>56</v>
      </c>
      <c r="AH92" s="269"/>
      <c r="AI92" s="269"/>
      <c r="AJ92" s="269"/>
      <c r="AK92" s="269"/>
      <c r="AL92" s="269"/>
      <c r="AM92" s="269"/>
      <c r="AN92" s="271" t="s">
        <v>57</v>
      </c>
      <c r="AO92" s="269"/>
      <c r="AP92" s="272"/>
      <c r="AQ92" s="74" t="s">
        <v>58</v>
      </c>
      <c r="AR92" s="39"/>
      <c r="AS92" s="75" t="s">
        <v>59</v>
      </c>
      <c r="AT92" s="76" t="s">
        <v>60</v>
      </c>
      <c r="AU92" s="76" t="s">
        <v>61</v>
      </c>
      <c r="AV92" s="76" t="s">
        <v>62</v>
      </c>
      <c r="AW92" s="76" t="s">
        <v>63</v>
      </c>
      <c r="AX92" s="76" t="s">
        <v>64</v>
      </c>
      <c r="AY92" s="76" t="s">
        <v>65</v>
      </c>
      <c r="AZ92" s="76" t="s">
        <v>66</v>
      </c>
      <c r="BA92" s="76" t="s">
        <v>67</v>
      </c>
      <c r="BB92" s="76" t="s">
        <v>68</v>
      </c>
      <c r="BC92" s="76" t="s">
        <v>69</v>
      </c>
      <c r="BD92" s="77" t="s">
        <v>70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71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76">
        <f>ROUND(SUM(AG95:AG98),2)</f>
        <v>0</v>
      </c>
      <c r="AH94" s="276"/>
      <c r="AI94" s="276"/>
      <c r="AJ94" s="276"/>
      <c r="AK94" s="276"/>
      <c r="AL94" s="276"/>
      <c r="AM94" s="276"/>
      <c r="AN94" s="277">
        <f>SUM(AG94,AT94)</f>
        <v>0</v>
      </c>
      <c r="AO94" s="277"/>
      <c r="AP94" s="277"/>
      <c r="AQ94" s="85" t="s">
        <v>1</v>
      </c>
      <c r="AR94" s="86"/>
      <c r="AS94" s="87">
        <f>ROUND(SUM(AS95:AS98),2)</f>
        <v>0</v>
      </c>
      <c r="AT94" s="88">
        <f>ROUND(SUM(AV94:AW94),2)</f>
        <v>0</v>
      </c>
      <c r="AU94" s="89">
        <f>ROUND(SUM(AU95:AU98),5)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ROUND(SUM(AZ95:AZ98),2)</f>
        <v>0</v>
      </c>
      <c r="BA94" s="88">
        <f>ROUND(SUM(BA95:BA98),2)</f>
        <v>0</v>
      </c>
      <c r="BB94" s="88">
        <f>ROUND(SUM(BB95:BB98),2)</f>
        <v>0</v>
      </c>
      <c r="BC94" s="88">
        <f>ROUND(SUM(BC95:BC98),2)</f>
        <v>0</v>
      </c>
      <c r="BD94" s="90">
        <f>ROUND(SUM(BD95:BD98),2)</f>
        <v>0</v>
      </c>
      <c r="BS94" s="91" t="s">
        <v>72</v>
      </c>
      <c r="BT94" s="91" t="s">
        <v>73</v>
      </c>
      <c r="BU94" s="92" t="s">
        <v>74</v>
      </c>
      <c r="BV94" s="91" t="s">
        <v>75</v>
      </c>
      <c r="BW94" s="91" t="s">
        <v>5</v>
      </c>
      <c r="BX94" s="91" t="s">
        <v>76</v>
      </c>
      <c r="CL94" s="91" t="s">
        <v>1</v>
      </c>
    </row>
    <row r="95" spans="1:91" s="7" customFormat="1" ht="16.5" customHeight="1">
      <c r="A95" s="93" t="s">
        <v>77</v>
      </c>
      <c r="B95" s="94"/>
      <c r="C95" s="95"/>
      <c r="D95" s="273" t="s">
        <v>78</v>
      </c>
      <c r="E95" s="273"/>
      <c r="F95" s="273"/>
      <c r="G95" s="273"/>
      <c r="H95" s="273"/>
      <c r="I95" s="96"/>
      <c r="J95" s="273" t="s">
        <v>79</v>
      </c>
      <c r="K95" s="273"/>
      <c r="L95" s="273"/>
      <c r="M95" s="273"/>
      <c r="N95" s="273"/>
      <c r="O95" s="273"/>
      <c r="P95" s="273"/>
      <c r="Q95" s="273"/>
      <c r="R95" s="273"/>
      <c r="S95" s="273"/>
      <c r="T95" s="273"/>
      <c r="U95" s="273"/>
      <c r="V95" s="273"/>
      <c r="W95" s="273"/>
      <c r="X95" s="273"/>
      <c r="Y95" s="273"/>
      <c r="Z95" s="273"/>
      <c r="AA95" s="273"/>
      <c r="AB95" s="273"/>
      <c r="AC95" s="273"/>
      <c r="AD95" s="273"/>
      <c r="AE95" s="273"/>
      <c r="AF95" s="273"/>
      <c r="AG95" s="274">
        <f>'1 - Stavební práce'!J30</f>
        <v>0</v>
      </c>
      <c r="AH95" s="275"/>
      <c r="AI95" s="275"/>
      <c r="AJ95" s="275"/>
      <c r="AK95" s="275"/>
      <c r="AL95" s="275"/>
      <c r="AM95" s="275"/>
      <c r="AN95" s="274">
        <f>SUM(AG95,AT95)</f>
        <v>0</v>
      </c>
      <c r="AO95" s="275"/>
      <c r="AP95" s="275"/>
      <c r="AQ95" s="97" t="s">
        <v>80</v>
      </c>
      <c r="AR95" s="98"/>
      <c r="AS95" s="99">
        <v>0</v>
      </c>
      <c r="AT95" s="100">
        <f>ROUND(SUM(AV95:AW95),2)</f>
        <v>0</v>
      </c>
      <c r="AU95" s="101">
        <f>'1 - Stavební práce'!P135</f>
        <v>0</v>
      </c>
      <c r="AV95" s="100">
        <f>'1 - Stavební práce'!J33</f>
        <v>0</v>
      </c>
      <c r="AW95" s="100">
        <f>'1 - Stavební práce'!J34</f>
        <v>0</v>
      </c>
      <c r="AX95" s="100">
        <f>'1 - Stavební práce'!J35</f>
        <v>0</v>
      </c>
      <c r="AY95" s="100">
        <f>'1 - Stavební práce'!J36</f>
        <v>0</v>
      </c>
      <c r="AZ95" s="100">
        <f>'1 - Stavební práce'!F33</f>
        <v>0</v>
      </c>
      <c r="BA95" s="100">
        <f>'1 - Stavební práce'!F34</f>
        <v>0</v>
      </c>
      <c r="BB95" s="100">
        <f>'1 - Stavební práce'!F35</f>
        <v>0</v>
      </c>
      <c r="BC95" s="100">
        <f>'1 - Stavební práce'!F36</f>
        <v>0</v>
      </c>
      <c r="BD95" s="102">
        <f>'1 - Stavební práce'!F37</f>
        <v>0</v>
      </c>
      <c r="BT95" s="103" t="s">
        <v>78</v>
      </c>
      <c r="BV95" s="103" t="s">
        <v>75</v>
      </c>
      <c r="BW95" s="103" t="s">
        <v>81</v>
      </c>
      <c r="BX95" s="103" t="s">
        <v>5</v>
      </c>
      <c r="CL95" s="103" t="s">
        <v>1</v>
      </c>
      <c r="CM95" s="103" t="s">
        <v>82</v>
      </c>
    </row>
    <row r="96" spans="1:91" s="7" customFormat="1" ht="16.5" customHeight="1">
      <c r="A96" s="93" t="s">
        <v>77</v>
      </c>
      <c r="B96" s="94"/>
      <c r="C96" s="95"/>
      <c r="D96" s="273" t="s">
        <v>82</v>
      </c>
      <c r="E96" s="273"/>
      <c r="F96" s="273"/>
      <c r="G96" s="273"/>
      <c r="H96" s="273"/>
      <c r="I96" s="96"/>
      <c r="J96" s="273" t="s">
        <v>83</v>
      </c>
      <c r="K96" s="273"/>
      <c r="L96" s="273"/>
      <c r="M96" s="273"/>
      <c r="N96" s="273"/>
      <c r="O96" s="273"/>
      <c r="P96" s="273"/>
      <c r="Q96" s="273"/>
      <c r="R96" s="273"/>
      <c r="S96" s="273"/>
      <c r="T96" s="273"/>
      <c r="U96" s="273"/>
      <c r="V96" s="273"/>
      <c r="W96" s="273"/>
      <c r="X96" s="273"/>
      <c r="Y96" s="273"/>
      <c r="Z96" s="273"/>
      <c r="AA96" s="273"/>
      <c r="AB96" s="273"/>
      <c r="AC96" s="273"/>
      <c r="AD96" s="273"/>
      <c r="AE96" s="273"/>
      <c r="AF96" s="273"/>
      <c r="AG96" s="274">
        <f>'2 - Zdravotechnika'!J30</f>
        <v>0</v>
      </c>
      <c r="AH96" s="275"/>
      <c r="AI96" s="275"/>
      <c r="AJ96" s="275"/>
      <c r="AK96" s="275"/>
      <c r="AL96" s="275"/>
      <c r="AM96" s="275"/>
      <c r="AN96" s="274">
        <f>SUM(AG96,AT96)</f>
        <v>0</v>
      </c>
      <c r="AO96" s="275"/>
      <c r="AP96" s="275"/>
      <c r="AQ96" s="97" t="s">
        <v>80</v>
      </c>
      <c r="AR96" s="98"/>
      <c r="AS96" s="99">
        <v>0</v>
      </c>
      <c r="AT96" s="100">
        <f>ROUND(SUM(AV96:AW96),2)</f>
        <v>0</v>
      </c>
      <c r="AU96" s="101">
        <f>'2 - Zdravotechnika'!P130</f>
        <v>0</v>
      </c>
      <c r="AV96" s="100">
        <f>'2 - Zdravotechnika'!J33</f>
        <v>0</v>
      </c>
      <c r="AW96" s="100">
        <f>'2 - Zdravotechnika'!J34</f>
        <v>0</v>
      </c>
      <c r="AX96" s="100">
        <f>'2 - Zdravotechnika'!J35</f>
        <v>0</v>
      </c>
      <c r="AY96" s="100">
        <f>'2 - Zdravotechnika'!J36</f>
        <v>0</v>
      </c>
      <c r="AZ96" s="100">
        <f>'2 - Zdravotechnika'!F33</f>
        <v>0</v>
      </c>
      <c r="BA96" s="100">
        <f>'2 - Zdravotechnika'!F34</f>
        <v>0</v>
      </c>
      <c r="BB96" s="100">
        <f>'2 - Zdravotechnika'!F35</f>
        <v>0</v>
      </c>
      <c r="BC96" s="100">
        <f>'2 - Zdravotechnika'!F36</f>
        <v>0</v>
      </c>
      <c r="BD96" s="102">
        <f>'2 - Zdravotechnika'!F37</f>
        <v>0</v>
      </c>
      <c r="BT96" s="103" t="s">
        <v>78</v>
      </c>
      <c r="BV96" s="103" t="s">
        <v>75</v>
      </c>
      <c r="BW96" s="103" t="s">
        <v>84</v>
      </c>
      <c r="BX96" s="103" t="s">
        <v>5</v>
      </c>
      <c r="CL96" s="103" t="s">
        <v>1</v>
      </c>
      <c r="CM96" s="103" t="s">
        <v>82</v>
      </c>
    </row>
    <row r="97" spans="1:91" s="7" customFormat="1" ht="16.5" customHeight="1">
      <c r="A97" s="93" t="s">
        <v>77</v>
      </c>
      <c r="B97" s="94"/>
      <c r="C97" s="95"/>
      <c r="D97" s="273" t="s">
        <v>85</v>
      </c>
      <c r="E97" s="273"/>
      <c r="F97" s="273"/>
      <c r="G97" s="273"/>
      <c r="H97" s="273"/>
      <c r="I97" s="96"/>
      <c r="J97" s="273" t="s">
        <v>86</v>
      </c>
      <c r="K97" s="273"/>
      <c r="L97" s="273"/>
      <c r="M97" s="273"/>
      <c r="N97" s="273"/>
      <c r="O97" s="273"/>
      <c r="P97" s="273"/>
      <c r="Q97" s="273"/>
      <c r="R97" s="273"/>
      <c r="S97" s="273"/>
      <c r="T97" s="273"/>
      <c r="U97" s="273"/>
      <c r="V97" s="273"/>
      <c r="W97" s="273"/>
      <c r="X97" s="273"/>
      <c r="Y97" s="273"/>
      <c r="Z97" s="273"/>
      <c r="AA97" s="273"/>
      <c r="AB97" s="273"/>
      <c r="AC97" s="273"/>
      <c r="AD97" s="273"/>
      <c r="AE97" s="273"/>
      <c r="AF97" s="273"/>
      <c r="AG97" s="274">
        <f>'3 - Elektroinstalace'!J30</f>
        <v>0</v>
      </c>
      <c r="AH97" s="275"/>
      <c r="AI97" s="275"/>
      <c r="AJ97" s="275"/>
      <c r="AK97" s="275"/>
      <c r="AL97" s="275"/>
      <c r="AM97" s="275"/>
      <c r="AN97" s="274">
        <f>SUM(AG97,AT97)</f>
        <v>0</v>
      </c>
      <c r="AO97" s="275"/>
      <c r="AP97" s="275"/>
      <c r="AQ97" s="97" t="s">
        <v>80</v>
      </c>
      <c r="AR97" s="98"/>
      <c r="AS97" s="99">
        <v>0</v>
      </c>
      <c r="AT97" s="100">
        <f>ROUND(SUM(AV97:AW97),2)</f>
        <v>0</v>
      </c>
      <c r="AU97" s="101">
        <f>'3 - Elektroinstalace'!P120</f>
        <v>0</v>
      </c>
      <c r="AV97" s="100">
        <f>'3 - Elektroinstalace'!J33</f>
        <v>0</v>
      </c>
      <c r="AW97" s="100">
        <f>'3 - Elektroinstalace'!J34</f>
        <v>0</v>
      </c>
      <c r="AX97" s="100">
        <f>'3 - Elektroinstalace'!J35</f>
        <v>0</v>
      </c>
      <c r="AY97" s="100">
        <f>'3 - Elektroinstalace'!J36</f>
        <v>0</v>
      </c>
      <c r="AZ97" s="100">
        <f>'3 - Elektroinstalace'!F33</f>
        <v>0</v>
      </c>
      <c r="BA97" s="100">
        <f>'3 - Elektroinstalace'!F34</f>
        <v>0</v>
      </c>
      <c r="BB97" s="100">
        <f>'3 - Elektroinstalace'!F35</f>
        <v>0</v>
      </c>
      <c r="BC97" s="100">
        <f>'3 - Elektroinstalace'!F36</f>
        <v>0</v>
      </c>
      <c r="BD97" s="102">
        <f>'3 - Elektroinstalace'!F37</f>
        <v>0</v>
      </c>
      <c r="BT97" s="103" t="s">
        <v>78</v>
      </c>
      <c r="BV97" s="103" t="s">
        <v>75</v>
      </c>
      <c r="BW97" s="103" t="s">
        <v>87</v>
      </c>
      <c r="BX97" s="103" t="s">
        <v>5</v>
      </c>
      <c r="CL97" s="103" t="s">
        <v>1</v>
      </c>
      <c r="CM97" s="103" t="s">
        <v>82</v>
      </c>
    </row>
    <row r="98" spans="1:91" s="7" customFormat="1" ht="16.5" customHeight="1">
      <c r="A98" s="93" t="s">
        <v>77</v>
      </c>
      <c r="B98" s="94"/>
      <c r="C98" s="95"/>
      <c r="D98" s="273" t="s">
        <v>88</v>
      </c>
      <c r="E98" s="273"/>
      <c r="F98" s="273"/>
      <c r="G98" s="273"/>
      <c r="H98" s="273"/>
      <c r="I98" s="96"/>
      <c r="J98" s="273" t="s">
        <v>89</v>
      </c>
      <c r="K98" s="273"/>
      <c r="L98" s="273"/>
      <c r="M98" s="273"/>
      <c r="N98" s="273"/>
      <c r="O98" s="273"/>
      <c r="P98" s="273"/>
      <c r="Q98" s="273"/>
      <c r="R98" s="273"/>
      <c r="S98" s="273"/>
      <c r="T98" s="273"/>
      <c r="U98" s="273"/>
      <c r="V98" s="273"/>
      <c r="W98" s="273"/>
      <c r="X98" s="273"/>
      <c r="Y98" s="273"/>
      <c r="Z98" s="273"/>
      <c r="AA98" s="273"/>
      <c r="AB98" s="273"/>
      <c r="AC98" s="273"/>
      <c r="AD98" s="273"/>
      <c r="AE98" s="273"/>
      <c r="AF98" s="273"/>
      <c r="AG98" s="274">
        <f>'4 - VRN'!J30</f>
        <v>0</v>
      </c>
      <c r="AH98" s="275"/>
      <c r="AI98" s="275"/>
      <c r="AJ98" s="275"/>
      <c r="AK98" s="275"/>
      <c r="AL98" s="275"/>
      <c r="AM98" s="275"/>
      <c r="AN98" s="274">
        <f>SUM(AG98,AT98)</f>
        <v>0</v>
      </c>
      <c r="AO98" s="275"/>
      <c r="AP98" s="275"/>
      <c r="AQ98" s="97" t="s">
        <v>80</v>
      </c>
      <c r="AR98" s="98"/>
      <c r="AS98" s="104">
        <v>0</v>
      </c>
      <c r="AT98" s="105">
        <f>ROUND(SUM(AV98:AW98),2)</f>
        <v>0</v>
      </c>
      <c r="AU98" s="106">
        <f>'4 - VRN'!P117</f>
        <v>0</v>
      </c>
      <c r="AV98" s="105">
        <f>'4 - VRN'!J33</f>
        <v>0</v>
      </c>
      <c r="AW98" s="105">
        <f>'4 - VRN'!J34</f>
        <v>0</v>
      </c>
      <c r="AX98" s="105">
        <f>'4 - VRN'!J35</f>
        <v>0</v>
      </c>
      <c r="AY98" s="105">
        <f>'4 - VRN'!J36</f>
        <v>0</v>
      </c>
      <c r="AZ98" s="105">
        <f>'4 - VRN'!F33</f>
        <v>0</v>
      </c>
      <c r="BA98" s="105">
        <f>'4 - VRN'!F34</f>
        <v>0</v>
      </c>
      <c r="BB98" s="105">
        <f>'4 - VRN'!F35</f>
        <v>0</v>
      </c>
      <c r="BC98" s="105">
        <f>'4 - VRN'!F36</f>
        <v>0</v>
      </c>
      <c r="BD98" s="107">
        <f>'4 - VRN'!F37</f>
        <v>0</v>
      </c>
      <c r="BT98" s="103" t="s">
        <v>78</v>
      </c>
      <c r="BV98" s="103" t="s">
        <v>75</v>
      </c>
      <c r="BW98" s="103" t="s">
        <v>90</v>
      </c>
      <c r="BX98" s="103" t="s">
        <v>5</v>
      </c>
      <c r="CL98" s="103" t="s">
        <v>1</v>
      </c>
      <c r="CM98" s="103" t="s">
        <v>82</v>
      </c>
    </row>
    <row r="99" spans="1:57" s="2" customFormat="1" ht="30" customHeight="1">
      <c r="A99" s="34"/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9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</row>
    <row r="100" spans="1:57" s="2" customFormat="1" ht="6.95" customHeight="1">
      <c r="A100" s="34"/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39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</row>
  </sheetData>
  <sheetProtection algorithmName="SHA-512" hashValue="xYwttRildFPc7DPwHnyyaH9mvQkagN9GcLzOVxoyw3AAozP47TM2QQbpFeQ+43XaRftsfnHrjuWkw407QoTHug==" saltValue="qVi0UzI+JLNNyxViJRe7fjZ79FMTg8cjAkPolHxtOgSQO5HXyzjlnNdQhA0kf1dA5Yu98vmZUne7O3qvixHGUQ==" spinCount="100000" sheet="1" objects="1" scenarios="1" formatColumns="0" formatRows="0"/>
  <mergeCells count="5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98:AP98"/>
    <mergeCell ref="AG98:AM98"/>
    <mergeCell ref="D98:H98"/>
    <mergeCell ref="J98:AF98"/>
    <mergeCell ref="AG94:AM94"/>
    <mergeCell ref="AN94:AP94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L85:AO85"/>
    <mergeCell ref="AM87:AN87"/>
    <mergeCell ref="AM89:AP89"/>
    <mergeCell ref="AS89:AT91"/>
    <mergeCell ref="AM90:AP90"/>
  </mergeCells>
  <hyperlinks>
    <hyperlink ref="A95" location="'1 - Stavební práce'!C2" display="/"/>
    <hyperlink ref="A96" location="'2 - Zdravotechnika'!C2" display="/"/>
    <hyperlink ref="A97" location="'3 - Elektroinstalace'!C2" display="/"/>
    <hyperlink ref="A98" location="'4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AT2" s="17" t="s">
        <v>81</v>
      </c>
    </row>
    <row r="3" spans="2:46" s="1" customFormat="1" ht="6.95" customHeight="1" hidden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82</v>
      </c>
    </row>
    <row r="4" spans="2:46" s="1" customFormat="1" ht="24.95" customHeight="1" hidden="1">
      <c r="B4" s="20"/>
      <c r="D4" s="110" t="s">
        <v>91</v>
      </c>
      <c r="L4" s="20"/>
      <c r="M4" s="11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12" t="s">
        <v>16</v>
      </c>
      <c r="L6" s="20"/>
    </row>
    <row r="7" spans="2:12" s="1" customFormat="1" ht="16.5" customHeight="1" hidden="1">
      <c r="B7" s="20"/>
      <c r="E7" s="298" t="str">
        <f>'Rekapitulace stavby'!K6</f>
        <v>Navýšení kapacity MŚ 17.listopadu v Kopřivnici (3)</v>
      </c>
      <c r="F7" s="299"/>
      <c r="G7" s="299"/>
      <c r="H7" s="299"/>
      <c r="L7" s="20"/>
    </row>
    <row r="8" spans="1:31" s="2" customFormat="1" ht="12" customHeight="1" hidden="1">
      <c r="A8" s="34"/>
      <c r="B8" s="39"/>
      <c r="C8" s="34"/>
      <c r="D8" s="112" t="s">
        <v>92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 hidden="1">
      <c r="A9" s="34"/>
      <c r="B9" s="39"/>
      <c r="C9" s="34"/>
      <c r="D9" s="34"/>
      <c r="E9" s="300" t="s">
        <v>93</v>
      </c>
      <c r="F9" s="301"/>
      <c r="G9" s="301"/>
      <c r="H9" s="301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 hidden="1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 hidden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 hidden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7. 3. 2023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 hidden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 hidden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 hidden="1">
      <c r="A15" s="34"/>
      <c r="B15" s="39"/>
      <c r="C15" s="34"/>
      <c r="D15" s="34"/>
      <c r="E15" s="113" t="str">
        <f>IF('Rekapitulace stavby'!E11="","",'Rekapitulace stavby'!E11)</f>
        <v xml:space="preserve"> </v>
      </c>
      <c r="F15" s="34"/>
      <c r="G15" s="34"/>
      <c r="H15" s="34"/>
      <c r="I15" s="112" t="s">
        <v>26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 hidden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 hidden="1">
      <c r="A17" s="34"/>
      <c r="B17" s="39"/>
      <c r="C17" s="34"/>
      <c r="D17" s="112" t="s">
        <v>27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 hidden="1">
      <c r="A18" s="34"/>
      <c r="B18" s="39"/>
      <c r="C18" s="34"/>
      <c r="D18" s="34"/>
      <c r="E18" s="302" t="str">
        <f>'Rekapitulace stavby'!E14</f>
        <v>Vyplň údaj</v>
      </c>
      <c r="F18" s="303"/>
      <c r="G18" s="303"/>
      <c r="H18" s="303"/>
      <c r="I18" s="112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 hidden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 hidden="1">
      <c r="A20" s="34"/>
      <c r="B20" s="39"/>
      <c r="C20" s="34"/>
      <c r="D20" s="112" t="s">
        <v>29</v>
      </c>
      <c r="E20" s="34"/>
      <c r="F20" s="34"/>
      <c r="G20" s="34"/>
      <c r="H20" s="34"/>
      <c r="I20" s="112" t="s">
        <v>25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 hidden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26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 hidden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 hidden="1">
      <c r="A23" s="34"/>
      <c r="B23" s="39"/>
      <c r="C23" s="34"/>
      <c r="D23" s="112" t="s">
        <v>31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 hidden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26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 hidden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 hidden="1">
      <c r="A26" s="34"/>
      <c r="B26" s="39"/>
      <c r="C26" s="34"/>
      <c r="D26" s="112" t="s">
        <v>32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 hidden="1">
      <c r="A27" s="115"/>
      <c r="B27" s="116"/>
      <c r="C27" s="115"/>
      <c r="D27" s="115"/>
      <c r="E27" s="304" t="s">
        <v>1</v>
      </c>
      <c r="F27" s="304"/>
      <c r="G27" s="304"/>
      <c r="H27" s="304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 hidden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 hidden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 hidden="1">
      <c r="A30" s="34"/>
      <c r="B30" s="39"/>
      <c r="C30" s="34"/>
      <c r="D30" s="119" t="s">
        <v>33</v>
      </c>
      <c r="E30" s="34"/>
      <c r="F30" s="34"/>
      <c r="G30" s="34"/>
      <c r="H30" s="34"/>
      <c r="I30" s="34"/>
      <c r="J30" s="120">
        <f>ROUND(J135,2)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 hidden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 hidden="1">
      <c r="A32" s="34"/>
      <c r="B32" s="39"/>
      <c r="C32" s="34"/>
      <c r="D32" s="34"/>
      <c r="E32" s="34"/>
      <c r="F32" s="121" t="s">
        <v>35</v>
      </c>
      <c r="G32" s="34"/>
      <c r="H32" s="34"/>
      <c r="I32" s="121" t="s">
        <v>34</v>
      </c>
      <c r="J32" s="121" t="s">
        <v>36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122" t="s">
        <v>37</v>
      </c>
      <c r="E33" s="112" t="s">
        <v>38</v>
      </c>
      <c r="F33" s="123">
        <f>ROUND((SUM(BE135:BE860)),2)</f>
        <v>0</v>
      </c>
      <c r="G33" s="34"/>
      <c r="H33" s="34"/>
      <c r="I33" s="124">
        <v>0.21</v>
      </c>
      <c r="J33" s="123">
        <f>ROUND(((SUM(BE135:BE860))*I33),2)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12" t="s">
        <v>39</v>
      </c>
      <c r="F34" s="123">
        <f>ROUND((SUM(BF135:BF860)),2)</f>
        <v>0</v>
      </c>
      <c r="G34" s="34"/>
      <c r="H34" s="34"/>
      <c r="I34" s="124">
        <v>0.15</v>
      </c>
      <c r="J34" s="123">
        <f>ROUND(((SUM(BF135:BF860))*I34),2)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40</v>
      </c>
      <c r="F35" s="123">
        <f>ROUND((SUM(BG135:BG860)),2)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41</v>
      </c>
      <c r="F36" s="123">
        <f>ROUND((SUM(BH135:BH860)),2)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42</v>
      </c>
      <c r="F37" s="123">
        <f>ROUND((SUM(BI135:BI860)),2)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 hidden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 hidden="1">
      <c r="A39" s="34"/>
      <c r="B39" s="39"/>
      <c r="C39" s="125"/>
      <c r="D39" s="126" t="s">
        <v>43</v>
      </c>
      <c r="E39" s="127"/>
      <c r="F39" s="127"/>
      <c r="G39" s="128" t="s">
        <v>44</v>
      </c>
      <c r="H39" s="129" t="s">
        <v>45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 hidden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 hidden="1">
      <c r="B41" s="20"/>
      <c r="L41" s="20"/>
    </row>
    <row r="42" spans="2:12" s="1" customFormat="1" ht="14.45" customHeight="1" hidden="1">
      <c r="B42" s="20"/>
      <c r="L42" s="20"/>
    </row>
    <row r="43" spans="2:12" s="1" customFormat="1" ht="14.45" customHeight="1" hidden="1">
      <c r="B43" s="20"/>
      <c r="L43" s="20"/>
    </row>
    <row r="44" spans="2:12" s="1" customFormat="1" ht="14.45" customHeight="1" hidden="1">
      <c r="B44" s="20"/>
      <c r="L44" s="20"/>
    </row>
    <row r="45" spans="2:12" s="1" customFormat="1" ht="14.45" customHeight="1" hidden="1">
      <c r="B45" s="20"/>
      <c r="L45" s="20"/>
    </row>
    <row r="46" spans="2:12" s="1" customFormat="1" ht="14.45" customHeight="1" hidden="1">
      <c r="B46" s="20"/>
      <c r="L46" s="20"/>
    </row>
    <row r="47" spans="2:12" s="1" customFormat="1" ht="14.45" customHeight="1" hidden="1">
      <c r="B47" s="20"/>
      <c r="L47" s="20"/>
    </row>
    <row r="48" spans="2:12" s="1" customFormat="1" ht="14.45" customHeight="1" hidden="1">
      <c r="B48" s="20"/>
      <c r="L48" s="20"/>
    </row>
    <row r="49" spans="2:12" s="1" customFormat="1" ht="14.45" customHeight="1" hidden="1">
      <c r="B49" s="20"/>
      <c r="L49" s="20"/>
    </row>
    <row r="50" spans="2:12" s="2" customFormat="1" ht="14.45" customHeight="1" hidden="1">
      <c r="B50" s="51"/>
      <c r="D50" s="132" t="s">
        <v>46</v>
      </c>
      <c r="E50" s="133"/>
      <c r="F50" s="133"/>
      <c r="G50" s="132" t="s">
        <v>47</v>
      </c>
      <c r="H50" s="133"/>
      <c r="I50" s="133"/>
      <c r="J50" s="133"/>
      <c r="K50" s="133"/>
      <c r="L50" s="51"/>
    </row>
    <row r="51" spans="2:12" ht="11.25" hidden="1">
      <c r="B51" s="20"/>
      <c r="L51" s="20"/>
    </row>
    <row r="52" spans="2:12" ht="11.25" hidden="1">
      <c r="B52" s="20"/>
      <c r="L52" s="20"/>
    </row>
    <row r="53" spans="2:12" ht="11.25" hidden="1">
      <c r="B53" s="20"/>
      <c r="L53" s="20"/>
    </row>
    <row r="54" spans="2:12" ht="11.25" hidden="1">
      <c r="B54" s="20"/>
      <c r="L54" s="20"/>
    </row>
    <row r="55" spans="2:12" ht="11.25" hidden="1">
      <c r="B55" s="20"/>
      <c r="L55" s="20"/>
    </row>
    <row r="56" spans="2:12" ht="11.25" hidden="1">
      <c r="B56" s="20"/>
      <c r="L56" s="20"/>
    </row>
    <row r="57" spans="2:12" ht="11.25" hidden="1">
      <c r="B57" s="20"/>
      <c r="L57" s="20"/>
    </row>
    <row r="58" spans="2:12" ht="11.25" hidden="1">
      <c r="B58" s="20"/>
      <c r="L58" s="20"/>
    </row>
    <row r="59" spans="2:12" ht="11.25" hidden="1">
      <c r="B59" s="20"/>
      <c r="L59" s="20"/>
    </row>
    <row r="60" spans="2:12" ht="11.25" hidden="1">
      <c r="B60" s="20"/>
      <c r="L60" s="20"/>
    </row>
    <row r="61" spans="1:31" s="2" customFormat="1" ht="12.75" hidden="1">
      <c r="A61" s="34"/>
      <c r="B61" s="39"/>
      <c r="C61" s="34"/>
      <c r="D61" s="134" t="s">
        <v>48</v>
      </c>
      <c r="E61" s="135"/>
      <c r="F61" s="136" t="s">
        <v>49</v>
      </c>
      <c r="G61" s="134" t="s">
        <v>48</v>
      </c>
      <c r="H61" s="135"/>
      <c r="I61" s="135"/>
      <c r="J61" s="137" t="s">
        <v>49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 hidden="1">
      <c r="B62" s="20"/>
      <c r="L62" s="20"/>
    </row>
    <row r="63" spans="2:12" ht="11.25" hidden="1">
      <c r="B63" s="20"/>
      <c r="L63" s="20"/>
    </row>
    <row r="64" spans="2:12" ht="11.25" hidden="1">
      <c r="B64" s="20"/>
      <c r="L64" s="20"/>
    </row>
    <row r="65" spans="1:31" s="2" customFormat="1" ht="12.75" hidden="1">
      <c r="A65" s="34"/>
      <c r="B65" s="39"/>
      <c r="C65" s="34"/>
      <c r="D65" s="132" t="s">
        <v>50</v>
      </c>
      <c r="E65" s="138"/>
      <c r="F65" s="138"/>
      <c r="G65" s="132" t="s">
        <v>51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 hidden="1">
      <c r="B66" s="20"/>
      <c r="L66" s="20"/>
    </row>
    <row r="67" spans="2:12" ht="11.25" hidden="1">
      <c r="B67" s="20"/>
      <c r="L67" s="20"/>
    </row>
    <row r="68" spans="2:12" ht="11.25" hidden="1">
      <c r="B68" s="20"/>
      <c r="L68" s="20"/>
    </row>
    <row r="69" spans="2:12" ht="11.25" hidden="1">
      <c r="B69" s="20"/>
      <c r="L69" s="20"/>
    </row>
    <row r="70" spans="2:12" ht="11.25" hidden="1">
      <c r="B70" s="20"/>
      <c r="L70" s="20"/>
    </row>
    <row r="71" spans="2:12" ht="11.25" hidden="1">
      <c r="B71" s="20"/>
      <c r="L71" s="20"/>
    </row>
    <row r="72" spans="2:12" ht="11.25" hidden="1">
      <c r="B72" s="20"/>
      <c r="L72" s="20"/>
    </row>
    <row r="73" spans="2:12" ht="11.25" hidden="1">
      <c r="B73" s="20"/>
      <c r="L73" s="20"/>
    </row>
    <row r="74" spans="2:12" ht="11.25" hidden="1">
      <c r="B74" s="20"/>
      <c r="L74" s="20"/>
    </row>
    <row r="75" spans="2:12" ht="11.25" hidden="1">
      <c r="B75" s="20"/>
      <c r="L75" s="20"/>
    </row>
    <row r="76" spans="1:31" s="2" customFormat="1" ht="12.75" hidden="1">
      <c r="A76" s="34"/>
      <c r="B76" s="39"/>
      <c r="C76" s="34"/>
      <c r="D76" s="134" t="s">
        <v>48</v>
      </c>
      <c r="E76" s="135"/>
      <c r="F76" s="136" t="s">
        <v>49</v>
      </c>
      <c r="G76" s="134" t="s">
        <v>48</v>
      </c>
      <c r="H76" s="135"/>
      <c r="I76" s="135"/>
      <c r="J76" s="137" t="s">
        <v>49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 hidden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ht="11.25" hidden="1"/>
    <row r="79" ht="11.25" hidden="1"/>
    <row r="80" ht="11.25" hidden="1"/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94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5" t="str">
        <f>E7</f>
        <v>Navýšení kapacity MŚ 17.listopadu v Kopřivnici (3)</v>
      </c>
      <c r="F85" s="306"/>
      <c r="G85" s="306"/>
      <c r="H85" s="306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92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57" t="str">
        <f>E9</f>
        <v>1 - Stavební práce</v>
      </c>
      <c r="F87" s="307"/>
      <c r="G87" s="307"/>
      <c r="H87" s="307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7. 3. 2023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95</v>
      </c>
      <c r="D94" s="144"/>
      <c r="E94" s="144"/>
      <c r="F94" s="144"/>
      <c r="G94" s="144"/>
      <c r="H94" s="144"/>
      <c r="I94" s="144"/>
      <c r="J94" s="145" t="s">
        <v>96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97</v>
      </c>
      <c r="D96" s="36"/>
      <c r="E96" s="36"/>
      <c r="F96" s="36"/>
      <c r="G96" s="36"/>
      <c r="H96" s="36"/>
      <c r="I96" s="36"/>
      <c r="J96" s="84">
        <f>J135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98</v>
      </c>
    </row>
    <row r="97" spans="2:12" s="9" customFormat="1" ht="24.95" customHeight="1">
      <c r="B97" s="147"/>
      <c r="C97" s="148"/>
      <c r="D97" s="149" t="s">
        <v>99</v>
      </c>
      <c r="E97" s="150"/>
      <c r="F97" s="150"/>
      <c r="G97" s="150"/>
      <c r="H97" s="150"/>
      <c r="I97" s="150"/>
      <c r="J97" s="151">
        <f>J136</f>
        <v>0</v>
      </c>
      <c r="K97" s="148"/>
      <c r="L97" s="152"/>
    </row>
    <row r="98" spans="2:12" s="10" customFormat="1" ht="19.9" customHeight="1">
      <c r="B98" s="153"/>
      <c r="C98" s="154"/>
      <c r="D98" s="155" t="s">
        <v>100</v>
      </c>
      <c r="E98" s="156"/>
      <c r="F98" s="156"/>
      <c r="G98" s="156"/>
      <c r="H98" s="156"/>
      <c r="I98" s="156"/>
      <c r="J98" s="157">
        <f>J137</f>
        <v>0</v>
      </c>
      <c r="K98" s="154"/>
      <c r="L98" s="158"/>
    </row>
    <row r="99" spans="2:12" s="10" customFormat="1" ht="19.9" customHeight="1">
      <c r="B99" s="153"/>
      <c r="C99" s="154"/>
      <c r="D99" s="155" t="s">
        <v>101</v>
      </c>
      <c r="E99" s="156"/>
      <c r="F99" s="156"/>
      <c r="G99" s="156"/>
      <c r="H99" s="156"/>
      <c r="I99" s="156"/>
      <c r="J99" s="157">
        <f>J193</f>
        <v>0</v>
      </c>
      <c r="K99" s="154"/>
      <c r="L99" s="158"/>
    </row>
    <row r="100" spans="2:12" s="10" customFormat="1" ht="19.9" customHeight="1">
      <c r="B100" s="153"/>
      <c r="C100" s="154"/>
      <c r="D100" s="155" t="s">
        <v>102</v>
      </c>
      <c r="E100" s="156"/>
      <c r="F100" s="156"/>
      <c r="G100" s="156"/>
      <c r="H100" s="156"/>
      <c r="I100" s="156"/>
      <c r="J100" s="157">
        <f>J303</f>
        <v>0</v>
      </c>
      <c r="K100" s="154"/>
      <c r="L100" s="158"/>
    </row>
    <row r="101" spans="2:12" s="10" customFormat="1" ht="19.9" customHeight="1">
      <c r="B101" s="153"/>
      <c r="C101" s="154"/>
      <c r="D101" s="155" t="s">
        <v>103</v>
      </c>
      <c r="E101" s="156"/>
      <c r="F101" s="156"/>
      <c r="G101" s="156"/>
      <c r="H101" s="156"/>
      <c r="I101" s="156"/>
      <c r="J101" s="157">
        <f>J400</f>
        <v>0</v>
      </c>
      <c r="K101" s="154"/>
      <c r="L101" s="158"/>
    </row>
    <row r="102" spans="2:12" s="10" customFormat="1" ht="19.9" customHeight="1">
      <c r="B102" s="153"/>
      <c r="C102" s="154"/>
      <c r="D102" s="155" t="s">
        <v>104</v>
      </c>
      <c r="E102" s="156"/>
      <c r="F102" s="156"/>
      <c r="G102" s="156"/>
      <c r="H102" s="156"/>
      <c r="I102" s="156"/>
      <c r="J102" s="157">
        <f>J415</f>
        <v>0</v>
      </c>
      <c r="K102" s="154"/>
      <c r="L102" s="158"/>
    </row>
    <row r="103" spans="2:12" s="9" customFormat="1" ht="24.95" customHeight="1">
      <c r="B103" s="147"/>
      <c r="C103" s="148"/>
      <c r="D103" s="149" t="s">
        <v>105</v>
      </c>
      <c r="E103" s="150"/>
      <c r="F103" s="150"/>
      <c r="G103" s="150"/>
      <c r="H103" s="150"/>
      <c r="I103" s="150"/>
      <c r="J103" s="151">
        <f>J418</f>
        <v>0</v>
      </c>
      <c r="K103" s="148"/>
      <c r="L103" s="152"/>
    </row>
    <row r="104" spans="2:12" s="10" customFormat="1" ht="19.9" customHeight="1">
      <c r="B104" s="153"/>
      <c r="C104" s="154"/>
      <c r="D104" s="155" t="s">
        <v>106</v>
      </c>
      <c r="E104" s="156"/>
      <c r="F104" s="156"/>
      <c r="G104" s="156"/>
      <c r="H104" s="156"/>
      <c r="I104" s="156"/>
      <c r="J104" s="157">
        <f>J419</f>
        <v>0</v>
      </c>
      <c r="K104" s="154"/>
      <c r="L104" s="158"/>
    </row>
    <row r="105" spans="2:12" s="10" customFormat="1" ht="19.9" customHeight="1">
      <c r="B105" s="153"/>
      <c r="C105" s="154"/>
      <c r="D105" s="155" t="s">
        <v>107</v>
      </c>
      <c r="E105" s="156"/>
      <c r="F105" s="156"/>
      <c r="G105" s="156"/>
      <c r="H105" s="156"/>
      <c r="I105" s="156"/>
      <c r="J105" s="157">
        <f>J433</f>
        <v>0</v>
      </c>
      <c r="K105" s="154"/>
      <c r="L105" s="158"/>
    </row>
    <row r="106" spans="2:12" s="10" customFormat="1" ht="19.9" customHeight="1">
      <c r="B106" s="153"/>
      <c r="C106" s="154"/>
      <c r="D106" s="155" t="s">
        <v>108</v>
      </c>
      <c r="E106" s="156"/>
      <c r="F106" s="156"/>
      <c r="G106" s="156"/>
      <c r="H106" s="156"/>
      <c r="I106" s="156"/>
      <c r="J106" s="157">
        <f>J439</f>
        <v>0</v>
      </c>
      <c r="K106" s="154"/>
      <c r="L106" s="158"/>
    </row>
    <row r="107" spans="2:12" s="10" customFormat="1" ht="19.9" customHeight="1">
      <c r="B107" s="153"/>
      <c r="C107" s="154"/>
      <c r="D107" s="155" t="s">
        <v>109</v>
      </c>
      <c r="E107" s="156"/>
      <c r="F107" s="156"/>
      <c r="G107" s="156"/>
      <c r="H107" s="156"/>
      <c r="I107" s="156"/>
      <c r="J107" s="157">
        <f>J479</f>
        <v>0</v>
      </c>
      <c r="K107" s="154"/>
      <c r="L107" s="158"/>
    </row>
    <row r="108" spans="2:12" s="10" customFormat="1" ht="19.9" customHeight="1">
      <c r="B108" s="153"/>
      <c r="C108" s="154"/>
      <c r="D108" s="155" t="s">
        <v>110</v>
      </c>
      <c r="E108" s="156"/>
      <c r="F108" s="156"/>
      <c r="G108" s="156"/>
      <c r="H108" s="156"/>
      <c r="I108" s="156"/>
      <c r="J108" s="157">
        <f>J543</f>
        <v>0</v>
      </c>
      <c r="K108" s="154"/>
      <c r="L108" s="158"/>
    </row>
    <row r="109" spans="2:12" s="10" customFormat="1" ht="19.9" customHeight="1">
      <c r="B109" s="153"/>
      <c r="C109" s="154"/>
      <c r="D109" s="155" t="s">
        <v>111</v>
      </c>
      <c r="E109" s="156"/>
      <c r="F109" s="156"/>
      <c r="G109" s="156"/>
      <c r="H109" s="156"/>
      <c r="I109" s="156"/>
      <c r="J109" s="157">
        <f>J559</f>
        <v>0</v>
      </c>
      <c r="K109" s="154"/>
      <c r="L109" s="158"/>
    </row>
    <row r="110" spans="2:12" s="10" customFormat="1" ht="19.9" customHeight="1">
      <c r="B110" s="153"/>
      <c r="C110" s="154"/>
      <c r="D110" s="155" t="s">
        <v>112</v>
      </c>
      <c r="E110" s="156"/>
      <c r="F110" s="156"/>
      <c r="G110" s="156"/>
      <c r="H110" s="156"/>
      <c r="I110" s="156"/>
      <c r="J110" s="157">
        <f>J601</f>
        <v>0</v>
      </c>
      <c r="K110" s="154"/>
      <c r="L110" s="158"/>
    </row>
    <row r="111" spans="2:12" s="10" customFormat="1" ht="19.9" customHeight="1">
      <c r="B111" s="153"/>
      <c r="C111" s="154"/>
      <c r="D111" s="155" t="s">
        <v>113</v>
      </c>
      <c r="E111" s="156"/>
      <c r="F111" s="156"/>
      <c r="G111" s="156"/>
      <c r="H111" s="156"/>
      <c r="I111" s="156"/>
      <c r="J111" s="157">
        <f>J699</f>
        <v>0</v>
      </c>
      <c r="K111" s="154"/>
      <c r="L111" s="158"/>
    </row>
    <row r="112" spans="2:12" s="10" customFormat="1" ht="19.9" customHeight="1">
      <c r="B112" s="153"/>
      <c r="C112" s="154"/>
      <c r="D112" s="155" t="s">
        <v>114</v>
      </c>
      <c r="E112" s="156"/>
      <c r="F112" s="156"/>
      <c r="G112" s="156"/>
      <c r="H112" s="156"/>
      <c r="I112" s="156"/>
      <c r="J112" s="157">
        <f>J752</f>
        <v>0</v>
      </c>
      <c r="K112" s="154"/>
      <c r="L112" s="158"/>
    </row>
    <row r="113" spans="2:12" s="10" customFormat="1" ht="19.9" customHeight="1">
      <c r="B113" s="153"/>
      <c r="C113" s="154"/>
      <c r="D113" s="155" t="s">
        <v>115</v>
      </c>
      <c r="E113" s="156"/>
      <c r="F113" s="156"/>
      <c r="G113" s="156"/>
      <c r="H113" s="156"/>
      <c r="I113" s="156"/>
      <c r="J113" s="157">
        <f>J787</f>
        <v>0</v>
      </c>
      <c r="K113" s="154"/>
      <c r="L113" s="158"/>
    </row>
    <row r="114" spans="2:12" s="10" customFormat="1" ht="19.9" customHeight="1">
      <c r="B114" s="153"/>
      <c r="C114" s="154"/>
      <c r="D114" s="155" t="s">
        <v>116</v>
      </c>
      <c r="E114" s="156"/>
      <c r="F114" s="156"/>
      <c r="G114" s="156"/>
      <c r="H114" s="156"/>
      <c r="I114" s="156"/>
      <c r="J114" s="157">
        <f>J845</f>
        <v>0</v>
      </c>
      <c r="K114" s="154"/>
      <c r="L114" s="158"/>
    </row>
    <row r="115" spans="2:12" s="10" customFormat="1" ht="19.9" customHeight="1">
      <c r="B115" s="153"/>
      <c r="C115" s="154"/>
      <c r="D115" s="155" t="s">
        <v>117</v>
      </c>
      <c r="E115" s="156"/>
      <c r="F115" s="156"/>
      <c r="G115" s="156"/>
      <c r="H115" s="156"/>
      <c r="I115" s="156"/>
      <c r="J115" s="157">
        <f>J852</f>
        <v>0</v>
      </c>
      <c r="K115" s="154"/>
      <c r="L115" s="158"/>
    </row>
    <row r="116" spans="1:31" s="2" customFormat="1" ht="21.7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54"/>
      <c r="C117" s="55"/>
      <c r="D117" s="55"/>
      <c r="E117" s="55"/>
      <c r="F117" s="55"/>
      <c r="G117" s="55"/>
      <c r="H117" s="55"/>
      <c r="I117" s="55"/>
      <c r="J117" s="55"/>
      <c r="K117" s="55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21" spans="1:31" s="2" customFormat="1" ht="6.95" customHeight="1">
      <c r="A121" s="34"/>
      <c r="B121" s="56"/>
      <c r="C121" s="57"/>
      <c r="D121" s="57"/>
      <c r="E121" s="57"/>
      <c r="F121" s="57"/>
      <c r="G121" s="57"/>
      <c r="H121" s="57"/>
      <c r="I121" s="57"/>
      <c r="J121" s="57"/>
      <c r="K121" s="57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24.95" customHeight="1">
      <c r="A122" s="34"/>
      <c r="B122" s="35"/>
      <c r="C122" s="23" t="s">
        <v>118</v>
      </c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2" customHeight="1">
      <c r="A124" s="34"/>
      <c r="B124" s="35"/>
      <c r="C124" s="29" t="s">
        <v>16</v>
      </c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6.5" customHeight="1">
      <c r="A125" s="34"/>
      <c r="B125" s="35"/>
      <c r="C125" s="36"/>
      <c r="D125" s="36"/>
      <c r="E125" s="305" t="str">
        <f>E7</f>
        <v>Navýšení kapacity MŚ 17.listopadu v Kopřivnici (3)</v>
      </c>
      <c r="F125" s="306"/>
      <c r="G125" s="306"/>
      <c r="H125" s="30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2" customHeight="1">
      <c r="A126" s="34"/>
      <c r="B126" s="35"/>
      <c r="C126" s="29" t="s">
        <v>92</v>
      </c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6.5" customHeight="1">
      <c r="A127" s="34"/>
      <c r="B127" s="35"/>
      <c r="C127" s="36"/>
      <c r="D127" s="36"/>
      <c r="E127" s="257" t="str">
        <f>E9</f>
        <v>1 - Stavební práce</v>
      </c>
      <c r="F127" s="307"/>
      <c r="G127" s="307"/>
      <c r="H127" s="307"/>
      <c r="I127" s="36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6.95" customHeight="1">
      <c r="A128" s="34"/>
      <c r="B128" s="35"/>
      <c r="C128" s="36"/>
      <c r="D128" s="36"/>
      <c r="E128" s="36"/>
      <c r="F128" s="36"/>
      <c r="G128" s="36"/>
      <c r="H128" s="36"/>
      <c r="I128" s="36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12" customHeight="1">
      <c r="A129" s="34"/>
      <c r="B129" s="35"/>
      <c r="C129" s="29" t="s">
        <v>20</v>
      </c>
      <c r="D129" s="36"/>
      <c r="E129" s="36"/>
      <c r="F129" s="27" t="str">
        <f>F12</f>
        <v xml:space="preserve"> </v>
      </c>
      <c r="G129" s="36"/>
      <c r="H129" s="36"/>
      <c r="I129" s="29" t="s">
        <v>22</v>
      </c>
      <c r="J129" s="66" t="str">
        <f>IF(J12="","",J12)</f>
        <v>7. 3. 2023</v>
      </c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2" customFormat="1" ht="6.95" customHeight="1">
      <c r="A130" s="34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31" s="2" customFormat="1" ht="15.2" customHeight="1">
      <c r="A131" s="34"/>
      <c r="B131" s="35"/>
      <c r="C131" s="29" t="s">
        <v>24</v>
      </c>
      <c r="D131" s="36"/>
      <c r="E131" s="36"/>
      <c r="F131" s="27" t="str">
        <f>E15</f>
        <v xml:space="preserve"> </v>
      </c>
      <c r="G131" s="36"/>
      <c r="H131" s="36"/>
      <c r="I131" s="29" t="s">
        <v>29</v>
      </c>
      <c r="J131" s="32" t="str">
        <f>E21</f>
        <v xml:space="preserve"> </v>
      </c>
      <c r="K131" s="36"/>
      <c r="L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31" s="2" customFormat="1" ht="15.2" customHeight="1">
      <c r="A132" s="34"/>
      <c r="B132" s="35"/>
      <c r="C132" s="29" t="s">
        <v>27</v>
      </c>
      <c r="D132" s="36"/>
      <c r="E132" s="36"/>
      <c r="F132" s="27" t="str">
        <f>IF(E18="","",E18)</f>
        <v>Vyplň údaj</v>
      </c>
      <c r="G132" s="36"/>
      <c r="H132" s="36"/>
      <c r="I132" s="29" t="s">
        <v>31</v>
      </c>
      <c r="J132" s="32" t="str">
        <f>E24</f>
        <v xml:space="preserve"> </v>
      </c>
      <c r="K132" s="36"/>
      <c r="L132" s="51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31" s="2" customFormat="1" ht="10.35" customHeight="1">
      <c r="A133" s="34"/>
      <c r="B133" s="35"/>
      <c r="C133" s="36"/>
      <c r="D133" s="36"/>
      <c r="E133" s="36"/>
      <c r="F133" s="36"/>
      <c r="G133" s="36"/>
      <c r="H133" s="36"/>
      <c r="I133" s="36"/>
      <c r="J133" s="36"/>
      <c r="K133" s="36"/>
      <c r="L133" s="51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31" s="11" customFormat="1" ht="29.25" customHeight="1">
      <c r="A134" s="159"/>
      <c r="B134" s="160"/>
      <c r="C134" s="161" t="s">
        <v>119</v>
      </c>
      <c r="D134" s="162" t="s">
        <v>58</v>
      </c>
      <c r="E134" s="162" t="s">
        <v>54</v>
      </c>
      <c r="F134" s="162" t="s">
        <v>55</v>
      </c>
      <c r="G134" s="162" t="s">
        <v>120</v>
      </c>
      <c r="H134" s="162" t="s">
        <v>121</v>
      </c>
      <c r="I134" s="162" t="s">
        <v>122</v>
      </c>
      <c r="J134" s="162" t="s">
        <v>96</v>
      </c>
      <c r="K134" s="163" t="s">
        <v>123</v>
      </c>
      <c r="L134" s="164"/>
      <c r="M134" s="75" t="s">
        <v>1</v>
      </c>
      <c r="N134" s="76" t="s">
        <v>37</v>
      </c>
      <c r="O134" s="76" t="s">
        <v>124</v>
      </c>
      <c r="P134" s="76" t="s">
        <v>125</v>
      </c>
      <c r="Q134" s="76" t="s">
        <v>126</v>
      </c>
      <c r="R134" s="76" t="s">
        <v>127</v>
      </c>
      <c r="S134" s="76" t="s">
        <v>128</v>
      </c>
      <c r="T134" s="77" t="s">
        <v>129</v>
      </c>
      <c r="U134" s="159"/>
      <c r="V134" s="159"/>
      <c r="W134" s="159"/>
      <c r="X134" s="159"/>
      <c r="Y134" s="159"/>
      <c r="Z134" s="159"/>
      <c r="AA134" s="159"/>
      <c r="AB134" s="159"/>
      <c r="AC134" s="159"/>
      <c r="AD134" s="159"/>
      <c r="AE134" s="159"/>
    </row>
    <row r="135" spans="1:63" s="2" customFormat="1" ht="22.9" customHeight="1">
      <c r="A135" s="34"/>
      <c r="B135" s="35"/>
      <c r="C135" s="82" t="s">
        <v>130</v>
      </c>
      <c r="D135" s="36"/>
      <c r="E135" s="36"/>
      <c r="F135" s="36"/>
      <c r="G135" s="36"/>
      <c r="H135" s="36"/>
      <c r="I135" s="36"/>
      <c r="J135" s="165">
        <f>BK135</f>
        <v>0</v>
      </c>
      <c r="K135" s="36"/>
      <c r="L135" s="39"/>
      <c r="M135" s="78"/>
      <c r="N135" s="166"/>
      <c r="O135" s="79"/>
      <c r="P135" s="167">
        <f>P136+P418</f>
        <v>0</v>
      </c>
      <c r="Q135" s="79"/>
      <c r="R135" s="167">
        <f>R136+R418</f>
        <v>0</v>
      </c>
      <c r="S135" s="79"/>
      <c r="T135" s="168">
        <f>T136+T418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72</v>
      </c>
      <c r="AU135" s="17" t="s">
        <v>98</v>
      </c>
      <c r="BK135" s="169">
        <f>BK136+BK418</f>
        <v>0</v>
      </c>
    </row>
    <row r="136" spans="2:63" s="12" customFormat="1" ht="25.9" customHeight="1">
      <c r="B136" s="170"/>
      <c r="C136" s="171"/>
      <c r="D136" s="172" t="s">
        <v>72</v>
      </c>
      <c r="E136" s="173" t="s">
        <v>131</v>
      </c>
      <c r="F136" s="173" t="s">
        <v>132</v>
      </c>
      <c r="G136" s="171"/>
      <c r="H136" s="171"/>
      <c r="I136" s="174"/>
      <c r="J136" s="175">
        <f>BK136</f>
        <v>0</v>
      </c>
      <c r="K136" s="171"/>
      <c r="L136" s="176"/>
      <c r="M136" s="177"/>
      <c r="N136" s="178"/>
      <c r="O136" s="178"/>
      <c r="P136" s="179">
        <f>P137+P193+P303+P400+P415</f>
        <v>0</v>
      </c>
      <c r="Q136" s="178"/>
      <c r="R136" s="179">
        <f>R137+R193+R303+R400+R415</f>
        <v>0</v>
      </c>
      <c r="S136" s="178"/>
      <c r="T136" s="180">
        <f>T137+T193+T303+T400+T415</f>
        <v>0</v>
      </c>
      <c r="AR136" s="181" t="s">
        <v>78</v>
      </c>
      <c r="AT136" s="182" t="s">
        <v>72</v>
      </c>
      <c r="AU136" s="182" t="s">
        <v>73</v>
      </c>
      <c r="AY136" s="181" t="s">
        <v>133</v>
      </c>
      <c r="BK136" s="183">
        <f>BK137+BK193+BK303+BK400+BK415</f>
        <v>0</v>
      </c>
    </row>
    <row r="137" spans="2:63" s="12" customFormat="1" ht="22.9" customHeight="1">
      <c r="B137" s="170"/>
      <c r="C137" s="171"/>
      <c r="D137" s="172" t="s">
        <v>72</v>
      </c>
      <c r="E137" s="184" t="s">
        <v>85</v>
      </c>
      <c r="F137" s="184" t="s">
        <v>134</v>
      </c>
      <c r="G137" s="171"/>
      <c r="H137" s="171"/>
      <c r="I137" s="174"/>
      <c r="J137" s="185">
        <f>BK137</f>
        <v>0</v>
      </c>
      <c r="K137" s="171"/>
      <c r="L137" s="176"/>
      <c r="M137" s="177"/>
      <c r="N137" s="178"/>
      <c r="O137" s="178"/>
      <c r="P137" s="179">
        <f>SUM(P138:P192)</f>
        <v>0</v>
      </c>
      <c r="Q137" s="178"/>
      <c r="R137" s="179">
        <f>SUM(R138:R192)</f>
        <v>0</v>
      </c>
      <c r="S137" s="178"/>
      <c r="T137" s="180">
        <f>SUM(T138:T192)</f>
        <v>0</v>
      </c>
      <c r="AR137" s="181" t="s">
        <v>78</v>
      </c>
      <c r="AT137" s="182" t="s">
        <v>72</v>
      </c>
      <c r="AU137" s="182" t="s">
        <v>78</v>
      </c>
      <c r="AY137" s="181" t="s">
        <v>133</v>
      </c>
      <c r="BK137" s="183">
        <f>SUM(BK138:BK192)</f>
        <v>0</v>
      </c>
    </row>
    <row r="138" spans="1:65" s="2" customFormat="1" ht="44.25" customHeight="1">
      <c r="A138" s="34"/>
      <c r="B138" s="35"/>
      <c r="C138" s="186" t="s">
        <v>78</v>
      </c>
      <c r="D138" s="186" t="s">
        <v>135</v>
      </c>
      <c r="E138" s="187" t="s">
        <v>136</v>
      </c>
      <c r="F138" s="188" t="s">
        <v>137</v>
      </c>
      <c r="G138" s="189" t="s">
        <v>138</v>
      </c>
      <c r="H138" s="190">
        <v>1</v>
      </c>
      <c r="I138" s="191"/>
      <c r="J138" s="192">
        <f>ROUND(I138*H138,2)</f>
        <v>0</v>
      </c>
      <c r="K138" s="188" t="s">
        <v>139</v>
      </c>
      <c r="L138" s="39"/>
      <c r="M138" s="193" t="s">
        <v>1</v>
      </c>
      <c r="N138" s="194" t="s">
        <v>38</v>
      </c>
      <c r="O138" s="71"/>
      <c r="P138" s="195">
        <f>O138*H138</f>
        <v>0</v>
      </c>
      <c r="Q138" s="195">
        <v>0</v>
      </c>
      <c r="R138" s="195">
        <f>Q138*H138</f>
        <v>0</v>
      </c>
      <c r="S138" s="195">
        <v>0</v>
      </c>
      <c r="T138" s="196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7" t="s">
        <v>88</v>
      </c>
      <c r="AT138" s="197" t="s">
        <v>135</v>
      </c>
      <c r="AU138" s="197" t="s">
        <v>82</v>
      </c>
      <c r="AY138" s="17" t="s">
        <v>133</v>
      </c>
      <c r="BE138" s="198">
        <f>IF(N138="základní",J138,0)</f>
        <v>0</v>
      </c>
      <c r="BF138" s="198">
        <f>IF(N138="snížená",J138,0)</f>
        <v>0</v>
      </c>
      <c r="BG138" s="198">
        <f>IF(N138="zákl. přenesená",J138,0)</f>
        <v>0</v>
      </c>
      <c r="BH138" s="198">
        <f>IF(N138="sníž. přenesená",J138,0)</f>
        <v>0</v>
      </c>
      <c r="BI138" s="198">
        <f>IF(N138="nulová",J138,0)</f>
        <v>0</v>
      </c>
      <c r="BJ138" s="17" t="s">
        <v>78</v>
      </c>
      <c r="BK138" s="198">
        <f>ROUND(I138*H138,2)</f>
        <v>0</v>
      </c>
      <c r="BL138" s="17" t="s">
        <v>88</v>
      </c>
      <c r="BM138" s="197" t="s">
        <v>82</v>
      </c>
    </row>
    <row r="139" spans="1:47" s="2" customFormat="1" ht="11.25">
      <c r="A139" s="34"/>
      <c r="B139" s="35"/>
      <c r="C139" s="36"/>
      <c r="D139" s="199" t="s">
        <v>140</v>
      </c>
      <c r="E139" s="36"/>
      <c r="F139" s="200" t="s">
        <v>141</v>
      </c>
      <c r="G139" s="36"/>
      <c r="H139" s="36"/>
      <c r="I139" s="201"/>
      <c r="J139" s="36"/>
      <c r="K139" s="36"/>
      <c r="L139" s="39"/>
      <c r="M139" s="202"/>
      <c r="N139" s="203"/>
      <c r="O139" s="71"/>
      <c r="P139" s="71"/>
      <c r="Q139" s="71"/>
      <c r="R139" s="71"/>
      <c r="S139" s="71"/>
      <c r="T139" s="72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140</v>
      </c>
      <c r="AU139" s="17" t="s">
        <v>82</v>
      </c>
    </row>
    <row r="140" spans="2:51" s="13" customFormat="1" ht="11.25">
      <c r="B140" s="204"/>
      <c r="C140" s="205"/>
      <c r="D140" s="206" t="s">
        <v>142</v>
      </c>
      <c r="E140" s="207" t="s">
        <v>1</v>
      </c>
      <c r="F140" s="208" t="s">
        <v>143</v>
      </c>
      <c r="G140" s="205"/>
      <c r="H140" s="207" t="s">
        <v>1</v>
      </c>
      <c r="I140" s="209"/>
      <c r="J140" s="205"/>
      <c r="K140" s="205"/>
      <c r="L140" s="210"/>
      <c r="M140" s="211"/>
      <c r="N140" s="212"/>
      <c r="O140" s="212"/>
      <c r="P140" s="212"/>
      <c r="Q140" s="212"/>
      <c r="R140" s="212"/>
      <c r="S140" s="212"/>
      <c r="T140" s="213"/>
      <c r="AT140" s="214" t="s">
        <v>142</v>
      </c>
      <c r="AU140" s="214" t="s">
        <v>82</v>
      </c>
      <c r="AV140" s="13" t="s">
        <v>78</v>
      </c>
      <c r="AW140" s="13" t="s">
        <v>30</v>
      </c>
      <c r="AX140" s="13" t="s">
        <v>73</v>
      </c>
      <c r="AY140" s="214" t="s">
        <v>133</v>
      </c>
    </row>
    <row r="141" spans="2:51" s="14" customFormat="1" ht="11.25">
      <c r="B141" s="215"/>
      <c r="C141" s="216"/>
      <c r="D141" s="206" t="s">
        <v>142</v>
      </c>
      <c r="E141" s="217" t="s">
        <v>1</v>
      </c>
      <c r="F141" s="218" t="s">
        <v>78</v>
      </c>
      <c r="G141" s="216"/>
      <c r="H141" s="219">
        <v>1</v>
      </c>
      <c r="I141" s="220"/>
      <c r="J141" s="216"/>
      <c r="K141" s="216"/>
      <c r="L141" s="221"/>
      <c r="M141" s="222"/>
      <c r="N141" s="223"/>
      <c r="O141" s="223"/>
      <c r="P141" s="223"/>
      <c r="Q141" s="223"/>
      <c r="R141" s="223"/>
      <c r="S141" s="223"/>
      <c r="T141" s="224"/>
      <c r="AT141" s="225" t="s">
        <v>142</v>
      </c>
      <c r="AU141" s="225" t="s">
        <v>82</v>
      </c>
      <c r="AV141" s="14" t="s">
        <v>82</v>
      </c>
      <c r="AW141" s="14" t="s">
        <v>30</v>
      </c>
      <c r="AX141" s="14" t="s">
        <v>73</v>
      </c>
      <c r="AY141" s="225" t="s">
        <v>133</v>
      </c>
    </row>
    <row r="142" spans="2:51" s="15" customFormat="1" ht="11.25">
      <c r="B142" s="226"/>
      <c r="C142" s="227"/>
      <c r="D142" s="206" t="s">
        <v>142</v>
      </c>
      <c r="E142" s="228" t="s">
        <v>1</v>
      </c>
      <c r="F142" s="229" t="s">
        <v>144</v>
      </c>
      <c r="G142" s="227"/>
      <c r="H142" s="230">
        <v>1</v>
      </c>
      <c r="I142" s="231"/>
      <c r="J142" s="227"/>
      <c r="K142" s="227"/>
      <c r="L142" s="232"/>
      <c r="M142" s="233"/>
      <c r="N142" s="234"/>
      <c r="O142" s="234"/>
      <c r="P142" s="234"/>
      <c r="Q142" s="234"/>
      <c r="R142" s="234"/>
      <c r="S142" s="234"/>
      <c r="T142" s="235"/>
      <c r="AT142" s="236" t="s">
        <v>142</v>
      </c>
      <c r="AU142" s="236" t="s">
        <v>82</v>
      </c>
      <c r="AV142" s="15" t="s">
        <v>88</v>
      </c>
      <c r="AW142" s="15" t="s">
        <v>30</v>
      </c>
      <c r="AX142" s="15" t="s">
        <v>78</v>
      </c>
      <c r="AY142" s="236" t="s">
        <v>133</v>
      </c>
    </row>
    <row r="143" spans="1:65" s="2" customFormat="1" ht="44.25" customHeight="1">
      <c r="A143" s="34"/>
      <c r="B143" s="35"/>
      <c r="C143" s="186" t="s">
        <v>82</v>
      </c>
      <c r="D143" s="186" t="s">
        <v>135</v>
      </c>
      <c r="E143" s="187" t="s">
        <v>145</v>
      </c>
      <c r="F143" s="188" t="s">
        <v>146</v>
      </c>
      <c r="G143" s="189" t="s">
        <v>138</v>
      </c>
      <c r="H143" s="190">
        <v>2</v>
      </c>
      <c r="I143" s="191"/>
      <c r="J143" s="192">
        <f>ROUND(I143*H143,2)</f>
        <v>0</v>
      </c>
      <c r="K143" s="188" t="s">
        <v>139</v>
      </c>
      <c r="L143" s="39"/>
      <c r="M143" s="193" t="s">
        <v>1</v>
      </c>
      <c r="N143" s="194" t="s">
        <v>38</v>
      </c>
      <c r="O143" s="71"/>
      <c r="P143" s="195">
        <f>O143*H143</f>
        <v>0</v>
      </c>
      <c r="Q143" s="195">
        <v>0</v>
      </c>
      <c r="R143" s="195">
        <f>Q143*H143</f>
        <v>0</v>
      </c>
      <c r="S143" s="195">
        <v>0</v>
      </c>
      <c r="T143" s="196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7" t="s">
        <v>88</v>
      </c>
      <c r="AT143" s="197" t="s">
        <v>135</v>
      </c>
      <c r="AU143" s="197" t="s">
        <v>82</v>
      </c>
      <c r="AY143" s="17" t="s">
        <v>133</v>
      </c>
      <c r="BE143" s="198">
        <f>IF(N143="základní",J143,0)</f>
        <v>0</v>
      </c>
      <c r="BF143" s="198">
        <f>IF(N143="snížená",J143,0)</f>
        <v>0</v>
      </c>
      <c r="BG143" s="198">
        <f>IF(N143="zákl. přenesená",J143,0)</f>
        <v>0</v>
      </c>
      <c r="BH143" s="198">
        <f>IF(N143="sníž. přenesená",J143,0)</f>
        <v>0</v>
      </c>
      <c r="BI143" s="198">
        <f>IF(N143="nulová",J143,0)</f>
        <v>0</v>
      </c>
      <c r="BJ143" s="17" t="s">
        <v>78</v>
      </c>
      <c r="BK143" s="198">
        <f>ROUND(I143*H143,2)</f>
        <v>0</v>
      </c>
      <c r="BL143" s="17" t="s">
        <v>88</v>
      </c>
      <c r="BM143" s="197" t="s">
        <v>88</v>
      </c>
    </row>
    <row r="144" spans="1:47" s="2" customFormat="1" ht="11.25">
      <c r="A144" s="34"/>
      <c r="B144" s="35"/>
      <c r="C144" s="36"/>
      <c r="D144" s="199" t="s">
        <v>140</v>
      </c>
      <c r="E144" s="36"/>
      <c r="F144" s="200" t="s">
        <v>147</v>
      </c>
      <c r="G144" s="36"/>
      <c r="H144" s="36"/>
      <c r="I144" s="201"/>
      <c r="J144" s="36"/>
      <c r="K144" s="36"/>
      <c r="L144" s="39"/>
      <c r="M144" s="202"/>
      <c r="N144" s="203"/>
      <c r="O144" s="71"/>
      <c r="P144" s="71"/>
      <c r="Q144" s="71"/>
      <c r="R144" s="71"/>
      <c r="S144" s="71"/>
      <c r="T144" s="72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T144" s="17" t="s">
        <v>140</v>
      </c>
      <c r="AU144" s="17" t="s">
        <v>82</v>
      </c>
    </row>
    <row r="145" spans="2:51" s="13" customFormat="1" ht="11.25">
      <c r="B145" s="204"/>
      <c r="C145" s="205"/>
      <c r="D145" s="206" t="s">
        <v>142</v>
      </c>
      <c r="E145" s="207" t="s">
        <v>1</v>
      </c>
      <c r="F145" s="208" t="s">
        <v>143</v>
      </c>
      <c r="G145" s="205"/>
      <c r="H145" s="207" t="s">
        <v>1</v>
      </c>
      <c r="I145" s="209"/>
      <c r="J145" s="205"/>
      <c r="K145" s="205"/>
      <c r="L145" s="210"/>
      <c r="M145" s="211"/>
      <c r="N145" s="212"/>
      <c r="O145" s="212"/>
      <c r="P145" s="212"/>
      <c r="Q145" s="212"/>
      <c r="R145" s="212"/>
      <c r="S145" s="212"/>
      <c r="T145" s="213"/>
      <c r="AT145" s="214" t="s">
        <v>142</v>
      </c>
      <c r="AU145" s="214" t="s">
        <v>82</v>
      </c>
      <c r="AV145" s="13" t="s">
        <v>78</v>
      </c>
      <c r="AW145" s="13" t="s">
        <v>30</v>
      </c>
      <c r="AX145" s="13" t="s">
        <v>73</v>
      </c>
      <c r="AY145" s="214" t="s">
        <v>133</v>
      </c>
    </row>
    <row r="146" spans="2:51" s="14" customFormat="1" ht="11.25">
      <c r="B146" s="215"/>
      <c r="C146" s="216"/>
      <c r="D146" s="206" t="s">
        <v>142</v>
      </c>
      <c r="E146" s="217" t="s">
        <v>1</v>
      </c>
      <c r="F146" s="218" t="s">
        <v>82</v>
      </c>
      <c r="G146" s="216"/>
      <c r="H146" s="219">
        <v>2</v>
      </c>
      <c r="I146" s="220"/>
      <c r="J146" s="216"/>
      <c r="K146" s="216"/>
      <c r="L146" s="221"/>
      <c r="M146" s="222"/>
      <c r="N146" s="223"/>
      <c r="O146" s="223"/>
      <c r="P146" s="223"/>
      <c r="Q146" s="223"/>
      <c r="R146" s="223"/>
      <c r="S146" s="223"/>
      <c r="T146" s="224"/>
      <c r="AT146" s="225" t="s">
        <v>142</v>
      </c>
      <c r="AU146" s="225" t="s">
        <v>82</v>
      </c>
      <c r="AV146" s="14" t="s">
        <v>82</v>
      </c>
      <c r="AW146" s="14" t="s">
        <v>30</v>
      </c>
      <c r="AX146" s="14" t="s">
        <v>73</v>
      </c>
      <c r="AY146" s="225" t="s">
        <v>133</v>
      </c>
    </row>
    <row r="147" spans="2:51" s="15" customFormat="1" ht="11.25">
      <c r="B147" s="226"/>
      <c r="C147" s="227"/>
      <c r="D147" s="206" t="s">
        <v>142</v>
      </c>
      <c r="E147" s="228" t="s">
        <v>1</v>
      </c>
      <c r="F147" s="229" t="s">
        <v>144</v>
      </c>
      <c r="G147" s="227"/>
      <c r="H147" s="230">
        <v>2</v>
      </c>
      <c r="I147" s="231"/>
      <c r="J147" s="227"/>
      <c r="K147" s="227"/>
      <c r="L147" s="232"/>
      <c r="M147" s="233"/>
      <c r="N147" s="234"/>
      <c r="O147" s="234"/>
      <c r="P147" s="234"/>
      <c r="Q147" s="234"/>
      <c r="R147" s="234"/>
      <c r="S147" s="234"/>
      <c r="T147" s="235"/>
      <c r="AT147" s="236" t="s">
        <v>142</v>
      </c>
      <c r="AU147" s="236" t="s">
        <v>82</v>
      </c>
      <c r="AV147" s="15" t="s">
        <v>88</v>
      </c>
      <c r="AW147" s="15" t="s">
        <v>30</v>
      </c>
      <c r="AX147" s="15" t="s">
        <v>78</v>
      </c>
      <c r="AY147" s="236" t="s">
        <v>133</v>
      </c>
    </row>
    <row r="148" spans="1:65" s="2" customFormat="1" ht="44.25" customHeight="1">
      <c r="A148" s="34"/>
      <c r="B148" s="35"/>
      <c r="C148" s="186" t="s">
        <v>85</v>
      </c>
      <c r="D148" s="186" t="s">
        <v>135</v>
      </c>
      <c r="E148" s="187" t="s">
        <v>148</v>
      </c>
      <c r="F148" s="188" t="s">
        <v>149</v>
      </c>
      <c r="G148" s="189" t="s">
        <v>138</v>
      </c>
      <c r="H148" s="190">
        <v>2</v>
      </c>
      <c r="I148" s="191"/>
      <c r="J148" s="192">
        <f>ROUND(I148*H148,2)</f>
        <v>0</v>
      </c>
      <c r="K148" s="188" t="s">
        <v>139</v>
      </c>
      <c r="L148" s="39"/>
      <c r="M148" s="193" t="s">
        <v>1</v>
      </c>
      <c r="N148" s="194" t="s">
        <v>38</v>
      </c>
      <c r="O148" s="71"/>
      <c r="P148" s="195">
        <f>O148*H148</f>
        <v>0</v>
      </c>
      <c r="Q148" s="195">
        <v>0</v>
      </c>
      <c r="R148" s="195">
        <f>Q148*H148</f>
        <v>0</v>
      </c>
      <c r="S148" s="195">
        <v>0</v>
      </c>
      <c r="T148" s="196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7" t="s">
        <v>88</v>
      </c>
      <c r="AT148" s="197" t="s">
        <v>135</v>
      </c>
      <c r="AU148" s="197" t="s">
        <v>82</v>
      </c>
      <c r="AY148" s="17" t="s">
        <v>133</v>
      </c>
      <c r="BE148" s="198">
        <f>IF(N148="základní",J148,0)</f>
        <v>0</v>
      </c>
      <c r="BF148" s="198">
        <f>IF(N148="snížená",J148,0)</f>
        <v>0</v>
      </c>
      <c r="BG148" s="198">
        <f>IF(N148="zákl. přenesená",J148,0)</f>
        <v>0</v>
      </c>
      <c r="BH148" s="198">
        <f>IF(N148="sníž. přenesená",J148,0)</f>
        <v>0</v>
      </c>
      <c r="BI148" s="198">
        <f>IF(N148="nulová",J148,0)</f>
        <v>0</v>
      </c>
      <c r="BJ148" s="17" t="s">
        <v>78</v>
      </c>
      <c r="BK148" s="198">
        <f>ROUND(I148*H148,2)</f>
        <v>0</v>
      </c>
      <c r="BL148" s="17" t="s">
        <v>88</v>
      </c>
      <c r="BM148" s="197" t="s">
        <v>150</v>
      </c>
    </row>
    <row r="149" spans="1:47" s="2" customFormat="1" ht="11.25">
      <c r="A149" s="34"/>
      <c r="B149" s="35"/>
      <c r="C149" s="36"/>
      <c r="D149" s="199" t="s">
        <v>140</v>
      </c>
      <c r="E149" s="36"/>
      <c r="F149" s="200" t="s">
        <v>151</v>
      </c>
      <c r="G149" s="36"/>
      <c r="H149" s="36"/>
      <c r="I149" s="201"/>
      <c r="J149" s="36"/>
      <c r="K149" s="36"/>
      <c r="L149" s="39"/>
      <c r="M149" s="202"/>
      <c r="N149" s="203"/>
      <c r="O149" s="71"/>
      <c r="P149" s="71"/>
      <c r="Q149" s="71"/>
      <c r="R149" s="71"/>
      <c r="S149" s="71"/>
      <c r="T149" s="72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140</v>
      </c>
      <c r="AU149" s="17" t="s">
        <v>82</v>
      </c>
    </row>
    <row r="150" spans="2:51" s="13" customFormat="1" ht="11.25">
      <c r="B150" s="204"/>
      <c r="C150" s="205"/>
      <c r="D150" s="206" t="s">
        <v>142</v>
      </c>
      <c r="E150" s="207" t="s">
        <v>1</v>
      </c>
      <c r="F150" s="208" t="s">
        <v>143</v>
      </c>
      <c r="G150" s="205"/>
      <c r="H150" s="207" t="s">
        <v>1</v>
      </c>
      <c r="I150" s="209"/>
      <c r="J150" s="205"/>
      <c r="K150" s="205"/>
      <c r="L150" s="210"/>
      <c r="M150" s="211"/>
      <c r="N150" s="212"/>
      <c r="O150" s="212"/>
      <c r="P150" s="212"/>
      <c r="Q150" s="212"/>
      <c r="R150" s="212"/>
      <c r="S150" s="212"/>
      <c r="T150" s="213"/>
      <c r="AT150" s="214" t="s">
        <v>142</v>
      </c>
      <c r="AU150" s="214" t="s">
        <v>82</v>
      </c>
      <c r="AV150" s="13" t="s">
        <v>78</v>
      </c>
      <c r="AW150" s="13" t="s">
        <v>30</v>
      </c>
      <c r="AX150" s="13" t="s">
        <v>73</v>
      </c>
      <c r="AY150" s="214" t="s">
        <v>133</v>
      </c>
    </row>
    <row r="151" spans="2:51" s="14" customFormat="1" ht="11.25">
      <c r="B151" s="215"/>
      <c r="C151" s="216"/>
      <c r="D151" s="206" t="s">
        <v>142</v>
      </c>
      <c r="E151" s="217" t="s">
        <v>1</v>
      </c>
      <c r="F151" s="218" t="s">
        <v>82</v>
      </c>
      <c r="G151" s="216"/>
      <c r="H151" s="219">
        <v>2</v>
      </c>
      <c r="I151" s="220"/>
      <c r="J151" s="216"/>
      <c r="K151" s="216"/>
      <c r="L151" s="221"/>
      <c r="M151" s="222"/>
      <c r="N151" s="223"/>
      <c r="O151" s="223"/>
      <c r="P151" s="223"/>
      <c r="Q151" s="223"/>
      <c r="R151" s="223"/>
      <c r="S151" s="223"/>
      <c r="T151" s="224"/>
      <c r="AT151" s="225" t="s">
        <v>142</v>
      </c>
      <c r="AU151" s="225" t="s">
        <v>82</v>
      </c>
      <c r="AV151" s="14" t="s">
        <v>82</v>
      </c>
      <c r="AW151" s="14" t="s">
        <v>30</v>
      </c>
      <c r="AX151" s="14" t="s">
        <v>73</v>
      </c>
      <c r="AY151" s="225" t="s">
        <v>133</v>
      </c>
    </row>
    <row r="152" spans="2:51" s="15" customFormat="1" ht="11.25">
      <c r="B152" s="226"/>
      <c r="C152" s="227"/>
      <c r="D152" s="206" t="s">
        <v>142</v>
      </c>
      <c r="E152" s="228" t="s">
        <v>1</v>
      </c>
      <c r="F152" s="229" t="s">
        <v>144</v>
      </c>
      <c r="G152" s="227"/>
      <c r="H152" s="230">
        <v>2</v>
      </c>
      <c r="I152" s="231"/>
      <c r="J152" s="227"/>
      <c r="K152" s="227"/>
      <c r="L152" s="232"/>
      <c r="M152" s="233"/>
      <c r="N152" s="234"/>
      <c r="O152" s="234"/>
      <c r="P152" s="234"/>
      <c r="Q152" s="234"/>
      <c r="R152" s="234"/>
      <c r="S152" s="234"/>
      <c r="T152" s="235"/>
      <c r="AT152" s="236" t="s">
        <v>142</v>
      </c>
      <c r="AU152" s="236" t="s">
        <v>82</v>
      </c>
      <c r="AV152" s="15" t="s">
        <v>88</v>
      </c>
      <c r="AW152" s="15" t="s">
        <v>30</v>
      </c>
      <c r="AX152" s="15" t="s">
        <v>78</v>
      </c>
      <c r="AY152" s="236" t="s">
        <v>133</v>
      </c>
    </row>
    <row r="153" spans="1:65" s="2" customFormat="1" ht="24.2" customHeight="1">
      <c r="A153" s="34"/>
      <c r="B153" s="35"/>
      <c r="C153" s="186" t="s">
        <v>88</v>
      </c>
      <c r="D153" s="186" t="s">
        <v>135</v>
      </c>
      <c r="E153" s="187" t="s">
        <v>152</v>
      </c>
      <c r="F153" s="188" t="s">
        <v>153</v>
      </c>
      <c r="G153" s="189" t="s">
        <v>154</v>
      </c>
      <c r="H153" s="190">
        <v>0.022</v>
      </c>
      <c r="I153" s="191"/>
      <c r="J153" s="192">
        <f>ROUND(I153*H153,2)</f>
        <v>0</v>
      </c>
      <c r="K153" s="188" t="s">
        <v>139</v>
      </c>
      <c r="L153" s="39"/>
      <c r="M153" s="193" t="s">
        <v>1</v>
      </c>
      <c r="N153" s="194" t="s">
        <v>38</v>
      </c>
      <c r="O153" s="71"/>
      <c r="P153" s="195">
        <f>O153*H153</f>
        <v>0</v>
      </c>
      <c r="Q153" s="195">
        <v>0</v>
      </c>
      <c r="R153" s="195">
        <f>Q153*H153</f>
        <v>0</v>
      </c>
      <c r="S153" s="195">
        <v>0</v>
      </c>
      <c r="T153" s="196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7" t="s">
        <v>88</v>
      </c>
      <c r="AT153" s="197" t="s">
        <v>135</v>
      </c>
      <c r="AU153" s="197" t="s">
        <v>82</v>
      </c>
      <c r="AY153" s="17" t="s">
        <v>133</v>
      </c>
      <c r="BE153" s="198">
        <f>IF(N153="základní",J153,0)</f>
        <v>0</v>
      </c>
      <c r="BF153" s="198">
        <f>IF(N153="snížená",J153,0)</f>
        <v>0</v>
      </c>
      <c r="BG153" s="198">
        <f>IF(N153="zákl. přenesená",J153,0)</f>
        <v>0</v>
      </c>
      <c r="BH153" s="198">
        <f>IF(N153="sníž. přenesená",J153,0)</f>
        <v>0</v>
      </c>
      <c r="BI153" s="198">
        <f>IF(N153="nulová",J153,0)</f>
        <v>0</v>
      </c>
      <c r="BJ153" s="17" t="s">
        <v>78</v>
      </c>
      <c r="BK153" s="198">
        <f>ROUND(I153*H153,2)</f>
        <v>0</v>
      </c>
      <c r="BL153" s="17" t="s">
        <v>88</v>
      </c>
      <c r="BM153" s="197" t="s">
        <v>155</v>
      </c>
    </row>
    <row r="154" spans="1:47" s="2" customFormat="1" ht="11.25">
      <c r="A154" s="34"/>
      <c r="B154" s="35"/>
      <c r="C154" s="36"/>
      <c r="D154" s="199" t="s">
        <v>140</v>
      </c>
      <c r="E154" s="36"/>
      <c r="F154" s="200" t="s">
        <v>156</v>
      </c>
      <c r="G154" s="36"/>
      <c r="H154" s="36"/>
      <c r="I154" s="201"/>
      <c r="J154" s="36"/>
      <c r="K154" s="36"/>
      <c r="L154" s="39"/>
      <c r="M154" s="202"/>
      <c r="N154" s="203"/>
      <c r="O154" s="71"/>
      <c r="P154" s="71"/>
      <c r="Q154" s="71"/>
      <c r="R154" s="71"/>
      <c r="S154" s="71"/>
      <c r="T154" s="72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7" t="s">
        <v>140</v>
      </c>
      <c r="AU154" s="17" t="s">
        <v>82</v>
      </c>
    </row>
    <row r="155" spans="2:51" s="13" customFormat="1" ht="11.25">
      <c r="B155" s="204"/>
      <c r="C155" s="205"/>
      <c r="D155" s="206" t="s">
        <v>142</v>
      </c>
      <c r="E155" s="207" t="s">
        <v>1</v>
      </c>
      <c r="F155" s="208" t="s">
        <v>157</v>
      </c>
      <c r="G155" s="205"/>
      <c r="H155" s="207" t="s">
        <v>1</v>
      </c>
      <c r="I155" s="209"/>
      <c r="J155" s="205"/>
      <c r="K155" s="205"/>
      <c r="L155" s="210"/>
      <c r="M155" s="211"/>
      <c r="N155" s="212"/>
      <c r="O155" s="212"/>
      <c r="P155" s="212"/>
      <c r="Q155" s="212"/>
      <c r="R155" s="212"/>
      <c r="S155" s="212"/>
      <c r="T155" s="213"/>
      <c r="AT155" s="214" t="s">
        <v>142</v>
      </c>
      <c r="AU155" s="214" t="s">
        <v>82</v>
      </c>
      <c r="AV155" s="13" t="s">
        <v>78</v>
      </c>
      <c r="AW155" s="13" t="s">
        <v>30</v>
      </c>
      <c r="AX155" s="13" t="s">
        <v>73</v>
      </c>
      <c r="AY155" s="214" t="s">
        <v>133</v>
      </c>
    </row>
    <row r="156" spans="2:51" s="14" customFormat="1" ht="11.25">
      <c r="B156" s="215"/>
      <c r="C156" s="216"/>
      <c r="D156" s="206" t="s">
        <v>142</v>
      </c>
      <c r="E156" s="217" t="s">
        <v>1</v>
      </c>
      <c r="F156" s="218" t="s">
        <v>158</v>
      </c>
      <c r="G156" s="216"/>
      <c r="H156" s="219">
        <v>0.022</v>
      </c>
      <c r="I156" s="220"/>
      <c r="J156" s="216"/>
      <c r="K156" s="216"/>
      <c r="L156" s="221"/>
      <c r="M156" s="222"/>
      <c r="N156" s="223"/>
      <c r="O156" s="223"/>
      <c r="P156" s="223"/>
      <c r="Q156" s="223"/>
      <c r="R156" s="223"/>
      <c r="S156" s="223"/>
      <c r="T156" s="224"/>
      <c r="AT156" s="225" t="s">
        <v>142</v>
      </c>
      <c r="AU156" s="225" t="s">
        <v>82</v>
      </c>
      <c r="AV156" s="14" t="s">
        <v>82</v>
      </c>
      <c r="AW156" s="14" t="s">
        <v>30</v>
      </c>
      <c r="AX156" s="14" t="s">
        <v>73</v>
      </c>
      <c r="AY156" s="225" t="s">
        <v>133</v>
      </c>
    </row>
    <row r="157" spans="2:51" s="15" customFormat="1" ht="11.25">
      <c r="B157" s="226"/>
      <c r="C157" s="227"/>
      <c r="D157" s="206" t="s">
        <v>142</v>
      </c>
      <c r="E157" s="228" t="s">
        <v>1</v>
      </c>
      <c r="F157" s="229" t="s">
        <v>144</v>
      </c>
      <c r="G157" s="227"/>
      <c r="H157" s="230">
        <v>0.022</v>
      </c>
      <c r="I157" s="231"/>
      <c r="J157" s="227"/>
      <c r="K157" s="227"/>
      <c r="L157" s="232"/>
      <c r="M157" s="233"/>
      <c r="N157" s="234"/>
      <c r="O157" s="234"/>
      <c r="P157" s="234"/>
      <c r="Q157" s="234"/>
      <c r="R157" s="234"/>
      <c r="S157" s="234"/>
      <c r="T157" s="235"/>
      <c r="AT157" s="236" t="s">
        <v>142</v>
      </c>
      <c r="AU157" s="236" t="s">
        <v>82</v>
      </c>
      <c r="AV157" s="15" t="s">
        <v>88</v>
      </c>
      <c r="AW157" s="15" t="s">
        <v>30</v>
      </c>
      <c r="AX157" s="15" t="s">
        <v>78</v>
      </c>
      <c r="AY157" s="236" t="s">
        <v>133</v>
      </c>
    </row>
    <row r="158" spans="1:65" s="2" customFormat="1" ht="24.2" customHeight="1">
      <c r="A158" s="34"/>
      <c r="B158" s="35"/>
      <c r="C158" s="186" t="s">
        <v>159</v>
      </c>
      <c r="D158" s="186" t="s">
        <v>135</v>
      </c>
      <c r="E158" s="187" t="s">
        <v>160</v>
      </c>
      <c r="F158" s="188" t="s">
        <v>161</v>
      </c>
      <c r="G158" s="189" t="s">
        <v>162</v>
      </c>
      <c r="H158" s="190">
        <v>0.032</v>
      </c>
      <c r="I158" s="191"/>
      <c r="J158" s="192">
        <f>ROUND(I158*H158,2)</f>
        <v>0</v>
      </c>
      <c r="K158" s="188" t="s">
        <v>139</v>
      </c>
      <c r="L158" s="39"/>
      <c r="M158" s="193" t="s">
        <v>1</v>
      </c>
      <c r="N158" s="194" t="s">
        <v>38</v>
      </c>
      <c r="O158" s="71"/>
      <c r="P158" s="195">
        <f>O158*H158</f>
        <v>0</v>
      </c>
      <c r="Q158" s="195">
        <v>0</v>
      </c>
      <c r="R158" s="195">
        <f>Q158*H158</f>
        <v>0</v>
      </c>
      <c r="S158" s="195">
        <v>0</v>
      </c>
      <c r="T158" s="196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7" t="s">
        <v>88</v>
      </c>
      <c r="AT158" s="197" t="s">
        <v>135</v>
      </c>
      <c r="AU158" s="197" t="s">
        <v>82</v>
      </c>
      <c r="AY158" s="17" t="s">
        <v>133</v>
      </c>
      <c r="BE158" s="198">
        <f>IF(N158="základní",J158,0)</f>
        <v>0</v>
      </c>
      <c r="BF158" s="198">
        <f>IF(N158="snížená",J158,0)</f>
        <v>0</v>
      </c>
      <c r="BG158" s="198">
        <f>IF(N158="zákl. přenesená",J158,0)</f>
        <v>0</v>
      </c>
      <c r="BH158" s="198">
        <f>IF(N158="sníž. přenesená",J158,0)</f>
        <v>0</v>
      </c>
      <c r="BI158" s="198">
        <f>IF(N158="nulová",J158,0)</f>
        <v>0</v>
      </c>
      <c r="BJ158" s="17" t="s">
        <v>78</v>
      </c>
      <c r="BK158" s="198">
        <f>ROUND(I158*H158,2)</f>
        <v>0</v>
      </c>
      <c r="BL158" s="17" t="s">
        <v>88</v>
      </c>
      <c r="BM158" s="197" t="s">
        <v>163</v>
      </c>
    </row>
    <row r="159" spans="1:47" s="2" customFormat="1" ht="11.25">
      <c r="A159" s="34"/>
      <c r="B159" s="35"/>
      <c r="C159" s="36"/>
      <c r="D159" s="199" t="s">
        <v>140</v>
      </c>
      <c r="E159" s="36"/>
      <c r="F159" s="200" t="s">
        <v>164</v>
      </c>
      <c r="G159" s="36"/>
      <c r="H159" s="36"/>
      <c r="I159" s="201"/>
      <c r="J159" s="36"/>
      <c r="K159" s="36"/>
      <c r="L159" s="39"/>
      <c r="M159" s="202"/>
      <c r="N159" s="203"/>
      <c r="O159" s="71"/>
      <c r="P159" s="71"/>
      <c r="Q159" s="71"/>
      <c r="R159" s="71"/>
      <c r="S159" s="71"/>
      <c r="T159" s="72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7" t="s">
        <v>140</v>
      </c>
      <c r="AU159" s="17" t="s">
        <v>82</v>
      </c>
    </row>
    <row r="160" spans="2:51" s="13" customFormat="1" ht="11.25">
      <c r="B160" s="204"/>
      <c r="C160" s="205"/>
      <c r="D160" s="206" t="s">
        <v>142</v>
      </c>
      <c r="E160" s="207" t="s">
        <v>1</v>
      </c>
      <c r="F160" s="208" t="s">
        <v>165</v>
      </c>
      <c r="G160" s="205"/>
      <c r="H160" s="207" t="s">
        <v>1</v>
      </c>
      <c r="I160" s="209"/>
      <c r="J160" s="205"/>
      <c r="K160" s="205"/>
      <c r="L160" s="210"/>
      <c r="M160" s="211"/>
      <c r="N160" s="212"/>
      <c r="O160" s="212"/>
      <c r="P160" s="212"/>
      <c r="Q160" s="212"/>
      <c r="R160" s="212"/>
      <c r="S160" s="212"/>
      <c r="T160" s="213"/>
      <c r="AT160" s="214" t="s">
        <v>142</v>
      </c>
      <c r="AU160" s="214" t="s">
        <v>82</v>
      </c>
      <c r="AV160" s="13" t="s">
        <v>78</v>
      </c>
      <c r="AW160" s="13" t="s">
        <v>30</v>
      </c>
      <c r="AX160" s="13" t="s">
        <v>73</v>
      </c>
      <c r="AY160" s="214" t="s">
        <v>133</v>
      </c>
    </row>
    <row r="161" spans="2:51" s="14" customFormat="1" ht="11.25">
      <c r="B161" s="215"/>
      <c r="C161" s="216"/>
      <c r="D161" s="206" t="s">
        <v>142</v>
      </c>
      <c r="E161" s="217" t="s">
        <v>1</v>
      </c>
      <c r="F161" s="218" t="s">
        <v>166</v>
      </c>
      <c r="G161" s="216"/>
      <c r="H161" s="219">
        <v>0.032</v>
      </c>
      <c r="I161" s="220"/>
      <c r="J161" s="216"/>
      <c r="K161" s="216"/>
      <c r="L161" s="221"/>
      <c r="M161" s="222"/>
      <c r="N161" s="223"/>
      <c r="O161" s="223"/>
      <c r="P161" s="223"/>
      <c r="Q161" s="223"/>
      <c r="R161" s="223"/>
      <c r="S161" s="223"/>
      <c r="T161" s="224"/>
      <c r="AT161" s="225" t="s">
        <v>142</v>
      </c>
      <c r="AU161" s="225" t="s">
        <v>82</v>
      </c>
      <c r="AV161" s="14" t="s">
        <v>82</v>
      </c>
      <c r="AW161" s="14" t="s">
        <v>30</v>
      </c>
      <c r="AX161" s="14" t="s">
        <v>73</v>
      </c>
      <c r="AY161" s="225" t="s">
        <v>133</v>
      </c>
    </row>
    <row r="162" spans="2:51" s="15" customFormat="1" ht="11.25">
      <c r="B162" s="226"/>
      <c r="C162" s="227"/>
      <c r="D162" s="206" t="s">
        <v>142</v>
      </c>
      <c r="E162" s="228" t="s">
        <v>1</v>
      </c>
      <c r="F162" s="229" t="s">
        <v>144</v>
      </c>
      <c r="G162" s="227"/>
      <c r="H162" s="230">
        <v>0.032</v>
      </c>
      <c r="I162" s="231"/>
      <c r="J162" s="227"/>
      <c r="K162" s="227"/>
      <c r="L162" s="232"/>
      <c r="M162" s="233"/>
      <c r="N162" s="234"/>
      <c r="O162" s="234"/>
      <c r="P162" s="234"/>
      <c r="Q162" s="234"/>
      <c r="R162" s="234"/>
      <c r="S162" s="234"/>
      <c r="T162" s="235"/>
      <c r="AT162" s="236" t="s">
        <v>142</v>
      </c>
      <c r="AU162" s="236" t="s">
        <v>82</v>
      </c>
      <c r="AV162" s="15" t="s">
        <v>88</v>
      </c>
      <c r="AW162" s="15" t="s">
        <v>30</v>
      </c>
      <c r="AX162" s="15" t="s">
        <v>78</v>
      </c>
      <c r="AY162" s="236" t="s">
        <v>133</v>
      </c>
    </row>
    <row r="163" spans="1:65" s="2" customFormat="1" ht="49.15" customHeight="1">
      <c r="A163" s="34"/>
      <c r="B163" s="35"/>
      <c r="C163" s="186" t="s">
        <v>150</v>
      </c>
      <c r="D163" s="186" t="s">
        <v>135</v>
      </c>
      <c r="E163" s="187" t="s">
        <v>167</v>
      </c>
      <c r="F163" s="188" t="s">
        <v>168</v>
      </c>
      <c r="G163" s="189" t="s">
        <v>169</v>
      </c>
      <c r="H163" s="190">
        <v>5.54</v>
      </c>
      <c r="I163" s="191"/>
      <c r="J163" s="192">
        <f>ROUND(I163*H163,2)</f>
        <v>0</v>
      </c>
      <c r="K163" s="188" t="s">
        <v>139</v>
      </c>
      <c r="L163" s="39"/>
      <c r="M163" s="193" t="s">
        <v>1</v>
      </c>
      <c r="N163" s="194" t="s">
        <v>38</v>
      </c>
      <c r="O163" s="71"/>
      <c r="P163" s="195">
        <f>O163*H163</f>
        <v>0</v>
      </c>
      <c r="Q163" s="195">
        <v>0</v>
      </c>
      <c r="R163" s="195">
        <f>Q163*H163</f>
        <v>0</v>
      </c>
      <c r="S163" s="195">
        <v>0</v>
      </c>
      <c r="T163" s="196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7" t="s">
        <v>88</v>
      </c>
      <c r="AT163" s="197" t="s">
        <v>135</v>
      </c>
      <c r="AU163" s="197" t="s">
        <v>82</v>
      </c>
      <c r="AY163" s="17" t="s">
        <v>133</v>
      </c>
      <c r="BE163" s="198">
        <f>IF(N163="základní",J163,0)</f>
        <v>0</v>
      </c>
      <c r="BF163" s="198">
        <f>IF(N163="snížená",J163,0)</f>
        <v>0</v>
      </c>
      <c r="BG163" s="198">
        <f>IF(N163="zákl. přenesená",J163,0)</f>
        <v>0</v>
      </c>
      <c r="BH163" s="198">
        <f>IF(N163="sníž. přenesená",J163,0)</f>
        <v>0</v>
      </c>
      <c r="BI163" s="198">
        <f>IF(N163="nulová",J163,0)</f>
        <v>0</v>
      </c>
      <c r="BJ163" s="17" t="s">
        <v>78</v>
      </c>
      <c r="BK163" s="198">
        <f>ROUND(I163*H163,2)</f>
        <v>0</v>
      </c>
      <c r="BL163" s="17" t="s">
        <v>88</v>
      </c>
      <c r="BM163" s="197" t="s">
        <v>170</v>
      </c>
    </row>
    <row r="164" spans="1:47" s="2" customFormat="1" ht="11.25">
      <c r="A164" s="34"/>
      <c r="B164" s="35"/>
      <c r="C164" s="36"/>
      <c r="D164" s="199" t="s">
        <v>140</v>
      </c>
      <c r="E164" s="36"/>
      <c r="F164" s="200" t="s">
        <v>171</v>
      </c>
      <c r="G164" s="36"/>
      <c r="H164" s="36"/>
      <c r="I164" s="201"/>
      <c r="J164" s="36"/>
      <c r="K164" s="36"/>
      <c r="L164" s="39"/>
      <c r="M164" s="202"/>
      <c r="N164" s="203"/>
      <c r="O164" s="71"/>
      <c r="P164" s="71"/>
      <c r="Q164" s="71"/>
      <c r="R164" s="71"/>
      <c r="S164" s="71"/>
      <c r="T164" s="72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T164" s="17" t="s">
        <v>140</v>
      </c>
      <c r="AU164" s="17" t="s">
        <v>82</v>
      </c>
    </row>
    <row r="165" spans="2:51" s="13" customFormat="1" ht="11.25">
      <c r="B165" s="204"/>
      <c r="C165" s="205"/>
      <c r="D165" s="206" t="s">
        <v>142</v>
      </c>
      <c r="E165" s="207" t="s">
        <v>1</v>
      </c>
      <c r="F165" s="208" t="s">
        <v>172</v>
      </c>
      <c r="G165" s="205"/>
      <c r="H165" s="207" t="s">
        <v>1</v>
      </c>
      <c r="I165" s="209"/>
      <c r="J165" s="205"/>
      <c r="K165" s="205"/>
      <c r="L165" s="210"/>
      <c r="M165" s="211"/>
      <c r="N165" s="212"/>
      <c r="O165" s="212"/>
      <c r="P165" s="212"/>
      <c r="Q165" s="212"/>
      <c r="R165" s="212"/>
      <c r="S165" s="212"/>
      <c r="T165" s="213"/>
      <c r="AT165" s="214" t="s">
        <v>142</v>
      </c>
      <c r="AU165" s="214" t="s">
        <v>82</v>
      </c>
      <c r="AV165" s="13" t="s">
        <v>78</v>
      </c>
      <c r="AW165" s="13" t="s">
        <v>30</v>
      </c>
      <c r="AX165" s="13" t="s">
        <v>73</v>
      </c>
      <c r="AY165" s="214" t="s">
        <v>133</v>
      </c>
    </row>
    <row r="166" spans="2:51" s="14" customFormat="1" ht="11.25">
      <c r="B166" s="215"/>
      <c r="C166" s="216"/>
      <c r="D166" s="206" t="s">
        <v>142</v>
      </c>
      <c r="E166" s="217" t="s">
        <v>1</v>
      </c>
      <c r="F166" s="218" t="s">
        <v>173</v>
      </c>
      <c r="G166" s="216"/>
      <c r="H166" s="219">
        <v>5.54</v>
      </c>
      <c r="I166" s="220"/>
      <c r="J166" s="216"/>
      <c r="K166" s="216"/>
      <c r="L166" s="221"/>
      <c r="M166" s="222"/>
      <c r="N166" s="223"/>
      <c r="O166" s="223"/>
      <c r="P166" s="223"/>
      <c r="Q166" s="223"/>
      <c r="R166" s="223"/>
      <c r="S166" s="223"/>
      <c r="T166" s="224"/>
      <c r="AT166" s="225" t="s">
        <v>142</v>
      </c>
      <c r="AU166" s="225" t="s">
        <v>82</v>
      </c>
      <c r="AV166" s="14" t="s">
        <v>82</v>
      </c>
      <c r="AW166" s="14" t="s">
        <v>30</v>
      </c>
      <c r="AX166" s="14" t="s">
        <v>73</v>
      </c>
      <c r="AY166" s="225" t="s">
        <v>133</v>
      </c>
    </row>
    <row r="167" spans="2:51" s="15" customFormat="1" ht="11.25">
      <c r="B167" s="226"/>
      <c r="C167" s="227"/>
      <c r="D167" s="206" t="s">
        <v>142</v>
      </c>
      <c r="E167" s="228" t="s">
        <v>1</v>
      </c>
      <c r="F167" s="229" t="s">
        <v>144</v>
      </c>
      <c r="G167" s="227"/>
      <c r="H167" s="230">
        <v>5.54</v>
      </c>
      <c r="I167" s="231"/>
      <c r="J167" s="227"/>
      <c r="K167" s="227"/>
      <c r="L167" s="232"/>
      <c r="M167" s="233"/>
      <c r="N167" s="234"/>
      <c r="O167" s="234"/>
      <c r="P167" s="234"/>
      <c r="Q167" s="234"/>
      <c r="R167" s="234"/>
      <c r="S167" s="234"/>
      <c r="T167" s="235"/>
      <c r="AT167" s="236" t="s">
        <v>142</v>
      </c>
      <c r="AU167" s="236" t="s">
        <v>82</v>
      </c>
      <c r="AV167" s="15" t="s">
        <v>88</v>
      </c>
      <c r="AW167" s="15" t="s">
        <v>30</v>
      </c>
      <c r="AX167" s="15" t="s">
        <v>78</v>
      </c>
      <c r="AY167" s="236" t="s">
        <v>133</v>
      </c>
    </row>
    <row r="168" spans="1:65" s="2" customFormat="1" ht="37.9" customHeight="1">
      <c r="A168" s="34"/>
      <c r="B168" s="35"/>
      <c r="C168" s="186" t="s">
        <v>174</v>
      </c>
      <c r="D168" s="186" t="s">
        <v>135</v>
      </c>
      <c r="E168" s="187" t="s">
        <v>175</v>
      </c>
      <c r="F168" s="188" t="s">
        <v>176</v>
      </c>
      <c r="G168" s="189" t="s">
        <v>169</v>
      </c>
      <c r="H168" s="190">
        <v>59.761</v>
      </c>
      <c r="I168" s="191"/>
      <c r="J168" s="192">
        <f>ROUND(I168*H168,2)</f>
        <v>0</v>
      </c>
      <c r="K168" s="188" t="s">
        <v>139</v>
      </c>
      <c r="L168" s="39"/>
      <c r="M168" s="193" t="s">
        <v>1</v>
      </c>
      <c r="N168" s="194" t="s">
        <v>38</v>
      </c>
      <c r="O168" s="71"/>
      <c r="P168" s="195">
        <f>O168*H168</f>
        <v>0</v>
      </c>
      <c r="Q168" s="195">
        <v>0</v>
      </c>
      <c r="R168" s="195">
        <f>Q168*H168</f>
        <v>0</v>
      </c>
      <c r="S168" s="195">
        <v>0</v>
      </c>
      <c r="T168" s="196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7" t="s">
        <v>88</v>
      </c>
      <c r="AT168" s="197" t="s">
        <v>135</v>
      </c>
      <c r="AU168" s="197" t="s">
        <v>82</v>
      </c>
      <c r="AY168" s="17" t="s">
        <v>133</v>
      </c>
      <c r="BE168" s="198">
        <f>IF(N168="základní",J168,0)</f>
        <v>0</v>
      </c>
      <c r="BF168" s="198">
        <f>IF(N168="snížená",J168,0)</f>
        <v>0</v>
      </c>
      <c r="BG168" s="198">
        <f>IF(N168="zákl. přenesená",J168,0)</f>
        <v>0</v>
      </c>
      <c r="BH168" s="198">
        <f>IF(N168="sníž. přenesená",J168,0)</f>
        <v>0</v>
      </c>
      <c r="BI168" s="198">
        <f>IF(N168="nulová",J168,0)</f>
        <v>0</v>
      </c>
      <c r="BJ168" s="17" t="s">
        <v>78</v>
      </c>
      <c r="BK168" s="198">
        <f>ROUND(I168*H168,2)</f>
        <v>0</v>
      </c>
      <c r="BL168" s="17" t="s">
        <v>88</v>
      </c>
      <c r="BM168" s="197" t="s">
        <v>177</v>
      </c>
    </row>
    <row r="169" spans="1:47" s="2" customFormat="1" ht="11.25">
      <c r="A169" s="34"/>
      <c r="B169" s="35"/>
      <c r="C169" s="36"/>
      <c r="D169" s="199" t="s">
        <v>140</v>
      </c>
      <c r="E169" s="36"/>
      <c r="F169" s="200" t="s">
        <v>178</v>
      </c>
      <c r="G169" s="36"/>
      <c r="H169" s="36"/>
      <c r="I169" s="201"/>
      <c r="J169" s="36"/>
      <c r="K169" s="36"/>
      <c r="L169" s="39"/>
      <c r="M169" s="202"/>
      <c r="N169" s="203"/>
      <c r="O169" s="71"/>
      <c r="P169" s="71"/>
      <c r="Q169" s="71"/>
      <c r="R169" s="71"/>
      <c r="S169" s="71"/>
      <c r="T169" s="72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T169" s="17" t="s">
        <v>140</v>
      </c>
      <c r="AU169" s="17" t="s">
        <v>82</v>
      </c>
    </row>
    <row r="170" spans="2:51" s="13" customFormat="1" ht="11.25">
      <c r="B170" s="204"/>
      <c r="C170" s="205"/>
      <c r="D170" s="206" t="s">
        <v>142</v>
      </c>
      <c r="E170" s="207" t="s">
        <v>1</v>
      </c>
      <c r="F170" s="208" t="s">
        <v>179</v>
      </c>
      <c r="G170" s="205"/>
      <c r="H170" s="207" t="s">
        <v>1</v>
      </c>
      <c r="I170" s="209"/>
      <c r="J170" s="205"/>
      <c r="K170" s="205"/>
      <c r="L170" s="210"/>
      <c r="M170" s="211"/>
      <c r="N170" s="212"/>
      <c r="O170" s="212"/>
      <c r="P170" s="212"/>
      <c r="Q170" s="212"/>
      <c r="R170" s="212"/>
      <c r="S170" s="212"/>
      <c r="T170" s="213"/>
      <c r="AT170" s="214" t="s">
        <v>142</v>
      </c>
      <c r="AU170" s="214" t="s">
        <v>82</v>
      </c>
      <c r="AV170" s="13" t="s">
        <v>78</v>
      </c>
      <c r="AW170" s="13" t="s">
        <v>30</v>
      </c>
      <c r="AX170" s="13" t="s">
        <v>73</v>
      </c>
      <c r="AY170" s="214" t="s">
        <v>133</v>
      </c>
    </row>
    <row r="171" spans="2:51" s="14" customFormat="1" ht="11.25">
      <c r="B171" s="215"/>
      <c r="C171" s="216"/>
      <c r="D171" s="206" t="s">
        <v>142</v>
      </c>
      <c r="E171" s="217" t="s">
        <v>1</v>
      </c>
      <c r="F171" s="218" t="s">
        <v>180</v>
      </c>
      <c r="G171" s="216"/>
      <c r="H171" s="219">
        <v>14.85</v>
      </c>
      <c r="I171" s="220"/>
      <c r="J171" s="216"/>
      <c r="K171" s="216"/>
      <c r="L171" s="221"/>
      <c r="M171" s="222"/>
      <c r="N171" s="223"/>
      <c r="O171" s="223"/>
      <c r="P171" s="223"/>
      <c r="Q171" s="223"/>
      <c r="R171" s="223"/>
      <c r="S171" s="223"/>
      <c r="T171" s="224"/>
      <c r="AT171" s="225" t="s">
        <v>142</v>
      </c>
      <c r="AU171" s="225" t="s">
        <v>82</v>
      </c>
      <c r="AV171" s="14" t="s">
        <v>82</v>
      </c>
      <c r="AW171" s="14" t="s">
        <v>30</v>
      </c>
      <c r="AX171" s="14" t="s">
        <v>73</v>
      </c>
      <c r="AY171" s="225" t="s">
        <v>133</v>
      </c>
    </row>
    <row r="172" spans="2:51" s="13" customFormat="1" ht="11.25">
      <c r="B172" s="204"/>
      <c r="C172" s="205"/>
      <c r="D172" s="206" t="s">
        <v>142</v>
      </c>
      <c r="E172" s="207" t="s">
        <v>1</v>
      </c>
      <c r="F172" s="208" t="s">
        <v>181</v>
      </c>
      <c r="G172" s="205"/>
      <c r="H172" s="207" t="s">
        <v>1</v>
      </c>
      <c r="I172" s="209"/>
      <c r="J172" s="205"/>
      <c r="K172" s="205"/>
      <c r="L172" s="210"/>
      <c r="M172" s="211"/>
      <c r="N172" s="212"/>
      <c r="O172" s="212"/>
      <c r="P172" s="212"/>
      <c r="Q172" s="212"/>
      <c r="R172" s="212"/>
      <c r="S172" s="212"/>
      <c r="T172" s="213"/>
      <c r="AT172" s="214" t="s">
        <v>142</v>
      </c>
      <c r="AU172" s="214" t="s">
        <v>82</v>
      </c>
      <c r="AV172" s="13" t="s">
        <v>78</v>
      </c>
      <c r="AW172" s="13" t="s">
        <v>30</v>
      </c>
      <c r="AX172" s="13" t="s">
        <v>73</v>
      </c>
      <c r="AY172" s="214" t="s">
        <v>133</v>
      </c>
    </row>
    <row r="173" spans="2:51" s="13" customFormat="1" ht="11.25">
      <c r="B173" s="204"/>
      <c r="C173" s="205"/>
      <c r="D173" s="206" t="s">
        <v>142</v>
      </c>
      <c r="E173" s="207" t="s">
        <v>1</v>
      </c>
      <c r="F173" s="208" t="s">
        <v>182</v>
      </c>
      <c r="G173" s="205"/>
      <c r="H173" s="207" t="s">
        <v>1</v>
      </c>
      <c r="I173" s="209"/>
      <c r="J173" s="205"/>
      <c r="K173" s="205"/>
      <c r="L173" s="210"/>
      <c r="M173" s="211"/>
      <c r="N173" s="212"/>
      <c r="O173" s="212"/>
      <c r="P173" s="212"/>
      <c r="Q173" s="212"/>
      <c r="R173" s="212"/>
      <c r="S173" s="212"/>
      <c r="T173" s="213"/>
      <c r="AT173" s="214" t="s">
        <v>142</v>
      </c>
      <c r="AU173" s="214" t="s">
        <v>82</v>
      </c>
      <c r="AV173" s="13" t="s">
        <v>78</v>
      </c>
      <c r="AW173" s="13" t="s">
        <v>30</v>
      </c>
      <c r="AX173" s="13" t="s">
        <v>73</v>
      </c>
      <c r="AY173" s="214" t="s">
        <v>133</v>
      </c>
    </row>
    <row r="174" spans="2:51" s="14" customFormat="1" ht="11.25">
      <c r="B174" s="215"/>
      <c r="C174" s="216"/>
      <c r="D174" s="206" t="s">
        <v>142</v>
      </c>
      <c r="E174" s="217" t="s">
        <v>1</v>
      </c>
      <c r="F174" s="218" t="s">
        <v>183</v>
      </c>
      <c r="G174" s="216"/>
      <c r="H174" s="219">
        <v>13.618</v>
      </c>
      <c r="I174" s="220"/>
      <c r="J174" s="216"/>
      <c r="K174" s="216"/>
      <c r="L174" s="221"/>
      <c r="M174" s="222"/>
      <c r="N174" s="223"/>
      <c r="O174" s="223"/>
      <c r="P174" s="223"/>
      <c r="Q174" s="223"/>
      <c r="R174" s="223"/>
      <c r="S174" s="223"/>
      <c r="T174" s="224"/>
      <c r="AT174" s="225" t="s">
        <v>142</v>
      </c>
      <c r="AU174" s="225" t="s">
        <v>82</v>
      </c>
      <c r="AV174" s="14" t="s">
        <v>82</v>
      </c>
      <c r="AW174" s="14" t="s">
        <v>30</v>
      </c>
      <c r="AX174" s="14" t="s">
        <v>73</v>
      </c>
      <c r="AY174" s="225" t="s">
        <v>133</v>
      </c>
    </row>
    <row r="175" spans="2:51" s="13" customFormat="1" ht="11.25">
      <c r="B175" s="204"/>
      <c r="C175" s="205"/>
      <c r="D175" s="206" t="s">
        <v>142</v>
      </c>
      <c r="E175" s="207" t="s">
        <v>1</v>
      </c>
      <c r="F175" s="208" t="s">
        <v>184</v>
      </c>
      <c r="G175" s="205"/>
      <c r="H175" s="207" t="s">
        <v>1</v>
      </c>
      <c r="I175" s="209"/>
      <c r="J175" s="205"/>
      <c r="K175" s="205"/>
      <c r="L175" s="210"/>
      <c r="M175" s="211"/>
      <c r="N175" s="212"/>
      <c r="O175" s="212"/>
      <c r="P175" s="212"/>
      <c r="Q175" s="212"/>
      <c r="R175" s="212"/>
      <c r="S175" s="212"/>
      <c r="T175" s="213"/>
      <c r="AT175" s="214" t="s">
        <v>142</v>
      </c>
      <c r="AU175" s="214" t="s">
        <v>82</v>
      </c>
      <c r="AV175" s="13" t="s">
        <v>78</v>
      </c>
      <c r="AW175" s="13" t="s">
        <v>30</v>
      </c>
      <c r="AX175" s="13" t="s">
        <v>73</v>
      </c>
      <c r="AY175" s="214" t="s">
        <v>133</v>
      </c>
    </row>
    <row r="176" spans="2:51" s="14" customFormat="1" ht="11.25">
      <c r="B176" s="215"/>
      <c r="C176" s="216"/>
      <c r="D176" s="206" t="s">
        <v>142</v>
      </c>
      <c r="E176" s="217" t="s">
        <v>1</v>
      </c>
      <c r="F176" s="218" t="s">
        <v>185</v>
      </c>
      <c r="G176" s="216"/>
      <c r="H176" s="219">
        <v>11.755</v>
      </c>
      <c r="I176" s="220"/>
      <c r="J176" s="216"/>
      <c r="K176" s="216"/>
      <c r="L176" s="221"/>
      <c r="M176" s="222"/>
      <c r="N176" s="223"/>
      <c r="O176" s="223"/>
      <c r="P176" s="223"/>
      <c r="Q176" s="223"/>
      <c r="R176" s="223"/>
      <c r="S176" s="223"/>
      <c r="T176" s="224"/>
      <c r="AT176" s="225" t="s">
        <v>142</v>
      </c>
      <c r="AU176" s="225" t="s">
        <v>82</v>
      </c>
      <c r="AV176" s="14" t="s">
        <v>82</v>
      </c>
      <c r="AW176" s="14" t="s">
        <v>30</v>
      </c>
      <c r="AX176" s="14" t="s">
        <v>73</v>
      </c>
      <c r="AY176" s="225" t="s">
        <v>133</v>
      </c>
    </row>
    <row r="177" spans="2:51" s="13" customFormat="1" ht="11.25">
      <c r="B177" s="204"/>
      <c r="C177" s="205"/>
      <c r="D177" s="206" t="s">
        <v>142</v>
      </c>
      <c r="E177" s="207" t="s">
        <v>1</v>
      </c>
      <c r="F177" s="208" t="s">
        <v>186</v>
      </c>
      <c r="G177" s="205"/>
      <c r="H177" s="207" t="s">
        <v>1</v>
      </c>
      <c r="I177" s="209"/>
      <c r="J177" s="205"/>
      <c r="K177" s="205"/>
      <c r="L177" s="210"/>
      <c r="M177" s="211"/>
      <c r="N177" s="212"/>
      <c r="O177" s="212"/>
      <c r="P177" s="212"/>
      <c r="Q177" s="212"/>
      <c r="R177" s="212"/>
      <c r="S177" s="212"/>
      <c r="T177" s="213"/>
      <c r="AT177" s="214" t="s">
        <v>142</v>
      </c>
      <c r="AU177" s="214" t="s">
        <v>82</v>
      </c>
      <c r="AV177" s="13" t="s">
        <v>78</v>
      </c>
      <c r="AW177" s="13" t="s">
        <v>30</v>
      </c>
      <c r="AX177" s="13" t="s">
        <v>73</v>
      </c>
      <c r="AY177" s="214" t="s">
        <v>133</v>
      </c>
    </row>
    <row r="178" spans="2:51" s="14" customFormat="1" ht="11.25">
      <c r="B178" s="215"/>
      <c r="C178" s="216"/>
      <c r="D178" s="206" t="s">
        <v>142</v>
      </c>
      <c r="E178" s="217" t="s">
        <v>1</v>
      </c>
      <c r="F178" s="218" t="s">
        <v>187</v>
      </c>
      <c r="G178" s="216"/>
      <c r="H178" s="219">
        <v>19.538</v>
      </c>
      <c r="I178" s="220"/>
      <c r="J178" s="216"/>
      <c r="K178" s="216"/>
      <c r="L178" s="221"/>
      <c r="M178" s="222"/>
      <c r="N178" s="223"/>
      <c r="O178" s="223"/>
      <c r="P178" s="223"/>
      <c r="Q178" s="223"/>
      <c r="R178" s="223"/>
      <c r="S178" s="223"/>
      <c r="T178" s="224"/>
      <c r="AT178" s="225" t="s">
        <v>142</v>
      </c>
      <c r="AU178" s="225" t="s">
        <v>82</v>
      </c>
      <c r="AV178" s="14" t="s">
        <v>82</v>
      </c>
      <c r="AW178" s="14" t="s">
        <v>30</v>
      </c>
      <c r="AX178" s="14" t="s">
        <v>73</v>
      </c>
      <c r="AY178" s="225" t="s">
        <v>133</v>
      </c>
    </row>
    <row r="179" spans="2:51" s="15" customFormat="1" ht="11.25">
      <c r="B179" s="226"/>
      <c r="C179" s="227"/>
      <c r="D179" s="206" t="s">
        <v>142</v>
      </c>
      <c r="E179" s="228" t="s">
        <v>1</v>
      </c>
      <c r="F179" s="229" t="s">
        <v>144</v>
      </c>
      <c r="G179" s="227"/>
      <c r="H179" s="230">
        <v>59.760999999999996</v>
      </c>
      <c r="I179" s="231"/>
      <c r="J179" s="227"/>
      <c r="K179" s="227"/>
      <c r="L179" s="232"/>
      <c r="M179" s="233"/>
      <c r="N179" s="234"/>
      <c r="O179" s="234"/>
      <c r="P179" s="234"/>
      <c r="Q179" s="234"/>
      <c r="R179" s="234"/>
      <c r="S179" s="234"/>
      <c r="T179" s="235"/>
      <c r="AT179" s="236" t="s">
        <v>142</v>
      </c>
      <c r="AU179" s="236" t="s">
        <v>82</v>
      </c>
      <c r="AV179" s="15" t="s">
        <v>88</v>
      </c>
      <c r="AW179" s="15" t="s">
        <v>30</v>
      </c>
      <c r="AX179" s="15" t="s">
        <v>78</v>
      </c>
      <c r="AY179" s="236" t="s">
        <v>133</v>
      </c>
    </row>
    <row r="180" spans="1:65" s="2" customFormat="1" ht="24.2" customHeight="1">
      <c r="A180" s="34"/>
      <c r="B180" s="35"/>
      <c r="C180" s="186" t="s">
        <v>155</v>
      </c>
      <c r="D180" s="186" t="s">
        <v>135</v>
      </c>
      <c r="E180" s="187" t="s">
        <v>188</v>
      </c>
      <c r="F180" s="188" t="s">
        <v>189</v>
      </c>
      <c r="G180" s="189" t="s">
        <v>190</v>
      </c>
      <c r="H180" s="190">
        <v>2.875</v>
      </c>
      <c r="I180" s="191"/>
      <c r="J180" s="192">
        <f>ROUND(I180*H180,2)</f>
        <v>0</v>
      </c>
      <c r="K180" s="188" t="s">
        <v>139</v>
      </c>
      <c r="L180" s="39"/>
      <c r="M180" s="193" t="s">
        <v>1</v>
      </c>
      <c r="N180" s="194" t="s">
        <v>38</v>
      </c>
      <c r="O180" s="71"/>
      <c r="P180" s="195">
        <f>O180*H180</f>
        <v>0</v>
      </c>
      <c r="Q180" s="195">
        <v>0</v>
      </c>
      <c r="R180" s="195">
        <f>Q180*H180</f>
        <v>0</v>
      </c>
      <c r="S180" s="195">
        <v>0</v>
      </c>
      <c r="T180" s="196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7" t="s">
        <v>88</v>
      </c>
      <c r="AT180" s="197" t="s">
        <v>135</v>
      </c>
      <c r="AU180" s="197" t="s">
        <v>82</v>
      </c>
      <c r="AY180" s="17" t="s">
        <v>133</v>
      </c>
      <c r="BE180" s="198">
        <f>IF(N180="základní",J180,0)</f>
        <v>0</v>
      </c>
      <c r="BF180" s="198">
        <f>IF(N180="snížená",J180,0)</f>
        <v>0</v>
      </c>
      <c r="BG180" s="198">
        <f>IF(N180="zákl. přenesená",J180,0)</f>
        <v>0</v>
      </c>
      <c r="BH180" s="198">
        <f>IF(N180="sníž. přenesená",J180,0)</f>
        <v>0</v>
      </c>
      <c r="BI180" s="198">
        <f>IF(N180="nulová",J180,0)</f>
        <v>0</v>
      </c>
      <c r="BJ180" s="17" t="s">
        <v>78</v>
      </c>
      <c r="BK180" s="198">
        <f>ROUND(I180*H180,2)</f>
        <v>0</v>
      </c>
      <c r="BL180" s="17" t="s">
        <v>88</v>
      </c>
      <c r="BM180" s="197" t="s">
        <v>191</v>
      </c>
    </row>
    <row r="181" spans="1:47" s="2" customFormat="1" ht="11.25">
      <c r="A181" s="34"/>
      <c r="B181" s="35"/>
      <c r="C181" s="36"/>
      <c r="D181" s="199" t="s">
        <v>140</v>
      </c>
      <c r="E181" s="36"/>
      <c r="F181" s="200" t="s">
        <v>192</v>
      </c>
      <c r="G181" s="36"/>
      <c r="H181" s="36"/>
      <c r="I181" s="201"/>
      <c r="J181" s="36"/>
      <c r="K181" s="36"/>
      <c r="L181" s="39"/>
      <c r="M181" s="202"/>
      <c r="N181" s="203"/>
      <c r="O181" s="71"/>
      <c r="P181" s="71"/>
      <c r="Q181" s="71"/>
      <c r="R181" s="71"/>
      <c r="S181" s="71"/>
      <c r="T181" s="72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7" t="s">
        <v>140</v>
      </c>
      <c r="AU181" s="17" t="s">
        <v>82</v>
      </c>
    </row>
    <row r="182" spans="2:51" s="14" customFormat="1" ht="11.25">
      <c r="B182" s="215"/>
      <c r="C182" s="216"/>
      <c r="D182" s="206" t="s">
        <v>142</v>
      </c>
      <c r="E182" s="217" t="s">
        <v>1</v>
      </c>
      <c r="F182" s="218" t="s">
        <v>193</v>
      </c>
      <c r="G182" s="216"/>
      <c r="H182" s="219">
        <v>2.875</v>
      </c>
      <c r="I182" s="220"/>
      <c r="J182" s="216"/>
      <c r="K182" s="216"/>
      <c r="L182" s="221"/>
      <c r="M182" s="222"/>
      <c r="N182" s="223"/>
      <c r="O182" s="223"/>
      <c r="P182" s="223"/>
      <c r="Q182" s="223"/>
      <c r="R182" s="223"/>
      <c r="S182" s="223"/>
      <c r="T182" s="224"/>
      <c r="AT182" s="225" t="s">
        <v>142</v>
      </c>
      <c r="AU182" s="225" t="s">
        <v>82</v>
      </c>
      <c r="AV182" s="14" t="s">
        <v>82</v>
      </c>
      <c r="AW182" s="14" t="s">
        <v>30</v>
      </c>
      <c r="AX182" s="14" t="s">
        <v>73</v>
      </c>
      <c r="AY182" s="225" t="s">
        <v>133</v>
      </c>
    </row>
    <row r="183" spans="2:51" s="15" customFormat="1" ht="11.25">
      <c r="B183" s="226"/>
      <c r="C183" s="227"/>
      <c r="D183" s="206" t="s">
        <v>142</v>
      </c>
      <c r="E183" s="228" t="s">
        <v>1</v>
      </c>
      <c r="F183" s="229" t="s">
        <v>144</v>
      </c>
      <c r="G183" s="227"/>
      <c r="H183" s="230">
        <v>2.875</v>
      </c>
      <c r="I183" s="231"/>
      <c r="J183" s="227"/>
      <c r="K183" s="227"/>
      <c r="L183" s="232"/>
      <c r="M183" s="233"/>
      <c r="N183" s="234"/>
      <c r="O183" s="234"/>
      <c r="P183" s="234"/>
      <c r="Q183" s="234"/>
      <c r="R183" s="234"/>
      <c r="S183" s="234"/>
      <c r="T183" s="235"/>
      <c r="AT183" s="236" t="s">
        <v>142</v>
      </c>
      <c r="AU183" s="236" t="s">
        <v>82</v>
      </c>
      <c r="AV183" s="15" t="s">
        <v>88</v>
      </c>
      <c r="AW183" s="15" t="s">
        <v>30</v>
      </c>
      <c r="AX183" s="15" t="s">
        <v>78</v>
      </c>
      <c r="AY183" s="236" t="s">
        <v>133</v>
      </c>
    </row>
    <row r="184" spans="1:65" s="2" customFormat="1" ht="33" customHeight="1">
      <c r="A184" s="34"/>
      <c r="B184" s="35"/>
      <c r="C184" s="186" t="s">
        <v>194</v>
      </c>
      <c r="D184" s="186" t="s">
        <v>135</v>
      </c>
      <c r="E184" s="187" t="s">
        <v>195</v>
      </c>
      <c r="F184" s="188" t="s">
        <v>196</v>
      </c>
      <c r="G184" s="189" t="s">
        <v>169</v>
      </c>
      <c r="H184" s="190">
        <v>6.54</v>
      </c>
      <c r="I184" s="191"/>
      <c r="J184" s="192">
        <f>ROUND(I184*H184,2)</f>
        <v>0</v>
      </c>
      <c r="K184" s="188" t="s">
        <v>139</v>
      </c>
      <c r="L184" s="39"/>
      <c r="M184" s="193" t="s">
        <v>1</v>
      </c>
      <c r="N184" s="194" t="s">
        <v>38</v>
      </c>
      <c r="O184" s="71"/>
      <c r="P184" s="195">
        <f>O184*H184</f>
        <v>0</v>
      </c>
      <c r="Q184" s="195">
        <v>0</v>
      </c>
      <c r="R184" s="195">
        <f>Q184*H184</f>
        <v>0</v>
      </c>
      <c r="S184" s="195">
        <v>0</v>
      </c>
      <c r="T184" s="196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7" t="s">
        <v>88</v>
      </c>
      <c r="AT184" s="197" t="s">
        <v>135</v>
      </c>
      <c r="AU184" s="197" t="s">
        <v>82</v>
      </c>
      <c r="AY184" s="17" t="s">
        <v>133</v>
      </c>
      <c r="BE184" s="198">
        <f>IF(N184="základní",J184,0)</f>
        <v>0</v>
      </c>
      <c r="BF184" s="198">
        <f>IF(N184="snížená",J184,0)</f>
        <v>0</v>
      </c>
      <c r="BG184" s="198">
        <f>IF(N184="zákl. přenesená",J184,0)</f>
        <v>0</v>
      </c>
      <c r="BH184" s="198">
        <f>IF(N184="sníž. přenesená",J184,0)</f>
        <v>0</v>
      </c>
      <c r="BI184" s="198">
        <f>IF(N184="nulová",J184,0)</f>
        <v>0</v>
      </c>
      <c r="BJ184" s="17" t="s">
        <v>78</v>
      </c>
      <c r="BK184" s="198">
        <f>ROUND(I184*H184,2)</f>
        <v>0</v>
      </c>
      <c r="BL184" s="17" t="s">
        <v>88</v>
      </c>
      <c r="BM184" s="197" t="s">
        <v>197</v>
      </c>
    </row>
    <row r="185" spans="1:47" s="2" customFormat="1" ht="11.25">
      <c r="A185" s="34"/>
      <c r="B185" s="35"/>
      <c r="C185" s="36"/>
      <c r="D185" s="199" t="s">
        <v>140</v>
      </c>
      <c r="E185" s="36"/>
      <c r="F185" s="200" t="s">
        <v>198</v>
      </c>
      <c r="G185" s="36"/>
      <c r="H185" s="36"/>
      <c r="I185" s="201"/>
      <c r="J185" s="36"/>
      <c r="K185" s="36"/>
      <c r="L185" s="39"/>
      <c r="M185" s="202"/>
      <c r="N185" s="203"/>
      <c r="O185" s="71"/>
      <c r="P185" s="71"/>
      <c r="Q185" s="71"/>
      <c r="R185" s="71"/>
      <c r="S185" s="71"/>
      <c r="T185" s="72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T185" s="17" t="s">
        <v>140</v>
      </c>
      <c r="AU185" s="17" t="s">
        <v>82</v>
      </c>
    </row>
    <row r="186" spans="2:51" s="14" customFormat="1" ht="11.25">
      <c r="B186" s="215"/>
      <c r="C186" s="216"/>
      <c r="D186" s="206" t="s">
        <v>142</v>
      </c>
      <c r="E186" s="217" t="s">
        <v>1</v>
      </c>
      <c r="F186" s="218" t="s">
        <v>199</v>
      </c>
      <c r="G186" s="216"/>
      <c r="H186" s="219">
        <v>5.64</v>
      </c>
      <c r="I186" s="220"/>
      <c r="J186" s="216"/>
      <c r="K186" s="216"/>
      <c r="L186" s="221"/>
      <c r="M186" s="222"/>
      <c r="N186" s="223"/>
      <c r="O186" s="223"/>
      <c r="P186" s="223"/>
      <c r="Q186" s="223"/>
      <c r="R186" s="223"/>
      <c r="S186" s="223"/>
      <c r="T186" s="224"/>
      <c r="AT186" s="225" t="s">
        <v>142</v>
      </c>
      <c r="AU186" s="225" t="s">
        <v>82</v>
      </c>
      <c r="AV186" s="14" t="s">
        <v>82</v>
      </c>
      <c r="AW186" s="14" t="s">
        <v>30</v>
      </c>
      <c r="AX186" s="14" t="s">
        <v>73</v>
      </c>
      <c r="AY186" s="225" t="s">
        <v>133</v>
      </c>
    </row>
    <row r="187" spans="2:51" s="14" customFormat="1" ht="11.25">
      <c r="B187" s="215"/>
      <c r="C187" s="216"/>
      <c r="D187" s="206" t="s">
        <v>142</v>
      </c>
      <c r="E187" s="217" t="s">
        <v>1</v>
      </c>
      <c r="F187" s="218" t="s">
        <v>200</v>
      </c>
      <c r="G187" s="216"/>
      <c r="H187" s="219">
        <v>0.9</v>
      </c>
      <c r="I187" s="220"/>
      <c r="J187" s="216"/>
      <c r="K187" s="216"/>
      <c r="L187" s="221"/>
      <c r="M187" s="222"/>
      <c r="N187" s="223"/>
      <c r="O187" s="223"/>
      <c r="P187" s="223"/>
      <c r="Q187" s="223"/>
      <c r="R187" s="223"/>
      <c r="S187" s="223"/>
      <c r="T187" s="224"/>
      <c r="AT187" s="225" t="s">
        <v>142</v>
      </c>
      <c r="AU187" s="225" t="s">
        <v>82</v>
      </c>
      <c r="AV187" s="14" t="s">
        <v>82</v>
      </c>
      <c r="AW187" s="14" t="s">
        <v>30</v>
      </c>
      <c r="AX187" s="14" t="s">
        <v>73</v>
      </c>
      <c r="AY187" s="225" t="s">
        <v>133</v>
      </c>
    </row>
    <row r="188" spans="2:51" s="15" customFormat="1" ht="11.25">
      <c r="B188" s="226"/>
      <c r="C188" s="227"/>
      <c r="D188" s="206" t="s">
        <v>142</v>
      </c>
      <c r="E188" s="228" t="s">
        <v>1</v>
      </c>
      <c r="F188" s="229" t="s">
        <v>144</v>
      </c>
      <c r="G188" s="227"/>
      <c r="H188" s="230">
        <v>6.54</v>
      </c>
      <c r="I188" s="231"/>
      <c r="J188" s="227"/>
      <c r="K188" s="227"/>
      <c r="L188" s="232"/>
      <c r="M188" s="233"/>
      <c r="N188" s="234"/>
      <c r="O188" s="234"/>
      <c r="P188" s="234"/>
      <c r="Q188" s="234"/>
      <c r="R188" s="234"/>
      <c r="S188" s="234"/>
      <c r="T188" s="235"/>
      <c r="AT188" s="236" t="s">
        <v>142</v>
      </c>
      <c r="AU188" s="236" t="s">
        <v>82</v>
      </c>
      <c r="AV188" s="15" t="s">
        <v>88</v>
      </c>
      <c r="AW188" s="15" t="s">
        <v>30</v>
      </c>
      <c r="AX188" s="15" t="s">
        <v>78</v>
      </c>
      <c r="AY188" s="236" t="s">
        <v>133</v>
      </c>
    </row>
    <row r="189" spans="1:65" s="2" customFormat="1" ht="24.2" customHeight="1">
      <c r="A189" s="34"/>
      <c r="B189" s="35"/>
      <c r="C189" s="186" t="s">
        <v>163</v>
      </c>
      <c r="D189" s="186" t="s">
        <v>135</v>
      </c>
      <c r="E189" s="187" t="s">
        <v>201</v>
      </c>
      <c r="F189" s="188" t="s">
        <v>202</v>
      </c>
      <c r="G189" s="189" t="s">
        <v>169</v>
      </c>
      <c r="H189" s="190">
        <v>2.16</v>
      </c>
      <c r="I189" s="191"/>
      <c r="J189" s="192">
        <f>ROUND(I189*H189,2)</f>
        <v>0</v>
      </c>
      <c r="K189" s="188" t="s">
        <v>139</v>
      </c>
      <c r="L189" s="39"/>
      <c r="M189" s="193" t="s">
        <v>1</v>
      </c>
      <c r="N189" s="194" t="s">
        <v>38</v>
      </c>
      <c r="O189" s="71"/>
      <c r="P189" s="195">
        <f>O189*H189</f>
        <v>0</v>
      </c>
      <c r="Q189" s="195">
        <v>0</v>
      </c>
      <c r="R189" s="195">
        <f>Q189*H189</f>
        <v>0</v>
      </c>
      <c r="S189" s="195">
        <v>0</v>
      </c>
      <c r="T189" s="196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7" t="s">
        <v>88</v>
      </c>
      <c r="AT189" s="197" t="s">
        <v>135</v>
      </c>
      <c r="AU189" s="197" t="s">
        <v>82</v>
      </c>
      <c r="AY189" s="17" t="s">
        <v>133</v>
      </c>
      <c r="BE189" s="198">
        <f>IF(N189="základní",J189,0)</f>
        <v>0</v>
      </c>
      <c r="BF189" s="198">
        <f>IF(N189="snížená",J189,0)</f>
        <v>0</v>
      </c>
      <c r="BG189" s="198">
        <f>IF(N189="zákl. přenesená",J189,0)</f>
        <v>0</v>
      </c>
      <c r="BH189" s="198">
        <f>IF(N189="sníž. přenesená",J189,0)</f>
        <v>0</v>
      </c>
      <c r="BI189" s="198">
        <f>IF(N189="nulová",J189,0)</f>
        <v>0</v>
      </c>
      <c r="BJ189" s="17" t="s">
        <v>78</v>
      </c>
      <c r="BK189" s="198">
        <f>ROUND(I189*H189,2)</f>
        <v>0</v>
      </c>
      <c r="BL189" s="17" t="s">
        <v>88</v>
      </c>
      <c r="BM189" s="197" t="s">
        <v>203</v>
      </c>
    </row>
    <row r="190" spans="1:47" s="2" customFormat="1" ht="11.25">
      <c r="A190" s="34"/>
      <c r="B190" s="35"/>
      <c r="C190" s="36"/>
      <c r="D190" s="199" t="s">
        <v>140</v>
      </c>
      <c r="E190" s="36"/>
      <c r="F190" s="200" t="s">
        <v>204</v>
      </c>
      <c r="G190" s="36"/>
      <c r="H190" s="36"/>
      <c r="I190" s="201"/>
      <c r="J190" s="36"/>
      <c r="K190" s="36"/>
      <c r="L190" s="39"/>
      <c r="M190" s="202"/>
      <c r="N190" s="203"/>
      <c r="O190" s="71"/>
      <c r="P190" s="71"/>
      <c r="Q190" s="71"/>
      <c r="R190" s="71"/>
      <c r="S190" s="71"/>
      <c r="T190" s="72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T190" s="17" t="s">
        <v>140</v>
      </c>
      <c r="AU190" s="17" t="s">
        <v>82</v>
      </c>
    </row>
    <row r="191" spans="2:51" s="14" customFormat="1" ht="11.25">
      <c r="B191" s="215"/>
      <c r="C191" s="216"/>
      <c r="D191" s="206" t="s">
        <v>142</v>
      </c>
      <c r="E191" s="217" t="s">
        <v>1</v>
      </c>
      <c r="F191" s="218" t="s">
        <v>205</v>
      </c>
      <c r="G191" s="216"/>
      <c r="H191" s="219">
        <v>2.16</v>
      </c>
      <c r="I191" s="220"/>
      <c r="J191" s="216"/>
      <c r="K191" s="216"/>
      <c r="L191" s="221"/>
      <c r="M191" s="222"/>
      <c r="N191" s="223"/>
      <c r="O191" s="223"/>
      <c r="P191" s="223"/>
      <c r="Q191" s="223"/>
      <c r="R191" s="223"/>
      <c r="S191" s="223"/>
      <c r="T191" s="224"/>
      <c r="AT191" s="225" t="s">
        <v>142</v>
      </c>
      <c r="AU191" s="225" t="s">
        <v>82</v>
      </c>
      <c r="AV191" s="14" t="s">
        <v>82</v>
      </c>
      <c r="AW191" s="14" t="s">
        <v>30</v>
      </c>
      <c r="AX191" s="14" t="s">
        <v>73</v>
      </c>
      <c r="AY191" s="225" t="s">
        <v>133</v>
      </c>
    </row>
    <row r="192" spans="2:51" s="15" customFormat="1" ht="11.25">
      <c r="B192" s="226"/>
      <c r="C192" s="227"/>
      <c r="D192" s="206" t="s">
        <v>142</v>
      </c>
      <c r="E192" s="228" t="s">
        <v>1</v>
      </c>
      <c r="F192" s="229" t="s">
        <v>144</v>
      </c>
      <c r="G192" s="227"/>
      <c r="H192" s="230">
        <v>2.16</v>
      </c>
      <c r="I192" s="231"/>
      <c r="J192" s="227"/>
      <c r="K192" s="227"/>
      <c r="L192" s="232"/>
      <c r="M192" s="233"/>
      <c r="N192" s="234"/>
      <c r="O192" s="234"/>
      <c r="P192" s="234"/>
      <c r="Q192" s="234"/>
      <c r="R192" s="234"/>
      <c r="S192" s="234"/>
      <c r="T192" s="235"/>
      <c r="AT192" s="236" t="s">
        <v>142</v>
      </c>
      <c r="AU192" s="236" t="s">
        <v>82</v>
      </c>
      <c r="AV192" s="15" t="s">
        <v>88</v>
      </c>
      <c r="AW192" s="15" t="s">
        <v>30</v>
      </c>
      <c r="AX192" s="15" t="s">
        <v>78</v>
      </c>
      <c r="AY192" s="236" t="s">
        <v>133</v>
      </c>
    </row>
    <row r="193" spans="2:63" s="12" customFormat="1" ht="22.9" customHeight="1">
      <c r="B193" s="170"/>
      <c r="C193" s="171"/>
      <c r="D193" s="172" t="s">
        <v>72</v>
      </c>
      <c r="E193" s="184" t="s">
        <v>150</v>
      </c>
      <c r="F193" s="184" t="s">
        <v>206</v>
      </c>
      <c r="G193" s="171"/>
      <c r="H193" s="171"/>
      <c r="I193" s="174"/>
      <c r="J193" s="185">
        <f>BK193</f>
        <v>0</v>
      </c>
      <c r="K193" s="171"/>
      <c r="L193" s="176"/>
      <c r="M193" s="177"/>
      <c r="N193" s="178"/>
      <c r="O193" s="178"/>
      <c r="P193" s="179">
        <f>SUM(P194:P302)</f>
        <v>0</v>
      </c>
      <c r="Q193" s="178"/>
      <c r="R193" s="179">
        <f>SUM(R194:R302)</f>
        <v>0</v>
      </c>
      <c r="S193" s="178"/>
      <c r="T193" s="180">
        <f>SUM(T194:T302)</f>
        <v>0</v>
      </c>
      <c r="AR193" s="181" t="s">
        <v>78</v>
      </c>
      <c r="AT193" s="182" t="s">
        <v>72</v>
      </c>
      <c r="AU193" s="182" t="s">
        <v>78</v>
      </c>
      <c r="AY193" s="181" t="s">
        <v>133</v>
      </c>
      <c r="BK193" s="183">
        <f>SUM(BK194:BK302)</f>
        <v>0</v>
      </c>
    </row>
    <row r="194" spans="1:65" s="2" customFormat="1" ht="24.2" customHeight="1">
      <c r="A194" s="34"/>
      <c r="B194" s="35"/>
      <c r="C194" s="186" t="s">
        <v>207</v>
      </c>
      <c r="D194" s="186" t="s">
        <v>135</v>
      </c>
      <c r="E194" s="187" t="s">
        <v>208</v>
      </c>
      <c r="F194" s="188" t="s">
        <v>209</v>
      </c>
      <c r="G194" s="189" t="s">
        <v>169</v>
      </c>
      <c r="H194" s="190">
        <v>0.371</v>
      </c>
      <c r="I194" s="191"/>
      <c r="J194" s="192">
        <f>ROUND(I194*H194,2)</f>
        <v>0</v>
      </c>
      <c r="K194" s="188" t="s">
        <v>139</v>
      </c>
      <c r="L194" s="39"/>
      <c r="M194" s="193" t="s">
        <v>1</v>
      </c>
      <c r="N194" s="194" t="s">
        <v>38</v>
      </c>
      <c r="O194" s="71"/>
      <c r="P194" s="195">
        <f>O194*H194</f>
        <v>0</v>
      </c>
      <c r="Q194" s="195">
        <v>0</v>
      </c>
      <c r="R194" s="195">
        <f>Q194*H194</f>
        <v>0</v>
      </c>
      <c r="S194" s="195">
        <v>0</v>
      </c>
      <c r="T194" s="196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7" t="s">
        <v>88</v>
      </c>
      <c r="AT194" s="197" t="s">
        <v>135</v>
      </c>
      <c r="AU194" s="197" t="s">
        <v>82</v>
      </c>
      <c r="AY194" s="17" t="s">
        <v>133</v>
      </c>
      <c r="BE194" s="198">
        <f>IF(N194="základní",J194,0)</f>
        <v>0</v>
      </c>
      <c r="BF194" s="198">
        <f>IF(N194="snížená",J194,0)</f>
        <v>0</v>
      </c>
      <c r="BG194" s="198">
        <f>IF(N194="zákl. přenesená",J194,0)</f>
        <v>0</v>
      </c>
      <c r="BH194" s="198">
        <f>IF(N194="sníž. přenesená",J194,0)</f>
        <v>0</v>
      </c>
      <c r="BI194" s="198">
        <f>IF(N194="nulová",J194,0)</f>
        <v>0</v>
      </c>
      <c r="BJ194" s="17" t="s">
        <v>78</v>
      </c>
      <c r="BK194" s="198">
        <f>ROUND(I194*H194,2)</f>
        <v>0</v>
      </c>
      <c r="BL194" s="17" t="s">
        <v>88</v>
      </c>
      <c r="BM194" s="197" t="s">
        <v>210</v>
      </c>
    </row>
    <row r="195" spans="1:47" s="2" customFormat="1" ht="11.25">
      <c r="A195" s="34"/>
      <c r="B195" s="35"/>
      <c r="C195" s="36"/>
      <c r="D195" s="199" t="s">
        <v>140</v>
      </c>
      <c r="E195" s="36"/>
      <c r="F195" s="200" t="s">
        <v>211</v>
      </c>
      <c r="G195" s="36"/>
      <c r="H195" s="36"/>
      <c r="I195" s="201"/>
      <c r="J195" s="36"/>
      <c r="K195" s="36"/>
      <c r="L195" s="39"/>
      <c r="M195" s="202"/>
      <c r="N195" s="203"/>
      <c r="O195" s="71"/>
      <c r="P195" s="71"/>
      <c r="Q195" s="71"/>
      <c r="R195" s="71"/>
      <c r="S195" s="71"/>
      <c r="T195" s="72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T195" s="17" t="s">
        <v>140</v>
      </c>
      <c r="AU195" s="17" t="s">
        <v>82</v>
      </c>
    </row>
    <row r="196" spans="2:51" s="13" customFormat="1" ht="11.25">
      <c r="B196" s="204"/>
      <c r="C196" s="205"/>
      <c r="D196" s="206" t="s">
        <v>142</v>
      </c>
      <c r="E196" s="207" t="s">
        <v>1</v>
      </c>
      <c r="F196" s="208" t="s">
        <v>212</v>
      </c>
      <c r="G196" s="205"/>
      <c r="H196" s="207" t="s">
        <v>1</v>
      </c>
      <c r="I196" s="209"/>
      <c r="J196" s="205"/>
      <c r="K196" s="205"/>
      <c r="L196" s="210"/>
      <c r="M196" s="211"/>
      <c r="N196" s="212"/>
      <c r="O196" s="212"/>
      <c r="P196" s="212"/>
      <c r="Q196" s="212"/>
      <c r="R196" s="212"/>
      <c r="S196" s="212"/>
      <c r="T196" s="213"/>
      <c r="AT196" s="214" t="s">
        <v>142</v>
      </c>
      <c r="AU196" s="214" t="s">
        <v>82</v>
      </c>
      <c r="AV196" s="13" t="s">
        <v>78</v>
      </c>
      <c r="AW196" s="13" t="s">
        <v>30</v>
      </c>
      <c r="AX196" s="13" t="s">
        <v>73</v>
      </c>
      <c r="AY196" s="214" t="s">
        <v>133</v>
      </c>
    </row>
    <row r="197" spans="2:51" s="14" customFormat="1" ht="11.25">
      <c r="B197" s="215"/>
      <c r="C197" s="216"/>
      <c r="D197" s="206" t="s">
        <v>142</v>
      </c>
      <c r="E197" s="217" t="s">
        <v>1</v>
      </c>
      <c r="F197" s="218" t="s">
        <v>213</v>
      </c>
      <c r="G197" s="216"/>
      <c r="H197" s="219">
        <v>0.371</v>
      </c>
      <c r="I197" s="220"/>
      <c r="J197" s="216"/>
      <c r="K197" s="216"/>
      <c r="L197" s="221"/>
      <c r="M197" s="222"/>
      <c r="N197" s="223"/>
      <c r="O197" s="223"/>
      <c r="P197" s="223"/>
      <c r="Q197" s="223"/>
      <c r="R197" s="223"/>
      <c r="S197" s="223"/>
      <c r="T197" s="224"/>
      <c r="AT197" s="225" t="s">
        <v>142</v>
      </c>
      <c r="AU197" s="225" t="s">
        <v>82</v>
      </c>
      <c r="AV197" s="14" t="s">
        <v>82</v>
      </c>
      <c r="AW197" s="14" t="s">
        <v>30</v>
      </c>
      <c r="AX197" s="14" t="s">
        <v>73</v>
      </c>
      <c r="AY197" s="225" t="s">
        <v>133</v>
      </c>
    </row>
    <row r="198" spans="2:51" s="15" customFormat="1" ht="11.25">
      <c r="B198" s="226"/>
      <c r="C198" s="227"/>
      <c r="D198" s="206" t="s">
        <v>142</v>
      </c>
      <c r="E198" s="228" t="s">
        <v>1</v>
      </c>
      <c r="F198" s="229" t="s">
        <v>144</v>
      </c>
      <c r="G198" s="227"/>
      <c r="H198" s="230">
        <v>0.371</v>
      </c>
      <c r="I198" s="231"/>
      <c r="J198" s="227"/>
      <c r="K198" s="227"/>
      <c r="L198" s="232"/>
      <c r="M198" s="233"/>
      <c r="N198" s="234"/>
      <c r="O198" s="234"/>
      <c r="P198" s="234"/>
      <c r="Q198" s="234"/>
      <c r="R198" s="234"/>
      <c r="S198" s="234"/>
      <c r="T198" s="235"/>
      <c r="AT198" s="236" t="s">
        <v>142</v>
      </c>
      <c r="AU198" s="236" t="s">
        <v>82</v>
      </c>
      <c r="AV198" s="15" t="s">
        <v>88</v>
      </c>
      <c r="AW198" s="15" t="s">
        <v>30</v>
      </c>
      <c r="AX198" s="15" t="s">
        <v>78</v>
      </c>
      <c r="AY198" s="236" t="s">
        <v>133</v>
      </c>
    </row>
    <row r="199" spans="1:65" s="2" customFormat="1" ht="24.2" customHeight="1">
      <c r="A199" s="34"/>
      <c r="B199" s="35"/>
      <c r="C199" s="186" t="s">
        <v>170</v>
      </c>
      <c r="D199" s="186" t="s">
        <v>135</v>
      </c>
      <c r="E199" s="187" t="s">
        <v>214</v>
      </c>
      <c r="F199" s="188" t="s">
        <v>215</v>
      </c>
      <c r="G199" s="189" t="s">
        <v>169</v>
      </c>
      <c r="H199" s="190">
        <v>105.312</v>
      </c>
      <c r="I199" s="191"/>
      <c r="J199" s="192">
        <f>ROUND(I199*H199,2)</f>
        <v>0</v>
      </c>
      <c r="K199" s="188" t="s">
        <v>139</v>
      </c>
      <c r="L199" s="39"/>
      <c r="M199" s="193" t="s">
        <v>1</v>
      </c>
      <c r="N199" s="194" t="s">
        <v>38</v>
      </c>
      <c r="O199" s="71"/>
      <c r="P199" s="195">
        <f>O199*H199</f>
        <v>0</v>
      </c>
      <c r="Q199" s="195">
        <v>0</v>
      </c>
      <c r="R199" s="195">
        <f>Q199*H199</f>
        <v>0</v>
      </c>
      <c r="S199" s="195">
        <v>0</v>
      </c>
      <c r="T199" s="196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97" t="s">
        <v>88</v>
      </c>
      <c r="AT199" s="197" t="s">
        <v>135</v>
      </c>
      <c r="AU199" s="197" t="s">
        <v>82</v>
      </c>
      <c r="AY199" s="17" t="s">
        <v>133</v>
      </c>
      <c r="BE199" s="198">
        <f>IF(N199="základní",J199,0)</f>
        <v>0</v>
      </c>
      <c r="BF199" s="198">
        <f>IF(N199="snížená",J199,0)</f>
        <v>0</v>
      </c>
      <c r="BG199" s="198">
        <f>IF(N199="zákl. přenesená",J199,0)</f>
        <v>0</v>
      </c>
      <c r="BH199" s="198">
        <f>IF(N199="sníž. přenesená",J199,0)</f>
        <v>0</v>
      </c>
      <c r="BI199" s="198">
        <f>IF(N199="nulová",J199,0)</f>
        <v>0</v>
      </c>
      <c r="BJ199" s="17" t="s">
        <v>78</v>
      </c>
      <c r="BK199" s="198">
        <f>ROUND(I199*H199,2)</f>
        <v>0</v>
      </c>
      <c r="BL199" s="17" t="s">
        <v>88</v>
      </c>
      <c r="BM199" s="197" t="s">
        <v>216</v>
      </c>
    </row>
    <row r="200" spans="1:47" s="2" customFormat="1" ht="11.25">
      <c r="A200" s="34"/>
      <c r="B200" s="35"/>
      <c r="C200" s="36"/>
      <c r="D200" s="199" t="s">
        <v>140</v>
      </c>
      <c r="E200" s="36"/>
      <c r="F200" s="200" t="s">
        <v>217</v>
      </c>
      <c r="G200" s="36"/>
      <c r="H200" s="36"/>
      <c r="I200" s="201"/>
      <c r="J200" s="36"/>
      <c r="K200" s="36"/>
      <c r="L200" s="39"/>
      <c r="M200" s="202"/>
      <c r="N200" s="203"/>
      <c r="O200" s="71"/>
      <c r="P200" s="71"/>
      <c r="Q200" s="71"/>
      <c r="R200" s="71"/>
      <c r="S200" s="71"/>
      <c r="T200" s="72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T200" s="17" t="s">
        <v>140</v>
      </c>
      <c r="AU200" s="17" t="s">
        <v>82</v>
      </c>
    </row>
    <row r="201" spans="2:51" s="13" customFormat="1" ht="11.25">
      <c r="B201" s="204"/>
      <c r="C201" s="205"/>
      <c r="D201" s="206" t="s">
        <v>142</v>
      </c>
      <c r="E201" s="207" t="s">
        <v>1</v>
      </c>
      <c r="F201" s="208" t="s">
        <v>218</v>
      </c>
      <c r="G201" s="205"/>
      <c r="H201" s="207" t="s">
        <v>1</v>
      </c>
      <c r="I201" s="209"/>
      <c r="J201" s="205"/>
      <c r="K201" s="205"/>
      <c r="L201" s="210"/>
      <c r="M201" s="211"/>
      <c r="N201" s="212"/>
      <c r="O201" s="212"/>
      <c r="P201" s="212"/>
      <c r="Q201" s="212"/>
      <c r="R201" s="212"/>
      <c r="S201" s="212"/>
      <c r="T201" s="213"/>
      <c r="AT201" s="214" t="s">
        <v>142</v>
      </c>
      <c r="AU201" s="214" t="s">
        <v>82</v>
      </c>
      <c r="AV201" s="13" t="s">
        <v>78</v>
      </c>
      <c r="AW201" s="13" t="s">
        <v>30</v>
      </c>
      <c r="AX201" s="13" t="s">
        <v>73</v>
      </c>
      <c r="AY201" s="214" t="s">
        <v>133</v>
      </c>
    </row>
    <row r="202" spans="2:51" s="14" customFormat="1" ht="11.25">
      <c r="B202" s="215"/>
      <c r="C202" s="216"/>
      <c r="D202" s="206" t="s">
        <v>142</v>
      </c>
      <c r="E202" s="217" t="s">
        <v>1</v>
      </c>
      <c r="F202" s="218" t="s">
        <v>219</v>
      </c>
      <c r="G202" s="216"/>
      <c r="H202" s="219">
        <v>29.4</v>
      </c>
      <c r="I202" s="220"/>
      <c r="J202" s="216"/>
      <c r="K202" s="216"/>
      <c r="L202" s="221"/>
      <c r="M202" s="222"/>
      <c r="N202" s="223"/>
      <c r="O202" s="223"/>
      <c r="P202" s="223"/>
      <c r="Q202" s="223"/>
      <c r="R202" s="223"/>
      <c r="S202" s="223"/>
      <c r="T202" s="224"/>
      <c r="AT202" s="225" t="s">
        <v>142</v>
      </c>
      <c r="AU202" s="225" t="s">
        <v>82</v>
      </c>
      <c r="AV202" s="14" t="s">
        <v>82</v>
      </c>
      <c r="AW202" s="14" t="s">
        <v>30</v>
      </c>
      <c r="AX202" s="14" t="s">
        <v>73</v>
      </c>
      <c r="AY202" s="225" t="s">
        <v>133</v>
      </c>
    </row>
    <row r="203" spans="2:51" s="13" customFormat="1" ht="11.25">
      <c r="B203" s="204"/>
      <c r="C203" s="205"/>
      <c r="D203" s="206" t="s">
        <v>142</v>
      </c>
      <c r="E203" s="207" t="s">
        <v>1</v>
      </c>
      <c r="F203" s="208" t="s">
        <v>220</v>
      </c>
      <c r="G203" s="205"/>
      <c r="H203" s="207" t="s">
        <v>1</v>
      </c>
      <c r="I203" s="209"/>
      <c r="J203" s="205"/>
      <c r="K203" s="205"/>
      <c r="L203" s="210"/>
      <c r="M203" s="211"/>
      <c r="N203" s="212"/>
      <c r="O203" s="212"/>
      <c r="P203" s="212"/>
      <c r="Q203" s="212"/>
      <c r="R203" s="212"/>
      <c r="S203" s="212"/>
      <c r="T203" s="213"/>
      <c r="AT203" s="214" t="s">
        <v>142</v>
      </c>
      <c r="AU203" s="214" t="s">
        <v>82</v>
      </c>
      <c r="AV203" s="13" t="s">
        <v>78</v>
      </c>
      <c r="AW203" s="13" t="s">
        <v>30</v>
      </c>
      <c r="AX203" s="13" t="s">
        <v>73</v>
      </c>
      <c r="AY203" s="214" t="s">
        <v>133</v>
      </c>
    </row>
    <row r="204" spans="2:51" s="14" customFormat="1" ht="11.25">
      <c r="B204" s="215"/>
      <c r="C204" s="216"/>
      <c r="D204" s="206" t="s">
        <v>142</v>
      </c>
      <c r="E204" s="217" t="s">
        <v>1</v>
      </c>
      <c r="F204" s="218" t="s">
        <v>221</v>
      </c>
      <c r="G204" s="216"/>
      <c r="H204" s="219">
        <v>28.812</v>
      </c>
      <c r="I204" s="220"/>
      <c r="J204" s="216"/>
      <c r="K204" s="216"/>
      <c r="L204" s="221"/>
      <c r="M204" s="222"/>
      <c r="N204" s="223"/>
      <c r="O204" s="223"/>
      <c r="P204" s="223"/>
      <c r="Q204" s="223"/>
      <c r="R204" s="223"/>
      <c r="S204" s="223"/>
      <c r="T204" s="224"/>
      <c r="AT204" s="225" t="s">
        <v>142</v>
      </c>
      <c r="AU204" s="225" t="s">
        <v>82</v>
      </c>
      <c r="AV204" s="14" t="s">
        <v>82</v>
      </c>
      <c r="AW204" s="14" t="s">
        <v>30</v>
      </c>
      <c r="AX204" s="14" t="s">
        <v>73</v>
      </c>
      <c r="AY204" s="225" t="s">
        <v>133</v>
      </c>
    </row>
    <row r="205" spans="2:51" s="14" customFormat="1" ht="11.25">
      <c r="B205" s="215"/>
      <c r="C205" s="216"/>
      <c r="D205" s="206" t="s">
        <v>142</v>
      </c>
      <c r="E205" s="217" t="s">
        <v>1</v>
      </c>
      <c r="F205" s="218" t="s">
        <v>222</v>
      </c>
      <c r="G205" s="216"/>
      <c r="H205" s="219">
        <v>39.075</v>
      </c>
      <c r="I205" s="220"/>
      <c r="J205" s="216"/>
      <c r="K205" s="216"/>
      <c r="L205" s="221"/>
      <c r="M205" s="222"/>
      <c r="N205" s="223"/>
      <c r="O205" s="223"/>
      <c r="P205" s="223"/>
      <c r="Q205" s="223"/>
      <c r="R205" s="223"/>
      <c r="S205" s="223"/>
      <c r="T205" s="224"/>
      <c r="AT205" s="225" t="s">
        <v>142</v>
      </c>
      <c r="AU205" s="225" t="s">
        <v>82</v>
      </c>
      <c r="AV205" s="14" t="s">
        <v>82</v>
      </c>
      <c r="AW205" s="14" t="s">
        <v>30</v>
      </c>
      <c r="AX205" s="14" t="s">
        <v>73</v>
      </c>
      <c r="AY205" s="225" t="s">
        <v>133</v>
      </c>
    </row>
    <row r="206" spans="2:51" s="14" customFormat="1" ht="11.25">
      <c r="B206" s="215"/>
      <c r="C206" s="216"/>
      <c r="D206" s="206" t="s">
        <v>142</v>
      </c>
      <c r="E206" s="217" t="s">
        <v>1</v>
      </c>
      <c r="F206" s="218" t="s">
        <v>223</v>
      </c>
      <c r="G206" s="216"/>
      <c r="H206" s="219">
        <v>4.437</v>
      </c>
      <c r="I206" s="220"/>
      <c r="J206" s="216"/>
      <c r="K206" s="216"/>
      <c r="L206" s="221"/>
      <c r="M206" s="222"/>
      <c r="N206" s="223"/>
      <c r="O206" s="223"/>
      <c r="P206" s="223"/>
      <c r="Q206" s="223"/>
      <c r="R206" s="223"/>
      <c r="S206" s="223"/>
      <c r="T206" s="224"/>
      <c r="AT206" s="225" t="s">
        <v>142</v>
      </c>
      <c r="AU206" s="225" t="s">
        <v>82</v>
      </c>
      <c r="AV206" s="14" t="s">
        <v>82</v>
      </c>
      <c r="AW206" s="14" t="s">
        <v>30</v>
      </c>
      <c r="AX206" s="14" t="s">
        <v>73</v>
      </c>
      <c r="AY206" s="225" t="s">
        <v>133</v>
      </c>
    </row>
    <row r="207" spans="2:51" s="14" customFormat="1" ht="11.25">
      <c r="B207" s="215"/>
      <c r="C207" s="216"/>
      <c r="D207" s="206" t="s">
        <v>142</v>
      </c>
      <c r="E207" s="217" t="s">
        <v>1</v>
      </c>
      <c r="F207" s="218" t="s">
        <v>224</v>
      </c>
      <c r="G207" s="216"/>
      <c r="H207" s="219">
        <v>2.313</v>
      </c>
      <c r="I207" s="220"/>
      <c r="J207" s="216"/>
      <c r="K207" s="216"/>
      <c r="L207" s="221"/>
      <c r="M207" s="222"/>
      <c r="N207" s="223"/>
      <c r="O207" s="223"/>
      <c r="P207" s="223"/>
      <c r="Q207" s="223"/>
      <c r="R207" s="223"/>
      <c r="S207" s="223"/>
      <c r="T207" s="224"/>
      <c r="AT207" s="225" t="s">
        <v>142</v>
      </c>
      <c r="AU207" s="225" t="s">
        <v>82</v>
      </c>
      <c r="AV207" s="14" t="s">
        <v>82</v>
      </c>
      <c r="AW207" s="14" t="s">
        <v>30</v>
      </c>
      <c r="AX207" s="14" t="s">
        <v>73</v>
      </c>
      <c r="AY207" s="225" t="s">
        <v>133</v>
      </c>
    </row>
    <row r="208" spans="2:51" s="14" customFormat="1" ht="11.25">
      <c r="B208" s="215"/>
      <c r="C208" s="216"/>
      <c r="D208" s="206" t="s">
        <v>142</v>
      </c>
      <c r="E208" s="217" t="s">
        <v>1</v>
      </c>
      <c r="F208" s="218" t="s">
        <v>225</v>
      </c>
      <c r="G208" s="216"/>
      <c r="H208" s="219">
        <v>1.275</v>
      </c>
      <c r="I208" s="220"/>
      <c r="J208" s="216"/>
      <c r="K208" s="216"/>
      <c r="L208" s="221"/>
      <c r="M208" s="222"/>
      <c r="N208" s="223"/>
      <c r="O208" s="223"/>
      <c r="P208" s="223"/>
      <c r="Q208" s="223"/>
      <c r="R208" s="223"/>
      <c r="S208" s="223"/>
      <c r="T208" s="224"/>
      <c r="AT208" s="225" t="s">
        <v>142</v>
      </c>
      <c r="AU208" s="225" t="s">
        <v>82</v>
      </c>
      <c r="AV208" s="14" t="s">
        <v>82</v>
      </c>
      <c r="AW208" s="14" t="s">
        <v>30</v>
      </c>
      <c r="AX208" s="14" t="s">
        <v>73</v>
      </c>
      <c r="AY208" s="225" t="s">
        <v>133</v>
      </c>
    </row>
    <row r="209" spans="2:51" s="15" customFormat="1" ht="11.25">
      <c r="B209" s="226"/>
      <c r="C209" s="227"/>
      <c r="D209" s="206" t="s">
        <v>142</v>
      </c>
      <c r="E209" s="228" t="s">
        <v>1</v>
      </c>
      <c r="F209" s="229" t="s">
        <v>144</v>
      </c>
      <c r="G209" s="227"/>
      <c r="H209" s="230">
        <v>105.31200000000001</v>
      </c>
      <c r="I209" s="231"/>
      <c r="J209" s="227"/>
      <c r="K209" s="227"/>
      <c r="L209" s="232"/>
      <c r="M209" s="233"/>
      <c r="N209" s="234"/>
      <c r="O209" s="234"/>
      <c r="P209" s="234"/>
      <c r="Q209" s="234"/>
      <c r="R209" s="234"/>
      <c r="S209" s="234"/>
      <c r="T209" s="235"/>
      <c r="AT209" s="236" t="s">
        <v>142</v>
      </c>
      <c r="AU209" s="236" t="s">
        <v>82</v>
      </c>
      <c r="AV209" s="15" t="s">
        <v>88</v>
      </c>
      <c r="AW209" s="15" t="s">
        <v>30</v>
      </c>
      <c r="AX209" s="15" t="s">
        <v>78</v>
      </c>
      <c r="AY209" s="236" t="s">
        <v>133</v>
      </c>
    </row>
    <row r="210" spans="1:65" s="2" customFormat="1" ht="37.9" customHeight="1">
      <c r="A210" s="34"/>
      <c r="B210" s="35"/>
      <c r="C210" s="186" t="s">
        <v>226</v>
      </c>
      <c r="D210" s="186" t="s">
        <v>135</v>
      </c>
      <c r="E210" s="187" t="s">
        <v>227</v>
      </c>
      <c r="F210" s="188" t="s">
        <v>228</v>
      </c>
      <c r="G210" s="189" t="s">
        <v>169</v>
      </c>
      <c r="H210" s="190">
        <v>105.312</v>
      </c>
      <c r="I210" s="191"/>
      <c r="J210" s="192">
        <f>ROUND(I210*H210,2)</f>
        <v>0</v>
      </c>
      <c r="K210" s="188" t="s">
        <v>139</v>
      </c>
      <c r="L210" s="39"/>
      <c r="M210" s="193" t="s">
        <v>1</v>
      </c>
      <c r="N210" s="194" t="s">
        <v>38</v>
      </c>
      <c r="O210" s="71"/>
      <c r="P210" s="195">
        <f>O210*H210</f>
        <v>0</v>
      </c>
      <c r="Q210" s="195">
        <v>0</v>
      </c>
      <c r="R210" s="195">
        <f>Q210*H210</f>
        <v>0</v>
      </c>
      <c r="S210" s="195">
        <v>0</v>
      </c>
      <c r="T210" s="196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7" t="s">
        <v>88</v>
      </c>
      <c r="AT210" s="197" t="s">
        <v>135</v>
      </c>
      <c r="AU210" s="197" t="s">
        <v>82</v>
      </c>
      <c r="AY210" s="17" t="s">
        <v>133</v>
      </c>
      <c r="BE210" s="198">
        <f>IF(N210="základní",J210,0)</f>
        <v>0</v>
      </c>
      <c r="BF210" s="198">
        <f>IF(N210="snížená",J210,0)</f>
        <v>0</v>
      </c>
      <c r="BG210" s="198">
        <f>IF(N210="zákl. přenesená",J210,0)</f>
        <v>0</v>
      </c>
      <c r="BH210" s="198">
        <f>IF(N210="sníž. přenesená",J210,0)</f>
        <v>0</v>
      </c>
      <c r="BI210" s="198">
        <f>IF(N210="nulová",J210,0)</f>
        <v>0</v>
      </c>
      <c r="BJ210" s="17" t="s">
        <v>78</v>
      </c>
      <c r="BK210" s="198">
        <f>ROUND(I210*H210,2)</f>
        <v>0</v>
      </c>
      <c r="BL210" s="17" t="s">
        <v>88</v>
      </c>
      <c r="BM210" s="197" t="s">
        <v>229</v>
      </c>
    </row>
    <row r="211" spans="1:47" s="2" customFormat="1" ht="11.25">
      <c r="A211" s="34"/>
      <c r="B211" s="35"/>
      <c r="C211" s="36"/>
      <c r="D211" s="199" t="s">
        <v>140</v>
      </c>
      <c r="E211" s="36"/>
      <c r="F211" s="200" t="s">
        <v>230</v>
      </c>
      <c r="G211" s="36"/>
      <c r="H211" s="36"/>
      <c r="I211" s="201"/>
      <c r="J211" s="36"/>
      <c r="K211" s="36"/>
      <c r="L211" s="39"/>
      <c r="M211" s="202"/>
      <c r="N211" s="203"/>
      <c r="O211" s="71"/>
      <c r="P211" s="71"/>
      <c r="Q211" s="71"/>
      <c r="R211" s="71"/>
      <c r="S211" s="71"/>
      <c r="T211" s="72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T211" s="17" t="s">
        <v>140</v>
      </c>
      <c r="AU211" s="17" t="s">
        <v>82</v>
      </c>
    </row>
    <row r="212" spans="2:51" s="14" customFormat="1" ht="11.25">
      <c r="B212" s="215"/>
      <c r="C212" s="216"/>
      <c r="D212" s="206" t="s">
        <v>142</v>
      </c>
      <c r="E212" s="217" t="s">
        <v>1</v>
      </c>
      <c r="F212" s="218" t="s">
        <v>231</v>
      </c>
      <c r="G212" s="216"/>
      <c r="H212" s="219">
        <v>105.312</v>
      </c>
      <c r="I212" s="220"/>
      <c r="J212" s="216"/>
      <c r="K212" s="216"/>
      <c r="L212" s="221"/>
      <c r="M212" s="222"/>
      <c r="N212" s="223"/>
      <c r="O212" s="223"/>
      <c r="P212" s="223"/>
      <c r="Q212" s="223"/>
      <c r="R212" s="223"/>
      <c r="S212" s="223"/>
      <c r="T212" s="224"/>
      <c r="AT212" s="225" t="s">
        <v>142</v>
      </c>
      <c r="AU212" s="225" t="s">
        <v>82</v>
      </c>
      <c r="AV212" s="14" t="s">
        <v>82</v>
      </c>
      <c r="AW212" s="14" t="s">
        <v>30</v>
      </c>
      <c r="AX212" s="14" t="s">
        <v>73</v>
      </c>
      <c r="AY212" s="225" t="s">
        <v>133</v>
      </c>
    </row>
    <row r="213" spans="2:51" s="15" customFormat="1" ht="11.25">
      <c r="B213" s="226"/>
      <c r="C213" s="227"/>
      <c r="D213" s="206" t="s">
        <v>142</v>
      </c>
      <c r="E213" s="228" t="s">
        <v>1</v>
      </c>
      <c r="F213" s="229" t="s">
        <v>144</v>
      </c>
      <c r="G213" s="227"/>
      <c r="H213" s="230">
        <v>105.312</v>
      </c>
      <c r="I213" s="231"/>
      <c r="J213" s="227"/>
      <c r="K213" s="227"/>
      <c r="L213" s="232"/>
      <c r="M213" s="233"/>
      <c r="N213" s="234"/>
      <c r="O213" s="234"/>
      <c r="P213" s="234"/>
      <c r="Q213" s="234"/>
      <c r="R213" s="234"/>
      <c r="S213" s="234"/>
      <c r="T213" s="235"/>
      <c r="AT213" s="236" t="s">
        <v>142</v>
      </c>
      <c r="AU213" s="236" t="s">
        <v>82</v>
      </c>
      <c r="AV213" s="15" t="s">
        <v>88</v>
      </c>
      <c r="AW213" s="15" t="s">
        <v>30</v>
      </c>
      <c r="AX213" s="15" t="s">
        <v>78</v>
      </c>
      <c r="AY213" s="236" t="s">
        <v>133</v>
      </c>
    </row>
    <row r="214" spans="1:65" s="2" customFormat="1" ht="24.2" customHeight="1">
      <c r="A214" s="34"/>
      <c r="B214" s="35"/>
      <c r="C214" s="186" t="s">
        <v>177</v>
      </c>
      <c r="D214" s="186" t="s">
        <v>135</v>
      </c>
      <c r="E214" s="187" t="s">
        <v>232</v>
      </c>
      <c r="F214" s="188" t="s">
        <v>233</v>
      </c>
      <c r="G214" s="189" t="s">
        <v>169</v>
      </c>
      <c r="H214" s="190">
        <v>105.312</v>
      </c>
      <c r="I214" s="191"/>
      <c r="J214" s="192">
        <f>ROUND(I214*H214,2)</f>
        <v>0</v>
      </c>
      <c r="K214" s="188" t="s">
        <v>139</v>
      </c>
      <c r="L214" s="39"/>
      <c r="M214" s="193" t="s">
        <v>1</v>
      </c>
      <c r="N214" s="194" t="s">
        <v>38</v>
      </c>
      <c r="O214" s="71"/>
      <c r="P214" s="195">
        <f>O214*H214</f>
        <v>0</v>
      </c>
      <c r="Q214" s="195">
        <v>0</v>
      </c>
      <c r="R214" s="195">
        <f>Q214*H214</f>
        <v>0</v>
      </c>
      <c r="S214" s="195">
        <v>0</v>
      </c>
      <c r="T214" s="196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7" t="s">
        <v>88</v>
      </c>
      <c r="AT214" s="197" t="s">
        <v>135</v>
      </c>
      <c r="AU214" s="197" t="s">
        <v>82</v>
      </c>
      <c r="AY214" s="17" t="s">
        <v>133</v>
      </c>
      <c r="BE214" s="198">
        <f>IF(N214="základní",J214,0)</f>
        <v>0</v>
      </c>
      <c r="BF214" s="198">
        <f>IF(N214="snížená",J214,0)</f>
        <v>0</v>
      </c>
      <c r="BG214" s="198">
        <f>IF(N214="zákl. přenesená",J214,0)</f>
        <v>0</v>
      </c>
      <c r="BH214" s="198">
        <f>IF(N214="sníž. přenesená",J214,0)</f>
        <v>0</v>
      </c>
      <c r="BI214" s="198">
        <f>IF(N214="nulová",J214,0)</f>
        <v>0</v>
      </c>
      <c r="BJ214" s="17" t="s">
        <v>78</v>
      </c>
      <c r="BK214" s="198">
        <f>ROUND(I214*H214,2)</f>
        <v>0</v>
      </c>
      <c r="BL214" s="17" t="s">
        <v>88</v>
      </c>
      <c r="BM214" s="197" t="s">
        <v>234</v>
      </c>
    </row>
    <row r="215" spans="1:47" s="2" customFormat="1" ht="11.25">
      <c r="A215" s="34"/>
      <c r="B215" s="35"/>
      <c r="C215" s="36"/>
      <c r="D215" s="199" t="s">
        <v>140</v>
      </c>
      <c r="E215" s="36"/>
      <c r="F215" s="200" t="s">
        <v>235</v>
      </c>
      <c r="G215" s="36"/>
      <c r="H215" s="36"/>
      <c r="I215" s="201"/>
      <c r="J215" s="36"/>
      <c r="K215" s="36"/>
      <c r="L215" s="39"/>
      <c r="M215" s="202"/>
      <c r="N215" s="203"/>
      <c r="O215" s="71"/>
      <c r="P215" s="71"/>
      <c r="Q215" s="71"/>
      <c r="R215" s="71"/>
      <c r="S215" s="71"/>
      <c r="T215" s="72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T215" s="17" t="s">
        <v>140</v>
      </c>
      <c r="AU215" s="17" t="s">
        <v>82</v>
      </c>
    </row>
    <row r="216" spans="1:65" s="2" customFormat="1" ht="44.25" customHeight="1">
      <c r="A216" s="34"/>
      <c r="B216" s="35"/>
      <c r="C216" s="186" t="s">
        <v>8</v>
      </c>
      <c r="D216" s="186" t="s">
        <v>135</v>
      </c>
      <c r="E216" s="187" t="s">
        <v>236</v>
      </c>
      <c r="F216" s="188" t="s">
        <v>237</v>
      </c>
      <c r="G216" s="189" t="s">
        <v>190</v>
      </c>
      <c r="H216" s="190">
        <v>16.8</v>
      </c>
      <c r="I216" s="191"/>
      <c r="J216" s="192">
        <f>ROUND(I216*H216,2)</f>
        <v>0</v>
      </c>
      <c r="K216" s="188" t="s">
        <v>139</v>
      </c>
      <c r="L216" s="39"/>
      <c r="M216" s="193" t="s">
        <v>1</v>
      </c>
      <c r="N216" s="194" t="s">
        <v>38</v>
      </c>
      <c r="O216" s="71"/>
      <c r="P216" s="195">
        <f>O216*H216</f>
        <v>0</v>
      </c>
      <c r="Q216" s="195">
        <v>0</v>
      </c>
      <c r="R216" s="195">
        <f>Q216*H216</f>
        <v>0</v>
      </c>
      <c r="S216" s="195">
        <v>0</v>
      </c>
      <c r="T216" s="196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7" t="s">
        <v>88</v>
      </c>
      <c r="AT216" s="197" t="s">
        <v>135</v>
      </c>
      <c r="AU216" s="197" t="s">
        <v>82</v>
      </c>
      <c r="AY216" s="17" t="s">
        <v>133</v>
      </c>
      <c r="BE216" s="198">
        <f>IF(N216="základní",J216,0)</f>
        <v>0</v>
      </c>
      <c r="BF216" s="198">
        <f>IF(N216="snížená",J216,0)</f>
        <v>0</v>
      </c>
      <c r="BG216" s="198">
        <f>IF(N216="zákl. přenesená",J216,0)</f>
        <v>0</v>
      </c>
      <c r="BH216" s="198">
        <f>IF(N216="sníž. přenesená",J216,0)</f>
        <v>0</v>
      </c>
      <c r="BI216" s="198">
        <f>IF(N216="nulová",J216,0)</f>
        <v>0</v>
      </c>
      <c r="BJ216" s="17" t="s">
        <v>78</v>
      </c>
      <c r="BK216" s="198">
        <f>ROUND(I216*H216,2)</f>
        <v>0</v>
      </c>
      <c r="BL216" s="17" t="s">
        <v>88</v>
      </c>
      <c r="BM216" s="197" t="s">
        <v>238</v>
      </c>
    </row>
    <row r="217" spans="1:47" s="2" customFormat="1" ht="11.25">
      <c r="A217" s="34"/>
      <c r="B217" s="35"/>
      <c r="C217" s="36"/>
      <c r="D217" s="199" t="s">
        <v>140</v>
      </c>
      <c r="E217" s="36"/>
      <c r="F217" s="200" t="s">
        <v>239</v>
      </c>
      <c r="G217" s="36"/>
      <c r="H217" s="36"/>
      <c r="I217" s="201"/>
      <c r="J217" s="36"/>
      <c r="K217" s="36"/>
      <c r="L217" s="39"/>
      <c r="M217" s="202"/>
      <c r="N217" s="203"/>
      <c r="O217" s="71"/>
      <c r="P217" s="71"/>
      <c r="Q217" s="71"/>
      <c r="R217" s="71"/>
      <c r="S217" s="71"/>
      <c r="T217" s="72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T217" s="17" t="s">
        <v>140</v>
      </c>
      <c r="AU217" s="17" t="s">
        <v>82</v>
      </c>
    </row>
    <row r="218" spans="2:51" s="13" customFormat="1" ht="11.25">
      <c r="B218" s="204"/>
      <c r="C218" s="205"/>
      <c r="D218" s="206" t="s">
        <v>142</v>
      </c>
      <c r="E218" s="207" t="s">
        <v>1</v>
      </c>
      <c r="F218" s="208" t="s">
        <v>240</v>
      </c>
      <c r="G218" s="205"/>
      <c r="H218" s="207" t="s">
        <v>1</v>
      </c>
      <c r="I218" s="209"/>
      <c r="J218" s="205"/>
      <c r="K218" s="205"/>
      <c r="L218" s="210"/>
      <c r="M218" s="211"/>
      <c r="N218" s="212"/>
      <c r="O218" s="212"/>
      <c r="P218" s="212"/>
      <c r="Q218" s="212"/>
      <c r="R218" s="212"/>
      <c r="S218" s="212"/>
      <c r="T218" s="213"/>
      <c r="AT218" s="214" t="s">
        <v>142</v>
      </c>
      <c r="AU218" s="214" t="s">
        <v>82</v>
      </c>
      <c r="AV218" s="13" t="s">
        <v>78</v>
      </c>
      <c r="AW218" s="13" t="s">
        <v>30</v>
      </c>
      <c r="AX218" s="13" t="s">
        <v>73</v>
      </c>
      <c r="AY218" s="214" t="s">
        <v>133</v>
      </c>
    </row>
    <row r="219" spans="2:51" s="14" customFormat="1" ht="11.25">
      <c r="B219" s="215"/>
      <c r="C219" s="216"/>
      <c r="D219" s="206" t="s">
        <v>142</v>
      </c>
      <c r="E219" s="217" t="s">
        <v>1</v>
      </c>
      <c r="F219" s="218" t="s">
        <v>241</v>
      </c>
      <c r="G219" s="216"/>
      <c r="H219" s="219">
        <v>16.8</v>
      </c>
      <c r="I219" s="220"/>
      <c r="J219" s="216"/>
      <c r="K219" s="216"/>
      <c r="L219" s="221"/>
      <c r="M219" s="222"/>
      <c r="N219" s="223"/>
      <c r="O219" s="223"/>
      <c r="P219" s="223"/>
      <c r="Q219" s="223"/>
      <c r="R219" s="223"/>
      <c r="S219" s="223"/>
      <c r="T219" s="224"/>
      <c r="AT219" s="225" t="s">
        <v>142</v>
      </c>
      <c r="AU219" s="225" t="s">
        <v>82</v>
      </c>
      <c r="AV219" s="14" t="s">
        <v>82</v>
      </c>
      <c r="AW219" s="14" t="s">
        <v>30</v>
      </c>
      <c r="AX219" s="14" t="s">
        <v>73</v>
      </c>
      <c r="AY219" s="225" t="s">
        <v>133</v>
      </c>
    </row>
    <row r="220" spans="2:51" s="15" customFormat="1" ht="11.25">
      <c r="B220" s="226"/>
      <c r="C220" s="227"/>
      <c r="D220" s="206" t="s">
        <v>142</v>
      </c>
      <c r="E220" s="228" t="s">
        <v>1</v>
      </c>
      <c r="F220" s="229" t="s">
        <v>144</v>
      </c>
      <c r="G220" s="227"/>
      <c r="H220" s="230">
        <v>16.8</v>
      </c>
      <c r="I220" s="231"/>
      <c r="J220" s="227"/>
      <c r="K220" s="227"/>
      <c r="L220" s="232"/>
      <c r="M220" s="233"/>
      <c r="N220" s="234"/>
      <c r="O220" s="234"/>
      <c r="P220" s="234"/>
      <c r="Q220" s="234"/>
      <c r="R220" s="234"/>
      <c r="S220" s="234"/>
      <c r="T220" s="235"/>
      <c r="AT220" s="236" t="s">
        <v>142</v>
      </c>
      <c r="AU220" s="236" t="s">
        <v>82</v>
      </c>
      <c r="AV220" s="15" t="s">
        <v>88</v>
      </c>
      <c r="AW220" s="15" t="s">
        <v>30</v>
      </c>
      <c r="AX220" s="15" t="s">
        <v>78</v>
      </c>
      <c r="AY220" s="236" t="s">
        <v>133</v>
      </c>
    </row>
    <row r="221" spans="1:65" s="2" customFormat="1" ht="24.2" customHeight="1">
      <c r="A221" s="34"/>
      <c r="B221" s="35"/>
      <c r="C221" s="237" t="s">
        <v>191</v>
      </c>
      <c r="D221" s="237" t="s">
        <v>242</v>
      </c>
      <c r="E221" s="238" t="s">
        <v>243</v>
      </c>
      <c r="F221" s="239" t="s">
        <v>244</v>
      </c>
      <c r="G221" s="240" t="s">
        <v>190</v>
      </c>
      <c r="H221" s="241">
        <v>18.48</v>
      </c>
      <c r="I221" s="242"/>
      <c r="J221" s="243">
        <f>ROUND(I221*H221,2)</f>
        <v>0</v>
      </c>
      <c r="K221" s="239" t="s">
        <v>139</v>
      </c>
      <c r="L221" s="244"/>
      <c r="M221" s="245" t="s">
        <v>1</v>
      </c>
      <c r="N221" s="246" t="s">
        <v>38</v>
      </c>
      <c r="O221" s="71"/>
      <c r="P221" s="195">
        <f>O221*H221</f>
        <v>0</v>
      </c>
      <c r="Q221" s="195">
        <v>0</v>
      </c>
      <c r="R221" s="195">
        <f>Q221*H221</f>
        <v>0</v>
      </c>
      <c r="S221" s="195">
        <v>0</v>
      </c>
      <c r="T221" s="196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97" t="s">
        <v>155</v>
      </c>
      <c r="AT221" s="197" t="s">
        <v>242</v>
      </c>
      <c r="AU221" s="197" t="s">
        <v>82</v>
      </c>
      <c r="AY221" s="17" t="s">
        <v>133</v>
      </c>
      <c r="BE221" s="198">
        <f>IF(N221="základní",J221,0)</f>
        <v>0</v>
      </c>
      <c r="BF221" s="198">
        <f>IF(N221="snížená",J221,0)</f>
        <v>0</v>
      </c>
      <c r="BG221" s="198">
        <f>IF(N221="zákl. přenesená",J221,0)</f>
        <v>0</v>
      </c>
      <c r="BH221" s="198">
        <f>IF(N221="sníž. přenesená",J221,0)</f>
        <v>0</v>
      </c>
      <c r="BI221" s="198">
        <f>IF(N221="nulová",J221,0)</f>
        <v>0</v>
      </c>
      <c r="BJ221" s="17" t="s">
        <v>78</v>
      </c>
      <c r="BK221" s="198">
        <f>ROUND(I221*H221,2)</f>
        <v>0</v>
      </c>
      <c r="BL221" s="17" t="s">
        <v>88</v>
      </c>
      <c r="BM221" s="197" t="s">
        <v>245</v>
      </c>
    </row>
    <row r="222" spans="2:51" s="14" customFormat="1" ht="11.25">
      <c r="B222" s="215"/>
      <c r="C222" s="216"/>
      <c r="D222" s="206" t="s">
        <v>142</v>
      </c>
      <c r="E222" s="217" t="s">
        <v>1</v>
      </c>
      <c r="F222" s="218" t="s">
        <v>246</v>
      </c>
      <c r="G222" s="216"/>
      <c r="H222" s="219">
        <v>18.48</v>
      </c>
      <c r="I222" s="220"/>
      <c r="J222" s="216"/>
      <c r="K222" s="216"/>
      <c r="L222" s="221"/>
      <c r="M222" s="222"/>
      <c r="N222" s="223"/>
      <c r="O222" s="223"/>
      <c r="P222" s="223"/>
      <c r="Q222" s="223"/>
      <c r="R222" s="223"/>
      <c r="S222" s="223"/>
      <c r="T222" s="224"/>
      <c r="AT222" s="225" t="s">
        <v>142</v>
      </c>
      <c r="AU222" s="225" t="s">
        <v>82</v>
      </c>
      <c r="AV222" s="14" t="s">
        <v>82</v>
      </c>
      <c r="AW222" s="14" t="s">
        <v>30</v>
      </c>
      <c r="AX222" s="14" t="s">
        <v>73</v>
      </c>
      <c r="AY222" s="225" t="s">
        <v>133</v>
      </c>
    </row>
    <row r="223" spans="2:51" s="15" customFormat="1" ht="11.25">
      <c r="B223" s="226"/>
      <c r="C223" s="227"/>
      <c r="D223" s="206" t="s">
        <v>142</v>
      </c>
      <c r="E223" s="228" t="s">
        <v>1</v>
      </c>
      <c r="F223" s="229" t="s">
        <v>144</v>
      </c>
      <c r="G223" s="227"/>
      <c r="H223" s="230">
        <v>18.48</v>
      </c>
      <c r="I223" s="231"/>
      <c r="J223" s="227"/>
      <c r="K223" s="227"/>
      <c r="L223" s="232"/>
      <c r="M223" s="233"/>
      <c r="N223" s="234"/>
      <c r="O223" s="234"/>
      <c r="P223" s="234"/>
      <c r="Q223" s="234"/>
      <c r="R223" s="234"/>
      <c r="S223" s="234"/>
      <c r="T223" s="235"/>
      <c r="AT223" s="236" t="s">
        <v>142</v>
      </c>
      <c r="AU223" s="236" t="s">
        <v>82</v>
      </c>
      <c r="AV223" s="15" t="s">
        <v>88</v>
      </c>
      <c r="AW223" s="15" t="s">
        <v>30</v>
      </c>
      <c r="AX223" s="15" t="s">
        <v>78</v>
      </c>
      <c r="AY223" s="236" t="s">
        <v>133</v>
      </c>
    </row>
    <row r="224" spans="1:65" s="2" customFormat="1" ht="24.2" customHeight="1">
      <c r="A224" s="34"/>
      <c r="B224" s="35"/>
      <c r="C224" s="186" t="s">
        <v>247</v>
      </c>
      <c r="D224" s="186" t="s">
        <v>135</v>
      </c>
      <c r="E224" s="187" t="s">
        <v>248</v>
      </c>
      <c r="F224" s="188" t="s">
        <v>249</v>
      </c>
      <c r="G224" s="189" t="s">
        <v>169</v>
      </c>
      <c r="H224" s="190">
        <v>0.975</v>
      </c>
      <c r="I224" s="191"/>
      <c r="J224" s="192">
        <f>ROUND(I224*H224,2)</f>
        <v>0</v>
      </c>
      <c r="K224" s="188" t="s">
        <v>139</v>
      </c>
      <c r="L224" s="39"/>
      <c r="M224" s="193" t="s">
        <v>1</v>
      </c>
      <c r="N224" s="194" t="s">
        <v>38</v>
      </c>
      <c r="O224" s="71"/>
      <c r="P224" s="195">
        <f>O224*H224</f>
        <v>0</v>
      </c>
      <c r="Q224" s="195">
        <v>0</v>
      </c>
      <c r="R224" s="195">
        <f>Q224*H224</f>
        <v>0</v>
      </c>
      <c r="S224" s="195">
        <v>0</v>
      </c>
      <c r="T224" s="196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97" t="s">
        <v>88</v>
      </c>
      <c r="AT224" s="197" t="s">
        <v>135</v>
      </c>
      <c r="AU224" s="197" t="s">
        <v>82</v>
      </c>
      <c r="AY224" s="17" t="s">
        <v>133</v>
      </c>
      <c r="BE224" s="198">
        <f>IF(N224="základní",J224,0)</f>
        <v>0</v>
      </c>
      <c r="BF224" s="198">
        <f>IF(N224="snížená",J224,0)</f>
        <v>0</v>
      </c>
      <c r="BG224" s="198">
        <f>IF(N224="zákl. přenesená",J224,0)</f>
        <v>0</v>
      </c>
      <c r="BH224" s="198">
        <f>IF(N224="sníž. přenesená",J224,0)</f>
        <v>0</v>
      </c>
      <c r="BI224" s="198">
        <f>IF(N224="nulová",J224,0)</f>
        <v>0</v>
      </c>
      <c r="BJ224" s="17" t="s">
        <v>78</v>
      </c>
      <c r="BK224" s="198">
        <f>ROUND(I224*H224,2)</f>
        <v>0</v>
      </c>
      <c r="BL224" s="17" t="s">
        <v>88</v>
      </c>
      <c r="BM224" s="197" t="s">
        <v>250</v>
      </c>
    </row>
    <row r="225" spans="1:47" s="2" customFormat="1" ht="11.25">
      <c r="A225" s="34"/>
      <c r="B225" s="35"/>
      <c r="C225" s="36"/>
      <c r="D225" s="199" t="s">
        <v>140</v>
      </c>
      <c r="E225" s="36"/>
      <c r="F225" s="200" t="s">
        <v>251</v>
      </c>
      <c r="G225" s="36"/>
      <c r="H225" s="36"/>
      <c r="I225" s="201"/>
      <c r="J225" s="36"/>
      <c r="K225" s="36"/>
      <c r="L225" s="39"/>
      <c r="M225" s="202"/>
      <c r="N225" s="203"/>
      <c r="O225" s="71"/>
      <c r="P225" s="71"/>
      <c r="Q225" s="71"/>
      <c r="R225" s="71"/>
      <c r="S225" s="71"/>
      <c r="T225" s="72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T225" s="17" t="s">
        <v>140</v>
      </c>
      <c r="AU225" s="17" t="s">
        <v>82</v>
      </c>
    </row>
    <row r="226" spans="2:51" s="13" customFormat="1" ht="11.25">
      <c r="B226" s="204"/>
      <c r="C226" s="205"/>
      <c r="D226" s="206" t="s">
        <v>142</v>
      </c>
      <c r="E226" s="207" t="s">
        <v>1</v>
      </c>
      <c r="F226" s="208" t="s">
        <v>252</v>
      </c>
      <c r="G226" s="205"/>
      <c r="H226" s="207" t="s">
        <v>1</v>
      </c>
      <c r="I226" s="209"/>
      <c r="J226" s="205"/>
      <c r="K226" s="205"/>
      <c r="L226" s="210"/>
      <c r="M226" s="211"/>
      <c r="N226" s="212"/>
      <c r="O226" s="212"/>
      <c r="P226" s="212"/>
      <c r="Q226" s="212"/>
      <c r="R226" s="212"/>
      <c r="S226" s="212"/>
      <c r="T226" s="213"/>
      <c r="AT226" s="214" t="s">
        <v>142</v>
      </c>
      <c r="AU226" s="214" t="s">
        <v>82</v>
      </c>
      <c r="AV226" s="13" t="s">
        <v>78</v>
      </c>
      <c r="AW226" s="13" t="s">
        <v>30</v>
      </c>
      <c r="AX226" s="13" t="s">
        <v>73</v>
      </c>
      <c r="AY226" s="214" t="s">
        <v>133</v>
      </c>
    </row>
    <row r="227" spans="2:51" s="14" customFormat="1" ht="11.25">
      <c r="B227" s="215"/>
      <c r="C227" s="216"/>
      <c r="D227" s="206" t="s">
        <v>142</v>
      </c>
      <c r="E227" s="217" t="s">
        <v>1</v>
      </c>
      <c r="F227" s="218" t="s">
        <v>253</v>
      </c>
      <c r="G227" s="216"/>
      <c r="H227" s="219">
        <v>0.975</v>
      </c>
      <c r="I227" s="220"/>
      <c r="J227" s="216"/>
      <c r="K227" s="216"/>
      <c r="L227" s="221"/>
      <c r="M227" s="222"/>
      <c r="N227" s="223"/>
      <c r="O227" s="223"/>
      <c r="P227" s="223"/>
      <c r="Q227" s="223"/>
      <c r="R227" s="223"/>
      <c r="S227" s="223"/>
      <c r="T227" s="224"/>
      <c r="AT227" s="225" t="s">
        <v>142</v>
      </c>
      <c r="AU227" s="225" t="s">
        <v>82</v>
      </c>
      <c r="AV227" s="14" t="s">
        <v>82</v>
      </c>
      <c r="AW227" s="14" t="s">
        <v>30</v>
      </c>
      <c r="AX227" s="14" t="s">
        <v>73</v>
      </c>
      <c r="AY227" s="225" t="s">
        <v>133</v>
      </c>
    </row>
    <row r="228" spans="2:51" s="15" customFormat="1" ht="11.25">
      <c r="B228" s="226"/>
      <c r="C228" s="227"/>
      <c r="D228" s="206" t="s">
        <v>142</v>
      </c>
      <c r="E228" s="228" t="s">
        <v>1</v>
      </c>
      <c r="F228" s="229" t="s">
        <v>144</v>
      </c>
      <c r="G228" s="227"/>
      <c r="H228" s="230">
        <v>0.975</v>
      </c>
      <c r="I228" s="231"/>
      <c r="J228" s="227"/>
      <c r="K228" s="227"/>
      <c r="L228" s="232"/>
      <c r="M228" s="233"/>
      <c r="N228" s="234"/>
      <c r="O228" s="234"/>
      <c r="P228" s="234"/>
      <c r="Q228" s="234"/>
      <c r="R228" s="234"/>
      <c r="S228" s="234"/>
      <c r="T228" s="235"/>
      <c r="AT228" s="236" t="s">
        <v>142</v>
      </c>
      <c r="AU228" s="236" t="s">
        <v>82</v>
      </c>
      <c r="AV228" s="15" t="s">
        <v>88</v>
      </c>
      <c r="AW228" s="15" t="s">
        <v>30</v>
      </c>
      <c r="AX228" s="15" t="s">
        <v>78</v>
      </c>
      <c r="AY228" s="236" t="s">
        <v>133</v>
      </c>
    </row>
    <row r="229" spans="1:65" s="2" customFormat="1" ht="44.25" customHeight="1">
      <c r="A229" s="34"/>
      <c r="B229" s="35"/>
      <c r="C229" s="186" t="s">
        <v>197</v>
      </c>
      <c r="D229" s="186" t="s">
        <v>135</v>
      </c>
      <c r="E229" s="187" t="s">
        <v>254</v>
      </c>
      <c r="F229" s="188" t="s">
        <v>255</v>
      </c>
      <c r="G229" s="189" t="s">
        <v>138</v>
      </c>
      <c r="H229" s="190">
        <v>15</v>
      </c>
      <c r="I229" s="191"/>
      <c r="J229" s="192">
        <f>ROUND(I229*H229,2)</f>
        <v>0</v>
      </c>
      <c r="K229" s="188" t="s">
        <v>139</v>
      </c>
      <c r="L229" s="39"/>
      <c r="M229" s="193" t="s">
        <v>1</v>
      </c>
      <c r="N229" s="194" t="s">
        <v>38</v>
      </c>
      <c r="O229" s="71"/>
      <c r="P229" s="195">
        <f>O229*H229</f>
        <v>0</v>
      </c>
      <c r="Q229" s="195">
        <v>0</v>
      </c>
      <c r="R229" s="195">
        <f>Q229*H229</f>
        <v>0</v>
      </c>
      <c r="S229" s="195">
        <v>0</v>
      </c>
      <c r="T229" s="196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97" t="s">
        <v>88</v>
      </c>
      <c r="AT229" s="197" t="s">
        <v>135</v>
      </c>
      <c r="AU229" s="197" t="s">
        <v>82</v>
      </c>
      <c r="AY229" s="17" t="s">
        <v>133</v>
      </c>
      <c r="BE229" s="198">
        <f>IF(N229="základní",J229,0)</f>
        <v>0</v>
      </c>
      <c r="BF229" s="198">
        <f>IF(N229="snížená",J229,0)</f>
        <v>0</v>
      </c>
      <c r="BG229" s="198">
        <f>IF(N229="zákl. přenesená",J229,0)</f>
        <v>0</v>
      </c>
      <c r="BH229" s="198">
        <f>IF(N229="sníž. přenesená",J229,0)</f>
        <v>0</v>
      </c>
      <c r="BI229" s="198">
        <f>IF(N229="nulová",J229,0)</f>
        <v>0</v>
      </c>
      <c r="BJ229" s="17" t="s">
        <v>78</v>
      </c>
      <c r="BK229" s="198">
        <f>ROUND(I229*H229,2)</f>
        <v>0</v>
      </c>
      <c r="BL229" s="17" t="s">
        <v>88</v>
      </c>
      <c r="BM229" s="197" t="s">
        <v>256</v>
      </c>
    </row>
    <row r="230" spans="1:47" s="2" customFormat="1" ht="11.25">
      <c r="A230" s="34"/>
      <c r="B230" s="35"/>
      <c r="C230" s="36"/>
      <c r="D230" s="199" t="s">
        <v>140</v>
      </c>
      <c r="E230" s="36"/>
      <c r="F230" s="200" t="s">
        <v>257</v>
      </c>
      <c r="G230" s="36"/>
      <c r="H230" s="36"/>
      <c r="I230" s="201"/>
      <c r="J230" s="36"/>
      <c r="K230" s="36"/>
      <c r="L230" s="39"/>
      <c r="M230" s="202"/>
      <c r="N230" s="203"/>
      <c r="O230" s="71"/>
      <c r="P230" s="71"/>
      <c r="Q230" s="71"/>
      <c r="R230" s="71"/>
      <c r="S230" s="71"/>
      <c r="T230" s="72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T230" s="17" t="s">
        <v>140</v>
      </c>
      <c r="AU230" s="17" t="s">
        <v>82</v>
      </c>
    </row>
    <row r="231" spans="2:51" s="13" customFormat="1" ht="22.5">
      <c r="B231" s="204"/>
      <c r="C231" s="205"/>
      <c r="D231" s="206" t="s">
        <v>142</v>
      </c>
      <c r="E231" s="207" t="s">
        <v>1</v>
      </c>
      <c r="F231" s="208" t="s">
        <v>258</v>
      </c>
      <c r="G231" s="205"/>
      <c r="H231" s="207" t="s">
        <v>1</v>
      </c>
      <c r="I231" s="209"/>
      <c r="J231" s="205"/>
      <c r="K231" s="205"/>
      <c r="L231" s="210"/>
      <c r="M231" s="211"/>
      <c r="N231" s="212"/>
      <c r="O231" s="212"/>
      <c r="P231" s="212"/>
      <c r="Q231" s="212"/>
      <c r="R231" s="212"/>
      <c r="S231" s="212"/>
      <c r="T231" s="213"/>
      <c r="AT231" s="214" t="s">
        <v>142</v>
      </c>
      <c r="AU231" s="214" t="s">
        <v>82</v>
      </c>
      <c r="AV231" s="13" t="s">
        <v>78</v>
      </c>
      <c r="AW231" s="13" t="s">
        <v>30</v>
      </c>
      <c r="AX231" s="13" t="s">
        <v>73</v>
      </c>
      <c r="AY231" s="214" t="s">
        <v>133</v>
      </c>
    </row>
    <row r="232" spans="2:51" s="14" customFormat="1" ht="11.25">
      <c r="B232" s="215"/>
      <c r="C232" s="216"/>
      <c r="D232" s="206" t="s">
        <v>142</v>
      </c>
      <c r="E232" s="217" t="s">
        <v>1</v>
      </c>
      <c r="F232" s="218" t="s">
        <v>259</v>
      </c>
      <c r="G232" s="216"/>
      <c r="H232" s="219">
        <v>10</v>
      </c>
      <c r="I232" s="220"/>
      <c r="J232" s="216"/>
      <c r="K232" s="216"/>
      <c r="L232" s="221"/>
      <c r="M232" s="222"/>
      <c r="N232" s="223"/>
      <c r="O232" s="223"/>
      <c r="P232" s="223"/>
      <c r="Q232" s="223"/>
      <c r="R232" s="223"/>
      <c r="S232" s="223"/>
      <c r="T232" s="224"/>
      <c r="AT232" s="225" t="s">
        <v>142</v>
      </c>
      <c r="AU232" s="225" t="s">
        <v>82</v>
      </c>
      <c r="AV232" s="14" t="s">
        <v>82</v>
      </c>
      <c r="AW232" s="14" t="s">
        <v>30</v>
      </c>
      <c r="AX232" s="14" t="s">
        <v>73</v>
      </c>
      <c r="AY232" s="225" t="s">
        <v>133</v>
      </c>
    </row>
    <row r="233" spans="2:51" s="13" customFormat="1" ht="22.5">
      <c r="B233" s="204"/>
      <c r="C233" s="205"/>
      <c r="D233" s="206" t="s">
        <v>142</v>
      </c>
      <c r="E233" s="207" t="s">
        <v>1</v>
      </c>
      <c r="F233" s="208" t="s">
        <v>260</v>
      </c>
      <c r="G233" s="205"/>
      <c r="H233" s="207" t="s">
        <v>1</v>
      </c>
      <c r="I233" s="209"/>
      <c r="J233" s="205"/>
      <c r="K233" s="205"/>
      <c r="L233" s="210"/>
      <c r="M233" s="211"/>
      <c r="N233" s="212"/>
      <c r="O233" s="212"/>
      <c r="P233" s="212"/>
      <c r="Q233" s="212"/>
      <c r="R233" s="212"/>
      <c r="S233" s="212"/>
      <c r="T233" s="213"/>
      <c r="AT233" s="214" t="s">
        <v>142</v>
      </c>
      <c r="AU233" s="214" t="s">
        <v>82</v>
      </c>
      <c r="AV233" s="13" t="s">
        <v>78</v>
      </c>
      <c r="AW233" s="13" t="s">
        <v>30</v>
      </c>
      <c r="AX233" s="13" t="s">
        <v>73</v>
      </c>
      <c r="AY233" s="214" t="s">
        <v>133</v>
      </c>
    </row>
    <row r="234" spans="2:51" s="14" customFormat="1" ht="11.25">
      <c r="B234" s="215"/>
      <c r="C234" s="216"/>
      <c r="D234" s="206" t="s">
        <v>142</v>
      </c>
      <c r="E234" s="217" t="s">
        <v>1</v>
      </c>
      <c r="F234" s="218" t="s">
        <v>159</v>
      </c>
      <c r="G234" s="216"/>
      <c r="H234" s="219">
        <v>5</v>
      </c>
      <c r="I234" s="220"/>
      <c r="J234" s="216"/>
      <c r="K234" s="216"/>
      <c r="L234" s="221"/>
      <c r="M234" s="222"/>
      <c r="N234" s="223"/>
      <c r="O234" s="223"/>
      <c r="P234" s="223"/>
      <c r="Q234" s="223"/>
      <c r="R234" s="223"/>
      <c r="S234" s="223"/>
      <c r="T234" s="224"/>
      <c r="AT234" s="225" t="s">
        <v>142</v>
      </c>
      <c r="AU234" s="225" t="s">
        <v>82</v>
      </c>
      <c r="AV234" s="14" t="s">
        <v>82</v>
      </c>
      <c r="AW234" s="14" t="s">
        <v>30</v>
      </c>
      <c r="AX234" s="14" t="s">
        <v>73</v>
      </c>
      <c r="AY234" s="225" t="s">
        <v>133</v>
      </c>
    </row>
    <row r="235" spans="2:51" s="15" customFormat="1" ht="11.25">
      <c r="B235" s="226"/>
      <c r="C235" s="227"/>
      <c r="D235" s="206" t="s">
        <v>142</v>
      </c>
      <c r="E235" s="228" t="s">
        <v>1</v>
      </c>
      <c r="F235" s="229" t="s">
        <v>144</v>
      </c>
      <c r="G235" s="227"/>
      <c r="H235" s="230">
        <v>15</v>
      </c>
      <c r="I235" s="231"/>
      <c r="J235" s="227"/>
      <c r="K235" s="227"/>
      <c r="L235" s="232"/>
      <c r="M235" s="233"/>
      <c r="N235" s="234"/>
      <c r="O235" s="234"/>
      <c r="P235" s="234"/>
      <c r="Q235" s="234"/>
      <c r="R235" s="234"/>
      <c r="S235" s="234"/>
      <c r="T235" s="235"/>
      <c r="AT235" s="236" t="s">
        <v>142</v>
      </c>
      <c r="AU235" s="236" t="s">
        <v>82</v>
      </c>
      <c r="AV235" s="15" t="s">
        <v>88</v>
      </c>
      <c r="AW235" s="15" t="s">
        <v>30</v>
      </c>
      <c r="AX235" s="15" t="s">
        <v>78</v>
      </c>
      <c r="AY235" s="236" t="s">
        <v>133</v>
      </c>
    </row>
    <row r="236" spans="1:65" s="2" customFormat="1" ht="44.25" customHeight="1">
      <c r="A236" s="34"/>
      <c r="B236" s="35"/>
      <c r="C236" s="186" t="s">
        <v>261</v>
      </c>
      <c r="D236" s="186" t="s">
        <v>135</v>
      </c>
      <c r="E236" s="187" t="s">
        <v>262</v>
      </c>
      <c r="F236" s="188" t="s">
        <v>263</v>
      </c>
      <c r="G236" s="189" t="s">
        <v>138</v>
      </c>
      <c r="H236" s="190">
        <v>5</v>
      </c>
      <c r="I236" s="191"/>
      <c r="J236" s="192">
        <f>ROUND(I236*H236,2)</f>
        <v>0</v>
      </c>
      <c r="K236" s="188" t="s">
        <v>139</v>
      </c>
      <c r="L236" s="39"/>
      <c r="M236" s="193" t="s">
        <v>1</v>
      </c>
      <c r="N236" s="194" t="s">
        <v>38</v>
      </c>
      <c r="O236" s="71"/>
      <c r="P236" s="195">
        <f>O236*H236</f>
        <v>0</v>
      </c>
      <c r="Q236" s="195">
        <v>0</v>
      </c>
      <c r="R236" s="195">
        <f>Q236*H236</f>
        <v>0</v>
      </c>
      <c r="S236" s="195">
        <v>0</v>
      </c>
      <c r="T236" s="196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97" t="s">
        <v>88</v>
      </c>
      <c r="AT236" s="197" t="s">
        <v>135</v>
      </c>
      <c r="AU236" s="197" t="s">
        <v>82</v>
      </c>
      <c r="AY236" s="17" t="s">
        <v>133</v>
      </c>
      <c r="BE236" s="198">
        <f>IF(N236="základní",J236,0)</f>
        <v>0</v>
      </c>
      <c r="BF236" s="198">
        <f>IF(N236="snížená",J236,0)</f>
        <v>0</v>
      </c>
      <c r="BG236" s="198">
        <f>IF(N236="zákl. přenesená",J236,0)</f>
        <v>0</v>
      </c>
      <c r="BH236" s="198">
        <f>IF(N236="sníž. přenesená",J236,0)</f>
        <v>0</v>
      </c>
      <c r="BI236" s="198">
        <f>IF(N236="nulová",J236,0)</f>
        <v>0</v>
      </c>
      <c r="BJ236" s="17" t="s">
        <v>78</v>
      </c>
      <c r="BK236" s="198">
        <f>ROUND(I236*H236,2)</f>
        <v>0</v>
      </c>
      <c r="BL236" s="17" t="s">
        <v>88</v>
      </c>
      <c r="BM236" s="197" t="s">
        <v>264</v>
      </c>
    </row>
    <row r="237" spans="1:47" s="2" customFormat="1" ht="11.25">
      <c r="A237" s="34"/>
      <c r="B237" s="35"/>
      <c r="C237" s="36"/>
      <c r="D237" s="199" t="s">
        <v>140</v>
      </c>
      <c r="E237" s="36"/>
      <c r="F237" s="200" t="s">
        <v>265</v>
      </c>
      <c r="G237" s="36"/>
      <c r="H237" s="36"/>
      <c r="I237" s="201"/>
      <c r="J237" s="36"/>
      <c r="K237" s="36"/>
      <c r="L237" s="39"/>
      <c r="M237" s="202"/>
      <c r="N237" s="203"/>
      <c r="O237" s="71"/>
      <c r="P237" s="71"/>
      <c r="Q237" s="71"/>
      <c r="R237" s="71"/>
      <c r="S237" s="71"/>
      <c r="T237" s="72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T237" s="17" t="s">
        <v>140</v>
      </c>
      <c r="AU237" s="17" t="s">
        <v>82</v>
      </c>
    </row>
    <row r="238" spans="2:51" s="13" customFormat="1" ht="22.5">
      <c r="B238" s="204"/>
      <c r="C238" s="205"/>
      <c r="D238" s="206" t="s">
        <v>142</v>
      </c>
      <c r="E238" s="207" t="s">
        <v>1</v>
      </c>
      <c r="F238" s="208" t="s">
        <v>266</v>
      </c>
      <c r="G238" s="205"/>
      <c r="H238" s="207" t="s">
        <v>1</v>
      </c>
      <c r="I238" s="209"/>
      <c r="J238" s="205"/>
      <c r="K238" s="205"/>
      <c r="L238" s="210"/>
      <c r="M238" s="211"/>
      <c r="N238" s="212"/>
      <c r="O238" s="212"/>
      <c r="P238" s="212"/>
      <c r="Q238" s="212"/>
      <c r="R238" s="212"/>
      <c r="S238" s="212"/>
      <c r="T238" s="213"/>
      <c r="AT238" s="214" t="s">
        <v>142</v>
      </c>
      <c r="AU238" s="214" t="s">
        <v>82</v>
      </c>
      <c r="AV238" s="13" t="s">
        <v>78</v>
      </c>
      <c r="AW238" s="13" t="s">
        <v>30</v>
      </c>
      <c r="AX238" s="13" t="s">
        <v>73</v>
      </c>
      <c r="AY238" s="214" t="s">
        <v>133</v>
      </c>
    </row>
    <row r="239" spans="2:51" s="14" customFormat="1" ht="11.25">
      <c r="B239" s="215"/>
      <c r="C239" s="216"/>
      <c r="D239" s="206" t="s">
        <v>142</v>
      </c>
      <c r="E239" s="217" t="s">
        <v>1</v>
      </c>
      <c r="F239" s="218" t="s">
        <v>267</v>
      </c>
      <c r="G239" s="216"/>
      <c r="H239" s="219">
        <v>5</v>
      </c>
      <c r="I239" s="220"/>
      <c r="J239" s="216"/>
      <c r="K239" s="216"/>
      <c r="L239" s="221"/>
      <c r="M239" s="222"/>
      <c r="N239" s="223"/>
      <c r="O239" s="223"/>
      <c r="P239" s="223"/>
      <c r="Q239" s="223"/>
      <c r="R239" s="223"/>
      <c r="S239" s="223"/>
      <c r="T239" s="224"/>
      <c r="AT239" s="225" t="s">
        <v>142</v>
      </c>
      <c r="AU239" s="225" t="s">
        <v>82</v>
      </c>
      <c r="AV239" s="14" t="s">
        <v>82</v>
      </c>
      <c r="AW239" s="14" t="s">
        <v>30</v>
      </c>
      <c r="AX239" s="14" t="s">
        <v>73</v>
      </c>
      <c r="AY239" s="225" t="s">
        <v>133</v>
      </c>
    </row>
    <row r="240" spans="2:51" s="15" customFormat="1" ht="11.25">
      <c r="B240" s="226"/>
      <c r="C240" s="227"/>
      <c r="D240" s="206" t="s">
        <v>142</v>
      </c>
      <c r="E240" s="228" t="s">
        <v>1</v>
      </c>
      <c r="F240" s="229" t="s">
        <v>144</v>
      </c>
      <c r="G240" s="227"/>
      <c r="H240" s="230">
        <v>5</v>
      </c>
      <c r="I240" s="231"/>
      <c r="J240" s="227"/>
      <c r="K240" s="227"/>
      <c r="L240" s="232"/>
      <c r="M240" s="233"/>
      <c r="N240" s="234"/>
      <c r="O240" s="234"/>
      <c r="P240" s="234"/>
      <c r="Q240" s="234"/>
      <c r="R240" s="234"/>
      <c r="S240" s="234"/>
      <c r="T240" s="235"/>
      <c r="AT240" s="236" t="s">
        <v>142</v>
      </c>
      <c r="AU240" s="236" t="s">
        <v>82</v>
      </c>
      <c r="AV240" s="15" t="s">
        <v>88</v>
      </c>
      <c r="AW240" s="15" t="s">
        <v>30</v>
      </c>
      <c r="AX240" s="15" t="s">
        <v>78</v>
      </c>
      <c r="AY240" s="236" t="s">
        <v>133</v>
      </c>
    </row>
    <row r="241" spans="1:65" s="2" customFormat="1" ht="37.9" customHeight="1">
      <c r="A241" s="34"/>
      <c r="B241" s="35"/>
      <c r="C241" s="186" t="s">
        <v>203</v>
      </c>
      <c r="D241" s="186" t="s">
        <v>135</v>
      </c>
      <c r="E241" s="187" t="s">
        <v>268</v>
      </c>
      <c r="F241" s="188" t="s">
        <v>269</v>
      </c>
      <c r="G241" s="189" t="s">
        <v>169</v>
      </c>
      <c r="H241" s="190">
        <v>40.92</v>
      </c>
      <c r="I241" s="191"/>
      <c r="J241" s="192">
        <f>ROUND(I241*H241,2)</f>
        <v>0</v>
      </c>
      <c r="K241" s="188" t="s">
        <v>139</v>
      </c>
      <c r="L241" s="39"/>
      <c r="M241" s="193" t="s">
        <v>1</v>
      </c>
      <c r="N241" s="194" t="s">
        <v>38</v>
      </c>
      <c r="O241" s="71"/>
      <c r="P241" s="195">
        <f>O241*H241</f>
        <v>0</v>
      </c>
      <c r="Q241" s="195">
        <v>0</v>
      </c>
      <c r="R241" s="195">
        <f>Q241*H241</f>
        <v>0</v>
      </c>
      <c r="S241" s="195">
        <v>0</v>
      </c>
      <c r="T241" s="196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97" t="s">
        <v>88</v>
      </c>
      <c r="AT241" s="197" t="s">
        <v>135</v>
      </c>
      <c r="AU241" s="197" t="s">
        <v>82</v>
      </c>
      <c r="AY241" s="17" t="s">
        <v>133</v>
      </c>
      <c r="BE241" s="198">
        <f>IF(N241="základní",J241,0)</f>
        <v>0</v>
      </c>
      <c r="BF241" s="198">
        <f>IF(N241="snížená",J241,0)</f>
        <v>0</v>
      </c>
      <c r="BG241" s="198">
        <f>IF(N241="zákl. přenesená",J241,0)</f>
        <v>0</v>
      </c>
      <c r="BH241" s="198">
        <f>IF(N241="sníž. přenesená",J241,0)</f>
        <v>0</v>
      </c>
      <c r="BI241" s="198">
        <f>IF(N241="nulová",J241,0)</f>
        <v>0</v>
      </c>
      <c r="BJ241" s="17" t="s">
        <v>78</v>
      </c>
      <c r="BK241" s="198">
        <f>ROUND(I241*H241,2)</f>
        <v>0</v>
      </c>
      <c r="BL241" s="17" t="s">
        <v>88</v>
      </c>
      <c r="BM241" s="197" t="s">
        <v>270</v>
      </c>
    </row>
    <row r="242" spans="1:47" s="2" customFormat="1" ht="11.25">
      <c r="A242" s="34"/>
      <c r="B242" s="35"/>
      <c r="C242" s="36"/>
      <c r="D242" s="199" t="s">
        <v>140</v>
      </c>
      <c r="E242" s="36"/>
      <c r="F242" s="200" t="s">
        <v>271</v>
      </c>
      <c r="G242" s="36"/>
      <c r="H242" s="36"/>
      <c r="I242" s="201"/>
      <c r="J242" s="36"/>
      <c r="K242" s="36"/>
      <c r="L242" s="39"/>
      <c r="M242" s="202"/>
      <c r="N242" s="203"/>
      <c r="O242" s="71"/>
      <c r="P242" s="71"/>
      <c r="Q242" s="71"/>
      <c r="R242" s="71"/>
      <c r="S242" s="71"/>
      <c r="T242" s="72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T242" s="17" t="s">
        <v>140</v>
      </c>
      <c r="AU242" s="17" t="s">
        <v>82</v>
      </c>
    </row>
    <row r="243" spans="2:51" s="14" customFormat="1" ht="11.25">
      <c r="B243" s="215"/>
      <c r="C243" s="216"/>
      <c r="D243" s="206" t="s">
        <v>142</v>
      </c>
      <c r="E243" s="217" t="s">
        <v>1</v>
      </c>
      <c r="F243" s="218" t="s">
        <v>272</v>
      </c>
      <c r="G243" s="216"/>
      <c r="H243" s="219">
        <v>40.92</v>
      </c>
      <c r="I243" s="220"/>
      <c r="J243" s="216"/>
      <c r="K243" s="216"/>
      <c r="L243" s="221"/>
      <c r="M243" s="222"/>
      <c r="N243" s="223"/>
      <c r="O243" s="223"/>
      <c r="P243" s="223"/>
      <c r="Q243" s="223"/>
      <c r="R243" s="223"/>
      <c r="S243" s="223"/>
      <c r="T243" s="224"/>
      <c r="AT243" s="225" t="s">
        <v>142</v>
      </c>
      <c r="AU243" s="225" t="s">
        <v>82</v>
      </c>
      <c r="AV243" s="14" t="s">
        <v>82</v>
      </c>
      <c r="AW243" s="14" t="s">
        <v>30</v>
      </c>
      <c r="AX243" s="14" t="s">
        <v>73</v>
      </c>
      <c r="AY243" s="225" t="s">
        <v>133</v>
      </c>
    </row>
    <row r="244" spans="2:51" s="15" customFormat="1" ht="11.25">
      <c r="B244" s="226"/>
      <c r="C244" s="227"/>
      <c r="D244" s="206" t="s">
        <v>142</v>
      </c>
      <c r="E244" s="228" t="s">
        <v>1</v>
      </c>
      <c r="F244" s="229" t="s">
        <v>144</v>
      </c>
      <c r="G244" s="227"/>
      <c r="H244" s="230">
        <v>40.92</v>
      </c>
      <c r="I244" s="231"/>
      <c r="J244" s="227"/>
      <c r="K244" s="227"/>
      <c r="L244" s="232"/>
      <c r="M244" s="233"/>
      <c r="N244" s="234"/>
      <c r="O244" s="234"/>
      <c r="P244" s="234"/>
      <c r="Q244" s="234"/>
      <c r="R244" s="234"/>
      <c r="S244" s="234"/>
      <c r="T244" s="235"/>
      <c r="AT244" s="236" t="s">
        <v>142</v>
      </c>
      <c r="AU244" s="236" t="s">
        <v>82</v>
      </c>
      <c r="AV244" s="15" t="s">
        <v>88</v>
      </c>
      <c r="AW244" s="15" t="s">
        <v>30</v>
      </c>
      <c r="AX244" s="15" t="s">
        <v>78</v>
      </c>
      <c r="AY244" s="236" t="s">
        <v>133</v>
      </c>
    </row>
    <row r="245" spans="1:65" s="2" customFormat="1" ht="37.9" customHeight="1">
      <c r="A245" s="34"/>
      <c r="B245" s="35"/>
      <c r="C245" s="186" t="s">
        <v>7</v>
      </c>
      <c r="D245" s="186" t="s">
        <v>135</v>
      </c>
      <c r="E245" s="187" t="s">
        <v>273</v>
      </c>
      <c r="F245" s="188" t="s">
        <v>274</v>
      </c>
      <c r="G245" s="189" t="s">
        <v>169</v>
      </c>
      <c r="H245" s="190">
        <v>21.32</v>
      </c>
      <c r="I245" s="191"/>
      <c r="J245" s="192">
        <f>ROUND(I245*H245,2)</f>
        <v>0</v>
      </c>
      <c r="K245" s="188" t="s">
        <v>139</v>
      </c>
      <c r="L245" s="39"/>
      <c r="M245" s="193" t="s">
        <v>1</v>
      </c>
      <c r="N245" s="194" t="s">
        <v>38</v>
      </c>
      <c r="O245" s="71"/>
      <c r="P245" s="195">
        <f>O245*H245</f>
        <v>0</v>
      </c>
      <c r="Q245" s="195">
        <v>0</v>
      </c>
      <c r="R245" s="195">
        <f>Q245*H245</f>
        <v>0</v>
      </c>
      <c r="S245" s="195">
        <v>0</v>
      </c>
      <c r="T245" s="196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97" t="s">
        <v>88</v>
      </c>
      <c r="AT245" s="197" t="s">
        <v>135</v>
      </c>
      <c r="AU245" s="197" t="s">
        <v>82</v>
      </c>
      <c r="AY245" s="17" t="s">
        <v>133</v>
      </c>
      <c r="BE245" s="198">
        <f>IF(N245="základní",J245,0)</f>
        <v>0</v>
      </c>
      <c r="BF245" s="198">
        <f>IF(N245="snížená",J245,0)</f>
        <v>0</v>
      </c>
      <c r="BG245" s="198">
        <f>IF(N245="zákl. přenesená",J245,0)</f>
        <v>0</v>
      </c>
      <c r="BH245" s="198">
        <f>IF(N245="sníž. přenesená",J245,0)</f>
        <v>0</v>
      </c>
      <c r="BI245" s="198">
        <f>IF(N245="nulová",J245,0)</f>
        <v>0</v>
      </c>
      <c r="BJ245" s="17" t="s">
        <v>78</v>
      </c>
      <c r="BK245" s="198">
        <f>ROUND(I245*H245,2)</f>
        <v>0</v>
      </c>
      <c r="BL245" s="17" t="s">
        <v>88</v>
      </c>
      <c r="BM245" s="197" t="s">
        <v>275</v>
      </c>
    </row>
    <row r="246" spans="1:47" s="2" customFormat="1" ht="11.25">
      <c r="A246" s="34"/>
      <c r="B246" s="35"/>
      <c r="C246" s="36"/>
      <c r="D246" s="199" t="s">
        <v>140</v>
      </c>
      <c r="E246" s="36"/>
      <c r="F246" s="200" t="s">
        <v>276</v>
      </c>
      <c r="G246" s="36"/>
      <c r="H246" s="36"/>
      <c r="I246" s="201"/>
      <c r="J246" s="36"/>
      <c r="K246" s="36"/>
      <c r="L246" s="39"/>
      <c r="M246" s="202"/>
      <c r="N246" s="203"/>
      <c r="O246" s="71"/>
      <c r="P246" s="71"/>
      <c r="Q246" s="71"/>
      <c r="R246" s="71"/>
      <c r="S246" s="71"/>
      <c r="T246" s="72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T246" s="17" t="s">
        <v>140</v>
      </c>
      <c r="AU246" s="17" t="s">
        <v>82</v>
      </c>
    </row>
    <row r="247" spans="2:51" s="13" customFormat="1" ht="11.25">
      <c r="B247" s="204"/>
      <c r="C247" s="205"/>
      <c r="D247" s="206" t="s">
        <v>142</v>
      </c>
      <c r="E247" s="207" t="s">
        <v>1</v>
      </c>
      <c r="F247" s="208" t="s">
        <v>277</v>
      </c>
      <c r="G247" s="205"/>
      <c r="H247" s="207" t="s">
        <v>1</v>
      </c>
      <c r="I247" s="209"/>
      <c r="J247" s="205"/>
      <c r="K247" s="205"/>
      <c r="L247" s="210"/>
      <c r="M247" s="211"/>
      <c r="N247" s="212"/>
      <c r="O247" s="212"/>
      <c r="P247" s="212"/>
      <c r="Q247" s="212"/>
      <c r="R247" s="212"/>
      <c r="S247" s="212"/>
      <c r="T247" s="213"/>
      <c r="AT247" s="214" t="s">
        <v>142</v>
      </c>
      <c r="AU247" s="214" t="s">
        <v>82</v>
      </c>
      <c r="AV247" s="13" t="s">
        <v>78</v>
      </c>
      <c r="AW247" s="13" t="s">
        <v>30</v>
      </c>
      <c r="AX247" s="13" t="s">
        <v>73</v>
      </c>
      <c r="AY247" s="214" t="s">
        <v>133</v>
      </c>
    </row>
    <row r="248" spans="2:51" s="14" customFormat="1" ht="11.25">
      <c r="B248" s="215"/>
      <c r="C248" s="216"/>
      <c r="D248" s="206" t="s">
        <v>142</v>
      </c>
      <c r="E248" s="217" t="s">
        <v>1</v>
      </c>
      <c r="F248" s="218" t="s">
        <v>278</v>
      </c>
      <c r="G248" s="216"/>
      <c r="H248" s="219">
        <v>18.4</v>
      </c>
      <c r="I248" s="220"/>
      <c r="J248" s="216"/>
      <c r="K248" s="216"/>
      <c r="L248" s="221"/>
      <c r="M248" s="222"/>
      <c r="N248" s="223"/>
      <c r="O248" s="223"/>
      <c r="P248" s="223"/>
      <c r="Q248" s="223"/>
      <c r="R248" s="223"/>
      <c r="S248" s="223"/>
      <c r="T248" s="224"/>
      <c r="AT248" s="225" t="s">
        <v>142</v>
      </c>
      <c r="AU248" s="225" t="s">
        <v>82</v>
      </c>
      <c r="AV248" s="14" t="s">
        <v>82</v>
      </c>
      <c r="AW248" s="14" t="s">
        <v>30</v>
      </c>
      <c r="AX248" s="14" t="s">
        <v>73</v>
      </c>
      <c r="AY248" s="225" t="s">
        <v>133</v>
      </c>
    </row>
    <row r="249" spans="2:51" s="14" customFormat="1" ht="11.25">
      <c r="B249" s="215"/>
      <c r="C249" s="216"/>
      <c r="D249" s="206" t="s">
        <v>142</v>
      </c>
      <c r="E249" s="217" t="s">
        <v>1</v>
      </c>
      <c r="F249" s="218" t="s">
        <v>279</v>
      </c>
      <c r="G249" s="216"/>
      <c r="H249" s="219">
        <v>2.92</v>
      </c>
      <c r="I249" s="220"/>
      <c r="J249" s="216"/>
      <c r="K249" s="216"/>
      <c r="L249" s="221"/>
      <c r="M249" s="222"/>
      <c r="N249" s="223"/>
      <c r="O249" s="223"/>
      <c r="P249" s="223"/>
      <c r="Q249" s="223"/>
      <c r="R249" s="223"/>
      <c r="S249" s="223"/>
      <c r="T249" s="224"/>
      <c r="AT249" s="225" t="s">
        <v>142</v>
      </c>
      <c r="AU249" s="225" t="s">
        <v>82</v>
      </c>
      <c r="AV249" s="14" t="s">
        <v>82</v>
      </c>
      <c r="AW249" s="14" t="s">
        <v>30</v>
      </c>
      <c r="AX249" s="14" t="s">
        <v>73</v>
      </c>
      <c r="AY249" s="225" t="s">
        <v>133</v>
      </c>
    </row>
    <row r="250" spans="2:51" s="15" customFormat="1" ht="11.25">
      <c r="B250" s="226"/>
      <c r="C250" s="227"/>
      <c r="D250" s="206" t="s">
        <v>142</v>
      </c>
      <c r="E250" s="228" t="s">
        <v>1</v>
      </c>
      <c r="F250" s="229" t="s">
        <v>144</v>
      </c>
      <c r="G250" s="227"/>
      <c r="H250" s="230">
        <v>21.32</v>
      </c>
      <c r="I250" s="231"/>
      <c r="J250" s="227"/>
      <c r="K250" s="227"/>
      <c r="L250" s="232"/>
      <c r="M250" s="233"/>
      <c r="N250" s="234"/>
      <c r="O250" s="234"/>
      <c r="P250" s="234"/>
      <c r="Q250" s="234"/>
      <c r="R250" s="234"/>
      <c r="S250" s="234"/>
      <c r="T250" s="235"/>
      <c r="AT250" s="236" t="s">
        <v>142</v>
      </c>
      <c r="AU250" s="236" t="s">
        <v>82</v>
      </c>
      <c r="AV250" s="15" t="s">
        <v>88</v>
      </c>
      <c r="AW250" s="15" t="s">
        <v>30</v>
      </c>
      <c r="AX250" s="15" t="s">
        <v>78</v>
      </c>
      <c r="AY250" s="236" t="s">
        <v>133</v>
      </c>
    </row>
    <row r="251" spans="1:65" s="2" customFormat="1" ht="24.2" customHeight="1">
      <c r="A251" s="34"/>
      <c r="B251" s="35"/>
      <c r="C251" s="186" t="s">
        <v>210</v>
      </c>
      <c r="D251" s="186" t="s">
        <v>135</v>
      </c>
      <c r="E251" s="187" t="s">
        <v>280</v>
      </c>
      <c r="F251" s="188" t="s">
        <v>281</v>
      </c>
      <c r="G251" s="189" t="s">
        <v>190</v>
      </c>
      <c r="H251" s="190">
        <v>19.3</v>
      </c>
      <c r="I251" s="191"/>
      <c r="J251" s="192">
        <f>ROUND(I251*H251,2)</f>
        <v>0</v>
      </c>
      <c r="K251" s="188" t="s">
        <v>139</v>
      </c>
      <c r="L251" s="39"/>
      <c r="M251" s="193" t="s">
        <v>1</v>
      </c>
      <c r="N251" s="194" t="s">
        <v>38</v>
      </c>
      <c r="O251" s="71"/>
      <c r="P251" s="195">
        <f>O251*H251</f>
        <v>0</v>
      </c>
      <c r="Q251" s="195">
        <v>0</v>
      </c>
      <c r="R251" s="195">
        <f>Q251*H251</f>
        <v>0</v>
      </c>
      <c r="S251" s="195">
        <v>0</v>
      </c>
      <c r="T251" s="196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97" t="s">
        <v>88</v>
      </c>
      <c r="AT251" s="197" t="s">
        <v>135</v>
      </c>
      <c r="AU251" s="197" t="s">
        <v>82</v>
      </c>
      <c r="AY251" s="17" t="s">
        <v>133</v>
      </c>
      <c r="BE251" s="198">
        <f>IF(N251="základní",J251,0)</f>
        <v>0</v>
      </c>
      <c r="BF251" s="198">
        <f>IF(N251="snížená",J251,0)</f>
        <v>0</v>
      </c>
      <c r="BG251" s="198">
        <f>IF(N251="zákl. přenesená",J251,0)</f>
        <v>0</v>
      </c>
      <c r="BH251" s="198">
        <f>IF(N251="sníž. přenesená",J251,0)</f>
        <v>0</v>
      </c>
      <c r="BI251" s="198">
        <f>IF(N251="nulová",J251,0)</f>
        <v>0</v>
      </c>
      <c r="BJ251" s="17" t="s">
        <v>78</v>
      </c>
      <c r="BK251" s="198">
        <f>ROUND(I251*H251,2)</f>
        <v>0</v>
      </c>
      <c r="BL251" s="17" t="s">
        <v>88</v>
      </c>
      <c r="BM251" s="197" t="s">
        <v>282</v>
      </c>
    </row>
    <row r="252" spans="1:47" s="2" customFormat="1" ht="11.25">
      <c r="A252" s="34"/>
      <c r="B252" s="35"/>
      <c r="C252" s="36"/>
      <c r="D252" s="199" t="s">
        <v>140</v>
      </c>
      <c r="E252" s="36"/>
      <c r="F252" s="200" t="s">
        <v>283</v>
      </c>
      <c r="G252" s="36"/>
      <c r="H252" s="36"/>
      <c r="I252" s="201"/>
      <c r="J252" s="36"/>
      <c r="K252" s="36"/>
      <c r="L252" s="39"/>
      <c r="M252" s="202"/>
      <c r="N252" s="203"/>
      <c r="O252" s="71"/>
      <c r="P252" s="71"/>
      <c r="Q252" s="71"/>
      <c r="R252" s="71"/>
      <c r="S252" s="71"/>
      <c r="T252" s="72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T252" s="17" t="s">
        <v>140</v>
      </c>
      <c r="AU252" s="17" t="s">
        <v>82</v>
      </c>
    </row>
    <row r="253" spans="2:51" s="13" customFormat="1" ht="11.25">
      <c r="B253" s="204"/>
      <c r="C253" s="205"/>
      <c r="D253" s="206" t="s">
        <v>142</v>
      </c>
      <c r="E253" s="207" t="s">
        <v>1</v>
      </c>
      <c r="F253" s="208" t="s">
        <v>284</v>
      </c>
      <c r="G253" s="205"/>
      <c r="H253" s="207" t="s">
        <v>1</v>
      </c>
      <c r="I253" s="209"/>
      <c r="J253" s="205"/>
      <c r="K253" s="205"/>
      <c r="L253" s="210"/>
      <c r="M253" s="211"/>
      <c r="N253" s="212"/>
      <c r="O253" s="212"/>
      <c r="P253" s="212"/>
      <c r="Q253" s="212"/>
      <c r="R253" s="212"/>
      <c r="S253" s="212"/>
      <c r="T253" s="213"/>
      <c r="AT253" s="214" t="s">
        <v>142</v>
      </c>
      <c r="AU253" s="214" t="s">
        <v>82</v>
      </c>
      <c r="AV253" s="13" t="s">
        <v>78</v>
      </c>
      <c r="AW253" s="13" t="s">
        <v>30</v>
      </c>
      <c r="AX253" s="13" t="s">
        <v>73</v>
      </c>
      <c r="AY253" s="214" t="s">
        <v>133</v>
      </c>
    </row>
    <row r="254" spans="2:51" s="13" customFormat="1" ht="11.25">
      <c r="B254" s="204"/>
      <c r="C254" s="205"/>
      <c r="D254" s="206" t="s">
        <v>142</v>
      </c>
      <c r="E254" s="207" t="s">
        <v>1</v>
      </c>
      <c r="F254" s="208" t="s">
        <v>285</v>
      </c>
      <c r="G254" s="205"/>
      <c r="H254" s="207" t="s">
        <v>1</v>
      </c>
      <c r="I254" s="209"/>
      <c r="J254" s="205"/>
      <c r="K254" s="205"/>
      <c r="L254" s="210"/>
      <c r="M254" s="211"/>
      <c r="N254" s="212"/>
      <c r="O254" s="212"/>
      <c r="P254" s="212"/>
      <c r="Q254" s="212"/>
      <c r="R254" s="212"/>
      <c r="S254" s="212"/>
      <c r="T254" s="213"/>
      <c r="AT254" s="214" t="s">
        <v>142</v>
      </c>
      <c r="AU254" s="214" t="s">
        <v>82</v>
      </c>
      <c r="AV254" s="13" t="s">
        <v>78</v>
      </c>
      <c r="AW254" s="13" t="s">
        <v>30</v>
      </c>
      <c r="AX254" s="13" t="s">
        <v>73</v>
      </c>
      <c r="AY254" s="214" t="s">
        <v>133</v>
      </c>
    </row>
    <row r="255" spans="2:51" s="14" customFormat="1" ht="11.25">
      <c r="B255" s="215"/>
      <c r="C255" s="216"/>
      <c r="D255" s="206" t="s">
        <v>142</v>
      </c>
      <c r="E255" s="217" t="s">
        <v>1</v>
      </c>
      <c r="F255" s="218" t="s">
        <v>286</v>
      </c>
      <c r="G255" s="216"/>
      <c r="H255" s="219">
        <v>17.7</v>
      </c>
      <c r="I255" s="220"/>
      <c r="J255" s="216"/>
      <c r="K255" s="216"/>
      <c r="L255" s="221"/>
      <c r="M255" s="222"/>
      <c r="N255" s="223"/>
      <c r="O255" s="223"/>
      <c r="P255" s="223"/>
      <c r="Q255" s="223"/>
      <c r="R255" s="223"/>
      <c r="S255" s="223"/>
      <c r="T255" s="224"/>
      <c r="AT255" s="225" t="s">
        <v>142</v>
      </c>
      <c r="AU255" s="225" t="s">
        <v>82</v>
      </c>
      <c r="AV255" s="14" t="s">
        <v>82</v>
      </c>
      <c r="AW255" s="14" t="s">
        <v>30</v>
      </c>
      <c r="AX255" s="14" t="s">
        <v>73</v>
      </c>
      <c r="AY255" s="225" t="s">
        <v>133</v>
      </c>
    </row>
    <row r="256" spans="2:51" s="14" customFormat="1" ht="11.25">
      <c r="B256" s="215"/>
      <c r="C256" s="216"/>
      <c r="D256" s="206" t="s">
        <v>142</v>
      </c>
      <c r="E256" s="217" t="s">
        <v>1</v>
      </c>
      <c r="F256" s="218" t="s">
        <v>287</v>
      </c>
      <c r="G256" s="216"/>
      <c r="H256" s="219">
        <v>1.6</v>
      </c>
      <c r="I256" s="220"/>
      <c r="J256" s="216"/>
      <c r="K256" s="216"/>
      <c r="L256" s="221"/>
      <c r="M256" s="222"/>
      <c r="N256" s="223"/>
      <c r="O256" s="223"/>
      <c r="P256" s="223"/>
      <c r="Q256" s="223"/>
      <c r="R256" s="223"/>
      <c r="S256" s="223"/>
      <c r="T256" s="224"/>
      <c r="AT256" s="225" t="s">
        <v>142</v>
      </c>
      <c r="AU256" s="225" t="s">
        <v>82</v>
      </c>
      <c r="AV256" s="14" t="s">
        <v>82</v>
      </c>
      <c r="AW256" s="14" t="s">
        <v>30</v>
      </c>
      <c r="AX256" s="14" t="s">
        <v>73</v>
      </c>
      <c r="AY256" s="225" t="s">
        <v>133</v>
      </c>
    </row>
    <row r="257" spans="2:51" s="15" customFormat="1" ht="11.25">
      <c r="B257" s="226"/>
      <c r="C257" s="227"/>
      <c r="D257" s="206" t="s">
        <v>142</v>
      </c>
      <c r="E257" s="228" t="s">
        <v>1</v>
      </c>
      <c r="F257" s="229" t="s">
        <v>144</v>
      </c>
      <c r="G257" s="227"/>
      <c r="H257" s="230">
        <v>19.3</v>
      </c>
      <c r="I257" s="231"/>
      <c r="J257" s="227"/>
      <c r="K257" s="227"/>
      <c r="L257" s="232"/>
      <c r="M257" s="233"/>
      <c r="N257" s="234"/>
      <c r="O257" s="234"/>
      <c r="P257" s="234"/>
      <c r="Q257" s="234"/>
      <c r="R257" s="234"/>
      <c r="S257" s="234"/>
      <c r="T257" s="235"/>
      <c r="AT257" s="236" t="s">
        <v>142</v>
      </c>
      <c r="AU257" s="236" t="s">
        <v>82</v>
      </c>
      <c r="AV257" s="15" t="s">
        <v>88</v>
      </c>
      <c r="AW257" s="15" t="s">
        <v>30</v>
      </c>
      <c r="AX257" s="15" t="s">
        <v>78</v>
      </c>
      <c r="AY257" s="236" t="s">
        <v>133</v>
      </c>
    </row>
    <row r="258" spans="1:65" s="2" customFormat="1" ht="37.9" customHeight="1">
      <c r="A258" s="34"/>
      <c r="B258" s="35"/>
      <c r="C258" s="186" t="s">
        <v>288</v>
      </c>
      <c r="D258" s="186" t="s">
        <v>135</v>
      </c>
      <c r="E258" s="187" t="s">
        <v>289</v>
      </c>
      <c r="F258" s="188" t="s">
        <v>290</v>
      </c>
      <c r="G258" s="189" t="s">
        <v>169</v>
      </c>
      <c r="H258" s="190">
        <v>107.52</v>
      </c>
      <c r="I258" s="191"/>
      <c r="J258" s="192">
        <f>ROUND(I258*H258,2)</f>
        <v>0</v>
      </c>
      <c r="K258" s="188" t="s">
        <v>139</v>
      </c>
      <c r="L258" s="39"/>
      <c r="M258" s="193" t="s">
        <v>1</v>
      </c>
      <c r="N258" s="194" t="s">
        <v>38</v>
      </c>
      <c r="O258" s="71"/>
      <c r="P258" s="195">
        <f>O258*H258</f>
        <v>0</v>
      </c>
      <c r="Q258" s="195">
        <v>0</v>
      </c>
      <c r="R258" s="195">
        <f>Q258*H258</f>
        <v>0</v>
      </c>
      <c r="S258" s="195">
        <v>0</v>
      </c>
      <c r="T258" s="196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97" t="s">
        <v>88</v>
      </c>
      <c r="AT258" s="197" t="s">
        <v>135</v>
      </c>
      <c r="AU258" s="197" t="s">
        <v>82</v>
      </c>
      <c r="AY258" s="17" t="s">
        <v>133</v>
      </c>
      <c r="BE258" s="198">
        <f>IF(N258="základní",J258,0)</f>
        <v>0</v>
      </c>
      <c r="BF258" s="198">
        <f>IF(N258="snížená",J258,0)</f>
        <v>0</v>
      </c>
      <c r="BG258" s="198">
        <f>IF(N258="zákl. přenesená",J258,0)</f>
        <v>0</v>
      </c>
      <c r="BH258" s="198">
        <f>IF(N258="sníž. přenesená",J258,0)</f>
        <v>0</v>
      </c>
      <c r="BI258" s="198">
        <f>IF(N258="nulová",J258,0)</f>
        <v>0</v>
      </c>
      <c r="BJ258" s="17" t="s">
        <v>78</v>
      </c>
      <c r="BK258" s="198">
        <f>ROUND(I258*H258,2)</f>
        <v>0</v>
      </c>
      <c r="BL258" s="17" t="s">
        <v>88</v>
      </c>
      <c r="BM258" s="197" t="s">
        <v>291</v>
      </c>
    </row>
    <row r="259" spans="1:47" s="2" customFormat="1" ht="11.25">
      <c r="A259" s="34"/>
      <c r="B259" s="35"/>
      <c r="C259" s="36"/>
      <c r="D259" s="199" t="s">
        <v>140</v>
      </c>
      <c r="E259" s="36"/>
      <c r="F259" s="200" t="s">
        <v>292</v>
      </c>
      <c r="G259" s="36"/>
      <c r="H259" s="36"/>
      <c r="I259" s="201"/>
      <c r="J259" s="36"/>
      <c r="K259" s="36"/>
      <c r="L259" s="39"/>
      <c r="M259" s="202"/>
      <c r="N259" s="203"/>
      <c r="O259" s="71"/>
      <c r="P259" s="71"/>
      <c r="Q259" s="71"/>
      <c r="R259" s="71"/>
      <c r="S259" s="71"/>
      <c r="T259" s="72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T259" s="17" t="s">
        <v>140</v>
      </c>
      <c r="AU259" s="17" t="s">
        <v>82</v>
      </c>
    </row>
    <row r="260" spans="2:51" s="13" customFormat="1" ht="11.25">
      <c r="B260" s="204"/>
      <c r="C260" s="205"/>
      <c r="D260" s="206" t="s">
        <v>142</v>
      </c>
      <c r="E260" s="207" t="s">
        <v>1</v>
      </c>
      <c r="F260" s="208" t="s">
        <v>293</v>
      </c>
      <c r="G260" s="205"/>
      <c r="H260" s="207" t="s">
        <v>1</v>
      </c>
      <c r="I260" s="209"/>
      <c r="J260" s="205"/>
      <c r="K260" s="205"/>
      <c r="L260" s="210"/>
      <c r="M260" s="211"/>
      <c r="N260" s="212"/>
      <c r="O260" s="212"/>
      <c r="P260" s="212"/>
      <c r="Q260" s="212"/>
      <c r="R260" s="212"/>
      <c r="S260" s="212"/>
      <c r="T260" s="213"/>
      <c r="AT260" s="214" t="s">
        <v>142</v>
      </c>
      <c r="AU260" s="214" t="s">
        <v>82</v>
      </c>
      <c r="AV260" s="13" t="s">
        <v>78</v>
      </c>
      <c r="AW260" s="13" t="s">
        <v>30</v>
      </c>
      <c r="AX260" s="13" t="s">
        <v>73</v>
      </c>
      <c r="AY260" s="214" t="s">
        <v>133</v>
      </c>
    </row>
    <row r="261" spans="2:51" s="14" customFormat="1" ht="11.25">
      <c r="B261" s="215"/>
      <c r="C261" s="216"/>
      <c r="D261" s="206" t="s">
        <v>142</v>
      </c>
      <c r="E261" s="217" t="s">
        <v>1</v>
      </c>
      <c r="F261" s="218" t="s">
        <v>294</v>
      </c>
      <c r="G261" s="216"/>
      <c r="H261" s="219">
        <v>107.52</v>
      </c>
      <c r="I261" s="220"/>
      <c r="J261" s="216"/>
      <c r="K261" s="216"/>
      <c r="L261" s="221"/>
      <c r="M261" s="222"/>
      <c r="N261" s="223"/>
      <c r="O261" s="223"/>
      <c r="P261" s="223"/>
      <c r="Q261" s="223"/>
      <c r="R261" s="223"/>
      <c r="S261" s="223"/>
      <c r="T261" s="224"/>
      <c r="AT261" s="225" t="s">
        <v>142</v>
      </c>
      <c r="AU261" s="225" t="s">
        <v>82</v>
      </c>
      <c r="AV261" s="14" t="s">
        <v>82</v>
      </c>
      <c r="AW261" s="14" t="s">
        <v>30</v>
      </c>
      <c r="AX261" s="14" t="s">
        <v>73</v>
      </c>
      <c r="AY261" s="225" t="s">
        <v>133</v>
      </c>
    </row>
    <row r="262" spans="2:51" s="15" customFormat="1" ht="11.25">
      <c r="B262" s="226"/>
      <c r="C262" s="227"/>
      <c r="D262" s="206" t="s">
        <v>142</v>
      </c>
      <c r="E262" s="228" t="s">
        <v>1</v>
      </c>
      <c r="F262" s="229" t="s">
        <v>144</v>
      </c>
      <c r="G262" s="227"/>
      <c r="H262" s="230">
        <v>107.52</v>
      </c>
      <c r="I262" s="231"/>
      <c r="J262" s="227"/>
      <c r="K262" s="227"/>
      <c r="L262" s="232"/>
      <c r="M262" s="233"/>
      <c r="N262" s="234"/>
      <c r="O262" s="234"/>
      <c r="P262" s="234"/>
      <c r="Q262" s="234"/>
      <c r="R262" s="234"/>
      <c r="S262" s="234"/>
      <c r="T262" s="235"/>
      <c r="AT262" s="236" t="s">
        <v>142</v>
      </c>
      <c r="AU262" s="236" t="s">
        <v>82</v>
      </c>
      <c r="AV262" s="15" t="s">
        <v>88</v>
      </c>
      <c r="AW262" s="15" t="s">
        <v>30</v>
      </c>
      <c r="AX262" s="15" t="s">
        <v>78</v>
      </c>
      <c r="AY262" s="236" t="s">
        <v>133</v>
      </c>
    </row>
    <row r="263" spans="1:65" s="2" customFormat="1" ht="33" customHeight="1">
      <c r="A263" s="34"/>
      <c r="B263" s="35"/>
      <c r="C263" s="186" t="s">
        <v>216</v>
      </c>
      <c r="D263" s="186" t="s">
        <v>135</v>
      </c>
      <c r="E263" s="187" t="s">
        <v>295</v>
      </c>
      <c r="F263" s="188" t="s">
        <v>296</v>
      </c>
      <c r="G263" s="189" t="s">
        <v>169</v>
      </c>
      <c r="H263" s="190">
        <v>2.4</v>
      </c>
      <c r="I263" s="191"/>
      <c r="J263" s="192">
        <f>ROUND(I263*H263,2)</f>
        <v>0</v>
      </c>
      <c r="K263" s="188" t="s">
        <v>139</v>
      </c>
      <c r="L263" s="39"/>
      <c r="M263" s="193" t="s">
        <v>1</v>
      </c>
      <c r="N263" s="194" t="s">
        <v>38</v>
      </c>
      <c r="O263" s="71"/>
      <c r="P263" s="195">
        <f>O263*H263</f>
        <v>0</v>
      </c>
      <c r="Q263" s="195">
        <v>0</v>
      </c>
      <c r="R263" s="195">
        <f>Q263*H263</f>
        <v>0</v>
      </c>
      <c r="S263" s="195">
        <v>0</v>
      </c>
      <c r="T263" s="196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97" t="s">
        <v>88</v>
      </c>
      <c r="AT263" s="197" t="s">
        <v>135</v>
      </c>
      <c r="AU263" s="197" t="s">
        <v>82</v>
      </c>
      <c r="AY263" s="17" t="s">
        <v>133</v>
      </c>
      <c r="BE263" s="198">
        <f>IF(N263="základní",J263,0)</f>
        <v>0</v>
      </c>
      <c r="BF263" s="198">
        <f>IF(N263="snížená",J263,0)</f>
        <v>0</v>
      </c>
      <c r="BG263" s="198">
        <f>IF(N263="zákl. přenesená",J263,0)</f>
        <v>0</v>
      </c>
      <c r="BH263" s="198">
        <f>IF(N263="sníž. přenesená",J263,0)</f>
        <v>0</v>
      </c>
      <c r="BI263" s="198">
        <f>IF(N263="nulová",J263,0)</f>
        <v>0</v>
      </c>
      <c r="BJ263" s="17" t="s">
        <v>78</v>
      </c>
      <c r="BK263" s="198">
        <f>ROUND(I263*H263,2)</f>
        <v>0</v>
      </c>
      <c r="BL263" s="17" t="s">
        <v>88</v>
      </c>
      <c r="BM263" s="197" t="s">
        <v>297</v>
      </c>
    </row>
    <row r="264" spans="1:47" s="2" customFormat="1" ht="11.25">
      <c r="A264" s="34"/>
      <c r="B264" s="35"/>
      <c r="C264" s="36"/>
      <c r="D264" s="199" t="s">
        <v>140</v>
      </c>
      <c r="E264" s="36"/>
      <c r="F264" s="200" t="s">
        <v>298</v>
      </c>
      <c r="G264" s="36"/>
      <c r="H264" s="36"/>
      <c r="I264" s="201"/>
      <c r="J264" s="36"/>
      <c r="K264" s="36"/>
      <c r="L264" s="39"/>
      <c r="M264" s="202"/>
      <c r="N264" s="203"/>
      <c r="O264" s="71"/>
      <c r="P264" s="71"/>
      <c r="Q264" s="71"/>
      <c r="R264" s="71"/>
      <c r="S264" s="71"/>
      <c r="T264" s="72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T264" s="17" t="s">
        <v>140</v>
      </c>
      <c r="AU264" s="17" t="s">
        <v>82</v>
      </c>
    </row>
    <row r="265" spans="2:51" s="13" customFormat="1" ht="11.25">
      <c r="B265" s="204"/>
      <c r="C265" s="205"/>
      <c r="D265" s="206" t="s">
        <v>142</v>
      </c>
      <c r="E265" s="207" t="s">
        <v>1</v>
      </c>
      <c r="F265" s="208" t="s">
        <v>299</v>
      </c>
      <c r="G265" s="205"/>
      <c r="H265" s="207" t="s">
        <v>1</v>
      </c>
      <c r="I265" s="209"/>
      <c r="J265" s="205"/>
      <c r="K265" s="205"/>
      <c r="L265" s="210"/>
      <c r="M265" s="211"/>
      <c r="N265" s="212"/>
      <c r="O265" s="212"/>
      <c r="P265" s="212"/>
      <c r="Q265" s="212"/>
      <c r="R265" s="212"/>
      <c r="S265" s="212"/>
      <c r="T265" s="213"/>
      <c r="AT265" s="214" t="s">
        <v>142</v>
      </c>
      <c r="AU265" s="214" t="s">
        <v>82</v>
      </c>
      <c r="AV265" s="13" t="s">
        <v>78</v>
      </c>
      <c r="AW265" s="13" t="s">
        <v>30</v>
      </c>
      <c r="AX265" s="13" t="s">
        <v>73</v>
      </c>
      <c r="AY265" s="214" t="s">
        <v>133</v>
      </c>
    </row>
    <row r="266" spans="2:51" s="14" customFormat="1" ht="11.25">
      <c r="B266" s="215"/>
      <c r="C266" s="216"/>
      <c r="D266" s="206" t="s">
        <v>142</v>
      </c>
      <c r="E266" s="217" t="s">
        <v>1</v>
      </c>
      <c r="F266" s="218" t="s">
        <v>300</v>
      </c>
      <c r="G266" s="216"/>
      <c r="H266" s="219">
        <v>2.4</v>
      </c>
      <c r="I266" s="220"/>
      <c r="J266" s="216"/>
      <c r="K266" s="216"/>
      <c r="L266" s="221"/>
      <c r="M266" s="222"/>
      <c r="N266" s="223"/>
      <c r="O266" s="223"/>
      <c r="P266" s="223"/>
      <c r="Q266" s="223"/>
      <c r="R266" s="223"/>
      <c r="S266" s="223"/>
      <c r="T266" s="224"/>
      <c r="AT266" s="225" t="s">
        <v>142</v>
      </c>
      <c r="AU266" s="225" t="s">
        <v>82</v>
      </c>
      <c r="AV266" s="14" t="s">
        <v>82</v>
      </c>
      <c r="AW266" s="14" t="s">
        <v>30</v>
      </c>
      <c r="AX266" s="14" t="s">
        <v>73</v>
      </c>
      <c r="AY266" s="225" t="s">
        <v>133</v>
      </c>
    </row>
    <row r="267" spans="2:51" s="15" customFormat="1" ht="11.25">
      <c r="B267" s="226"/>
      <c r="C267" s="227"/>
      <c r="D267" s="206" t="s">
        <v>142</v>
      </c>
      <c r="E267" s="228" t="s">
        <v>1</v>
      </c>
      <c r="F267" s="229" t="s">
        <v>144</v>
      </c>
      <c r="G267" s="227"/>
      <c r="H267" s="230">
        <v>2.4</v>
      </c>
      <c r="I267" s="231"/>
      <c r="J267" s="227"/>
      <c r="K267" s="227"/>
      <c r="L267" s="232"/>
      <c r="M267" s="233"/>
      <c r="N267" s="234"/>
      <c r="O267" s="234"/>
      <c r="P267" s="234"/>
      <c r="Q267" s="234"/>
      <c r="R267" s="234"/>
      <c r="S267" s="234"/>
      <c r="T267" s="235"/>
      <c r="AT267" s="236" t="s">
        <v>142</v>
      </c>
      <c r="AU267" s="236" t="s">
        <v>82</v>
      </c>
      <c r="AV267" s="15" t="s">
        <v>88</v>
      </c>
      <c r="AW267" s="15" t="s">
        <v>30</v>
      </c>
      <c r="AX267" s="15" t="s">
        <v>78</v>
      </c>
      <c r="AY267" s="236" t="s">
        <v>133</v>
      </c>
    </row>
    <row r="268" spans="1:65" s="2" customFormat="1" ht="55.5" customHeight="1">
      <c r="A268" s="34"/>
      <c r="B268" s="35"/>
      <c r="C268" s="186" t="s">
        <v>301</v>
      </c>
      <c r="D268" s="186" t="s">
        <v>135</v>
      </c>
      <c r="E268" s="187" t="s">
        <v>302</v>
      </c>
      <c r="F268" s="188" t="s">
        <v>303</v>
      </c>
      <c r="G268" s="189" t="s">
        <v>169</v>
      </c>
      <c r="H268" s="190">
        <v>0.248</v>
      </c>
      <c r="I268" s="191"/>
      <c r="J268" s="192">
        <f>ROUND(I268*H268,2)</f>
        <v>0</v>
      </c>
      <c r="K268" s="188" t="s">
        <v>139</v>
      </c>
      <c r="L268" s="39"/>
      <c r="M268" s="193" t="s">
        <v>1</v>
      </c>
      <c r="N268" s="194" t="s">
        <v>38</v>
      </c>
      <c r="O268" s="71"/>
      <c r="P268" s="195">
        <f>O268*H268</f>
        <v>0</v>
      </c>
      <c r="Q268" s="195">
        <v>0</v>
      </c>
      <c r="R268" s="195">
        <f>Q268*H268</f>
        <v>0</v>
      </c>
      <c r="S268" s="195">
        <v>0</v>
      </c>
      <c r="T268" s="196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97" t="s">
        <v>88</v>
      </c>
      <c r="AT268" s="197" t="s">
        <v>135</v>
      </c>
      <c r="AU268" s="197" t="s">
        <v>82</v>
      </c>
      <c r="AY268" s="17" t="s">
        <v>133</v>
      </c>
      <c r="BE268" s="198">
        <f>IF(N268="základní",J268,0)</f>
        <v>0</v>
      </c>
      <c r="BF268" s="198">
        <f>IF(N268="snížená",J268,0)</f>
        <v>0</v>
      </c>
      <c r="BG268" s="198">
        <f>IF(N268="zákl. přenesená",J268,0)</f>
        <v>0</v>
      </c>
      <c r="BH268" s="198">
        <f>IF(N268="sníž. přenesená",J268,0)</f>
        <v>0</v>
      </c>
      <c r="BI268" s="198">
        <f>IF(N268="nulová",J268,0)</f>
        <v>0</v>
      </c>
      <c r="BJ268" s="17" t="s">
        <v>78</v>
      </c>
      <c r="BK268" s="198">
        <f>ROUND(I268*H268,2)</f>
        <v>0</v>
      </c>
      <c r="BL268" s="17" t="s">
        <v>88</v>
      </c>
      <c r="BM268" s="197" t="s">
        <v>304</v>
      </c>
    </row>
    <row r="269" spans="1:47" s="2" customFormat="1" ht="11.25">
      <c r="A269" s="34"/>
      <c r="B269" s="35"/>
      <c r="C269" s="36"/>
      <c r="D269" s="199" t="s">
        <v>140</v>
      </c>
      <c r="E269" s="36"/>
      <c r="F269" s="200" t="s">
        <v>305</v>
      </c>
      <c r="G269" s="36"/>
      <c r="H269" s="36"/>
      <c r="I269" s="201"/>
      <c r="J269" s="36"/>
      <c r="K269" s="36"/>
      <c r="L269" s="39"/>
      <c r="M269" s="202"/>
      <c r="N269" s="203"/>
      <c r="O269" s="71"/>
      <c r="P269" s="71"/>
      <c r="Q269" s="71"/>
      <c r="R269" s="71"/>
      <c r="S269" s="71"/>
      <c r="T269" s="72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T269" s="17" t="s">
        <v>140</v>
      </c>
      <c r="AU269" s="17" t="s">
        <v>82</v>
      </c>
    </row>
    <row r="270" spans="2:51" s="13" customFormat="1" ht="11.25">
      <c r="B270" s="204"/>
      <c r="C270" s="205"/>
      <c r="D270" s="206" t="s">
        <v>142</v>
      </c>
      <c r="E270" s="207" t="s">
        <v>1</v>
      </c>
      <c r="F270" s="208" t="s">
        <v>306</v>
      </c>
      <c r="G270" s="205"/>
      <c r="H270" s="207" t="s">
        <v>1</v>
      </c>
      <c r="I270" s="209"/>
      <c r="J270" s="205"/>
      <c r="K270" s="205"/>
      <c r="L270" s="210"/>
      <c r="M270" s="211"/>
      <c r="N270" s="212"/>
      <c r="O270" s="212"/>
      <c r="P270" s="212"/>
      <c r="Q270" s="212"/>
      <c r="R270" s="212"/>
      <c r="S270" s="212"/>
      <c r="T270" s="213"/>
      <c r="AT270" s="214" t="s">
        <v>142</v>
      </c>
      <c r="AU270" s="214" t="s">
        <v>82</v>
      </c>
      <c r="AV270" s="13" t="s">
        <v>78</v>
      </c>
      <c r="AW270" s="13" t="s">
        <v>30</v>
      </c>
      <c r="AX270" s="13" t="s">
        <v>73</v>
      </c>
      <c r="AY270" s="214" t="s">
        <v>133</v>
      </c>
    </row>
    <row r="271" spans="2:51" s="14" customFormat="1" ht="11.25">
      <c r="B271" s="215"/>
      <c r="C271" s="216"/>
      <c r="D271" s="206" t="s">
        <v>142</v>
      </c>
      <c r="E271" s="217" t="s">
        <v>1</v>
      </c>
      <c r="F271" s="218" t="s">
        <v>307</v>
      </c>
      <c r="G271" s="216"/>
      <c r="H271" s="219">
        <v>0.248</v>
      </c>
      <c r="I271" s="220"/>
      <c r="J271" s="216"/>
      <c r="K271" s="216"/>
      <c r="L271" s="221"/>
      <c r="M271" s="222"/>
      <c r="N271" s="223"/>
      <c r="O271" s="223"/>
      <c r="P271" s="223"/>
      <c r="Q271" s="223"/>
      <c r="R271" s="223"/>
      <c r="S271" s="223"/>
      <c r="T271" s="224"/>
      <c r="AT271" s="225" t="s">
        <v>142</v>
      </c>
      <c r="AU271" s="225" t="s">
        <v>82</v>
      </c>
      <c r="AV271" s="14" t="s">
        <v>82</v>
      </c>
      <c r="AW271" s="14" t="s">
        <v>30</v>
      </c>
      <c r="AX271" s="14" t="s">
        <v>73</v>
      </c>
      <c r="AY271" s="225" t="s">
        <v>133</v>
      </c>
    </row>
    <row r="272" spans="2:51" s="15" customFormat="1" ht="11.25">
      <c r="B272" s="226"/>
      <c r="C272" s="227"/>
      <c r="D272" s="206" t="s">
        <v>142</v>
      </c>
      <c r="E272" s="228" t="s">
        <v>1</v>
      </c>
      <c r="F272" s="229" t="s">
        <v>144</v>
      </c>
      <c r="G272" s="227"/>
      <c r="H272" s="230">
        <v>0.248</v>
      </c>
      <c r="I272" s="231"/>
      <c r="J272" s="227"/>
      <c r="K272" s="227"/>
      <c r="L272" s="232"/>
      <c r="M272" s="233"/>
      <c r="N272" s="234"/>
      <c r="O272" s="234"/>
      <c r="P272" s="234"/>
      <c r="Q272" s="234"/>
      <c r="R272" s="234"/>
      <c r="S272" s="234"/>
      <c r="T272" s="235"/>
      <c r="AT272" s="236" t="s">
        <v>142</v>
      </c>
      <c r="AU272" s="236" t="s">
        <v>82</v>
      </c>
      <c r="AV272" s="15" t="s">
        <v>88</v>
      </c>
      <c r="AW272" s="15" t="s">
        <v>30</v>
      </c>
      <c r="AX272" s="15" t="s">
        <v>78</v>
      </c>
      <c r="AY272" s="236" t="s">
        <v>133</v>
      </c>
    </row>
    <row r="273" spans="1:65" s="2" customFormat="1" ht="37.9" customHeight="1">
      <c r="A273" s="34"/>
      <c r="B273" s="35"/>
      <c r="C273" s="186" t="s">
        <v>229</v>
      </c>
      <c r="D273" s="186" t="s">
        <v>135</v>
      </c>
      <c r="E273" s="187" t="s">
        <v>308</v>
      </c>
      <c r="F273" s="188" t="s">
        <v>309</v>
      </c>
      <c r="G273" s="189" t="s">
        <v>138</v>
      </c>
      <c r="H273" s="190">
        <v>3</v>
      </c>
      <c r="I273" s="191"/>
      <c r="J273" s="192">
        <f>ROUND(I273*H273,2)</f>
        <v>0</v>
      </c>
      <c r="K273" s="188" t="s">
        <v>139</v>
      </c>
      <c r="L273" s="39"/>
      <c r="M273" s="193" t="s">
        <v>1</v>
      </c>
      <c r="N273" s="194" t="s">
        <v>38</v>
      </c>
      <c r="O273" s="71"/>
      <c r="P273" s="195">
        <f>O273*H273</f>
        <v>0</v>
      </c>
      <c r="Q273" s="195">
        <v>0</v>
      </c>
      <c r="R273" s="195">
        <f>Q273*H273</f>
        <v>0</v>
      </c>
      <c r="S273" s="195">
        <v>0</v>
      </c>
      <c r="T273" s="196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197" t="s">
        <v>88</v>
      </c>
      <c r="AT273" s="197" t="s">
        <v>135</v>
      </c>
      <c r="AU273" s="197" t="s">
        <v>82</v>
      </c>
      <c r="AY273" s="17" t="s">
        <v>133</v>
      </c>
      <c r="BE273" s="198">
        <f>IF(N273="základní",J273,0)</f>
        <v>0</v>
      </c>
      <c r="BF273" s="198">
        <f>IF(N273="snížená",J273,0)</f>
        <v>0</v>
      </c>
      <c r="BG273" s="198">
        <f>IF(N273="zákl. přenesená",J273,0)</f>
        <v>0</v>
      </c>
      <c r="BH273" s="198">
        <f>IF(N273="sníž. přenesená",J273,0)</f>
        <v>0</v>
      </c>
      <c r="BI273" s="198">
        <f>IF(N273="nulová",J273,0)</f>
        <v>0</v>
      </c>
      <c r="BJ273" s="17" t="s">
        <v>78</v>
      </c>
      <c r="BK273" s="198">
        <f>ROUND(I273*H273,2)</f>
        <v>0</v>
      </c>
      <c r="BL273" s="17" t="s">
        <v>88</v>
      </c>
      <c r="BM273" s="197" t="s">
        <v>310</v>
      </c>
    </row>
    <row r="274" spans="1:47" s="2" customFormat="1" ht="11.25">
      <c r="A274" s="34"/>
      <c r="B274" s="35"/>
      <c r="C274" s="36"/>
      <c r="D274" s="199" t="s">
        <v>140</v>
      </c>
      <c r="E274" s="36"/>
      <c r="F274" s="200" t="s">
        <v>311</v>
      </c>
      <c r="G274" s="36"/>
      <c r="H274" s="36"/>
      <c r="I274" s="201"/>
      <c r="J274" s="36"/>
      <c r="K274" s="36"/>
      <c r="L274" s="39"/>
      <c r="M274" s="202"/>
      <c r="N274" s="203"/>
      <c r="O274" s="71"/>
      <c r="P274" s="71"/>
      <c r="Q274" s="71"/>
      <c r="R274" s="71"/>
      <c r="S274" s="71"/>
      <c r="T274" s="72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T274" s="17" t="s">
        <v>140</v>
      </c>
      <c r="AU274" s="17" t="s">
        <v>82</v>
      </c>
    </row>
    <row r="275" spans="2:51" s="13" customFormat="1" ht="11.25">
      <c r="B275" s="204"/>
      <c r="C275" s="205"/>
      <c r="D275" s="206" t="s">
        <v>142</v>
      </c>
      <c r="E275" s="207" t="s">
        <v>1</v>
      </c>
      <c r="F275" s="208" t="s">
        <v>312</v>
      </c>
      <c r="G275" s="205"/>
      <c r="H275" s="207" t="s">
        <v>1</v>
      </c>
      <c r="I275" s="209"/>
      <c r="J275" s="205"/>
      <c r="K275" s="205"/>
      <c r="L275" s="210"/>
      <c r="M275" s="211"/>
      <c r="N275" s="212"/>
      <c r="O275" s="212"/>
      <c r="P275" s="212"/>
      <c r="Q275" s="212"/>
      <c r="R275" s="212"/>
      <c r="S275" s="212"/>
      <c r="T275" s="213"/>
      <c r="AT275" s="214" t="s">
        <v>142</v>
      </c>
      <c r="AU275" s="214" t="s">
        <v>82</v>
      </c>
      <c r="AV275" s="13" t="s">
        <v>78</v>
      </c>
      <c r="AW275" s="13" t="s">
        <v>30</v>
      </c>
      <c r="AX275" s="13" t="s">
        <v>73</v>
      </c>
      <c r="AY275" s="214" t="s">
        <v>133</v>
      </c>
    </row>
    <row r="276" spans="2:51" s="14" customFormat="1" ht="11.25">
      <c r="B276" s="215"/>
      <c r="C276" s="216"/>
      <c r="D276" s="206" t="s">
        <v>142</v>
      </c>
      <c r="E276" s="217" t="s">
        <v>1</v>
      </c>
      <c r="F276" s="218" t="s">
        <v>313</v>
      </c>
      <c r="G276" s="216"/>
      <c r="H276" s="219">
        <v>3</v>
      </c>
      <c r="I276" s="220"/>
      <c r="J276" s="216"/>
      <c r="K276" s="216"/>
      <c r="L276" s="221"/>
      <c r="M276" s="222"/>
      <c r="N276" s="223"/>
      <c r="O276" s="223"/>
      <c r="P276" s="223"/>
      <c r="Q276" s="223"/>
      <c r="R276" s="223"/>
      <c r="S276" s="223"/>
      <c r="T276" s="224"/>
      <c r="AT276" s="225" t="s">
        <v>142</v>
      </c>
      <c r="AU276" s="225" t="s">
        <v>82</v>
      </c>
      <c r="AV276" s="14" t="s">
        <v>82</v>
      </c>
      <c r="AW276" s="14" t="s">
        <v>30</v>
      </c>
      <c r="AX276" s="14" t="s">
        <v>73</v>
      </c>
      <c r="AY276" s="225" t="s">
        <v>133</v>
      </c>
    </row>
    <row r="277" spans="2:51" s="15" customFormat="1" ht="11.25">
      <c r="B277" s="226"/>
      <c r="C277" s="227"/>
      <c r="D277" s="206" t="s">
        <v>142</v>
      </c>
      <c r="E277" s="228" t="s">
        <v>1</v>
      </c>
      <c r="F277" s="229" t="s">
        <v>144</v>
      </c>
      <c r="G277" s="227"/>
      <c r="H277" s="230">
        <v>3</v>
      </c>
      <c r="I277" s="231"/>
      <c r="J277" s="227"/>
      <c r="K277" s="227"/>
      <c r="L277" s="232"/>
      <c r="M277" s="233"/>
      <c r="N277" s="234"/>
      <c r="O277" s="234"/>
      <c r="P277" s="234"/>
      <c r="Q277" s="234"/>
      <c r="R277" s="234"/>
      <c r="S277" s="234"/>
      <c r="T277" s="235"/>
      <c r="AT277" s="236" t="s">
        <v>142</v>
      </c>
      <c r="AU277" s="236" t="s">
        <v>82</v>
      </c>
      <c r="AV277" s="15" t="s">
        <v>88</v>
      </c>
      <c r="AW277" s="15" t="s">
        <v>30</v>
      </c>
      <c r="AX277" s="15" t="s">
        <v>78</v>
      </c>
      <c r="AY277" s="236" t="s">
        <v>133</v>
      </c>
    </row>
    <row r="278" spans="1:65" s="2" customFormat="1" ht="24.2" customHeight="1">
      <c r="A278" s="34"/>
      <c r="B278" s="35"/>
      <c r="C278" s="237" t="s">
        <v>314</v>
      </c>
      <c r="D278" s="237" t="s">
        <v>242</v>
      </c>
      <c r="E278" s="238" t="s">
        <v>315</v>
      </c>
      <c r="F278" s="239" t="s">
        <v>316</v>
      </c>
      <c r="G278" s="240" t="s">
        <v>138</v>
      </c>
      <c r="H278" s="241">
        <v>2</v>
      </c>
      <c r="I278" s="242"/>
      <c r="J278" s="243">
        <f>ROUND(I278*H278,2)</f>
        <v>0</v>
      </c>
      <c r="K278" s="239" t="s">
        <v>139</v>
      </c>
      <c r="L278" s="244"/>
      <c r="M278" s="245" t="s">
        <v>1</v>
      </c>
      <c r="N278" s="246" t="s">
        <v>38</v>
      </c>
      <c r="O278" s="71"/>
      <c r="P278" s="195">
        <f>O278*H278</f>
        <v>0</v>
      </c>
      <c r="Q278" s="195">
        <v>0</v>
      </c>
      <c r="R278" s="195">
        <f>Q278*H278</f>
        <v>0</v>
      </c>
      <c r="S278" s="195">
        <v>0</v>
      </c>
      <c r="T278" s="196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197" t="s">
        <v>155</v>
      </c>
      <c r="AT278" s="197" t="s">
        <v>242</v>
      </c>
      <c r="AU278" s="197" t="s">
        <v>82</v>
      </c>
      <c r="AY278" s="17" t="s">
        <v>133</v>
      </c>
      <c r="BE278" s="198">
        <f>IF(N278="základní",J278,0)</f>
        <v>0</v>
      </c>
      <c r="BF278" s="198">
        <f>IF(N278="snížená",J278,0)</f>
        <v>0</v>
      </c>
      <c r="BG278" s="198">
        <f>IF(N278="zákl. přenesená",J278,0)</f>
        <v>0</v>
      </c>
      <c r="BH278" s="198">
        <f>IF(N278="sníž. přenesená",J278,0)</f>
        <v>0</v>
      </c>
      <c r="BI278" s="198">
        <f>IF(N278="nulová",J278,0)</f>
        <v>0</v>
      </c>
      <c r="BJ278" s="17" t="s">
        <v>78</v>
      </c>
      <c r="BK278" s="198">
        <f>ROUND(I278*H278,2)</f>
        <v>0</v>
      </c>
      <c r="BL278" s="17" t="s">
        <v>88</v>
      </c>
      <c r="BM278" s="197" t="s">
        <v>317</v>
      </c>
    </row>
    <row r="279" spans="2:51" s="13" customFormat="1" ht="11.25">
      <c r="B279" s="204"/>
      <c r="C279" s="205"/>
      <c r="D279" s="206" t="s">
        <v>142</v>
      </c>
      <c r="E279" s="207" t="s">
        <v>1</v>
      </c>
      <c r="F279" s="208" t="s">
        <v>318</v>
      </c>
      <c r="G279" s="205"/>
      <c r="H279" s="207" t="s">
        <v>1</v>
      </c>
      <c r="I279" s="209"/>
      <c r="J279" s="205"/>
      <c r="K279" s="205"/>
      <c r="L279" s="210"/>
      <c r="M279" s="211"/>
      <c r="N279" s="212"/>
      <c r="O279" s="212"/>
      <c r="P279" s="212"/>
      <c r="Q279" s="212"/>
      <c r="R279" s="212"/>
      <c r="S279" s="212"/>
      <c r="T279" s="213"/>
      <c r="AT279" s="214" t="s">
        <v>142</v>
      </c>
      <c r="AU279" s="214" t="s">
        <v>82</v>
      </c>
      <c r="AV279" s="13" t="s">
        <v>78</v>
      </c>
      <c r="AW279" s="13" t="s">
        <v>30</v>
      </c>
      <c r="AX279" s="13" t="s">
        <v>73</v>
      </c>
      <c r="AY279" s="214" t="s">
        <v>133</v>
      </c>
    </row>
    <row r="280" spans="2:51" s="14" customFormat="1" ht="11.25">
      <c r="B280" s="215"/>
      <c r="C280" s="216"/>
      <c r="D280" s="206" t="s">
        <v>142</v>
      </c>
      <c r="E280" s="217" t="s">
        <v>1</v>
      </c>
      <c r="F280" s="218" t="s">
        <v>82</v>
      </c>
      <c r="G280" s="216"/>
      <c r="H280" s="219">
        <v>2</v>
      </c>
      <c r="I280" s="220"/>
      <c r="J280" s="216"/>
      <c r="K280" s="216"/>
      <c r="L280" s="221"/>
      <c r="M280" s="222"/>
      <c r="N280" s="223"/>
      <c r="O280" s="223"/>
      <c r="P280" s="223"/>
      <c r="Q280" s="223"/>
      <c r="R280" s="223"/>
      <c r="S280" s="223"/>
      <c r="T280" s="224"/>
      <c r="AT280" s="225" t="s">
        <v>142</v>
      </c>
      <c r="AU280" s="225" t="s">
        <v>82</v>
      </c>
      <c r="AV280" s="14" t="s">
        <v>82</v>
      </c>
      <c r="AW280" s="14" t="s">
        <v>30</v>
      </c>
      <c r="AX280" s="14" t="s">
        <v>73</v>
      </c>
      <c r="AY280" s="225" t="s">
        <v>133</v>
      </c>
    </row>
    <row r="281" spans="2:51" s="15" customFormat="1" ht="11.25">
      <c r="B281" s="226"/>
      <c r="C281" s="227"/>
      <c r="D281" s="206" t="s">
        <v>142</v>
      </c>
      <c r="E281" s="228" t="s">
        <v>1</v>
      </c>
      <c r="F281" s="229" t="s">
        <v>144</v>
      </c>
      <c r="G281" s="227"/>
      <c r="H281" s="230">
        <v>2</v>
      </c>
      <c r="I281" s="231"/>
      <c r="J281" s="227"/>
      <c r="K281" s="227"/>
      <c r="L281" s="232"/>
      <c r="M281" s="233"/>
      <c r="N281" s="234"/>
      <c r="O281" s="234"/>
      <c r="P281" s="234"/>
      <c r="Q281" s="234"/>
      <c r="R281" s="234"/>
      <c r="S281" s="234"/>
      <c r="T281" s="235"/>
      <c r="AT281" s="236" t="s">
        <v>142</v>
      </c>
      <c r="AU281" s="236" t="s">
        <v>82</v>
      </c>
      <c r="AV281" s="15" t="s">
        <v>88</v>
      </c>
      <c r="AW281" s="15" t="s">
        <v>30</v>
      </c>
      <c r="AX281" s="15" t="s">
        <v>78</v>
      </c>
      <c r="AY281" s="236" t="s">
        <v>133</v>
      </c>
    </row>
    <row r="282" spans="1:65" s="2" customFormat="1" ht="24.2" customHeight="1">
      <c r="A282" s="34"/>
      <c r="B282" s="35"/>
      <c r="C282" s="237" t="s">
        <v>234</v>
      </c>
      <c r="D282" s="237" t="s">
        <v>242</v>
      </c>
      <c r="E282" s="238" t="s">
        <v>319</v>
      </c>
      <c r="F282" s="239" t="s">
        <v>320</v>
      </c>
      <c r="G282" s="240" t="s">
        <v>138</v>
      </c>
      <c r="H282" s="241">
        <v>1</v>
      </c>
      <c r="I282" s="242"/>
      <c r="J282" s="243">
        <f>ROUND(I282*H282,2)</f>
        <v>0</v>
      </c>
      <c r="K282" s="239" t="s">
        <v>139</v>
      </c>
      <c r="L282" s="244"/>
      <c r="M282" s="245" t="s">
        <v>1</v>
      </c>
      <c r="N282" s="246" t="s">
        <v>38</v>
      </c>
      <c r="O282" s="71"/>
      <c r="P282" s="195">
        <f>O282*H282</f>
        <v>0</v>
      </c>
      <c r="Q282" s="195">
        <v>0</v>
      </c>
      <c r="R282" s="195">
        <f>Q282*H282</f>
        <v>0</v>
      </c>
      <c r="S282" s="195">
        <v>0</v>
      </c>
      <c r="T282" s="196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197" t="s">
        <v>155</v>
      </c>
      <c r="AT282" s="197" t="s">
        <v>242</v>
      </c>
      <c r="AU282" s="197" t="s">
        <v>82</v>
      </c>
      <c r="AY282" s="17" t="s">
        <v>133</v>
      </c>
      <c r="BE282" s="198">
        <f>IF(N282="základní",J282,0)</f>
        <v>0</v>
      </c>
      <c r="BF282" s="198">
        <f>IF(N282="snížená",J282,0)</f>
        <v>0</v>
      </c>
      <c r="BG282" s="198">
        <f>IF(N282="zákl. přenesená",J282,0)</f>
        <v>0</v>
      </c>
      <c r="BH282" s="198">
        <f>IF(N282="sníž. přenesená",J282,0)</f>
        <v>0</v>
      </c>
      <c r="BI282" s="198">
        <f>IF(N282="nulová",J282,0)</f>
        <v>0</v>
      </c>
      <c r="BJ282" s="17" t="s">
        <v>78</v>
      </c>
      <c r="BK282" s="198">
        <f>ROUND(I282*H282,2)</f>
        <v>0</v>
      </c>
      <c r="BL282" s="17" t="s">
        <v>88</v>
      </c>
      <c r="BM282" s="197" t="s">
        <v>321</v>
      </c>
    </row>
    <row r="283" spans="2:51" s="13" customFormat="1" ht="11.25">
      <c r="B283" s="204"/>
      <c r="C283" s="205"/>
      <c r="D283" s="206" t="s">
        <v>142</v>
      </c>
      <c r="E283" s="207" t="s">
        <v>1</v>
      </c>
      <c r="F283" s="208" t="s">
        <v>322</v>
      </c>
      <c r="G283" s="205"/>
      <c r="H283" s="207" t="s">
        <v>1</v>
      </c>
      <c r="I283" s="209"/>
      <c r="J283" s="205"/>
      <c r="K283" s="205"/>
      <c r="L283" s="210"/>
      <c r="M283" s="211"/>
      <c r="N283" s="212"/>
      <c r="O283" s="212"/>
      <c r="P283" s="212"/>
      <c r="Q283" s="212"/>
      <c r="R283" s="212"/>
      <c r="S283" s="212"/>
      <c r="T283" s="213"/>
      <c r="AT283" s="214" t="s">
        <v>142</v>
      </c>
      <c r="AU283" s="214" t="s">
        <v>82</v>
      </c>
      <c r="AV283" s="13" t="s">
        <v>78</v>
      </c>
      <c r="AW283" s="13" t="s">
        <v>30</v>
      </c>
      <c r="AX283" s="13" t="s">
        <v>73</v>
      </c>
      <c r="AY283" s="214" t="s">
        <v>133</v>
      </c>
    </row>
    <row r="284" spans="2:51" s="14" customFormat="1" ht="11.25">
      <c r="B284" s="215"/>
      <c r="C284" s="216"/>
      <c r="D284" s="206" t="s">
        <v>142</v>
      </c>
      <c r="E284" s="217" t="s">
        <v>1</v>
      </c>
      <c r="F284" s="218" t="s">
        <v>78</v>
      </c>
      <c r="G284" s="216"/>
      <c r="H284" s="219">
        <v>1</v>
      </c>
      <c r="I284" s="220"/>
      <c r="J284" s="216"/>
      <c r="K284" s="216"/>
      <c r="L284" s="221"/>
      <c r="M284" s="222"/>
      <c r="N284" s="223"/>
      <c r="O284" s="223"/>
      <c r="P284" s="223"/>
      <c r="Q284" s="223"/>
      <c r="R284" s="223"/>
      <c r="S284" s="223"/>
      <c r="T284" s="224"/>
      <c r="AT284" s="225" t="s">
        <v>142</v>
      </c>
      <c r="AU284" s="225" t="s">
        <v>82</v>
      </c>
      <c r="AV284" s="14" t="s">
        <v>82</v>
      </c>
      <c r="AW284" s="14" t="s">
        <v>30</v>
      </c>
      <c r="AX284" s="14" t="s">
        <v>73</v>
      </c>
      <c r="AY284" s="225" t="s">
        <v>133</v>
      </c>
    </row>
    <row r="285" spans="2:51" s="15" customFormat="1" ht="11.25">
      <c r="B285" s="226"/>
      <c r="C285" s="227"/>
      <c r="D285" s="206" t="s">
        <v>142</v>
      </c>
      <c r="E285" s="228" t="s">
        <v>1</v>
      </c>
      <c r="F285" s="229" t="s">
        <v>144</v>
      </c>
      <c r="G285" s="227"/>
      <c r="H285" s="230">
        <v>1</v>
      </c>
      <c r="I285" s="231"/>
      <c r="J285" s="227"/>
      <c r="K285" s="227"/>
      <c r="L285" s="232"/>
      <c r="M285" s="233"/>
      <c r="N285" s="234"/>
      <c r="O285" s="234"/>
      <c r="P285" s="234"/>
      <c r="Q285" s="234"/>
      <c r="R285" s="234"/>
      <c r="S285" s="234"/>
      <c r="T285" s="235"/>
      <c r="AT285" s="236" t="s">
        <v>142</v>
      </c>
      <c r="AU285" s="236" t="s">
        <v>82</v>
      </c>
      <c r="AV285" s="15" t="s">
        <v>88</v>
      </c>
      <c r="AW285" s="15" t="s">
        <v>30</v>
      </c>
      <c r="AX285" s="15" t="s">
        <v>78</v>
      </c>
      <c r="AY285" s="236" t="s">
        <v>133</v>
      </c>
    </row>
    <row r="286" spans="1:65" s="2" customFormat="1" ht="37.9" customHeight="1">
      <c r="A286" s="34"/>
      <c r="B286" s="35"/>
      <c r="C286" s="186" t="s">
        <v>323</v>
      </c>
      <c r="D286" s="186" t="s">
        <v>135</v>
      </c>
      <c r="E286" s="187" t="s">
        <v>324</v>
      </c>
      <c r="F286" s="188" t="s">
        <v>325</v>
      </c>
      <c r="G286" s="189" t="s">
        <v>138</v>
      </c>
      <c r="H286" s="190">
        <v>5</v>
      </c>
      <c r="I286" s="191"/>
      <c r="J286" s="192">
        <f>ROUND(I286*H286,2)</f>
        <v>0</v>
      </c>
      <c r="K286" s="188" t="s">
        <v>139</v>
      </c>
      <c r="L286" s="39"/>
      <c r="M286" s="193" t="s">
        <v>1</v>
      </c>
      <c r="N286" s="194" t="s">
        <v>38</v>
      </c>
      <c r="O286" s="71"/>
      <c r="P286" s="195">
        <f>O286*H286</f>
        <v>0</v>
      </c>
      <c r="Q286" s="195">
        <v>0</v>
      </c>
      <c r="R286" s="195">
        <f>Q286*H286</f>
        <v>0</v>
      </c>
      <c r="S286" s="195">
        <v>0</v>
      </c>
      <c r="T286" s="196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197" t="s">
        <v>88</v>
      </c>
      <c r="AT286" s="197" t="s">
        <v>135</v>
      </c>
      <c r="AU286" s="197" t="s">
        <v>82</v>
      </c>
      <c r="AY286" s="17" t="s">
        <v>133</v>
      </c>
      <c r="BE286" s="198">
        <f>IF(N286="základní",J286,0)</f>
        <v>0</v>
      </c>
      <c r="BF286" s="198">
        <f>IF(N286="snížená",J286,0)</f>
        <v>0</v>
      </c>
      <c r="BG286" s="198">
        <f>IF(N286="zákl. přenesená",J286,0)</f>
        <v>0</v>
      </c>
      <c r="BH286" s="198">
        <f>IF(N286="sníž. přenesená",J286,0)</f>
        <v>0</v>
      </c>
      <c r="BI286" s="198">
        <f>IF(N286="nulová",J286,0)</f>
        <v>0</v>
      </c>
      <c r="BJ286" s="17" t="s">
        <v>78</v>
      </c>
      <c r="BK286" s="198">
        <f>ROUND(I286*H286,2)</f>
        <v>0</v>
      </c>
      <c r="BL286" s="17" t="s">
        <v>88</v>
      </c>
      <c r="BM286" s="197" t="s">
        <v>326</v>
      </c>
    </row>
    <row r="287" spans="1:47" s="2" customFormat="1" ht="11.25">
      <c r="A287" s="34"/>
      <c r="B287" s="35"/>
      <c r="C287" s="36"/>
      <c r="D287" s="199" t="s">
        <v>140</v>
      </c>
      <c r="E287" s="36"/>
      <c r="F287" s="200" t="s">
        <v>327</v>
      </c>
      <c r="G287" s="36"/>
      <c r="H287" s="36"/>
      <c r="I287" s="201"/>
      <c r="J287" s="36"/>
      <c r="K287" s="36"/>
      <c r="L287" s="39"/>
      <c r="M287" s="202"/>
      <c r="N287" s="203"/>
      <c r="O287" s="71"/>
      <c r="P287" s="71"/>
      <c r="Q287" s="71"/>
      <c r="R287" s="71"/>
      <c r="S287" s="71"/>
      <c r="T287" s="72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T287" s="17" t="s">
        <v>140</v>
      </c>
      <c r="AU287" s="17" t="s">
        <v>82</v>
      </c>
    </row>
    <row r="288" spans="2:51" s="14" customFormat="1" ht="11.25">
      <c r="B288" s="215"/>
      <c r="C288" s="216"/>
      <c r="D288" s="206" t="s">
        <v>142</v>
      </c>
      <c r="E288" s="217" t="s">
        <v>1</v>
      </c>
      <c r="F288" s="218" t="s">
        <v>328</v>
      </c>
      <c r="G288" s="216"/>
      <c r="H288" s="219">
        <v>5</v>
      </c>
      <c r="I288" s="220"/>
      <c r="J288" s="216"/>
      <c r="K288" s="216"/>
      <c r="L288" s="221"/>
      <c r="M288" s="222"/>
      <c r="N288" s="223"/>
      <c r="O288" s="223"/>
      <c r="P288" s="223"/>
      <c r="Q288" s="223"/>
      <c r="R288" s="223"/>
      <c r="S288" s="223"/>
      <c r="T288" s="224"/>
      <c r="AT288" s="225" t="s">
        <v>142</v>
      </c>
      <c r="AU288" s="225" t="s">
        <v>82</v>
      </c>
      <c r="AV288" s="14" t="s">
        <v>82</v>
      </c>
      <c r="AW288" s="14" t="s">
        <v>30</v>
      </c>
      <c r="AX288" s="14" t="s">
        <v>73</v>
      </c>
      <c r="AY288" s="225" t="s">
        <v>133</v>
      </c>
    </row>
    <row r="289" spans="2:51" s="15" customFormat="1" ht="11.25">
      <c r="B289" s="226"/>
      <c r="C289" s="227"/>
      <c r="D289" s="206" t="s">
        <v>142</v>
      </c>
      <c r="E289" s="228" t="s">
        <v>1</v>
      </c>
      <c r="F289" s="229" t="s">
        <v>144</v>
      </c>
      <c r="G289" s="227"/>
      <c r="H289" s="230">
        <v>5</v>
      </c>
      <c r="I289" s="231"/>
      <c r="J289" s="227"/>
      <c r="K289" s="227"/>
      <c r="L289" s="232"/>
      <c r="M289" s="233"/>
      <c r="N289" s="234"/>
      <c r="O289" s="234"/>
      <c r="P289" s="234"/>
      <c r="Q289" s="234"/>
      <c r="R289" s="234"/>
      <c r="S289" s="234"/>
      <c r="T289" s="235"/>
      <c r="AT289" s="236" t="s">
        <v>142</v>
      </c>
      <c r="AU289" s="236" t="s">
        <v>82</v>
      </c>
      <c r="AV289" s="15" t="s">
        <v>88</v>
      </c>
      <c r="AW289" s="15" t="s">
        <v>30</v>
      </c>
      <c r="AX289" s="15" t="s">
        <v>78</v>
      </c>
      <c r="AY289" s="236" t="s">
        <v>133</v>
      </c>
    </row>
    <row r="290" spans="1:65" s="2" customFormat="1" ht="33" customHeight="1">
      <c r="A290" s="34"/>
      <c r="B290" s="35"/>
      <c r="C290" s="237" t="s">
        <v>238</v>
      </c>
      <c r="D290" s="237" t="s">
        <v>242</v>
      </c>
      <c r="E290" s="238" t="s">
        <v>329</v>
      </c>
      <c r="F290" s="239" t="s">
        <v>330</v>
      </c>
      <c r="G290" s="240" t="s">
        <v>138</v>
      </c>
      <c r="H290" s="241">
        <v>2</v>
      </c>
      <c r="I290" s="242"/>
      <c r="J290" s="243">
        <f>ROUND(I290*H290,2)</f>
        <v>0</v>
      </c>
      <c r="K290" s="239" t="s">
        <v>139</v>
      </c>
      <c r="L290" s="244"/>
      <c r="M290" s="245" t="s">
        <v>1</v>
      </c>
      <c r="N290" s="246" t="s">
        <v>38</v>
      </c>
      <c r="O290" s="71"/>
      <c r="P290" s="195">
        <f>O290*H290</f>
        <v>0</v>
      </c>
      <c r="Q290" s="195">
        <v>0</v>
      </c>
      <c r="R290" s="195">
        <f>Q290*H290</f>
        <v>0</v>
      </c>
      <c r="S290" s="195">
        <v>0</v>
      </c>
      <c r="T290" s="196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197" t="s">
        <v>155</v>
      </c>
      <c r="AT290" s="197" t="s">
        <v>242</v>
      </c>
      <c r="AU290" s="197" t="s">
        <v>82</v>
      </c>
      <c r="AY290" s="17" t="s">
        <v>133</v>
      </c>
      <c r="BE290" s="198">
        <f>IF(N290="základní",J290,0)</f>
        <v>0</v>
      </c>
      <c r="BF290" s="198">
        <f>IF(N290="snížená",J290,0)</f>
        <v>0</v>
      </c>
      <c r="BG290" s="198">
        <f>IF(N290="zákl. přenesená",J290,0)</f>
        <v>0</v>
      </c>
      <c r="BH290" s="198">
        <f>IF(N290="sníž. přenesená",J290,0)</f>
        <v>0</v>
      </c>
      <c r="BI290" s="198">
        <f>IF(N290="nulová",J290,0)</f>
        <v>0</v>
      </c>
      <c r="BJ290" s="17" t="s">
        <v>78</v>
      </c>
      <c r="BK290" s="198">
        <f>ROUND(I290*H290,2)</f>
        <v>0</v>
      </c>
      <c r="BL290" s="17" t="s">
        <v>88</v>
      </c>
      <c r="BM290" s="197" t="s">
        <v>331</v>
      </c>
    </row>
    <row r="291" spans="2:51" s="13" customFormat="1" ht="11.25">
      <c r="B291" s="204"/>
      <c r="C291" s="205"/>
      <c r="D291" s="206" t="s">
        <v>142</v>
      </c>
      <c r="E291" s="207" t="s">
        <v>1</v>
      </c>
      <c r="F291" s="208" t="s">
        <v>332</v>
      </c>
      <c r="G291" s="205"/>
      <c r="H291" s="207" t="s">
        <v>1</v>
      </c>
      <c r="I291" s="209"/>
      <c r="J291" s="205"/>
      <c r="K291" s="205"/>
      <c r="L291" s="210"/>
      <c r="M291" s="211"/>
      <c r="N291" s="212"/>
      <c r="O291" s="212"/>
      <c r="P291" s="212"/>
      <c r="Q291" s="212"/>
      <c r="R291" s="212"/>
      <c r="S291" s="212"/>
      <c r="T291" s="213"/>
      <c r="AT291" s="214" t="s">
        <v>142</v>
      </c>
      <c r="AU291" s="214" t="s">
        <v>82</v>
      </c>
      <c r="AV291" s="13" t="s">
        <v>78</v>
      </c>
      <c r="AW291" s="13" t="s">
        <v>30</v>
      </c>
      <c r="AX291" s="13" t="s">
        <v>73</v>
      </c>
      <c r="AY291" s="214" t="s">
        <v>133</v>
      </c>
    </row>
    <row r="292" spans="2:51" s="14" customFormat="1" ht="11.25">
      <c r="B292" s="215"/>
      <c r="C292" s="216"/>
      <c r="D292" s="206" t="s">
        <v>142</v>
      </c>
      <c r="E292" s="217" t="s">
        <v>1</v>
      </c>
      <c r="F292" s="218" t="s">
        <v>82</v>
      </c>
      <c r="G292" s="216"/>
      <c r="H292" s="219">
        <v>2</v>
      </c>
      <c r="I292" s="220"/>
      <c r="J292" s="216"/>
      <c r="K292" s="216"/>
      <c r="L292" s="221"/>
      <c r="M292" s="222"/>
      <c r="N292" s="223"/>
      <c r="O292" s="223"/>
      <c r="P292" s="223"/>
      <c r="Q292" s="223"/>
      <c r="R292" s="223"/>
      <c r="S292" s="223"/>
      <c r="T292" s="224"/>
      <c r="AT292" s="225" t="s">
        <v>142</v>
      </c>
      <c r="AU292" s="225" t="s">
        <v>82</v>
      </c>
      <c r="AV292" s="14" t="s">
        <v>82</v>
      </c>
      <c r="AW292" s="14" t="s">
        <v>30</v>
      </c>
      <c r="AX292" s="14" t="s">
        <v>73</v>
      </c>
      <c r="AY292" s="225" t="s">
        <v>133</v>
      </c>
    </row>
    <row r="293" spans="2:51" s="15" customFormat="1" ht="11.25">
      <c r="B293" s="226"/>
      <c r="C293" s="227"/>
      <c r="D293" s="206" t="s">
        <v>142</v>
      </c>
      <c r="E293" s="228" t="s">
        <v>1</v>
      </c>
      <c r="F293" s="229" t="s">
        <v>144</v>
      </c>
      <c r="G293" s="227"/>
      <c r="H293" s="230">
        <v>2</v>
      </c>
      <c r="I293" s="231"/>
      <c r="J293" s="227"/>
      <c r="K293" s="227"/>
      <c r="L293" s="232"/>
      <c r="M293" s="233"/>
      <c r="N293" s="234"/>
      <c r="O293" s="234"/>
      <c r="P293" s="234"/>
      <c r="Q293" s="234"/>
      <c r="R293" s="234"/>
      <c r="S293" s="234"/>
      <c r="T293" s="235"/>
      <c r="AT293" s="236" t="s">
        <v>142</v>
      </c>
      <c r="AU293" s="236" t="s">
        <v>82</v>
      </c>
      <c r="AV293" s="15" t="s">
        <v>88</v>
      </c>
      <c r="AW293" s="15" t="s">
        <v>30</v>
      </c>
      <c r="AX293" s="15" t="s">
        <v>78</v>
      </c>
      <c r="AY293" s="236" t="s">
        <v>133</v>
      </c>
    </row>
    <row r="294" spans="1:65" s="2" customFormat="1" ht="33" customHeight="1">
      <c r="A294" s="34"/>
      <c r="B294" s="35"/>
      <c r="C294" s="237" t="s">
        <v>333</v>
      </c>
      <c r="D294" s="237" t="s">
        <v>242</v>
      </c>
      <c r="E294" s="238" t="s">
        <v>334</v>
      </c>
      <c r="F294" s="239" t="s">
        <v>335</v>
      </c>
      <c r="G294" s="240" t="s">
        <v>138</v>
      </c>
      <c r="H294" s="241">
        <v>1</v>
      </c>
      <c r="I294" s="242"/>
      <c r="J294" s="243">
        <f>ROUND(I294*H294,2)</f>
        <v>0</v>
      </c>
      <c r="K294" s="239" t="s">
        <v>139</v>
      </c>
      <c r="L294" s="244"/>
      <c r="M294" s="245" t="s">
        <v>1</v>
      </c>
      <c r="N294" s="246" t="s">
        <v>38</v>
      </c>
      <c r="O294" s="71"/>
      <c r="P294" s="195">
        <f>O294*H294</f>
        <v>0</v>
      </c>
      <c r="Q294" s="195">
        <v>0</v>
      </c>
      <c r="R294" s="195">
        <f>Q294*H294</f>
        <v>0</v>
      </c>
      <c r="S294" s="195">
        <v>0</v>
      </c>
      <c r="T294" s="196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197" t="s">
        <v>155</v>
      </c>
      <c r="AT294" s="197" t="s">
        <v>242</v>
      </c>
      <c r="AU294" s="197" t="s">
        <v>82</v>
      </c>
      <c r="AY294" s="17" t="s">
        <v>133</v>
      </c>
      <c r="BE294" s="198">
        <f>IF(N294="základní",J294,0)</f>
        <v>0</v>
      </c>
      <c r="BF294" s="198">
        <f>IF(N294="snížená",J294,0)</f>
        <v>0</v>
      </c>
      <c r="BG294" s="198">
        <f>IF(N294="zákl. přenesená",J294,0)</f>
        <v>0</v>
      </c>
      <c r="BH294" s="198">
        <f>IF(N294="sníž. přenesená",J294,0)</f>
        <v>0</v>
      </c>
      <c r="BI294" s="198">
        <f>IF(N294="nulová",J294,0)</f>
        <v>0</v>
      </c>
      <c r="BJ294" s="17" t="s">
        <v>78</v>
      </c>
      <c r="BK294" s="198">
        <f>ROUND(I294*H294,2)</f>
        <v>0</v>
      </c>
      <c r="BL294" s="17" t="s">
        <v>88</v>
      </c>
      <c r="BM294" s="197" t="s">
        <v>336</v>
      </c>
    </row>
    <row r="295" spans="2:51" s="13" customFormat="1" ht="11.25">
      <c r="B295" s="204"/>
      <c r="C295" s="205"/>
      <c r="D295" s="206" t="s">
        <v>142</v>
      </c>
      <c r="E295" s="207" t="s">
        <v>1</v>
      </c>
      <c r="F295" s="208" t="s">
        <v>337</v>
      </c>
      <c r="G295" s="205"/>
      <c r="H295" s="207" t="s">
        <v>1</v>
      </c>
      <c r="I295" s="209"/>
      <c r="J295" s="205"/>
      <c r="K295" s="205"/>
      <c r="L295" s="210"/>
      <c r="M295" s="211"/>
      <c r="N295" s="212"/>
      <c r="O295" s="212"/>
      <c r="P295" s="212"/>
      <c r="Q295" s="212"/>
      <c r="R295" s="212"/>
      <c r="S295" s="212"/>
      <c r="T295" s="213"/>
      <c r="AT295" s="214" t="s">
        <v>142</v>
      </c>
      <c r="AU295" s="214" t="s">
        <v>82</v>
      </c>
      <c r="AV295" s="13" t="s">
        <v>78</v>
      </c>
      <c r="AW295" s="13" t="s">
        <v>30</v>
      </c>
      <c r="AX295" s="13" t="s">
        <v>73</v>
      </c>
      <c r="AY295" s="214" t="s">
        <v>133</v>
      </c>
    </row>
    <row r="296" spans="2:51" s="14" customFormat="1" ht="11.25">
      <c r="B296" s="215"/>
      <c r="C296" s="216"/>
      <c r="D296" s="206" t="s">
        <v>142</v>
      </c>
      <c r="E296" s="217" t="s">
        <v>1</v>
      </c>
      <c r="F296" s="218" t="s">
        <v>78</v>
      </c>
      <c r="G296" s="216"/>
      <c r="H296" s="219">
        <v>1</v>
      </c>
      <c r="I296" s="220"/>
      <c r="J296" s="216"/>
      <c r="K296" s="216"/>
      <c r="L296" s="221"/>
      <c r="M296" s="222"/>
      <c r="N296" s="223"/>
      <c r="O296" s="223"/>
      <c r="P296" s="223"/>
      <c r="Q296" s="223"/>
      <c r="R296" s="223"/>
      <c r="S296" s="223"/>
      <c r="T296" s="224"/>
      <c r="AT296" s="225" t="s">
        <v>142</v>
      </c>
      <c r="AU296" s="225" t="s">
        <v>82</v>
      </c>
      <c r="AV296" s="14" t="s">
        <v>82</v>
      </c>
      <c r="AW296" s="14" t="s">
        <v>30</v>
      </c>
      <c r="AX296" s="14" t="s">
        <v>73</v>
      </c>
      <c r="AY296" s="225" t="s">
        <v>133</v>
      </c>
    </row>
    <row r="297" spans="2:51" s="15" customFormat="1" ht="11.25">
      <c r="B297" s="226"/>
      <c r="C297" s="227"/>
      <c r="D297" s="206" t="s">
        <v>142</v>
      </c>
      <c r="E297" s="228" t="s">
        <v>1</v>
      </c>
      <c r="F297" s="229" t="s">
        <v>144</v>
      </c>
      <c r="G297" s="227"/>
      <c r="H297" s="230">
        <v>1</v>
      </c>
      <c r="I297" s="231"/>
      <c r="J297" s="227"/>
      <c r="K297" s="227"/>
      <c r="L297" s="232"/>
      <c r="M297" s="233"/>
      <c r="N297" s="234"/>
      <c r="O297" s="234"/>
      <c r="P297" s="234"/>
      <c r="Q297" s="234"/>
      <c r="R297" s="234"/>
      <c r="S297" s="234"/>
      <c r="T297" s="235"/>
      <c r="AT297" s="236" t="s">
        <v>142</v>
      </c>
      <c r="AU297" s="236" t="s">
        <v>82</v>
      </c>
      <c r="AV297" s="15" t="s">
        <v>88</v>
      </c>
      <c r="AW297" s="15" t="s">
        <v>30</v>
      </c>
      <c r="AX297" s="15" t="s">
        <v>78</v>
      </c>
      <c r="AY297" s="236" t="s">
        <v>133</v>
      </c>
    </row>
    <row r="298" spans="1:65" s="2" customFormat="1" ht="37.9" customHeight="1">
      <c r="A298" s="34"/>
      <c r="B298" s="35"/>
      <c r="C298" s="237" t="s">
        <v>245</v>
      </c>
      <c r="D298" s="237" t="s">
        <v>242</v>
      </c>
      <c r="E298" s="238" t="s">
        <v>338</v>
      </c>
      <c r="F298" s="239" t="s">
        <v>339</v>
      </c>
      <c r="G298" s="240" t="s">
        <v>138</v>
      </c>
      <c r="H298" s="241">
        <v>2</v>
      </c>
      <c r="I298" s="242"/>
      <c r="J298" s="243">
        <f>ROUND(I298*H298,2)</f>
        <v>0</v>
      </c>
      <c r="K298" s="239" t="s">
        <v>139</v>
      </c>
      <c r="L298" s="244"/>
      <c r="M298" s="245" t="s">
        <v>1</v>
      </c>
      <c r="N298" s="246" t="s">
        <v>38</v>
      </c>
      <c r="O298" s="71"/>
      <c r="P298" s="195">
        <f>O298*H298</f>
        <v>0</v>
      </c>
      <c r="Q298" s="195">
        <v>0</v>
      </c>
      <c r="R298" s="195">
        <f>Q298*H298</f>
        <v>0</v>
      </c>
      <c r="S298" s="195">
        <v>0</v>
      </c>
      <c r="T298" s="196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197" t="s">
        <v>155</v>
      </c>
      <c r="AT298" s="197" t="s">
        <v>242</v>
      </c>
      <c r="AU298" s="197" t="s">
        <v>82</v>
      </c>
      <c r="AY298" s="17" t="s">
        <v>133</v>
      </c>
      <c r="BE298" s="198">
        <f>IF(N298="základní",J298,0)</f>
        <v>0</v>
      </c>
      <c r="BF298" s="198">
        <f>IF(N298="snížená",J298,0)</f>
        <v>0</v>
      </c>
      <c r="BG298" s="198">
        <f>IF(N298="zákl. přenesená",J298,0)</f>
        <v>0</v>
      </c>
      <c r="BH298" s="198">
        <f>IF(N298="sníž. přenesená",J298,0)</f>
        <v>0</v>
      </c>
      <c r="BI298" s="198">
        <f>IF(N298="nulová",J298,0)</f>
        <v>0</v>
      </c>
      <c r="BJ298" s="17" t="s">
        <v>78</v>
      </c>
      <c r="BK298" s="198">
        <f>ROUND(I298*H298,2)</f>
        <v>0</v>
      </c>
      <c r="BL298" s="17" t="s">
        <v>88</v>
      </c>
      <c r="BM298" s="197" t="s">
        <v>340</v>
      </c>
    </row>
    <row r="299" spans="2:51" s="13" customFormat="1" ht="11.25">
      <c r="B299" s="204"/>
      <c r="C299" s="205"/>
      <c r="D299" s="206" t="s">
        <v>142</v>
      </c>
      <c r="E299" s="207" t="s">
        <v>1</v>
      </c>
      <c r="F299" s="208" t="s">
        <v>341</v>
      </c>
      <c r="G299" s="205"/>
      <c r="H299" s="207" t="s">
        <v>1</v>
      </c>
      <c r="I299" s="209"/>
      <c r="J299" s="205"/>
      <c r="K299" s="205"/>
      <c r="L299" s="210"/>
      <c r="M299" s="211"/>
      <c r="N299" s="212"/>
      <c r="O299" s="212"/>
      <c r="P299" s="212"/>
      <c r="Q299" s="212"/>
      <c r="R299" s="212"/>
      <c r="S299" s="212"/>
      <c r="T299" s="213"/>
      <c r="AT299" s="214" t="s">
        <v>142</v>
      </c>
      <c r="AU299" s="214" t="s">
        <v>82</v>
      </c>
      <c r="AV299" s="13" t="s">
        <v>78</v>
      </c>
      <c r="AW299" s="13" t="s">
        <v>30</v>
      </c>
      <c r="AX299" s="13" t="s">
        <v>73</v>
      </c>
      <c r="AY299" s="214" t="s">
        <v>133</v>
      </c>
    </row>
    <row r="300" spans="2:51" s="13" customFormat="1" ht="11.25">
      <c r="B300" s="204"/>
      <c r="C300" s="205"/>
      <c r="D300" s="206" t="s">
        <v>142</v>
      </c>
      <c r="E300" s="207" t="s">
        <v>1</v>
      </c>
      <c r="F300" s="208" t="s">
        <v>342</v>
      </c>
      <c r="G300" s="205"/>
      <c r="H300" s="207" t="s">
        <v>1</v>
      </c>
      <c r="I300" s="209"/>
      <c r="J300" s="205"/>
      <c r="K300" s="205"/>
      <c r="L300" s="210"/>
      <c r="M300" s="211"/>
      <c r="N300" s="212"/>
      <c r="O300" s="212"/>
      <c r="P300" s="212"/>
      <c r="Q300" s="212"/>
      <c r="R300" s="212"/>
      <c r="S300" s="212"/>
      <c r="T300" s="213"/>
      <c r="AT300" s="214" t="s">
        <v>142</v>
      </c>
      <c r="AU300" s="214" t="s">
        <v>82</v>
      </c>
      <c r="AV300" s="13" t="s">
        <v>78</v>
      </c>
      <c r="AW300" s="13" t="s">
        <v>30</v>
      </c>
      <c r="AX300" s="13" t="s">
        <v>73</v>
      </c>
      <c r="AY300" s="214" t="s">
        <v>133</v>
      </c>
    </row>
    <row r="301" spans="2:51" s="14" customFormat="1" ht="11.25">
      <c r="B301" s="215"/>
      <c r="C301" s="216"/>
      <c r="D301" s="206" t="s">
        <v>142</v>
      </c>
      <c r="E301" s="217" t="s">
        <v>1</v>
      </c>
      <c r="F301" s="218" t="s">
        <v>82</v>
      </c>
      <c r="G301" s="216"/>
      <c r="H301" s="219">
        <v>2</v>
      </c>
      <c r="I301" s="220"/>
      <c r="J301" s="216"/>
      <c r="K301" s="216"/>
      <c r="L301" s="221"/>
      <c r="M301" s="222"/>
      <c r="N301" s="223"/>
      <c r="O301" s="223"/>
      <c r="P301" s="223"/>
      <c r="Q301" s="223"/>
      <c r="R301" s="223"/>
      <c r="S301" s="223"/>
      <c r="T301" s="224"/>
      <c r="AT301" s="225" t="s">
        <v>142</v>
      </c>
      <c r="AU301" s="225" t="s">
        <v>82</v>
      </c>
      <c r="AV301" s="14" t="s">
        <v>82</v>
      </c>
      <c r="AW301" s="14" t="s">
        <v>30</v>
      </c>
      <c r="AX301" s="14" t="s">
        <v>73</v>
      </c>
      <c r="AY301" s="225" t="s">
        <v>133</v>
      </c>
    </row>
    <row r="302" spans="2:51" s="15" customFormat="1" ht="11.25">
      <c r="B302" s="226"/>
      <c r="C302" s="227"/>
      <c r="D302" s="206" t="s">
        <v>142</v>
      </c>
      <c r="E302" s="228" t="s">
        <v>1</v>
      </c>
      <c r="F302" s="229" t="s">
        <v>144</v>
      </c>
      <c r="G302" s="227"/>
      <c r="H302" s="230">
        <v>2</v>
      </c>
      <c r="I302" s="231"/>
      <c r="J302" s="227"/>
      <c r="K302" s="227"/>
      <c r="L302" s="232"/>
      <c r="M302" s="233"/>
      <c r="N302" s="234"/>
      <c r="O302" s="234"/>
      <c r="P302" s="234"/>
      <c r="Q302" s="234"/>
      <c r="R302" s="234"/>
      <c r="S302" s="234"/>
      <c r="T302" s="235"/>
      <c r="AT302" s="236" t="s">
        <v>142</v>
      </c>
      <c r="AU302" s="236" t="s">
        <v>82</v>
      </c>
      <c r="AV302" s="15" t="s">
        <v>88</v>
      </c>
      <c r="AW302" s="15" t="s">
        <v>30</v>
      </c>
      <c r="AX302" s="15" t="s">
        <v>78</v>
      </c>
      <c r="AY302" s="236" t="s">
        <v>133</v>
      </c>
    </row>
    <row r="303" spans="2:63" s="12" customFormat="1" ht="22.9" customHeight="1">
      <c r="B303" s="170"/>
      <c r="C303" s="171"/>
      <c r="D303" s="172" t="s">
        <v>72</v>
      </c>
      <c r="E303" s="184" t="s">
        <v>194</v>
      </c>
      <c r="F303" s="184" t="s">
        <v>343</v>
      </c>
      <c r="G303" s="171"/>
      <c r="H303" s="171"/>
      <c r="I303" s="174"/>
      <c r="J303" s="185">
        <f>BK303</f>
        <v>0</v>
      </c>
      <c r="K303" s="171"/>
      <c r="L303" s="176"/>
      <c r="M303" s="177"/>
      <c r="N303" s="178"/>
      <c r="O303" s="178"/>
      <c r="P303" s="179">
        <f>SUM(P304:P399)</f>
        <v>0</v>
      </c>
      <c r="Q303" s="178"/>
      <c r="R303" s="179">
        <f>SUM(R304:R399)</f>
        <v>0</v>
      </c>
      <c r="S303" s="178"/>
      <c r="T303" s="180">
        <f>SUM(T304:T399)</f>
        <v>0</v>
      </c>
      <c r="AR303" s="181" t="s">
        <v>78</v>
      </c>
      <c r="AT303" s="182" t="s">
        <v>72</v>
      </c>
      <c r="AU303" s="182" t="s">
        <v>78</v>
      </c>
      <c r="AY303" s="181" t="s">
        <v>133</v>
      </c>
      <c r="BK303" s="183">
        <f>SUM(BK304:BK399)</f>
        <v>0</v>
      </c>
    </row>
    <row r="304" spans="1:65" s="2" customFormat="1" ht="37.9" customHeight="1">
      <c r="A304" s="34"/>
      <c r="B304" s="35"/>
      <c r="C304" s="186" t="s">
        <v>344</v>
      </c>
      <c r="D304" s="186" t="s">
        <v>135</v>
      </c>
      <c r="E304" s="187" t="s">
        <v>345</v>
      </c>
      <c r="F304" s="188" t="s">
        <v>346</v>
      </c>
      <c r="G304" s="189" t="s">
        <v>169</v>
      </c>
      <c r="H304" s="190">
        <v>195.27</v>
      </c>
      <c r="I304" s="191"/>
      <c r="J304" s="192">
        <f>ROUND(I304*H304,2)</f>
        <v>0</v>
      </c>
      <c r="K304" s="188" t="s">
        <v>139</v>
      </c>
      <c r="L304" s="39"/>
      <c r="M304" s="193" t="s">
        <v>1</v>
      </c>
      <c r="N304" s="194" t="s">
        <v>38</v>
      </c>
      <c r="O304" s="71"/>
      <c r="P304" s="195">
        <f>O304*H304</f>
        <v>0</v>
      </c>
      <c r="Q304" s="195">
        <v>0</v>
      </c>
      <c r="R304" s="195">
        <f>Q304*H304</f>
        <v>0</v>
      </c>
      <c r="S304" s="195">
        <v>0</v>
      </c>
      <c r="T304" s="196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197" t="s">
        <v>88</v>
      </c>
      <c r="AT304" s="197" t="s">
        <v>135</v>
      </c>
      <c r="AU304" s="197" t="s">
        <v>82</v>
      </c>
      <c r="AY304" s="17" t="s">
        <v>133</v>
      </c>
      <c r="BE304" s="198">
        <f>IF(N304="základní",J304,0)</f>
        <v>0</v>
      </c>
      <c r="BF304" s="198">
        <f>IF(N304="snížená",J304,0)</f>
        <v>0</v>
      </c>
      <c r="BG304" s="198">
        <f>IF(N304="zákl. přenesená",J304,0)</f>
        <v>0</v>
      </c>
      <c r="BH304" s="198">
        <f>IF(N304="sníž. přenesená",J304,0)</f>
        <v>0</v>
      </c>
      <c r="BI304" s="198">
        <f>IF(N304="nulová",J304,0)</f>
        <v>0</v>
      </c>
      <c r="BJ304" s="17" t="s">
        <v>78</v>
      </c>
      <c r="BK304" s="198">
        <f>ROUND(I304*H304,2)</f>
        <v>0</v>
      </c>
      <c r="BL304" s="17" t="s">
        <v>88</v>
      </c>
      <c r="BM304" s="197" t="s">
        <v>347</v>
      </c>
    </row>
    <row r="305" spans="1:47" s="2" customFormat="1" ht="11.25">
      <c r="A305" s="34"/>
      <c r="B305" s="35"/>
      <c r="C305" s="36"/>
      <c r="D305" s="199" t="s">
        <v>140</v>
      </c>
      <c r="E305" s="36"/>
      <c r="F305" s="200" t="s">
        <v>348</v>
      </c>
      <c r="G305" s="36"/>
      <c r="H305" s="36"/>
      <c r="I305" s="201"/>
      <c r="J305" s="36"/>
      <c r="K305" s="36"/>
      <c r="L305" s="39"/>
      <c r="M305" s="202"/>
      <c r="N305" s="203"/>
      <c r="O305" s="71"/>
      <c r="P305" s="71"/>
      <c r="Q305" s="71"/>
      <c r="R305" s="71"/>
      <c r="S305" s="71"/>
      <c r="T305" s="72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T305" s="17" t="s">
        <v>140</v>
      </c>
      <c r="AU305" s="17" t="s">
        <v>82</v>
      </c>
    </row>
    <row r="306" spans="2:51" s="13" customFormat="1" ht="11.25">
      <c r="B306" s="204"/>
      <c r="C306" s="205"/>
      <c r="D306" s="206" t="s">
        <v>142</v>
      </c>
      <c r="E306" s="207" t="s">
        <v>1</v>
      </c>
      <c r="F306" s="208" t="s">
        <v>349</v>
      </c>
      <c r="G306" s="205"/>
      <c r="H306" s="207" t="s">
        <v>1</v>
      </c>
      <c r="I306" s="209"/>
      <c r="J306" s="205"/>
      <c r="K306" s="205"/>
      <c r="L306" s="210"/>
      <c r="M306" s="211"/>
      <c r="N306" s="212"/>
      <c r="O306" s="212"/>
      <c r="P306" s="212"/>
      <c r="Q306" s="212"/>
      <c r="R306" s="212"/>
      <c r="S306" s="212"/>
      <c r="T306" s="213"/>
      <c r="AT306" s="214" t="s">
        <v>142</v>
      </c>
      <c r="AU306" s="214" t="s">
        <v>82</v>
      </c>
      <c r="AV306" s="13" t="s">
        <v>78</v>
      </c>
      <c r="AW306" s="13" t="s">
        <v>30</v>
      </c>
      <c r="AX306" s="13" t="s">
        <v>73</v>
      </c>
      <c r="AY306" s="214" t="s">
        <v>133</v>
      </c>
    </row>
    <row r="307" spans="2:51" s="14" customFormat="1" ht="11.25">
      <c r="B307" s="215"/>
      <c r="C307" s="216"/>
      <c r="D307" s="206" t="s">
        <v>142</v>
      </c>
      <c r="E307" s="217" t="s">
        <v>1</v>
      </c>
      <c r="F307" s="218" t="s">
        <v>350</v>
      </c>
      <c r="G307" s="216"/>
      <c r="H307" s="219">
        <v>51.27</v>
      </c>
      <c r="I307" s="220"/>
      <c r="J307" s="216"/>
      <c r="K307" s="216"/>
      <c r="L307" s="221"/>
      <c r="M307" s="222"/>
      <c r="N307" s="223"/>
      <c r="O307" s="223"/>
      <c r="P307" s="223"/>
      <c r="Q307" s="223"/>
      <c r="R307" s="223"/>
      <c r="S307" s="223"/>
      <c r="T307" s="224"/>
      <c r="AT307" s="225" t="s">
        <v>142</v>
      </c>
      <c r="AU307" s="225" t="s">
        <v>82</v>
      </c>
      <c r="AV307" s="14" t="s">
        <v>82</v>
      </c>
      <c r="AW307" s="14" t="s">
        <v>30</v>
      </c>
      <c r="AX307" s="14" t="s">
        <v>73</v>
      </c>
      <c r="AY307" s="225" t="s">
        <v>133</v>
      </c>
    </row>
    <row r="308" spans="2:51" s="13" customFormat="1" ht="11.25">
      <c r="B308" s="204"/>
      <c r="C308" s="205"/>
      <c r="D308" s="206" t="s">
        <v>142</v>
      </c>
      <c r="E308" s="207" t="s">
        <v>1</v>
      </c>
      <c r="F308" s="208" t="s">
        <v>351</v>
      </c>
      <c r="G308" s="205"/>
      <c r="H308" s="207" t="s">
        <v>1</v>
      </c>
      <c r="I308" s="209"/>
      <c r="J308" s="205"/>
      <c r="K308" s="205"/>
      <c r="L308" s="210"/>
      <c r="M308" s="211"/>
      <c r="N308" s="212"/>
      <c r="O308" s="212"/>
      <c r="P308" s="212"/>
      <c r="Q308" s="212"/>
      <c r="R308" s="212"/>
      <c r="S308" s="212"/>
      <c r="T308" s="213"/>
      <c r="AT308" s="214" t="s">
        <v>142</v>
      </c>
      <c r="AU308" s="214" t="s">
        <v>82</v>
      </c>
      <c r="AV308" s="13" t="s">
        <v>78</v>
      </c>
      <c r="AW308" s="13" t="s">
        <v>30</v>
      </c>
      <c r="AX308" s="13" t="s">
        <v>73</v>
      </c>
      <c r="AY308" s="214" t="s">
        <v>133</v>
      </c>
    </row>
    <row r="309" spans="2:51" s="14" customFormat="1" ht="11.25">
      <c r="B309" s="215"/>
      <c r="C309" s="216"/>
      <c r="D309" s="206" t="s">
        <v>142</v>
      </c>
      <c r="E309" s="217" t="s">
        <v>1</v>
      </c>
      <c r="F309" s="218" t="s">
        <v>352</v>
      </c>
      <c r="G309" s="216"/>
      <c r="H309" s="219">
        <v>44.78</v>
      </c>
      <c r="I309" s="220"/>
      <c r="J309" s="216"/>
      <c r="K309" s="216"/>
      <c r="L309" s="221"/>
      <c r="M309" s="222"/>
      <c r="N309" s="223"/>
      <c r="O309" s="223"/>
      <c r="P309" s="223"/>
      <c r="Q309" s="223"/>
      <c r="R309" s="223"/>
      <c r="S309" s="223"/>
      <c r="T309" s="224"/>
      <c r="AT309" s="225" t="s">
        <v>142</v>
      </c>
      <c r="AU309" s="225" t="s">
        <v>82</v>
      </c>
      <c r="AV309" s="14" t="s">
        <v>82</v>
      </c>
      <c r="AW309" s="14" t="s">
        <v>30</v>
      </c>
      <c r="AX309" s="14" t="s">
        <v>73</v>
      </c>
      <c r="AY309" s="225" t="s">
        <v>133</v>
      </c>
    </row>
    <row r="310" spans="2:51" s="13" customFormat="1" ht="11.25">
      <c r="B310" s="204"/>
      <c r="C310" s="205"/>
      <c r="D310" s="206" t="s">
        <v>142</v>
      </c>
      <c r="E310" s="207" t="s">
        <v>1</v>
      </c>
      <c r="F310" s="208" t="s">
        <v>353</v>
      </c>
      <c r="G310" s="205"/>
      <c r="H310" s="207" t="s">
        <v>1</v>
      </c>
      <c r="I310" s="209"/>
      <c r="J310" s="205"/>
      <c r="K310" s="205"/>
      <c r="L310" s="210"/>
      <c r="M310" s="211"/>
      <c r="N310" s="212"/>
      <c r="O310" s="212"/>
      <c r="P310" s="212"/>
      <c r="Q310" s="212"/>
      <c r="R310" s="212"/>
      <c r="S310" s="212"/>
      <c r="T310" s="213"/>
      <c r="AT310" s="214" t="s">
        <v>142</v>
      </c>
      <c r="AU310" s="214" t="s">
        <v>82</v>
      </c>
      <c r="AV310" s="13" t="s">
        <v>78</v>
      </c>
      <c r="AW310" s="13" t="s">
        <v>30</v>
      </c>
      <c r="AX310" s="13" t="s">
        <v>73</v>
      </c>
      <c r="AY310" s="214" t="s">
        <v>133</v>
      </c>
    </row>
    <row r="311" spans="2:51" s="14" customFormat="1" ht="11.25">
      <c r="B311" s="215"/>
      <c r="C311" s="216"/>
      <c r="D311" s="206" t="s">
        <v>142</v>
      </c>
      <c r="E311" s="217" t="s">
        <v>1</v>
      </c>
      <c r="F311" s="218" t="s">
        <v>354</v>
      </c>
      <c r="G311" s="216"/>
      <c r="H311" s="219">
        <v>70.37</v>
      </c>
      <c r="I311" s="220"/>
      <c r="J311" s="216"/>
      <c r="K311" s="216"/>
      <c r="L311" s="221"/>
      <c r="M311" s="222"/>
      <c r="N311" s="223"/>
      <c r="O311" s="223"/>
      <c r="P311" s="223"/>
      <c r="Q311" s="223"/>
      <c r="R311" s="223"/>
      <c r="S311" s="223"/>
      <c r="T311" s="224"/>
      <c r="AT311" s="225" t="s">
        <v>142</v>
      </c>
      <c r="AU311" s="225" t="s">
        <v>82</v>
      </c>
      <c r="AV311" s="14" t="s">
        <v>82</v>
      </c>
      <c r="AW311" s="14" t="s">
        <v>30</v>
      </c>
      <c r="AX311" s="14" t="s">
        <v>73</v>
      </c>
      <c r="AY311" s="225" t="s">
        <v>133</v>
      </c>
    </row>
    <row r="312" spans="2:51" s="13" customFormat="1" ht="11.25">
      <c r="B312" s="204"/>
      <c r="C312" s="205"/>
      <c r="D312" s="206" t="s">
        <v>142</v>
      </c>
      <c r="E312" s="207" t="s">
        <v>1</v>
      </c>
      <c r="F312" s="208" t="s">
        <v>355</v>
      </c>
      <c r="G312" s="205"/>
      <c r="H312" s="207" t="s">
        <v>1</v>
      </c>
      <c r="I312" s="209"/>
      <c r="J312" s="205"/>
      <c r="K312" s="205"/>
      <c r="L312" s="210"/>
      <c r="M312" s="211"/>
      <c r="N312" s="212"/>
      <c r="O312" s="212"/>
      <c r="P312" s="212"/>
      <c r="Q312" s="212"/>
      <c r="R312" s="212"/>
      <c r="S312" s="212"/>
      <c r="T312" s="213"/>
      <c r="AT312" s="214" t="s">
        <v>142</v>
      </c>
      <c r="AU312" s="214" t="s">
        <v>82</v>
      </c>
      <c r="AV312" s="13" t="s">
        <v>78</v>
      </c>
      <c r="AW312" s="13" t="s">
        <v>30</v>
      </c>
      <c r="AX312" s="13" t="s">
        <v>73</v>
      </c>
      <c r="AY312" s="214" t="s">
        <v>133</v>
      </c>
    </row>
    <row r="313" spans="2:51" s="14" customFormat="1" ht="11.25">
      <c r="B313" s="215"/>
      <c r="C313" s="216"/>
      <c r="D313" s="206" t="s">
        <v>142</v>
      </c>
      <c r="E313" s="217" t="s">
        <v>1</v>
      </c>
      <c r="F313" s="218" t="s">
        <v>356</v>
      </c>
      <c r="G313" s="216"/>
      <c r="H313" s="219">
        <v>20.45</v>
      </c>
      <c r="I313" s="220"/>
      <c r="J313" s="216"/>
      <c r="K313" s="216"/>
      <c r="L313" s="221"/>
      <c r="M313" s="222"/>
      <c r="N313" s="223"/>
      <c r="O313" s="223"/>
      <c r="P313" s="223"/>
      <c r="Q313" s="223"/>
      <c r="R313" s="223"/>
      <c r="S313" s="223"/>
      <c r="T313" s="224"/>
      <c r="AT313" s="225" t="s">
        <v>142</v>
      </c>
      <c r="AU313" s="225" t="s">
        <v>82</v>
      </c>
      <c r="AV313" s="14" t="s">
        <v>82</v>
      </c>
      <c r="AW313" s="14" t="s">
        <v>30</v>
      </c>
      <c r="AX313" s="14" t="s">
        <v>73</v>
      </c>
      <c r="AY313" s="225" t="s">
        <v>133</v>
      </c>
    </row>
    <row r="314" spans="2:51" s="13" customFormat="1" ht="11.25">
      <c r="B314" s="204"/>
      <c r="C314" s="205"/>
      <c r="D314" s="206" t="s">
        <v>142</v>
      </c>
      <c r="E314" s="207" t="s">
        <v>1</v>
      </c>
      <c r="F314" s="208" t="s">
        <v>357</v>
      </c>
      <c r="G314" s="205"/>
      <c r="H314" s="207" t="s">
        <v>1</v>
      </c>
      <c r="I314" s="209"/>
      <c r="J314" s="205"/>
      <c r="K314" s="205"/>
      <c r="L314" s="210"/>
      <c r="M314" s="211"/>
      <c r="N314" s="212"/>
      <c r="O314" s="212"/>
      <c r="P314" s="212"/>
      <c r="Q314" s="212"/>
      <c r="R314" s="212"/>
      <c r="S314" s="212"/>
      <c r="T314" s="213"/>
      <c r="AT314" s="214" t="s">
        <v>142</v>
      </c>
      <c r="AU314" s="214" t="s">
        <v>82</v>
      </c>
      <c r="AV314" s="13" t="s">
        <v>78</v>
      </c>
      <c r="AW314" s="13" t="s">
        <v>30</v>
      </c>
      <c r="AX314" s="13" t="s">
        <v>73</v>
      </c>
      <c r="AY314" s="214" t="s">
        <v>133</v>
      </c>
    </row>
    <row r="315" spans="2:51" s="14" customFormat="1" ht="11.25">
      <c r="B315" s="215"/>
      <c r="C315" s="216"/>
      <c r="D315" s="206" t="s">
        <v>142</v>
      </c>
      <c r="E315" s="217" t="s">
        <v>1</v>
      </c>
      <c r="F315" s="218" t="s">
        <v>358</v>
      </c>
      <c r="G315" s="216"/>
      <c r="H315" s="219">
        <v>8.4</v>
      </c>
      <c r="I315" s="220"/>
      <c r="J315" s="216"/>
      <c r="K315" s="216"/>
      <c r="L315" s="221"/>
      <c r="M315" s="222"/>
      <c r="N315" s="223"/>
      <c r="O315" s="223"/>
      <c r="P315" s="223"/>
      <c r="Q315" s="223"/>
      <c r="R315" s="223"/>
      <c r="S315" s="223"/>
      <c r="T315" s="224"/>
      <c r="AT315" s="225" t="s">
        <v>142</v>
      </c>
      <c r="AU315" s="225" t="s">
        <v>82</v>
      </c>
      <c r="AV315" s="14" t="s">
        <v>82</v>
      </c>
      <c r="AW315" s="14" t="s">
        <v>30</v>
      </c>
      <c r="AX315" s="14" t="s">
        <v>73</v>
      </c>
      <c r="AY315" s="225" t="s">
        <v>133</v>
      </c>
    </row>
    <row r="316" spans="2:51" s="15" customFormat="1" ht="11.25">
      <c r="B316" s="226"/>
      <c r="C316" s="227"/>
      <c r="D316" s="206" t="s">
        <v>142</v>
      </c>
      <c r="E316" s="228" t="s">
        <v>1</v>
      </c>
      <c r="F316" s="229" t="s">
        <v>144</v>
      </c>
      <c r="G316" s="227"/>
      <c r="H316" s="230">
        <v>195.27</v>
      </c>
      <c r="I316" s="231"/>
      <c r="J316" s="227"/>
      <c r="K316" s="227"/>
      <c r="L316" s="232"/>
      <c r="M316" s="233"/>
      <c r="N316" s="234"/>
      <c r="O316" s="234"/>
      <c r="P316" s="234"/>
      <c r="Q316" s="234"/>
      <c r="R316" s="234"/>
      <c r="S316" s="234"/>
      <c r="T316" s="235"/>
      <c r="AT316" s="236" t="s">
        <v>142</v>
      </c>
      <c r="AU316" s="236" t="s">
        <v>82</v>
      </c>
      <c r="AV316" s="15" t="s">
        <v>88</v>
      </c>
      <c r="AW316" s="15" t="s">
        <v>30</v>
      </c>
      <c r="AX316" s="15" t="s">
        <v>78</v>
      </c>
      <c r="AY316" s="236" t="s">
        <v>133</v>
      </c>
    </row>
    <row r="317" spans="1:65" s="2" customFormat="1" ht="37.9" customHeight="1">
      <c r="A317" s="34"/>
      <c r="B317" s="35"/>
      <c r="C317" s="186" t="s">
        <v>250</v>
      </c>
      <c r="D317" s="186" t="s">
        <v>135</v>
      </c>
      <c r="E317" s="187" t="s">
        <v>359</v>
      </c>
      <c r="F317" s="188" t="s">
        <v>360</v>
      </c>
      <c r="G317" s="189" t="s">
        <v>169</v>
      </c>
      <c r="H317" s="190">
        <v>266.68</v>
      </c>
      <c r="I317" s="191"/>
      <c r="J317" s="192">
        <f>ROUND(I317*H317,2)</f>
        <v>0</v>
      </c>
      <c r="K317" s="188" t="s">
        <v>139</v>
      </c>
      <c r="L317" s="39"/>
      <c r="M317" s="193" t="s">
        <v>1</v>
      </c>
      <c r="N317" s="194" t="s">
        <v>38</v>
      </c>
      <c r="O317" s="71"/>
      <c r="P317" s="195">
        <f>O317*H317</f>
        <v>0</v>
      </c>
      <c r="Q317" s="195">
        <v>0</v>
      </c>
      <c r="R317" s="195">
        <f>Q317*H317</f>
        <v>0</v>
      </c>
      <c r="S317" s="195">
        <v>0</v>
      </c>
      <c r="T317" s="196">
        <f>S317*H317</f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197" t="s">
        <v>88</v>
      </c>
      <c r="AT317" s="197" t="s">
        <v>135</v>
      </c>
      <c r="AU317" s="197" t="s">
        <v>82</v>
      </c>
      <c r="AY317" s="17" t="s">
        <v>133</v>
      </c>
      <c r="BE317" s="198">
        <f>IF(N317="základní",J317,0)</f>
        <v>0</v>
      </c>
      <c r="BF317" s="198">
        <f>IF(N317="snížená",J317,0)</f>
        <v>0</v>
      </c>
      <c r="BG317" s="198">
        <f>IF(N317="zákl. přenesená",J317,0)</f>
        <v>0</v>
      </c>
      <c r="BH317" s="198">
        <f>IF(N317="sníž. přenesená",J317,0)</f>
        <v>0</v>
      </c>
      <c r="BI317" s="198">
        <f>IF(N317="nulová",J317,0)</f>
        <v>0</v>
      </c>
      <c r="BJ317" s="17" t="s">
        <v>78</v>
      </c>
      <c r="BK317" s="198">
        <f>ROUND(I317*H317,2)</f>
        <v>0</v>
      </c>
      <c r="BL317" s="17" t="s">
        <v>88</v>
      </c>
      <c r="BM317" s="197" t="s">
        <v>361</v>
      </c>
    </row>
    <row r="318" spans="1:47" s="2" customFormat="1" ht="11.25">
      <c r="A318" s="34"/>
      <c r="B318" s="35"/>
      <c r="C318" s="36"/>
      <c r="D318" s="199" t="s">
        <v>140</v>
      </c>
      <c r="E318" s="36"/>
      <c r="F318" s="200" t="s">
        <v>362</v>
      </c>
      <c r="G318" s="36"/>
      <c r="H318" s="36"/>
      <c r="I318" s="201"/>
      <c r="J318" s="36"/>
      <c r="K318" s="36"/>
      <c r="L318" s="39"/>
      <c r="M318" s="202"/>
      <c r="N318" s="203"/>
      <c r="O318" s="71"/>
      <c r="P318" s="71"/>
      <c r="Q318" s="71"/>
      <c r="R318" s="71"/>
      <c r="S318" s="71"/>
      <c r="T318" s="72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T318" s="17" t="s">
        <v>140</v>
      </c>
      <c r="AU318" s="17" t="s">
        <v>82</v>
      </c>
    </row>
    <row r="319" spans="2:51" s="14" customFormat="1" ht="11.25">
      <c r="B319" s="215"/>
      <c r="C319" s="216"/>
      <c r="D319" s="206" t="s">
        <v>142</v>
      </c>
      <c r="E319" s="217" t="s">
        <v>1</v>
      </c>
      <c r="F319" s="218" t="s">
        <v>363</v>
      </c>
      <c r="G319" s="216"/>
      <c r="H319" s="219">
        <v>56.32</v>
      </c>
      <c r="I319" s="220"/>
      <c r="J319" s="216"/>
      <c r="K319" s="216"/>
      <c r="L319" s="221"/>
      <c r="M319" s="222"/>
      <c r="N319" s="223"/>
      <c r="O319" s="223"/>
      <c r="P319" s="223"/>
      <c r="Q319" s="223"/>
      <c r="R319" s="223"/>
      <c r="S319" s="223"/>
      <c r="T319" s="224"/>
      <c r="AT319" s="225" t="s">
        <v>142</v>
      </c>
      <c r="AU319" s="225" t="s">
        <v>82</v>
      </c>
      <c r="AV319" s="14" t="s">
        <v>82</v>
      </c>
      <c r="AW319" s="14" t="s">
        <v>30</v>
      </c>
      <c r="AX319" s="14" t="s">
        <v>73</v>
      </c>
      <c r="AY319" s="225" t="s">
        <v>133</v>
      </c>
    </row>
    <row r="320" spans="2:51" s="14" customFormat="1" ht="11.25">
      <c r="B320" s="215"/>
      <c r="C320" s="216"/>
      <c r="D320" s="206" t="s">
        <v>142</v>
      </c>
      <c r="E320" s="217" t="s">
        <v>1</v>
      </c>
      <c r="F320" s="218" t="s">
        <v>364</v>
      </c>
      <c r="G320" s="216"/>
      <c r="H320" s="219">
        <v>186.87</v>
      </c>
      <c r="I320" s="220"/>
      <c r="J320" s="216"/>
      <c r="K320" s="216"/>
      <c r="L320" s="221"/>
      <c r="M320" s="222"/>
      <c r="N320" s="223"/>
      <c r="O320" s="223"/>
      <c r="P320" s="223"/>
      <c r="Q320" s="223"/>
      <c r="R320" s="223"/>
      <c r="S320" s="223"/>
      <c r="T320" s="224"/>
      <c r="AT320" s="225" t="s">
        <v>142</v>
      </c>
      <c r="AU320" s="225" t="s">
        <v>82</v>
      </c>
      <c r="AV320" s="14" t="s">
        <v>82</v>
      </c>
      <c r="AW320" s="14" t="s">
        <v>30</v>
      </c>
      <c r="AX320" s="14" t="s">
        <v>73</v>
      </c>
      <c r="AY320" s="225" t="s">
        <v>133</v>
      </c>
    </row>
    <row r="321" spans="2:51" s="14" customFormat="1" ht="11.25">
      <c r="B321" s="215"/>
      <c r="C321" s="216"/>
      <c r="D321" s="206" t="s">
        <v>142</v>
      </c>
      <c r="E321" s="217" t="s">
        <v>1</v>
      </c>
      <c r="F321" s="218" t="s">
        <v>365</v>
      </c>
      <c r="G321" s="216"/>
      <c r="H321" s="219">
        <v>23.49</v>
      </c>
      <c r="I321" s="220"/>
      <c r="J321" s="216"/>
      <c r="K321" s="216"/>
      <c r="L321" s="221"/>
      <c r="M321" s="222"/>
      <c r="N321" s="223"/>
      <c r="O321" s="223"/>
      <c r="P321" s="223"/>
      <c r="Q321" s="223"/>
      <c r="R321" s="223"/>
      <c r="S321" s="223"/>
      <c r="T321" s="224"/>
      <c r="AT321" s="225" t="s">
        <v>142</v>
      </c>
      <c r="AU321" s="225" t="s">
        <v>82</v>
      </c>
      <c r="AV321" s="14" t="s">
        <v>82</v>
      </c>
      <c r="AW321" s="14" t="s">
        <v>30</v>
      </c>
      <c r="AX321" s="14" t="s">
        <v>73</v>
      </c>
      <c r="AY321" s="225" t="s">
        <v>133</v>
      </c>
    </row>
    <row r="322" spans="2:51" s="15" customFormat="1" ht="11.25">
      <c r="B322" s="226"/>
      <c r="C322" s="227"/>
      <c r="D322" s="206" t="s">
        <v>142</v>
      </c>
      <c r="E322" s="228" t="s">
        <v>1</v>
      </c>
      <c r="F322" s="229" t="s">
        <v>144</v>
      </c>
      <c r="G322" s="227"/>
      <c r="H322" s="230">
        <v>266.68</v>
      </c>
      <c r="I322" s="231"/>
      <c r="J322" s="227"/>
      <c r="K322" s="227"/>
      <c r="L322" s="232"/>
      <c r="M322" s="233"/>
      <c r="N322" s="234"/>
      <c r="O322" s="234"/>
      <c r="P322" s="234"/>
      <c r="Q322" s="234"/>
      <c r="R322" s="234"/>
      <c r="S322" s="234"/>
      <c r="T322" s="235"/>
      <c r="AT322" s="236" t="s">
        <v>142</v>
      </c>
      <c r="AU322" s="236" t="s">
        <v>82</v>
      </c>
      <c r="AV322" s="15" t="s">
        <v>88</v>
      </c>
      <c r="AW322" s="15" t="s">
        <v>30</v>
      </c>
      <c r="AX322" s="15" t="s">
        <v>78</v>
      </c>
      <c r="AY322" s="236" t="s">
        <v>133</v>
      </c>
    </row>
    <row r="323" spans="1:65" s="2" customFormat="1" ht="37.9" customHeight="1">
      <c r="A323" s="34"/>
      <c r="B323" s="35"/>
      <c r="C323" s="186" t="s">
        <v>366</v>
      </c>
      <c r="D323" s="186" t="s">
        <v>135</v>
      </c>
      <c r="E323" s="187" t="s">
        <v>367</v>
      </c>
      <c r="F323" s="188" t="s">
        <v>368</v>
      </c>
      <c r="G323" s="189" t="s">
        <v>138</v>
      </c>
      <c r="H323" s="190">
        <v>3.25</v>
      </c>
      <c r="I323" s="191"/>
      <c r="J323" s="192">
        <f>ROUND(I323*H323,2)</f>
        <v>0</v>
      </c>
      <c r="K323" s="188" t="s">
        <v>139</v>
      </c>
      <c r="L323" s="39"/>
      <c r="M323" s="193" t="s">
        <v>1</v>
      </c>
      <c r="N323" s="194" t="s">
        <v>38</v>
      </c>
      <c r="O323" s="71"/>
      <c r="P323" s="195">
        <f>O323*H323</f>
        <v>0</v>
      </c>
      <c r="Q323" s="195">
        <v>0</v>
      </c>
      <c r="R323" s="195">
        <f>Q323*H323</f>
        <v>0</v>
      </c>
      <c r="S323" s="195">
        <v>0</v>
      </c>
      <c r="T323" s="196">
        <f>S323*H323</f>
        <v>0</v>
      </c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R323" s="197" t="s">
        <v>88</v>
      </c>
      <c r="AT323" s="197" t="s">
        <v>135</v>
      </c>
      <c r="AU323" s="197" t="s">
        <v>82</v>
      </c>
      <c r="AY323" s="17" t="s">
        <v>133</v>
      </c>
      <c r="BE323" s="198">
        <f>IF(N323="základní",J323,0)</f>
        <v>0</v>
      </c>
      <c r="BF323" s="198">
        <f>IF(N323="snížená",J323,0)</f>
        <v>0</v>
      </c>
      <c r="BG323" s="198">
        <f>IF(N323="zákl. přenesená",J323,0)</f>
        <v>0</v>
      </c>
      <c r="BH323" s="198">
        <f>IF(N323="sníž. přenesená",J323,0)</f>
        <v>0</v>
      </c>
      <c r="BI323" s="198">
        <f>IF(N323="nulová",J323,0)</f>
        <v>0</v>
      </c>
      <c r="BJ323" s="17" t="s">
        <v>78</v>
      </c>
      <c r="BK323" s="198">
        <f>ROUND(I323*H323,2)</f>
        <v>0</v>
      </c>
      <c r="BL323" s="17" t="s">
        <v>88</v>
      </c>
      <c r="BM323" s="197" t="s">
        <v>369</v>
      </c>
    </row>
    <row r="324" spans="1:47" s="2" customFormat="1" ht="11.25">
      <c r="A324" s="34"/>
      <c r="B324" s="35"/>
      <c r="C324" s="36"/>
      <c r="D324" s="199" t="s">
        <v>140</v>
      </c>
      <c r="E324" s="36"/>
      <c r="F324" s="200" t="s">
        <v>370</v>
      </c>
      <c r="G324" s="36"/>
      <c r="H324" s="36"/>
      <c r="I324" s="201"/>
      <c r="J324" s="36"/>
      <c r="K324" s="36"/>
      <c r="L324" s="39"/>
      <c r="M324" s="202"/>
      <c r="N324" s="203"/>
      <c r="O324" s="71"/>
      <c r="P324" s="71"/>
      <c r="Q324" s="71"/>
      <c r="R324" s="71"/>
      <c r="S324" s="71"/>
      <c r="T324" s="72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T324" s="17" t="s">
        <v>140</v>
      </c>
      <c r="AU324" s="17" t="s">
        <v>82</v>
      </c>
    </row>
    <row r="325" spans="2:51" s="13" customFormat="1" ht="11.25">
      <c r="B325" s="204"/>
      <c r="C325" s="205"/>
      <c r="D325" s="206" t="s">
        <v>142</v>
      </c>
      <c r="E325" s="207" t="s">
        <v>1</v>
      </c>
      <c r="F325" s="208" t="s">
        <v>371</v>
      </c>
      <c r="G325" s="205"/>
      <c r="H325" s="207" t="s">
        <v>1</v>
      </c>
      <c r="I325" s="209"/>
      <c r="J325" s="205"/>
      <c r="K325" s="205"/>
      <c r="L325" s="210"/>
      <c r="M325" s="211"/>
      <c r="N325" s="212"/>
      <c r="O325" s="212"/>
      <c r="P325" s="212"/>
      <c r="Q325" s="212"/>
      <c r="R325" s="212"/>
      <c r="S325" s="212"/>
      <c r="T325" s="213"/>
      <c r="AT325" s="214" t="s">
        <v>142</v>
      </c>
      <c r="AU325" s="214" t="s">
        <v>82</v>
      </c>
      <c r="AV325" s="13" t="s">
        <v>78</v>
      </c>
      <c r="AW325" s="13" t="s">
        <v>30</v>
      </c>
      <c r="AX325" s="13" t="s">
        <v>73</v>
      </c>
      <c r="AY325" s="214" t="s">
        <v>133</v>
      </c>
    </row>
    <row r="326" spans="2:51" s="14" customFormat="1" ht="11.25">
      <c r="B326" s="215"/>
      <c r="C326" s="216"/>
      <c r="D326" s="206" t="s">
        <v>142</v>
      </c>
      <c r="E326" s="217" t="s">
        <v>1</v>
      </c>
      <c r="F326" s="218" t="s">
        <v>372</v>
      </c>
      <c r="G326" s="216"/>
      <c r="H326" s="219">
        <v>3.25</v>
      </c>
      <c r="I326" s="220"/>
      <c r="J326" s="216"/>
      <c r="K326" s="216"/>
      <c r="L326" s="221"/>
      <c r="M326" s="222"/>
      <c r="N326" s="223"/>
      <c r="O326" s="223"/>
      <c r="P326" s="223"/>
      <c r="Q326" s="223"/>
      <c r="R326" s="223"/>
      <c r="S326" s="223"/>
      <c r="T326" s="224"/>
      <c r="AT326" s="225" t="s">
        <v>142</v>
      </c>
      <c r="AU326" s="225" t="s">
        <v>82</v>
      </c>
      <c r="AV326" s="14" t="s">
        <v>82</v>
      </c>
      <c r="AW326" s="14" t="s">
        <v>30</v>
      </c>
      <c r="AX326" s="14" t="s">
        <v>73</v>
      </c>
      <c r="AY326" s="225" t="s">
        <v>133</v>
      </c>
    </row>
    <row r="327" spans="2:51" s="15" customFormat="1" ht="11.25">
      <c r="B327" s="226"/>
      <c r="C327" s="227"/>
      <c r="D327" s="206" t="s">
        <v>142</v>
      </c>
      <c r="E327" s="228" t="s">
        <v>1</v>
      </c>
      <c r="F327" s="229" t="s">
        <v>144</v>
      </c>
      <c r="G327" s="227"/>
      <c r="H327" s="230">
        <v>3.25</v>
      </c>
      <c r="I327" s="231"/>
      <c r="J327" s="227"/>
      <c r="K327" s="227"/>
      <c r="L327" s="232"/>
      <c r="M327" s="233"/>
      <c r="N327" s="234"/>
      <c r="O327" s="234"/>
      <c r="P327" s="234"/>
      <c r="Q327" s="234"/>
      <c r="R327" s="234"/>
      <c r="S327" s="234"/>
      <c r="T327" s="235"/>
      <c r="AT327" s="236" t="s">
        <v>142</v>
      </c>
      <c r="AU327" s="236" t="s">
        <v>82</v>
      </c>
      <c r="AV327" s="15" t="s">
        <v>88</v>
      </c>
      <c r="AW327" s="15" t="s">
        <v>30</v>
      </c>
      <c r="AX327" s="15" t="s">
        <v>78</v>
      </c>
      <c r="AY327" s="236" t="s">
        <v>133</v>
      </c>
    </row>
    <row r="328" spans="1:65" s="2" customFormat="1" ht="24.2" customHeight="1">
      <c r="A328" s="34"/>
      <c r="B328" s="35"/>
      <c r="C328" s="237" t="s">
        <v>256</v>
      </c>
      <c r="D328" s="237" t="s">
        <v>242</v>
      </c>
      <c r="E328" s="238" t="s">
        <v>373</v>
      </c>
      <c r="F328" s="239" t="s">
        <v>374</v>
      </c>
      <c r="G328" s="240" t="s">
        <v>162</v>
      </c>
      <c r="H328" s="241">
        <v>0.04</v>
      </c>
      <c r="I328" s="242"/>
      <c r="J328" s="243">
        <f>ROUND(I328*H328,2)</f>
        <v>0</v>
      </c>
      <c r="K328" s="239" t="s">
        <v>139</v>
      </c>
      <c r="L328" s="244"/>
      <c r="M328" s="245" t="s">
        <v>1</v>
      </c>
      <c r="N328" s="246" t="s">
        <v>38</v>
      </c>
      <c r="O328" s="71"/>
      <c r="P328" s="195">
        <f>O328*H328</f>
        <v>0</v>
      </c>
      <c r="Q328" s="195">
        <v>0</v>
      </c>
      <c r="R328" s="195">
        <f>Q328*H328</f>
        <v>0</v>
      </c>
      <c r="S328" s="195">
        <v>0</v>
      </c>
      <c r="T328" s="196">
        <f>S328*H328</f>
        <v>0</v>
      </c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R328" s="197" t="s">
        <v>155</v>
      </c>
      <c r="AT328" s="197" t="s">
        <v>242</v>
      </c>
      <c r="AU328" s="197" t="s">
        <v>82</v>
      </c>
      <c r="AY328" s="17" t="s">
        <v>133</v>
      </c>
      <c r="BE328" s="198">
        <f>IF(N328="základní",J328,0)</f>
        <v>0</v>
      </c>
      <c r="BF328" s="198">
        <f>IF(N328="snížená",J328,0)</f>
        <v>0</v>
      </c>
      <c r="BG328" s="198">
        <f>IF(N328="zákl. přenesená",J328,0)</f>
        <v>0</v>
      </c>
      <c r="BH328" s="198">
        <f>IF(N328="sníž. přenesená",J328,0)</f>
        <v>0</v>
      </c>
      <c r="BI328" s="198">
        <f>IF(N328="nulová",J328,0)</f>
        <v>0</v>
      </c>
      <c r="BJ328" s="17" t="s">
        <v>78</v>
      </c>
      <c r="BK328" s="198">
        <f>ROUND(I328*H328,2)</f>
        <v>0</v>
      </c>
      <c r="BL328" s="17" t="s">
        <v>88</v>
      </c>
      <c r="BM328" s="197" t="s">
        <v>375</v>
      </c>
    </row>
    <row r="329" spans="2:51" s="13" customFormat="1" ht="11.25">
      <c r="B329" s="204"/>
      <c r="C329" s="205"/>
      <c r="D329" s="206" t="s">
        <v>142</v>
      </c>
      <c r="E329" s="207" t="s">
        <v>1</v>
      </c>
      <c r="F329" s="208" t="s">
        <v>376</v>
      </c>
      <c r="G329" s="205"/>
      <c r="H329" s="207" t="s">
        <v>1</v>
      </c>
      <c r="I329" s="209"/>
      <c r="J329" s="205"/>
      <c r="K329" s="205"/>
      <c r="L329" s="210"/>
      <c r="M329" s="211"/>
      <c r="N329" s="212"/>
      <c r="O329" s="212"/>
      <c r="P329" s="212"/>
      <c r="Q329" s="212"/>
      <c r="R329" s="212"/>
      <c r="S329" s="212"/>
      <c r="T329" s="213"/>
      <c r="AT329" s="214" t="s">
        <v>142</v>
      </c>
      <c r="AU329" s="214" t="s">
        <v>82</v>
      </c>
      <c r="AV329" s="13" t="s">
        <v>78</v>
      </c>
      <c r="AW329" s="13" t="s">
        <v>30</v>
      </c>
      <c r="AX329" s="13" t="s">
        <v>73</v>
      </c>
      <c r="AY329" s="214" t="s">
        <v>133</v>
      </c>
    </row>
    <row r="330" spans="2:51" s="14" customFormat="1" ht="11.25">
      <c r="B330" s="215"/>
      <c r="C330" s="216"/>
      <c r="D330" s="206" t="s">
        <v>142</v>
      </c>
      <c r="E330" s="217" t="s">
        <v>1</v>
      </c>
      <c r="F330" s="218" t="s">
        <v>377</v>
      </c>
      <c r="G330" s="216"/>
      <c r="H330" s="219">
        <v>0.04</v>
      </c>
      <c r="I330" s="220"/>
      <c r="J330" s="216"/>
      <c r="K330" s="216"/>
      <c r="L330" s="221"/>
      <c r="M330" s="222"/>
      <c r="N330" s="223"/>
      <c r="O330" s="223"/>
      <c r="P330" s="223"/>
      <c r="Q330" s="223"/>
      <c r="R330" s="223"/>
      <c r="S330" s="223"/>
      <c r="T330" s="224"/>
      <c r="AT330" s="225" t="s">
        <v>142</v>
      </c>
      <c r="AU330" s="225" t="s">
        <v>82</v>
      </c>
      <c r="AV330" s="14" t="s">
        <v>82</v>
      </c>
      <c r="AW330" s="14" t="s">
        <v>30</v>
      </c>
      <c r="AX330" s="14" t="s">
        <v>73</v>
      </c>
      <c r="AY330" s="225" t="s">
        <v>133</v>
      </c>
    </row>
    <row r="331" spans="2:51" s="15" customFormat="1" ht="11.25">
      <c r="B331" s="226"/>
      <c r="C331" s="227"/>
      <c r="D331" s="206" t="s">
        <v>142</v>
      </c>
      <c r="E331" s="228" t="s">
        <v>1</v>
      </c>
      <c r="F331" s="229" t="s">
        <v>144</v>
      </c>
      <c r="G331" s="227"/>
      <c r="H331" s="230">
        <v>0.04</v>
      </c>
      <c r="I331" s="231"/>
      <c r="J331" s="227"/>
      <c r="K331" s="227"/>
      <c r="L331" s="232"/>
      <c r="M331" s="233"/>
      <c r="N331" s="234"/>
      <c r="O331" s="234"/>
      <c r="P331" s="234"/>
      <c r="Q331" s="234"/>
      <c r="R331" s="234"/>
      <c r="S331" s="234"/>
      <c r="T331" s="235"/>
      <c r="AT331" s="236" t="s">
        <v>142</v>
      </c>
      <c r="AU331" s="236" t="s">
        <v>82</v>
      </c>
      <c r="AV331" s="15" t="s">
        <v>88</v>
      </c>
      <c r="AW331" s="15" t="s">
        <v>30</v>
      </c>
      <c r="AX331" s="15" t="s">
        <v>78</v>
      </c>
      <c r="AY331" s="236" t="s">
        <v>133</v>
      </c>
    </row>
    <row r="332" spans="1:65" s="2" customFormat="1" ht="24.2" customHeight="1">
      <c r="A332" s="34"/>
      <c r="B332" s="35"/>
      <c r="C332" s="186" t="s">
        <v>378</v>
      </c>
      <c r="D332" s="186" t="s">
        <v>135</v>
      </c>
      <c r="E332" s="187" t="s">
        <v>379</v>
      </c>
      <c r="F332" s="188" t="s">
        <v>380</v>
      </c>
      <c r="G332" s="189" t="s">
        <v>138</v>
      </c>
      <c r="H332" s="190">
        <v>2</v>
      </c>
      <c r="I332" s="191"/>
      <c r="J332" s="192">
        <f>ROUND(I332*H332,2)</f>
        <v>0</v>
      </c>
      <c r="K332" s="188" t="s">
        <v>139</v>
      </c>
      <c r="L332" s="39"/>
      <c r="M332" s="193" t="s">
        <v>1</v>
      </c>
      <c r="N332" s="194" t="s">
        <v>38</v>
      </c>
      <c r="O332" s="71"/>
      <c r="P332" s="195">
        <f>O332*H332</f>
        <v>0</v>
      </c>
      <c r="Q332" s="195">
        <v>0</v>
      </c>
      <c r="R332" s="195">
        <f>Q332*H332</f>
        <v>0</v>
      </c>
      <c r="S332" s="195">
        <v>0</v>
      </c>
      <c r="T332" s="196">
        <f>S332*H332</f>
        <v>0</v>
      </c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R332" s="197" t="s">
        <v>88</v>
      </c>
      <c r="AT332" s="197" t="s">
        <v>135</v>
      </c>
      <c r="AU332" s="197" t="s">
        <v>82</v>
      </c>
      <c r="AY332" s="17" t="s">
        <v>133</v>
      </c>
      <c r="BE332" s="198">
        <f>IF(N332="základní",J332,0)</f>
        <v>0</v>
      </c>
      <c r="BF332" s="198">
        <f>IF(N332="snížená",J332,0)</f>
        <v>0</v>
      </c>
      <c r="BG332" s="198">
        <f>IF(N332="zákl. přenesená",J332,0)</f>
        <v>0</v>
      </c>
      <c r="BH332" s="198">
        <f>IF(N332="sníž. přenesená",J332,0)</f>
        <v>0</v>
      </c>
      <c r="BI332" s="198">
        <f>IF(N332="nulová",J332,0)</f>
        <v>0</v>
      </c>
      <c r="BJ332" s="17" t="s">
        <v>78</v>
      </c>
      <c r="BK332" s="198">
        <f>ROUND(I332*H332,2)</f>
        <v>0</v>
      </c>
      <c r="BL332" s="17" t="s">
        <v>88</v>
      </c>
      <c r="BM332" s="197" t="s">
        <v>381</v>
      </c>
    </row>
    <row r="333" spans="1:47" s="2" customFormat="1" ht="11.25">
      <c r="A333" s="34"/>
      <c r="B333" s="35"/>
      <c r="C333" s="36"/>
      <c r="D333" s="199" t="s">
        <v>140</v>
      </c>
      <c r="E333" s="36"/>
      <c r="F333" s="200" t="s">
        <v>382</v>
      </c>
      <c r="G333" s="36"/>
      <c r="H333" s="36"/>
      <c r="I333" s="201"/>
      <c r="J333" s="36"/>
      <c r="K333" s="36"/>
      <c r="L333" s="39"/>
      <c r="M333" s="202"/>
      <c r="N333" s="203"/>
      <c r="O333" s="71"/>
      <c r="P333" s="71"/>
      <c r="Q333" s="71"/>
      <c r="R333" s="71"/>
      <c r="S333" s="71"/>
      <c r="T333" s="72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T333" s="17" t="s">
        <v>140</v>
      </c>
      <c r="AU333" s="17" t="s">
        <v>82</v>
      </c>
    </row>
    <row r="334" spans="2:51" s="13" customFormat="1" ht="11.25">
      <c r="B334" s="204"/>
      <c r="C334" s="205"/>
      <c r="D334" s="206" t="s">
        <v>142</v>
      </c>
      <c r="E334" s="207" t="s">
        <v>1</v>
      </c>
      <c r="F334" s="208" t="s">
        <v>383</v>
      </c>
      <c r="G334" s="205"/>
      <c r="H334" s="207" t="s">
        <v>1</v>
      </c>
      <c r="I334" s="209"/>
      <c r="J334" s="205"/>
      <c r="K334" s="205"/>
      <c r="L334" s="210"/>
      <c r="M334" s="211"/>
      <c r="N334" s="212"/>
      <c r="O334" s="212"/>
      <c r="P334" s="212"/>
      <c r="Q334" s="212"/>
      <c r="R334" s="212"/>
      <c r="S334" s="212"/>
      <c r="T334" s="213"/>
      <c r="AT334" s="214" t="s">
        <v>142</v>
      </c>
      <c r="AU334" s="214" t="s">
        <v>82</v>
      </c>
      <c r="AV334" s="13" t="s">
        <v>78</v>
      </c>
      <c r="AW334" s="13" t="s">
        <v>30</v>
      </c>
      <c r="AX334" s="13" t="s">
        <v>73</v>
      </c>
      <c r="AY334" s="214" t="s">
        <v>133</v>
      </c>
    </row>
    <row r="335" spans="2:51" s="14" customFormat="1" ht="11.25">
      <c r="B335" s="215"/>
      <c r="C335" s="216"/>
      <c r="D335" s="206" t="s">
        <v>142</v>
      </c>
      <c r="E335" s="217" t="s">
        <v>1</v>
      </c>
      <c r="F335" s="218" t="s">
        <v>82</v>
      </c>
      <c r="G335" s="216"/>
      <c r="H335" s="219">
        <v>2</v>
      </c>
      <c r="I335" s="220"/>
      <c r="J335" s="216"/>
      <c r="K335" s="216"/>
      <c r="L335" s="221"/>
      <c r="M335" s="222"/>
      <c r="N335" s="223"/>
      <c r="O335" s="223"/>
      <c r="P335" s="223"/>
      <c r="Q335" s="223"/>
      <c r="R335" s="223"/>
      <c r="S335" s="223"/>
      <c r="T335" s="224"/>
      <c r="AT335" s="225" t="s">
        <v>142</v>
      </c>
      <c r="AU335" s="225" t="s">
        <v>82</v>
      </c>
      <c r="AV335" s="14" t="s">
        <v>82</v>
      </c>
      <c r="AW335" s="14" t="s">
        <v>30</v>
      </c>
      <c r="AX335" s="14" t="s">
        <v>73</v>
      </c>
      <c r="AY335" s="225" t="s">
        <v>133</v>
      </c>
    </row>
    <row r="336" spans="2:51" s="15" customFormat="1" ht="11.25">
      <c r="B336" s="226"/>
      <c r="C336" s="227"/>
      <c r="D336" s="206" t="s">
        <v>142</v>
      </c>
      <c r="E336" s="228" t="s">
        <v>1</v>
      </c>
      <c r="F336" s="229" t="s">
        <v>144</v>
      </c>
      <c r="G336" s="227"/>
      <c r="H336" s="230">
        <v>2</v>
      </c>
      <c r="I336" s="231"/>
      <c r="J336" s="227"/>
      <c r="K336" s="227"/>
      <c r="L336" s="232"/>
      <c r="M336" s="233"/>
      <c r="N336" s="234"/>
      <c r="O336" s="234"/>
      <c r="P336" s="234"/>
      <c r="Q336" s="234"/>
      <c r="R336" s="234"/>
      <c r="S336" s="234"/>
      <c r="T336" s="235"/>
      <c r="AT336" s="236" t="s">
        <v>142</v>
      </c>
      <c r="AU336" s="236" t="s">
        <v>82</v>
      </c>
      <c r="AV336" s="15" t="s">
        <v>88</v>
      </c>
      <c r="AW336" s="15" t="s">
        <v>30</v>
      </c>
      <c r="AX336" s="15" t="s">
        <v>78</v>
      </c>
      <c r="AY336" s="236" t="s">
        <v>133</v>
      </c>
    </row>
    <row r="337" spans="1:65" s="2" customFormat="1" ht="16.5" customHeight="1">
      <c r="A337" s="34"/>
      <c r="B337" s="35"/>
      <c r="C337" s="237" t="s">
        <v>264</v>
      </c>
      <c r="D337" s="237" t="s">
        <v>242</v>
      </c>
      <c r="E337" s="238" t="s">
        <v>384</v>
      </c>
      <c r="F337" s="239" t="s">
        <v>385</v>
      </c>
      <c r="G337" s="240" t="s">
        <v>138</v>
      </c>
      <c r="H337" s="241">
        <v>2</v>
      </c>
      <c r="I337" s="242"/>
      <c r="J337" s="243">
        <f>ROUND(I337*H337,2)</f>
        <v>0</v>
      </c>
      <c r="K337" s="239" t="s">
        <v>139</v>
      </c>
      <c r="L337" s="244"/>
      <c r="M337" s="245" t="s">
        <v>1</v>
      </c>
      <c r="N337" s="246" t="s">
        <v>38</v>
      </c>
      <c r="O337" s="71"/>
      <c r="P337" s="195">
        <f>O337*H337</f>
        <v>0</v>
      </c>
      <c r="Q337" s="195">
        <v>0</v>
      </c>
      <c r="R337" s="195">
        <f>Q337*H337</f>
        <v>0</v>
      </c>
      <c r="S337" s="195">
        <v>0</v>
      </c>
      <c r="T337" s="196">
        <f>S337*H337</f>
        <v>0</v>
      </c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R337" s="197" t="s">
        <v>155</v>
      </c>
      <c r="AT337" s="197" t="s">
        <v>242</v>
      </c>
      <c r="AU337" s="197" t="s">
        <v>82</v>
      </c>
      <c r="AY337" s="17" t="s">
        <v>133</v>
      </c>
      <c r="BE337" s="198">
        <f>IF(N337="základní",J337,0)</f>
        <v>0</v>
      </c>
      <c r="BF337" s="198">
        <f>IF(N337="snížená",J337,0)</f>
        <v>0</v>
      </c>
      <c r="BG337" s="198">
        <f>IF(N337="zákl. přenesená",J337,0)</f>
        <v>0</v>
      </c>
      <c r="BH337" s="198">
        <f>IF(N337="sníž. přenesená",J337,0)</f>
        <v>0</v>
      </c>
      <c r="BI337" s="198">
        <f>IF(N337="nulová",J337,0)</f>
        <v>0</v>
      </c>
      <c r="BJ337" s="17" t="s">
        <v>78</v>
      </c>
      <c r="BK337" s="198">
        <f>ROUND(I337*H337,2)</f>
        <v>0</v>
      </c>
      <c r="BL337" s="17" t="s">
        <v>88</v>
      </c>
      <c r="BM337" s="197" t="s">
        <v>386</v>
      </c>
    </row>
    <row r="338" spans="1:65" s="2" customFormat="1" ht="24.2" customHeight="1">
      <c r="A338" s="34"/>
      <c r="B338" s="35"/>
      <c r="C338" s="186" t="s">
        <v>387</v>
      </c>
      <c r="D338" s="186" t="s">
        <v>135</v>
      </c>
      <c r="E338" s="187" t="s">
        <v>388</v>
      </c>
      <c r="F338" s="188" t="s">
        <v>389</v>
      </c>
      <c r="G338" s="189" t="s">
        <v>138</v>
      </c>
      <c r="H338" s="190">
        <v>1</v>
      </c>
      <c r="I338" s="191"/>
      <c r="J338" s="192">
        <f>ROUND(I338*H338,2)</f>
        <v>0</v>
      </c>
      <c r="K338" s="188" t="s">
        <v>139</v>
      </c>
      <c r="L338" s="39"/>
      <c r="M338" s="193" t="s">
        <v>1</v>
      </c>
      <c r="N338" s="194" t="s">
        <v>38</v>
      </c>
      <c r="O338" s="71"/>
      <c r="P338" s="195">
        <f>O338*H338</f>
        <v>0</v>
      </c>
      <c r="Q338" s="195">
        <v>0</v>
      </c>
      <c r="R338" s="195">
        <f>Q338*H338</f>
        <v>0</v>
      </c>
      <c r="S338" s="195">
        <v>0</v>
      </c>
      <c r="T338" s="196">
        <f>S338*H338</f>
        <v>0</v>
      </c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R338" s="197" t="s">
        <v>88</v>
      </c>
      <c r="AT338" s="197" t="s">
        <v>135</v>
      </c>
      <c r="AU338" s="197" t="s">
        <v>82</v>
      </c>
      <c r="AY338" s="17" t="s">
        <v>133</v>
      </c>
      <c r="BE338" s="198">
        <f>IF(N338="základní",J338,0)</f>
        <v>0</v>
      </c>
      <c r="BF338" s="198">
        <f>IF(N338="snížená",J338,0)</f>
        <v>0</v>
      </c>
      <c r="BG338" s="198">
        <f>IF(N338="zákl. přenesená",J338,0)</f>
        <v>0</v>
      </c>
      <c r="BH338" s="198">
        <f>IF(N338="sníž. přenesená",J338,0)</f>
        <v>0</v>
      </c>
      <c r="BI338" s="198">
        <f>IF(N338="nulová",J338,0)</f>
        <v>0</v>
      </c>
      <c r="BJ338" s="17" t="s">
        <v>78</v>
      </c>
      <c r="BK338" s="198">
        <f>ROUND(I338*H338,2)</f>
        <v>0</v>
      </c>
      <c r="BL338" s="17" t="s">
        <v>88</v>
      </c>
      <c r="BM338" s="197" t="s">
        <v>390</v>
      </c>
    </row>
    <row r="339" spans="1:47" s="2" customFormat="1" ht="11.25">
      <c r="A339" s="34"/>
      <c r="B339" s="35"/>
      <c r="C339" s="36"/>
      <c r="D339" s="199" t="s">
        <v>140</v>
      </c>
      <c r="E339" s="36"/>
      <c r="F339" s="200" t="s">
        <v>391</v>
      </c>
      <c r="G339" s="36"/>
      <c r="H339" s="36"/>
      <c r="I339" s="201"/>
      <c r="J339" s="36"/>
      <c r="K339" s="36"/>
      <c r="L339" s="39"/>
      <c r="M339" s="202"/>
      <c r="N339" s="203"/>
      <c r="O339" s="71"/>
      <c r="P339" s="71"/>
      <c r="Q339" s="71"/>
      <c r="R339" s="71"/>
      <c r="S339" s="71"/>
      <c r="T339" s="72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T339" s="17" t="s">
        <v>140</v>
      </c>
      <c r="AU339" s="17" t="s">
        <v>82</v>
      </c>
    </row>
    <row r="340" spans="1:65" s="2" customFormat="1" ht="16.5" customHeight="1">
      <c r="A340" s="34"/>
      <c r="B340" s="35"/>
      <c r="C340" s="186" t="s">
        <v>270</v>
      </c>
      <c r="D340" s="186" t="s">
        <v>135</v>
      </c>
      <c r="E340" s="187" t="s">
        <v>392</v>
      </c>
      <c r="F340" s="188" t="s">
        <v>393</v>
      </c>
      <c r="G340" s="189" t="s">
        <v>138</v>
      </c>
      <c r="H340" s="190">
        <v>3</v>
      </c>
      <c r="I340" s="191"/>
      <c r="J340" s="192">
        <f>ROUND(I340*H340,2)</f>
        <v>0</v>
      </c>
      <c r="K340" s="188" t="s">
        <v>1</v>
      </c>
      <c r="L340" s="39"/>
      <c r="M340" s="193" t="s">
        <v>1</v>
      </c>
      <c r="N340" s="194" t="s">
        <v>38</v>
      </c>
      <c r="O340" s="71"/>
      <c r="P340" s="195">
        <f>O340*H340</f>
        <v>0</v>
      </c>
      <c r="Q340" s="195">
        <v>0</v>
      </c>
      <c r="R340" s="195">
        <f>Q340*H340</f>
        <v>0</v>
      </c>
      <c r="S340" s="195">
        <v>0</v>
      </c>
      <c r="T340" s="196">
        <f>S340*H340</f>
        <v>0</v>
      </c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R340" s="197" t="s">
        <v>88</v>
      </c>
      <c r="AT340" s="197" t="s">
        <v>135</v>
      </c>
      <c r="AU340" s="197" t="s">
        <v>82</v>
      </c>
      <c r="AY340" s="17" t="s">
        <v>133</v>
      </c>
      <c r="BE340" s="198">
        <f>IF(N340="základní",J340,0)</f>
        <v>0</v>
      </c>
      <c r="BF340" s="198">
        <f>IF(N340="snížená",J340,0)</f>
        <v>0</v>
      </c>
      <c r="BG340" s="198">
        <f>IF(N340="zákl. přenesená",J340,0)</f>
        <v>0</v>
      </c>
      <c r="BH340" s="198">
        <f>IF(N340="sníž. přenesená",J340,0)</f>
        <v>0</v>
      </c>
      <c r="BI340" s="198">
        <f>IF(N340="nulová",J340,0)</f>
        <v>0</v>
      </c>
      <c r="BJ340" s="17" t="s">
        <v>78</v>
      </c>
      <c r="BK340" s="198">
        <f>ROUND(I340*H340,2)</f>
        <v>0</v>
      </c>
      <c r="BL340" s="17" t="s">
        <v>88</v>
      </c>
      <c r="BM340" s="197" t="s">
        <v>394</v>
      </c>
    </row>
    <row r="341" spans="1:65" s="2" customFormat="1" ht="44.25" customHeight="1">
      <c r="A341" s="34"/>
      <c r="B341" s="35"/>
      <c r="C341" s="186" t="s">
        <v>395</v>
      </c>
      <c r="D341" s="186" t="s">
        <v>135</v>
      </c>
      <c r="E341" s="187" t="s">
        <v>396</v>
      </c>
      <c r="F341" s="188" t="s">
        <v>397</v>
      </c>
      <c r="G341" s="189" t="s">
        <v>169</v>
      </c>
      <c r="H341" s="190">
        <v>6.592</v>
      </c>
      <c r="I341" s="191"/>
      <c r="J341" s="192">
        <f>ROUND(I341*H341,2)</f>
        <v>0</v>
      </c>
      <c r="K341" s="188" t="s">
        <v>139</v>
      </c>
      <c r="L341" s="39"/>
      <c r="M341" s="193" t="s">
        <v>1</v>
      </c>
      <c r="N341" s="194" t="s">
        <v>38</v>
      </c>
      <c r="O341" s="71"/>
      <c r="P341" s="195">
        <f>O341*H341</f>
        <v>0</v>
      </c>
      <c r="Q341" s="195">
        <v>0</v>
      </c>
      <c r="R341" s="195">
        <f>Q341*H341</f>
        <v>0</v>
      </c>
      <c r="S341" s="195">
        <v>0</v>
      </c>
      <c r="T341" s="196">
        <f>S341*H341</f>
        <v>0</v>
      </c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R341" s="197" t="s">
        <v>88</v>
      </c>
      <c r="AT341" s="197" t="s">
        <v>135</v>
      </c>
      <c r="AU341" s="197" t="s">
        <v>82</v>
      </c>
      <c r="AY341" s="17" t="s">
        <v>133</v>
      </c>
      <c r="BE341" s="198">
        <f>IF(N341="základní",J341,0)</f>
        <v>0</v>
      </c>
      <c r="BF341" s="198">
        <f>IF(N341="snížená",J341,0)</f>
        <v>0</v>
      </c>
      <c r="BG341" s="198">
        <f>IF(N341="zákl. přenesená",J341,0)</f>
        <v>0</v>
      </c>
      <c r="BH341" s="198">
        <f>IF(N341="sníž. přenesená",J341,0)</f>
        <v>0</v>
      </c>
      <c r="BI341" s="198">
        <f>IF(N341="nulová",J341,0)</f>
        <v>0</v>
      </c>
      <c r="BJ341" s="17" t="s">
        <v>78</v>
      </c>
      <c r="BK341" s="198">
        <f>ROUND(I341*H341,2)</f>
        <v>0</v>
      </c>
      <c r="BL341" s="17" t="s">
        <v>88</v>
      </c>
      <c r="BM341" s="197" t="s">
        <v>398</v>
      </c>
    </row>
    <row r="342" spans="1:47" s="2" customFormat="1" ht="11.25">
      <c r="A342" s="34"/>
      <c r="B342" s="35"/>
      <c r="C342" s="36"/>
      <c r="D342" s="199" t="s">
        <v>140</v>
      </c>
      <c r="E342" s="36"/>
      <c r="F342" s="200" t="s">
        <v>399</v>
      </c>
      <c r="G342" s="36"/>
      <c r="H342" s="36"/>
      <c r="I342" s="201"/>
      <c r="J342" s="36"/>
      <c r="K342" s="36"/>
      <c r="L342" s="39"/>
      <c r="M342" s="202"/>
      <c r="N342" s="203"/>
      <c r="O342" s="71"/>
      <c r="P342" s="71"/>
      <c r="Q342" s="71"/>
      <c r="R342" s="71"/>
      <c r="S342" s="71"/>
      <c r="T342" s="72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T342" s="17" t="s">
        <v>140</v>
      </c>
      <c r="AU342" s="17" t="s">
        <v>82</v>
      </c>
    </row>
    <row r="343" spans="2:51" s="13" customFormat="1" ht="11.25">
      <c r="B343" s="204"/>
      <c r="C343" s="205"/>
      <c r="D343" s="206" t="s">
        <v>142</v>
      </c>
      <c r="E343" s="207" t="s">
        <v>1</v>
      </c>
      <c r="F343" s="208" t="s">
        <v>400</v>
      </c>
      <c r="G343" s="205"/>
      <c r="H343" s="207" t="s">
        <v>1</v>
      </c>
      <c r="I343" s="209"/>
      <c r="J343" s="205"/>
      <c r="K343" s="205"/>
      <c r="L343" s="210"/>
      <c r="M343" s="211"/>
      <c r="N343" s="212"/>
      <c r="O343" s="212"/>
      <c r="P343" s="212"/>
      <c r="Q343" s="212"/>
      <c r="R343" s="212"/>
      <c r="S343" s="212"/>
      <c r="T343" s="213"/>
      <c r="AT343" s="214" t="s">
        <v>142</v>
      </c>
      <c r="AU343" s="214" t="s">
        <v>82</v>
      </c>
      <c r="AV343" s="13" t="s">
        <v>78</v>
      </c>
      <c r="AW343" s="13" t="s">
        <v>30</v>
      </c>
      <c r="AX343" s="13" t="s">
        <v>73</v>
      </c>
      <c r="AY343" s="214" t="s">
        <v>133</v>
      </c>
    </row>
    <row r="344" spans="2:51" s="14" customFormat="1" ht="11.25">
      <c r="B344" s="215"/>
      <c r="C344" s="216"/>
      <c r="D344" s="206" t="s">
        <v>142</v>
      </c>
      <c r="E344" s="217" t="s">
        <v>1</v>
      </c>
      <c r="F344" s="218" t="s">
        <v>401</v>
      </c>
      <c r="G344" s="216"/>
      <c r="H344" s="219">
        <v>6.592</v>
      </c>
      <c r="I344" s="220"/>
      <c r="J344" s="216"/>
      <c r="K344" s="216"/>
      <c r="L344" s="221"/>
      <c r="M344" s="222"/>
      <c r="N344" s="223"/>
      <c r="O344" s="223"/>
      <c r="P344" s="223"/>
      <c r="Q344" s="223"/>
      <c r="R344" s="223"/>
      <c r="S344" s="223"/>
      <c r="T344" s="224"/>
      <c r="AT344" s="225" t="s">
        <v>142</v>
      </c>
      <c r="AU344" s="225" t="s">
        <v>82</v>
      </c>
      <c r="AV344" s="14" t="s">
        <v>82</v>
      </c>
      <c r="AW344" s="14" t="s">
        <v>30</v>
      </c>
      <c r="AX344" s="14" t="s">
        <v>73</v>
      </c>
      <c r="AY344" s="225" t="s">
        <v>133</v>
      </c>
    </row>
    <row r="345" spans="2:51" s="15" customFormat="1" ht="11.25">
      <c r="B345" s="226"/>
      <c r="C345" s="227"/>
      <c r="D345" s="206" t="s">
        <v>142</v>
      </c>
      <c r="E345" s="228" t="s">
        <v>1</v>
      </c>
      <c r="F345" s="229" t="s">
        <v>144</v>
      </c>
      <c r="G345" s="227"/>
      <c r="H345" s="230">
        <v>6.592</v>
      </c>
      <c r="I345" s="231"/>
      <c r="J345" s="227"/>
      <c r="K345" s="227"/>
      <c r="L345" s="232"/>
      <c r="M345" s="233"/>
      <c r="N345" s="234"/>
      <c r="O345" s="234"/>
      <c r="P345" s="234"/>
      <c r="Q345" s="234"/>
      <c r="R345" s="234"/>
      <c r="S345" s="234"/>
      <c r="T345" s="235"/>
      <c r="AT345" s="236" t="s">
        <v>142</v>
      </c>
      <c r="AU345" s="236" t="s">
        <v>82</v>
      </c>
      <c r="AV345" s="15" t="s">
        <v>88</v>
      </c>
      <c r="AW345" s="15" t="s">
        <v>30</v>
      </c>
      <c r="AX345" s="15" t="s">
        <v>78</v>
      </c>
      <c r="AY345" s="236" t="s">
        <v>133</v>
      </c>
    </row>
    <row r="346" spans="1:65" s="2" customFormat="1" ht="55.5" customHeight="1">
      <c r="A346" s="34"/>
      <c r="B346" s="35"/>
      <c r="C346" s="186" t="s">
        <v>275</v>
      </c>
      <c r="D346" s="186" t="s">
        <v>135</v>
      </c>
      <c r="E346" s="187" t="s">
        <v>402</v>
      </c>
      <c r="F346" s="188" t="s">
        <v>403</v>
      </c>
      <c r="G346" s="189" t="s">
        <v>169</v>
      </c>
      <c r="H346" s="190">
        <v>1.872</v>
      </c>
      <c r="I346" s="191"/>
      <c r="J346" s="192">
        <f>ROUND(I346*H346,2)</f>
        <v>0</v>
      </c>
      <c r="K346" s="188" t="s">
        <v>139</v>
      </c>
      <c r="L346" s="39"/>
      <c r="M346" s="193" t="s">
        <v>1</v>
      </c>
      <c r="N346" s="194" t="s">
        <v>38</v>
      </c>
      <c r="O346" s="71"/>
      <c r="P346" s="195">
        <f>O346*H346</f>
        <v>0</v>
      </c>
      <c r="Q346" s="195">
        <v>0</v>
      </c>
      <c r="R346" s="195">
        <f>Q346*H346</f>
        <v>0</v>
      </c>
      <c r="S346" s="195">
        <v>0</v>
      </c>
      <c r="T346" s="196">
        <f>S346*H346</f>
        <v>0</v>
      </c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R346" s="197" t="s">
        <v>88</v>
      </c>
      <c r="AT346" s="197" t="s">
        <v>135</v>
      </c>
      <c r="AU346" s="197" t="s">
        <v>82</v>
      </c>
      <c r="AY346" s="17" t="s">
        <v>133</v>
      </c>
      <c r="BE346" s="198">
        <f>IF(N346="základní",J346,0)</f>
        <v>0</v>
      </c>
      <c r="BF346" s="198">
        <f>IF(N346="snížená",J346,0)</f>
        <v>0</v>
      </c>
      <c r="BG346" s="198">
        <f>IF(N346="zákl. přenesená",J346,0)</f>
        <v>0</v>
      </c>
      <c r="BH346" s="198">
        <f>IF(N346="sníž. přenesená",J346,0)</f>
        <v>0</v>
      </c>
      <c r="BI346" s="198">
        <f>IF(N346="nulová",J346,0)</f>
        <v>0</v>
      </c>
      <c r="BJ346" s="17" t="s">
        <v>78</v>
      </c>
      <c r="BK346" s="198">
        <f>ROUND(I346*H346,2)</f>
        <v>0</v>
      </c>
      <c r="BL346" s="17" t="s">
        <v>88</v>
      </c>
      <c r="BM346" s="197" t="s">
        <v>404</v>
      </c>
    </row>
    <row r="347" spans="1:47" s="2" customFormat="1" ht="11.25">
      <c r="A347" s="34"/>
      <c r="B347" s="35"/>
      <c r="C347" s="36"/>
      <c r="D347" s="199" t="s">
        <v>140</v>
      </c>
      <c r="E347" s="36"/>
      <c r="F347" s="200" t="s">
        <v>405</v>
      </c>
      <c r="G347" s="36"/>
      <c r="H347" s="36"/>
      <c r="I347" s="201"/>
      <c r="J347" s="36"/>
      <c r="K347" s="36"/>
      <c r="L347" s="39"/>
      <c r="M347" s="202"/>
      <c r="N347" s="203"/>
      <c r="O347" s="71"/>
      <c r="P347" s="71"/>
      <c r="Q347" s="71"/>
      <c r="R347" s="71"/>
      <c r="S347" s="71"/>
      <c r="T347" s="72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T347" s="17" t="s">
        <v>140</v>
      </c>
      <c r="AU347" s="17" t="s">
        <v>82</v>
      </c>
    </row>
    <row r="348" spans="2:51" s="13" customFormat="1" ht="11.25">
      <c r="B348" s="204"/>
      <c r="C348" s="205"/>
      <c r="D348" s="206" t="s">
        <v>142</v>
      </c>
      <c r="E348" s="207" t="s">
        <v>1</v>
      </c>
      <c r="F348" s="208" t="s">
        <v>406</v>
      </c>
      <c r="G348" s="205"/>
      <c r="H348" s="207" t="s">
        <v>1</v>
      </c>
      <c r="I348" s="209"/>
      <c r="J348" s="205"/>
      <c r="K348" s="205"/>
      <c r="L348" s="210"/>
      <c r="M348" s="211"/>
      <c r="N348" s="212"/>
      <c r="O348" s="212"/>
      <c r="P348" s="212"/>
      <c r="Q348" s="212"/>
      <c r="R348" s="212"/>
      <c r="S348" s="212"/>
      <c r="T348" s="213"/>
      <c r="AT348" s="214" t="s">
        <v>142</v>
      </c>
      <c r="AU348" s="214" t="s">
        <v>82</v>
      </c>
      <c r="AV348" s="13" t="s">
        <v>78</v>
      </c>
      <c r="AW348" s="13" t="s">
        <v>30</v>
      </c>
      <c r="AX348" s="13" t="s">
        <v>73</v>
      </c>
      <c r="AY348" s="214" t="s">
        <v>133</v>
      </c>
    </row>
    <row r="349" spans="2:51" s="13" customFormat="1" ht="11.25">
      <c r="B349" s="204"/>
      <c r="C349" s="205"/>
      <c r="D349" s="206" t="s">
        <v>142</v>
      </c>
      <c r="E349" s="207" t="s">
        <v>1</v>
      </c>
      <c r="F349" s="208" t="s">
        <v>400</v>
      </c>
      <c r="G349" s="205"/>
      <c r="H349" s="207" t="s">
        <v>1</v>
      </c>
      <c r="I349" s="209"/>
      <c r="J349" s="205"/>
      <c r="K349" s="205"/>
      <c r="L349" s="210"/>
      <c r="M349" s="211"/>
      <c r="N349" s="212"/>
      <c r="O349" s="212"/>
      <c r="P349" s="212"/>
      <c r="Q349" s="212"/>
      <c r="R349" s="212"/>
      <c r="S349" s="212"/>
      <c r="T349" s="213"/>
      <c r="AT349" s="214" t="s">
        <v>142</v>
      </c>
      <c r="AU349" s="214" t="s">
        <v>82</v>
      </c>
      <c r="AV349" s="13" t="s">
        <v>78</v>
      </c>
      <c r="AW349" s="13" t="s">
        <v>30</v>
      </c>
      <c r="AX349" s="13" t="s">
        <v>73</v>
      </c>
      <c r="AY349" s="214" t="s">
        <v>133</v>
      </c>
    </row>
    <row r="350" spans="2:51" s="14" customFormat="1" ht="11.25">
      <c r="B350" s="215"/>
      <c r="C350" s="216"/>
      <c r="D350" s="206" t="s">
        <v>142</v>
      </c>
      <c r="E350" s="217" t="s">
        <v>1</v>
      </c>
      <c r="F350" s="218" t="s">
        <v>407</v>
      </c>
      <c r="G350" s="216"/>
      <c r="H350" s="219">
        <v>0.66</v>
      </c>
      <c r="I350" s="220"/>
      <c r="J350" s="216"/>
      <c r="K350" s="216"/>
      <c r="L350" s="221"/>
      <c r="M350" s="222"/>
      <c r="N350" s="223"/>
      <c r="O350" s="223"/>
      <c r="P350" s="223"/>
      <c r="Q350" s="223"/>
      <c r="R350" s="223"/>
      <c r="S350" s="223"/>
      <c r="T350" s="224"/>
      <c r="AT350" s="225" t="s">
        <v>142</v>
      </c>
      <c r="AU350" s="225" t="s">
        <v>82</v>
      </c>
      <c r="AV350" s="14" t="s">
        <v>82</v>
      </c>
      <c r="AW350" s="14" t="s">
        <v>30</v>
      </c>
      <c r="AX350" s="14" t="s">
        <v>73</v>
      </c>
      <c r="AY350" s="225" t="s">
        <v>133</v>
      </c>
    </row>
    <row r="351" spans="2:51" s="13" customFormat="1" ht="11.25">
      <c r="B351" s="204"/>
      <c r="C351" s="205"/>
      <c r="D351" s="206" t="s">
        <v>142</v>
      </c>
      <c r="E351" s="207" t="s">
        <v>1</v>
      </c>
      <c r="F351" s="208" t="s">
        <v>408</v>
      </c>
      <c r="G351" s="205"/>
      <c r="H351" s="207" t="s">
        <v>1</v>
      </c>
      <c r="I351" s="209"/>
      <c r="J351" s="205"/>
      <c r="K351" s="205"/>
      <c r="L351" s="210"/>
      <c r="M351" s="211"/>
      <c r="N351" s="212"/>
      <c r="O351" s="212"/>
      <c r="P351" s="212"/>
      <c r="Q351" s="212"/>
      <c r="R351" s="212"/>
      <c r="S351" s="212"/>
      <c r="T351" s="213"/>
      <c r="AT351" s="214" t="s">
        <v>142</v>
      </c>
      <c r="AU351" s="214" t="s">
        <v>82</v>
      </c>
      <c r="AV351" s="13" t="s">
        <v>78</v>
      </c>
      <c r="AW351" s="13" t="s">
        <v>30</v>
      </c>
      <c r="AX351" s="13" t="s">
        <v>73</v>
      </c>
      <c r="AY351" s="214" t="s">
        <v>133</v>
      </c>
    </row>
    <row r="352" spans="2:51" s="14" customFormat="1" ht="11.25">
      <c r="B352" s="215"/>
      <c r="C352" s="216"/>
      <c r="D352" s="206" t="s">
        <v>142</v>
      </c>
      <c r="E352" s="217" t="s">
        <v>1</v>
      </c>
      <c r="F352" s="218" t="s">
        <v>409</v>
      </c>
      <c r="G352" s="216"/>
      <c r="H352" s="219">
        <v>0.404</v>
      </c>
      <c r="I352" s="220"/>
      <c r="J352" s="216"/>
      <c r="K352" s="216"/>
      <c r="L352" s="221"/>
      <c r="M352" s="222"/>
      <c r="N352" s="223"/>
      <c r="O352" s="223"/>
      <c r="P352" s="223"/>
      <c r="Q352" s="223"/>
      <c r="R352" s="223"/>
      <c r="S352" s="223"/>
      <c r="T352" s="224"/>
      <c r="AT352" s="225" t="s">
        <v>142</v>
      </c>
      <c r="AU352" s="225" t="s">
        <v>82</v>
      </c>
      <c r="AV352" s="14" t="s">
        <v>82</v>
      </c>
      <c r="AW352" s="14" t="s">
        <v>30</v>
      </c>
      <c r="AX352" s="14" t="s">
        <v>73</v>
      </c>
      <c r="AY352" s="225" t="s">
        <v>133</v>
      </c>
    </row>
    <row r="353" spans="2:51" s="13" customFormat="1" ht="11.25">
      <c r="B353" s="204"/>
      <c r="C353" s="205"/>
      <c r="D353" s="206" t="s">
        <v>142</v>
      </c>
      <c r="E353" s="207" t="s">
        <v>1</v>
      </c>
      <c r="F353" s="208" t="s">
        <v>410</v>
      </c>
      <c r="G353" s="205"/>
      <c r="H353" s="207" t="s">
        <v>1</v>
      </c>
      <c r="I353" s="209"/>
      <c r="J353" s="205"/>
      <c r="K353" s="205"/>
      <c r="L353" s="210"/>
      <c r="M353" s="211"/>
      <c r="N353" s="212"/>
      <c r="O353" s="212"/>
      <c r="P353" s="212"/>
      <c r="Q353" s="212"/>
      <c r="R353" s="212"/>
      <c r="S353" s="212"/>
      <c r="T353" s="213"/>
      <c r="AT353" s="214" t="s">
        <v>142</v>
      </c>
      <c r="AU353" s="214" t="s">
        <v>82</v>
      </c>
      <c r="AV353" s="13" t="s">
        <v>78</v>
      </c>
      <c r="AW353" s="13" t="s">
        <v>30</v>
      </c>
      <c r="AX353" s="13" t="s">
        <v>73</v>
      </c>
      <c r="AY353" s="214" t="s">
        <v>133</v>
      </c>
    </row>
    <row r="354" spans="2:51" s="14" customFormat="1" ht="11.25">
      <c r="B354" s="215"/>
      <c r="C354" s="216"/>
      <c r="D354" s="206" t="s">
        <v>142</v>
      </c>
      <c r="E354" s="217" t="s">
        <v>1</v>
      </c>
      <c r="F354" s="218" t="s">
        <v>411</v>
      </c>
      <c r="G354" s="216"/>
      <c r="H354" s="219">
        <v>0.808</v>
      </c>
      <c r="I354" s="220"/>
      <c r="J354" s="216"/>
      <c r="K354" s="216"/>
      <c r="L354" s="221"/>
      <c r="M354" s="222"/>
      <c r="N354" s="223"/>
      <c r="O354" s="223"/>
      <c r="P354" s="223"/>
      <c r="Q354" s="223"/>
      <c r="R354" s="223"/>
      <c r="S354" s="223"/>
      <c r="T354" s="224"/>
      <c r="AT354" s="225" t="s">
        <v>142</v>
      </c>
      <c r="AU354" s="225" t="s">
        <v>82</v>
      </c>
      <c r="AV354" s="14" t="s">
        <v>82</v>
      </c>
      <c r="AW354" s="14" t="s">
        <v>30</v>
      </c>
      <c r="AX354" s="14" t="s">
        <v>73</v>
      </c>
      <c r="AY354" s="225" t="s">
        <v>133</v>
      </c>
    </row>
    <row r="355" spans="2:51" s="15" customFormat="1" ht="11.25">
      <c r="B355" s="226"/>
      <c r="C355" s="227"/>
      <c r="D355" s="206" t="s">
        <v>142</v>
      </c>
      <c r="E355" s="228" t="s">
        <v>1</v>
      </c>
      <c r="F355" s="229" t="s">
        <v>144</v>
      </c>
      <c r="G355" s="227"/>
      <c r="H355" s="230">
        <v>1.872</v>
      </c>
      <c r="I355" s="231"/>
      <c r="J355" s="227"/>
      <c r="K355" s="227"/>
      <c r="L355" s="232"/>
      <c r="M355" s="233"/>
      <c r="N355" s="234"/>
      <c r="O355" s="234"/>
      <c r="P355" s="234"/>
      <c r="Q355" s="234"/>
      <c r="R355" s="234"/>
      <c r="S355" s="234"/>
      <c r="T355" s="235"/>
      <c r="AT355" s="236" t="s">
        <v>142</v>
      </c>
      <c r="AU355" s="236" t="s">
        <v>82</v>
      </c>
      <c r="AV355" s="15" t="s">
        <v>88</v>
      </c>
      <c r="AW355" s="15" t="s">
        <v>30</v>
      </c>
      <c r="AX355" s="15" t="s">
        <v>78</v>
      </c>
      <c r="AY355" s="236" t="s">
        <v>133</v>
      </c>
    </row>
    <row r="356" spans="1:65" s="2" customFormat="1" ht="44.25" customHeight="1">
      <c r="A356" s="34"/>
      <c r="B356" s="35"/>
      <c r="C356" s="186" t="s">
        <v>412</v>
      </c>
      <c r="D356" s="186" t="s">
        <v>135</v>
      </c>
      <c r="E356" s="187" t="s">
        <v>413</v>
      </c>
      <c r="F356" s="188" t="s">
        <v>414</v>
      </c>
      <c r="G356" s="189" t="s">
        <v>169</v>
      </c>
      <c r="H356" s="190">
        <v>1.5</v>
      </c>
      <c r="I356" s="191"/>
      <c r="J356" s="192">
        <f>ROUND(I356*H356,2)</f>
        <v>0</v>
      </c>
      <c r="K356" s="188" t="s">
        <v>139</v>
      </c>
      <c r="L356" s="39"/>
      <c r="M356" s="193" t="s">
        <v>1</v>
      </c>
      <c r="N356" s="194" t="s">
        <v>38</v>
      </c>
      <c r="O356" s="71"/>
      <c r="P356" s="195">
        <f>O356*H356</f>
        <v>0</v>
      </c>
      <c r="Q356" s="195">
        <v>0</v>
      </c>
      <c r="R356" s="195">
        <f>Q356*H356</f>
        <v>0</v>
      </c>
      <c r="S356" s="195">
        <v>0</v>
      </c>
      <c r="T356" s="196">
        <f>S356*H356</f>
        <v>0</v>
      </c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R356" s="197" t="s">
        <v>88</v>
      </c>
      <c r="AT356" s="197" t="s">
        <v>135</v>
      </c>
      <c r="AU356" s="197" t="s">
        <v>82</v>
      </c>
      <c r="AY356" s="17" t="s">
        <v>133</v>
      </c>
      <c r="BE356" s="198">
        <f>IF(N356="základní",J356,0)</f>
        <v>0</v>
      </c>
      <c r="BF356" s="198">
        <f>IF(N356="snížená",J356,0)</f>
        <v>0</v>
      </c>
      <c r="BG356" s="198">
        <f>IF(N356="zákl. přenesená",J356,0)</f>
        <v>0</v>
      </c>
      <c r="BH356" s="198">
        <f>IF(N356="sníž. přenesená",J356,0)</f>
        <v>0</v>
      </c>
      <c r="BI356" s="198">
        <f>IF(N356="nulová",J356,0)</f>
        <v>0</v>
      </c>
      <c r="BJ356" s="17" t="s">
        <v>78</v>
      </c>
      <c r="BK356" s="198">
        <f>ROUND(I356*H356,2)</f>
        <v>0</v>
      </c>
      <c r="BL356" s="17" t="s">
        <v>88</v>
      </c>
      <c r="BM356" s="197" t="s">
        <v>415</v>
      </c>
    </row>
    <row r="357" spans="1:47" s="2" customFormat="1" ht="11.25">
      <c r="A357" s="34"/>
      <c r="B357" s="35"/>
      <c r="C357" s="36"/>
      <c r="D357" s="199" t="s">
        <v>140</v>
      </c>
      <c r="E357" s="36"/>
      <c r="F357" s="200" t="s">
        <v>416</v>
      </c>
      <c r="G357" s="36"/>
      <c r="H357" s="36"/>
      <c r="I357" s="201"/>
      <c r="J357" s="36"/>
      <c r="K357" s="36"/>
      <c r="L357" s="39"/>
      <c r="M357" s="202"/>
      <c r="N357" s="203"/>
      <c r="O357" s="71"/>
      <c r="P357" s="71"/>
      <c r="Q357" s="71"/>
      <c r="R357" s="71"/>
      <c r="S357" s="71"/>
      <c r="T357" s="72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T357" s="17" t="s">
        <v>140</v>
      </c>
      <c r="AU357" s="17" t="s">
        <v>82</v>
      </c>
    </row>
    <row r="358" spans="2:51" s="13" customFormat="1" ht="11.25">
      <c r="B358" s="204"/>
      <c r="C358" s="205"/>
      <c r="D358" s="206" t="s">
        <v>142</v>
      </c>
      <c r="E358" s="207" t="s">
        <v>1</v>
      </c>
      <c r="F358" s="208" t="s">
        <v>417</v>
      </c>
      <c r="G358" s="205"/>
      <c r="H358" s="207" t="s">
        <v>1</v>
      </c>
      <c r="I358" s="209"/>
      <c r="J358" s="205"/>
      <c r="K358" s="205"/>
      <c r="L358" s="210"/>
      <c r="M358" s="211"/>
      <c r="N358" s="212"/>
      <c r="O358" s="212"/>
      <c r="P358" s="212"/>
      <c r="Q358" s="212"/>
      <c r="R358" s="212"/>
      <c r="S358" s="212"/>
      <c r="T358" s="213"/>
      <c r="AT358" s="214" t="s">
        <v>142</v>
      </c>
      <c r="AU358" s="214" t="s">
        <v>82</v>
      </c>
      <c r="AV358" s="13" t="s">
        <v>78</v>
      </c>
      <c r="AW358" s="13" t="s">
        <v>30</v>
      </c>
      <c r="AX358" s="13" t="s">
        <v>73</v>
      </c>
      <c r="AY358" s="214" t="s">
        <v>133</v>
      </c>
    </row>
    <row r="359" spans="2:51" s="14" customFormat="1" ht="11.25">
      <c r="B359" s="215"/>
      <c r="C359" s="216"/>
      <c r="D359" s="206" t="s">
        <v>142</v>
      </c>
      <c r="E359" s="217" t="s">
        <v>1</v>
      </c>
      <c r="F359" s="218" t="s">
        <v>418</v>
      </c>
      <c r="G359" s="216"/>
      <c r="H359" s="219">
        <v>1.5</v>
      </c>
      <c r="I359" s="220"/>
      <c r="J359" s="216"/>
      <c r="K359" s="216"/>
      <c r="L359" s="221"/>
      <c r="M359" s="222"/>
      <c r="N359" s="223"/>
      <c r="O359" s="223"/>
      <c r="P359" s="223"/>
      <c r="Q359" s="223"/>
      <c r="R359" s="223"/>
      <c r="S359" s="223"/>
      <c r="T359" s="224"/>
      <c r="AT359" s="225" t="s">
        <v>142</v>
      </c>
      <c r="AU359" s="225" t="s">
        <v>82</v>
      </c>
      <c r="AV359" s="14" t="s">
        <v>82</v>
      </c>
      <c r="AW359" s="14" t="s">
        <v>30</v>
      </c>
      <c r="AX359" s="14" t="s">
        <v>73</v>
      </c>
      <c r="AY359" s="225" t="s">
        <v>133</v>
      </c>
    </row>
    <row r="360" spans="2:51" s="15" customFormat="1" ht="11.25">
      <c r="B360" s="226"/>
      <c r="C360" s="227"/>
      <c r="D360" s="206" t="s">
        <v>142</v>
      </c>
      <c r="E360" s="228" t="s">
        <v>1</v>
      </c>
      <c r="F360" s="229" t="s">
        <v>144</v>
      </c>
      <c r="G360" s="227"/>
      <c r="H360" s="230">
        <v>1.5</v>
      </c>
      <c r="I360" s="231"/>
      <c r="J360" s="227"/>
      <c r="K360" s="227"/>
      <c r="L360" s="232"/>
      <c r="M360" s="233"/>
      <c r="N360" s="234"/>
      <c r="O360" s="234"/>
      <c r="P360" s="234"/>
      <c r="Q360" s="234"/>
      <c r="R360" s="234"/>
      <c r="S360" s="234"/>
      <c r="T360" s="235"/>
      <c r="AT360" s="236" t="s">
        <v>142</v>
      </c>
      <c r="AU360" s="236" t="s">
        <v>82</v>
      </c>
      <c r="AV360" s="15" t="s">
        <v>88</v>
      </c>
      <c r="AW360" s="15" t="s">
        <v>30</v>
      </c>
      <c r="AX360" s="15" t="s">
        <v>78</v>
      </c>
      <c r="AY360" s="236" t="s">
        <v>133</v>
      </c>
    </row>
    <row r="361" spans="1:65" s="2" customFormat="1" ht="44.25" customHeight="1">
      <c r="A361" s="34"/>
      <c r="B361" s="35"/>
      <c r="C361" s="186" t="s">
        <v>282</v>
      </c>
      <c r="D361" s="186" t="s">
        <v>135</v>
      </c>
      <c r="E361" s="187" t="s">
        <v>419</v>
      </c>
      <c r="F361" s="188" t="s">
        <v>420</v>
      </c>
      <c r="G361" s="189" t="s">
        <v>169</v>
      </c>
      <c r="H361" s="190">
        <v>1.225</v>
      </c>
      <c r="I361" s="191"/>
      <c r="J361" s="192">
        <f>ROUND(I361*H361,2)</f>
        <v>0</v>
      </c>
      <c r="K361" s="188" t="s">
        <v>139</v>
      </c>
      <c r="L361" s="39"/>
      <c r="M361" s="193" t="s">
        <v>1</v>
      </c>
      <c r="N361" s="194" t="s">
        <v>38</v>
      </c>
      <c r="O361" s="71"/>
      <c r="P361" s="195">
        <f>O361*H361</f>
        <v>0</v>
      </c>
      <c r="Q361" s="195">
        <v>0</v>
      </c>
      <c r="R361" s="195">
        <f>Q361*H361</f>
        <v>0</v>
      </c>
      <c r="S361" s="195">
        <v>0</v>
      </c>
      <c r="T361" s="196">
        <f>S361*H361</f>
        <v>0</v>
      </c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R361" s="197" t="s">
        <v>88</v>
      </c>
      <c r="AT361" s="197" t="s">
        <v>135</v>
      </c>
      <c r="AU361" s="197" t="s">
        <v>82</v>
      </c>
      <c r="AY361" s="17" t="s">
        <v>133</v>
      </c>
      <c r="BE361" s="198">
        <f>IF(N361="základní",J361,0)</f>
        <v>0</v>
      </c>
      <c r="BF361" s="198">
        <f>IF(N361="snížená",J361,0)</f>
        <v>0</v>
      </c>
      <c r="BG361" s="198">
        <f>IF(N361="zákl. přenesená",J361,0)</f>
        <v>0</v>
      </c>
      <c r="BH361" s="198">
        <f>IF(N361="sníž. přenesená",J361,0)</f>
        <v>0</v>
      </c>
      <c r="BI361" s="198">
        <f>IF(N361="nulová",J361,0)</f>
        <v>0</v>
      </c>
      <c r="BJ361" s="17" t="s">
        <v>78</v>
      </c>
      <c r="BK361" s="198">
        <f>ROUND(I361*H361,2)</f>
        <v>0</v>
      </c>
      <c r="BL361" s="17" t="s">
        <v>88</v>
      </c>
      <c r="BM361" s="197" t="s">
        <v>421</v>
      </c>
    </row>
    <row r="362" spans="1:47" s="2" customFormat="1" ht="11.25">
      <c r="A362" s="34"/>
      <c r="B362" s="35"/>
      <c r="C362" s="36"/>
      <c r="D362" s="199" t="s">
        <v>140</v>
      </c>
      <c r="E362" s="36"/>
      <c r="F362" s="200" t="s">
        <v>422</v>
      </c>
      <c r="G362" s="36"/>
      <c r="H362" s="36"/>
      <c r="I362" s="201"/>
      <c r="J362" s="36"/>
      <c r="K362" s="36"/>
      <c r="L362" s="39"/>
      <c r="M362" s="202"/>
      <c r="N362" s="203"/>
      <c r="O362" s="71"/>
      <c r="P362" s="71"/>
      <c r="Q362" s="71"/>
      <c r="R362" s="71"/>
      <c r="S362" s="71"/>
      <c r="T362" s="72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T362" s="17" t="s">
        <v>140</v>
      </c>
      <c r="AU362" s="17" t="s">
        <v>82</v>
      </c>
    </row>
    <row r="363" spans="2:51" s="13" customFormat="1" ht="11.25">
      <c r="B363" s="204"/>
      <c r="C363" s="205"/>
      <c r="D363" s="206" t="s">
        <v>142</v>
      </c>
      <c r="E363" s="207" t="s">
        <v>1</v>
      </c>
      <c r="F363" s="208" t="s">
        <v>423</v>
      </c>
      <c r="G363" s="205"/>
      <c r="H363" s="207" t="s">
        <v>1</v>
      </c>
      <c r="I363" s="209"/>
      <c r="J363" s="205"/>
      <c r="K363" s="205"/>
      <c r="L363" s="210"/>
      <c r="M363" s="211"/>
      <c r="N363" s="212"/>
      <c r="O363" s="212"/>
      <c r="P363" s="212"/>
      <c r="Q363" s="212"/>
      <c r="R363" s="212"/>
      <c r="S363" s="212"/>
      <c r="T363" s="213"/>
      <c r="AT363" s="214" t="s">
        <v>142</v>
      </c>
      <c r="AU363" s="214" t="s">
        <v>82</v>
      </c>
      <c r="AV363" s="13" t="s">
        <v>78</v>
      </c>
      <c r="AW363" s="13" t="s">
        <v>30</v>
      </c>
      <c r="AX363" s="13" t="s">
        <v>73</v>
      </c>
      <c r="AY363" s="214" t="s">
        <v>133</v>
      </c>
    </row>
    <row r="364" spans="2:51" s="14" customFormat="1" ht="11.25">
      <c r="B364" s="215"/>
      <c r="C364" s="216"/>
      <c r="D364" s="206" t="s">
        <v>142</v>
      </c>
      <c r="E364" s="217" t="s">
        <v>1</v>
      </c>
      <c r="F364" s="218" t="s">
        <v>424</v>
      </c>
      <c r="G364" s="216"/>
      <c r="H364" s="219">
        <v>1.225</v>
      </c>
      <c r="I364" s="220"/>
      <c r="J364" s="216"/>
      <c r="K364" s="216"/>
      <c r="L364" s="221"/>
      <c r="M364" s="222"/>
      <c r="N364" s="223"/>
      <c r="O364" s="223"/>
      <c r="P364" s="223"/>
      <c r="Q364" s="223"/>
      <c r="R364" s="223"/>
      <c r="S364" s="223"/>
      <c r="T364" s="224"/>
      <c r="AT364" s="225" t="s">
        <v>142</v>
      </c>
      <c r="AU364" s="225" t="s">
        <v>82</v>
      </c>
      <c r="AV364" s="14" t="s">
        <v>82</v>
      </c>
      <c r="AW364" s="14" t="s">
        <v>30</v>
      </c>
      <c r="AX364" s="14" t="s">
        <v>73</v>
      </c>
      <c r="AY364" s="225" t="s">
        <v>133</v>
      </c>
    </row>
    <row r="365" spans="2:51" s="15" customFormat="1" ht="11.25">
      <c r="B365" s="226"/>
      <c r="C365" s="227"/>
      <c r="D365" s="206" t="s">
        <v>142</v>
      </c>
      <c r="E365" s="228" t="s">
        <v>1</v>
      </c>
      <c r="F365" s="229" t="s">
        <v>144</v>
      </c>
      <c r="G365" s="227"/>
      <c r="H365" s="230">
        <v>1.225</v>
      </c>
      <c r="I365" s="231"/>
      <c r="J365" s="227"/>
      <c r="K365" s="227"/>
      <c r="L365" s="232"/>
      <c r="M365" s="233"/>
      <c r="N365" s="234"/>
      <c r="O365" s="234"/>
      <c r="P365" s="234"/>
      <c r="Q365" s="234"/>
      <c r="R365" s="234"/>
      <c r="S365" s="234"/>
      <c r="T365" s="235"/>
      <c r="AT365" s="236" t="s">
        <v>142</v>
      </c>
      <c r="AU365" s="236" t="s">
        <v>82</v>
      </c>
      <c r="AV365" s="15" t="s">
        <v>88</v>
      </c>
      <c r="AW365" s="15" t="s">
        <v>30</v>
      </c>
      <c r="AX365" s="15" t="s">
        <v>78</v>
      </c>
      <c r="AY365" s="236" t="s">
        <v>133</v>
      </c>
    </row>
    <row r="366" spans="1:65" s="2" customFormat="1" ht="44.25" customHeight="1">
      <c r="A366" s="34"/>
      <c r="B366" s="35"/>
      <c r="C366" s="186" t="s">
        <v>425</v>
      </c>
      <c r="D366" s="186" t="s">
        <v>135</v>
      </c>
      <c r="E366" s="187" t="s">
        <v>426</v>
      </c>
      <c r="F366" s="188" t="s">
        <v>427</v>
      </c>
      <c r="G366" s="189" t="s">
        <v>169</v>
      </c>
      <c r="H366" s="190">
        <v>7.88</v>
      </c>
      <c r="I366" s="191"/>
      <c r="J366" s="192">
        <f>ROUND(I366*H366,2)</f>
        <v>0</v>
      </c>
      <c r="K366" s="188" t="s">
        <v>139</v>
      </c>
      <c r="L366" s="39"/>
      <c r="M366" s="193" t="s">
        <v>1</v>
      </c>
      <c r="N366" s="194" t="s">
        <v>38</v>
      </c>
      <c r="O366" s="71"/>
      <c r="P366" s="195">
        <f>O366*H366</f>
        <v>0</v>
      </c>
      <c r="Q366" s="195">
        <v>0</v>
      </c>
      <c r="R366" s="195">
        <f>Q366*H366</f>
        <v>0</v>
      </c>
      <c r="S366" s="195">
        <v>0</v>
      </c>
      <c r="T366" s="196">
        <f>S366*H366</f>
        <v>0</v>
      </c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R366" s="197" t="s">
        <v>88</v>
      </c>
      <c r="AT366" s="197" t="s">
        <v>135</v>
      </c>
      <c r="AU366" s="197" t="s">
        <v>82</v>
      </c>
      <c r="AY366" s="17" t="s">
        <v>133</v>
      </c>
      <c r="BE366" s="198">
        <f>IF(N366="základní",J366,0)</f>
        <v>0</v>
      </c>
      <c r="BF366" s="198">
        <f>IF(N366="snížená",J366,0)</f>
        <v>0</v>
      </c>
      <c r="BG366" s="198">
        <f>IF(N366="zákl. přenesená",J366,0)</f>
        <v>0</v>
      </c>
      <c r="BH366" s="198">
        <f>IF(N366="sníž. přenesená",J366,0)</f>
        <v>0</v>
      </c>
      <c r="BI366" s="198">
        <f>IF(N366="nulová",J366,0)</f>
        <v>0</v>
      </c>
      <c r="BJ366" s="17" t="s">
        <v>78</v>
      </c>
      <c r="BK366" s="198">
        <f>ROUND(I366*H366,2)</f>
        <v>0</v>
      </c>
      <c r="BL366" s="17" t="s">
        <v>88</v>
      </c>
      <c r="BM366" s="197" t="s">
        <v>428</v>
      </c>
    </row>
    <row r="367" spans="1:47" s="2" customFormat="1" ht="11.25">
      <c r="A367" s="34"/>
      <c r="B367" s="35"/>
      <c r="C367" s="36"/>
      <c r="D367" s="199" t="s">
        <v>140</v>
      </c>
      <c r="E367" s="36"/>
      <c r="F367" s="200" t="s">
        <v>429</v>
      </c>
      <c r="G367" s="36"/>
      <c r="H367" s="36"/>
      <c r="I367" s="201"/>
      <c r="J367" s="36"/>
      <c r="K367" s="36"/>
      <c r="L367" s="39"/>
      <c r="M367" s="202"/>
      <c r="N367" s="203"/>
      <c r="O367" s="71"/>
      <c r="P367" s="71"/>
      <c r="Q367" s="71"/>
      <c r="R367" s="71"/>
      <c r="S367" s="71"/>
      <c r="T367" s="72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T367" s="17" t="s">
        <v>140</v>
      </c>
      <c r="AU367" s="17" t="s">
        <v>82</v>
      </c>
    </row>
    <row r="368" spans="2:51" s="13" customFormat="1" ht="11.25">
      <c r="B368" s="204"/>
      <c r="C368" s="205"/>
      <c r="D368" s="206" t="s">
        <v>142</v>
      </c>
      <c r="E368" s="207" t="s">
        <v>1</v>
      </c>
      <c r="F368" s="208" t="s">
        <v>400</v>
      </c>
      <c r="G368" s="205"/>
      <c r="H368" s="207" t="s">
        <v>1</v>
      </c>
      <c r="I368" s="209"/>
      <c r="J368" s="205"/>
      <c r="K368" s="205"/>
      <c r="L368" s="210"/>
      <c r="M368" s="211"/>
      <c r="N368" s="212"/>
      <c r="O368" s="212"/>
      <c r="P368" s="212"/>
      <c r="Q368" s="212"/>
      <c r="R368" s="212"/>
      <c r="S368" s="212"/>
      <c r="T368" s="213"/>
      <c r="AT368" s="214" t="s">
        <v>142</v>
      </c>
      <c r="AU368" s="214" t="s">
        <v>82</v>
      </c>
      <c r="AV368" s="13" t="s">
        <v>78</v>
      </c>
      <c r="AW368" s="13" t="s">
        <v>30</v>
      </c>
      <c r="AX368" s="13" t="s">
        <v>73</v>
      </c>
      <c r="AY368" s="214" t="s">
        <v>133</v>
      </c>
    </row>
    <row r="369" spans="2:51" s="14" customFormat="1" ht="11.25">
      <c r="B369" s="215"/>
      <c r="C369" s="216"/>
      <c r="D369" s="206" t="s">
        <v>142</v>
      </c>
      <c r="E369" s="217" t="s">
        <v>1</v>
      </c>
      <c r="F369" s="218" t="s">
        <v>430</v>
      </c>
      <c r="G369" s="216"/>
      <c r="H369" s="219">
        <v>1.576</v>
      </c>
      <c r="I369" s="220"/>
      <c r="J369" s="216"/>
      <c r="K369" s="216"/>
      <c r="L369" s="221"/>
      <c r="M369" s="222"/>
      <c r="N369" s="223"/>
      <c r="O369" s="223"/>
      <c r="P369" s="223"/>
      <c r="Q369" s="223"/>
      <c r="R369" s="223"/>
      <c r="S369" s="223"/>
      <c r="T369" s="224"/>
      <c r="AT369" s="225" t="s">
        <v>142</v>
      </c>
      <c r="AU369" s="225" t="s">
        <v>82</v>
      </c>
      <c r="AV369" s="14" t="s">
        <v>82</v>
      </c>
      <c r="AW369" s="14" t="s">
        <v>30</v>
      </c>
      <c r="AX369" s="14" t="s">
        <v>73</v>
      </c>
      <c r="AY369" s="225" t="s">
        <v>133</v>
      </c>
    </row>
    <row r="370" spans="2:51" s="13" customFormat="1" ht="11.25">
      <c r="B370" s="204"/>
      <c r="C370" s="205"/>
      <c r="D370" s="206" t="s">
        <v>142</v>
      </c>
      <c r="E370" s="207" t="s">
        <v>1</v>
      </c>
      <c r="F370" s="208" t="s">
        <v>408</v>
      </c>
      <c r="G370" s="205"/>
      <c r="H370" s="207" t="s">
        <v>1</v>
      </c>
      <c r="I370" s="209"/>
      <c r="J370" s="205"/>
      <c r="K370" s="205"/>
      <c r="L370" s="210"/>
      <c r="M370" s="211"/>
      <c r="N370" s="212"/>
      <c r="O370" s="212"/>
      <c r="P370" s="212"/>
      <c r="Q370" s="212"/>
      <c r="R370" s="212"/>
      <c r="S370" s="212"/>
      <c r="T370" s="213"/>
      <c r="AT370" s="214" t="s">
        <v>142</v>
      </c>
      <c r="AU370" s="214" t="s">
        <v>82</v>
      </c>
      <c r="AV370" s="13" t="s">
        <v>78</v>
      </c>
      <c r="AW370" s="13" t="s">
        <v>30</v>
      </c>
      <c r="AX370" s="13" t="s">
        <v>73</v>
      </c>
      <c r="AY370" s="214" t="s">
        <v>133</v>
      </c>
    </row>
    <row r="371" spans="2:51" s="14" customFormat="1" ht="11.25">
      <c r="B371" s="215"/>
      <c r="C371" s="216"/>
      <c r="D371" s="206" t="s">
        <v>142</v>
      </c>
      <c r="E371" s="217" t="s">
        <v>1</v>
      </c>
      <c r="F371" s="218" t="s">
        <v>431</v>
      </c>
      <c r="G371" s="216"/>
      <c r="H371" s="219">
        <v>3.152</v>
      </c>
      <c r="I371" s="220"/>
      <c r="J371" s="216"/>
      <c r="K371" s="216"/>
      <c r="L371" s="221"/>
      <c r="M371" s="222"/>
      <c r="N371" s="223"/>
      <c r="O371" s="223"/>
      <c r="P371" s="223"/>
      <c r="Q371" s="223"/>
      <c r="R371" s="223"/>
      <c r="S371" s="223"/>
      <c r="T371" s="224"/>
      <c r="AT371" s="225" t="s">
        <v>142</v>
      </c>
      <c r="AU371" s="225" t="s">
        <v>82</v>
      </c>
      <c r="AV371" s="14" t="s">
        <v>82</v>
      </c>
      <c r="AW371" s="14" t="s">
        <v>30</v>
      </c>
      <c r="AX371" s="14" t="s">
        <v>73</v>
      </c>
      <c r="AY371" s="225" t="s">
        <v>133</v>
      </c>
    </row>
    <row r="372" spans="2:51" s="13" customFormat="1" ht="11.25">
      <c r="B372" s="204"/>
      <c r="C372" s="205"/>
      <c r="D372" s="206" t="s">
        <v>142</v>
      </c>
      <c r="E372" s="207" t="s">
        <v>1</v>
      </c>
      <c r="F372" s="208" t="s">
        <v>432</v>
      </c>
      <c r="G372" s="205"/>
      <c r="H372" s="207" t="s">
        <v>1</v>
      </c>
      <c r="I372" s="209"/>
      <c r="J372" s="205"/>
      <c r="K372" s="205"/>
      <c r="L372" s="210"/>
      <c r="M372" s="211"/>
      <c r="N372" s="212"/>
      <c r="O372" s="212"/>
      <c r="P372" s="212"/>
      <c r="Q372" s="212"/>
      <c r="R372" s="212"/>
      <c r="S372" s="212"/>
      <c r="T372" s="213"/>
      <c r="AT372" s="214" t="s">
        <v>142</v>
      </c>
      <c r="AU372" s="214" t="s">
        <v>82</v>
      </c>
      <c r="AV372" s="13" t="s">
        <v>78</v>
      </c>
      <c r="AW372" s="13" t="s">
        <v>30</v>
      </c>
      <c r="AX372" s="13" t="s">
        <v>73</v>
      </c>
      <c r="AY372" s="214" t="s">
        <v>133</v>
      </c>
    </row>
    <row r="373" spans="2:51" s="14" customFormat="1" ht="11.25">
      <c r="B373" s="215"/>
      <c r="C373" s="216"/>
      <c r="D373" s="206" t="s">
        <v>142</v>
      </c>
      <c r="E373" s="217" t="s">
        <v>1</v>
      </c>
      <c r="F373" s="218" t="s">
        <v>430</v>
      </c>
      <c r="G373" s="216"/>
      <c r="H373" s="219">
        <v>1.576</v>
      </c>
      <c r="I373" s="220"/>
      <c r="J373" s="216"/>
      <c r="K373" s="216"/>
      <c r="L373" s="221"/>
      <c r="M373" s="222"/>
      <c r="N373" s="223"/>
      <c r="O373" s="223"/>
      <c r="P373" s="223"/>
      <c r="Q373" s="223"/>
      <c r="R373" s="223"/>
      <c r="S373" s="223"/>
      <c r="T373" s="224"/>
      <c r="AT373" s="225" t="s">
        <v>142</v>
      </c>
      <c r="AU373" s="225" t="s">
        <v>82</v>
      </c>
      <c r="AV373" s="14" t="s">
        <v>82</v>
      </c>
      <c r="AW373" s="14" t="s">
        <v>30</v>
      </c>
      <c r="AX373" s="14" t="s">
        <v>73</v>
      </c>
      <c r="AY373" s="225" t="s">
        <v>133</v>
      </c>
    </row>
    <row r="374" spans="2:51" s="13" customFormat="1" ht="11.25">
      <c r="B374" s="204"/>
      <c r="C374" s="205"/>
      <c r="D374" s="206" t="s">
        <v>142</v>
      </c>
      <c r="E374" s="207" t="s">
        <v>1</v>
      </c>
      <c r="F374" s="208" t="s">
        <v>410</v>
      </c>
      <c r="G374" s="205"/>
      <c r="H374" s="207" t="s">
        <v>1</v>
      </c>
      <c r="I374" s="209"/>
      <c r="J374" s="205"/>
      <c r="K374" s="205"/>
      <c r="L374" s="210"/>
      <c r="M374" s="211"/>
      <c r="N374" s="212"/>
      <c r="O374" s="212"/>
      <c r="P374" s="212"/>
      <c r="Q374" s="212"/>
      <c r="R374" s="212"/>
      <c r="S374" s="212"/>
      <c r="T374" s="213"/>
      <c r="AT374" s="214" t="s">
        <v>142</v>
      </c>
      <c r="AU374" s="214" t="s">
        <v>82</v>
      </c>
      <c r="AV374" s="13" t="s">
        <v>78</v>
      </c>
      <c r="AW374" s="13" t="s">
        <v>30</v>
      </c>
      <c r="AX374" s="13" t="s">
        <v>73</v>
      </c>
      <c r="AY374" s="214" t="s">
        <v>133</v>
      </c>
    </row>
    <row r="375" spans="2:51" s="14" customFormat="1" ht="11.25">
      <c r="B375" s="215"/>
      <c r="C375" s="216"/>
      <c r="D375" s="206" t="s">
        <v>142</v>
      </c>
      <c r="E375" s="217" t="s">
        <v>1</v>
      </c>
      <c r="F375" s="218" t="s">
        <v>430</v>
      </c>
      <c r="G375" s="216"/>
      <c r="H375" s="219">
        <v>1.576</v>
      </c>
      <c r="I375" s="220"/>
      <c r="J375" s="216"/>
      <c r="K375" s="216"/>
      <c r="L375" s="221"/>
      <c r="M375" s="222"/>
      <c r="N375" s="223"/>
      <c r="O375" s="223"/>
      <c r="P375" s="223"/>
      <c r="Q375" s="223"/>
      <c r="R375" s="223"/>
      <c r="S375" s="223"/>
      <c r="T375" s="224"/>
      <c r="AT375" s="225" t="s">
        <v>142</v>
      </c>
      <c r="AU375" s="225" t="s">
        <v>82</v>
      </c>
      <c r="AV375" s="14" t="s">
        <v>82</v>
      </c>
      <c r="AW375" s="14" t="s">
        <v>30</v>
      </c>
      <c r="AX375" s="14" t="s">
        <v>73</v>
      </c>
      <c r="AY375" s="225" t="s">
        <v>133</v>
      </c>
    </row>
    <row r="376" spans="2:51" s="15" customFormat="1" ht="11.25">
      <c r="B376" s="226"/>
      <c r="C376" s="227"/>
      <c r="D376" s="206" t="s">
        <v>142</v>
      </c>
      <c r="E376" s="228" t="s">
        <v>1</v>
      </c>
      <c r="F376" s="229" t="s">
        <v>144</v>
      </c>
      <c r="G376" s="227"/>
      <c r="H376" s="230">
        <v>7.880000000000001</v>
      </c>
      <c r="I376" s="231"/>
      <c r="J376" s="227"/>
      <c r="K376" s="227"/>
      <c r="L376" s="232"/>
      <c r="M376" s="233"/>
      <c r="N376" s="234"/>
      <c r="O376" s="234"/>
      <c r="P376" s="234"/>
      <c r="Q376" s="234"/>
      <c r="R376" s="234"/>
      <c r="S376" s="234"/>
      <c r="T376" s="235"/>
      <c r="AT376" s="236" t="s">
        <v>142</v>
      </c>
      <c r="AU376" s="236" t="s">
        <v>82</v>
      </c>
      <c r="AV376" s="15" t="s">
        <v>88</v>
      </c>
      <c r="AW376" s="15" t="s">
        <v>30</v>
      </c>
      <c r="AX376" s="15" t="s">
        <v>78</v>
      </c>
      <c r="AY376" s="236" t="s">
        <v>133</v>
      </c>
    </row>
    <row r="377" spans="1:65" s="2" customFormat="1" ht="49.15" customHeight="1">
      <c r="A377" s="34"/>
      <c r="B377" s="35"/>
      <c r="C377" s="186" t="s">
        <v>291</v>
      </c>
      <c r="D377" s="186" t="s">
        <v>135</v>
      </c>
      <c r="E377" s="187" t="s">
        <v>433</v>
      </c>
      <c r="F377" s="188" t="s">
        <v>434</v>
      </c>
      <c r="G377" s="189" t="s">
        <v>190</v>
      </c>
      <c r="H377" s="190">
        <v>3.6</v>
      </c>
      <c r="I377" s="191"/>
      <c r="J377" s="192">
        <f>ROUND(I377*H377,2)</f>
        <v>0</v>
      </c>
      <c r="K377" s="188" t="s">
        <v>139</v>
      </c>
      <c r="L377" s="39"/>
      <c r="M377" s="193" t="s">
        <v>1</v>
      </c>
      <c r="N377" s="194" t="s">
        <v>38</v>
      </c>
      <c r="O377" s="71"/>
      <c r="P377" s="195">
        <f>O377*H377</f>
        <v>0</v>
      </c>
      <c r="Q377" s="195">
        <v>0</v>
      </c>
      <c r="R377" s="195">
        <f>Q377*H377</f>
        <v>0</v>
      </c>
      <c r="S377" s="195">
        <v>0</v>
      </c>
      <c r="T377" s="196">
        <f>S377*H377</f>
        <v>0</v>
      </c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R377" s="197" t="s">
        <v>88</v>
      </c>
      <c r="AT377" s="197" t="s">
        <v>135</v>
      </c>
      <c r="AU377" s="197" t="s">
        <v>82</v>
      </c>
      <c r="AY377" s="17" t="s">
        <v>133</v>
      </c>
      <c r="BE377" s="198">
        <f>IF(N377="základní",J377,0)</f>
        <v>0</v>
      </c>
      <c r="BF377" s="198">
        <f>IF(N377="snížená",J377,0)</f>
        <v>0</v>
      </c>
      <c r="BG377" s="198">
        <f>IF(N377="zákl. přenesená",J377,0)</f>
        <v>0</v>
      </c>
      <c r="BH377" s="198">
        <f>IF(N377="sníž. přenesená",J377,0)</f>
        <v>0</v>
      </c>
      <c r="BI377" s="198">
        <f>IF(N377="nulová",J377,0)</f>
        <v>0</v>
      </c>
      <c r="BJ377" s="17" t="s">
        <v>78</v>
      </c>
      <c r="BK377" s="198">
        <f>ROUND(I377*H377,2)</f>
        <v>0</v>
      </c>
      <c r="BL377" s="17" t="s">
        <v>88</v>
      </c>
      <c r="BM377" s="197" t="s">
        <v>435</v>
      </c>
    </row>
    <row r="378" spans="1:47" s="2" customFormat="1" ht="11.25">
      <c r="A378" s="34"/>
      <c r="B378" s="35"/>
      <c r="C378" s="36"/>
      <c r="D378" s="199" t="s">
        <v>140</v>
      </c>
      <c r="E378" s="36"/>
      <c r="F378" s="200" t="s">
        <v>436</v>
      </c>
      <c r="G378" s="36"/>
      <c r="H378" s="36"/>
      <c r="I378" s="201"/>
      <c r="J378" s="36"/>
      <c r="K378" s="36"/>
      <c r="L378" s="39"/>
      <c r="M378" s="202"/>
      <c r="N378" s="203"/>
      <c r="O378" s="71"/>
      <c r="P378" s="71"/>
      <c r="Q378" s="71"/>
      <c r="R378" s="71"/>
      <c r="S378" s="71"/>
      <c r="T378" s="72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T378" s="17" t="s">
        <v>140</v>
      </c>
      <c r="AU378" s="17" t="s">
        <v>82</v>
      </c>
    </row>
    <row r="379" spans="2:51" s="13" customFormat="1" ht="11.25">
      <c r="B379" s="204"/>
      <c r="C379" s="205"/>
      <c r="D379" s="206" t="s">
        <v>142</v>
      </c>
      <c r="E379" s="207" t="s">
        <v>1</v>
      </c>
      <c r="F379" s="208" t="s">
        <v>437</v>
      </c>
      <c r="G379" s="205"/>
      <c r="H379" s="207" t="s">
        <v>1</v>
      </c>
      <c r="I379" s="209"/>
      <c r="J379" s="205"/>
      <c r="K379" s="205"/>
      <c r="L379" s="210"/>
      <c r="M379" s="211"/>
      <c r="N379" s="212"/>
      <c r="O379" s="212"/>
      <c r="P379" s="212"/>
      <c r="Q379" s="212"/>
      <c r="R379" s="212"/>
      <c r="S379" s="212"/>
      <c r="T379" s="213"/>
      <c r="AT379" s="214" t="s">
        <v>142</v>
      </c>
      <c r="AU379" s="214" t="s">
        <v>82</v>
      </c>
      <c r="AV379" s="13" t="s">
        <v>78</v>
      </c>
      <c r="AW379" s="13" t="s">
        <v>30</v>
      </c>
      <c r="AX379" s="13" t="s">
        <v>73</v>
      </c>
      <c r="AY379" s="214" t="s">
        <v>133</v>
      </c>
    </row>
    <row r="380" spans="2:51" s="14" customFormat="1" ht="11.25">
      <c r="B380" s="215"/>
      <c r="C380" s="216"/>
      <c r="D380" s="206" t="s">
        <v>142</v>
      </c>
      <c r="E380" s="217" t="s">
        <v>1</v>
      </c>
      <c r="F380" s="218" t="s">
        <v>438</v>
      </c>
      <c r="G380" s="216"/>
      <c r="H380" s="219">
        <v>3.6</v>
      </c>
      <c r="I380" s="220"/>
      <c r="J380" s="216"/>
      <c r="K380" s="216"/>
      <c r="L380" s="221"/>
      <c r="M380" s="222"/>
      <c r="N380" s="223"/>
      <c r="O380" s="223"/>
      <c r="P380" s="223"/>
      <c r="Q380" s="223"/>
      <c r="R380" s="223"/>
      <c r="S380" s="223"/>
      <c r="T380" s="224"/>
      <c r="AT380" s="225" t="s">
        <v>142</v>
      </c>
      <c r="AU380" s="225" t="s">
        <v>82</v>
      </c>
      <c r="AV380" s="14" t="s">
        <v>82</v>
      </c>
      <c r="AW380" s="14" t="s">
        <v>30</v>
      </c>
      <c r="AX380" s="14" t="s">
        <v>73</v>
      </c>
      <c r="AY380" s="225" t="s">
        <v>133</v>
      </c>
    </row>
    <row r="381" spans="2:51" s="15" customFormat="1" ht="11.25">
      <c r="B381" s="226"/>
      <c r="C381" s="227"/>
      <c r="D381" s="206" t="s">
        <v>142</v>
      </c>
      <c r="E381" s="228" t="s">
        <v>1</v>
      </c>
      <c r="F381" s="229" t="s">
        <v>144</v>
      </c>
      <c r="G381" s="227"/>
      <c r="H381" s="230">
        <v>3.6</v>
      </c>
      <c r="I381" s="231"/>
      <c r="J381" s="227"/>
      <c r="K381" s="227"/>
      <c r="L381" s="232"/>
      <c r="M381" s="233"/>
      <c r="N381" s="234"/>
      <c r="O381" s="234"/>
      <c r="P381" s="234"/>
      <c r="Q381" s="234"/>
      <c r="R381" s="234"/>
      <c r="S381" s="234"/>
      <c r="T381" s="235"/>
      <c r="AT381" s="236" t="s">
        <v>142</v>
      </c>
      <c r="AU381" s="236" t="s">
        <v>82</v>
      </c>
      <c r="AV381" s="15" t="s">
        <v>88</v>
      </c>
      <c r="AW381" s="15" t="s">
        <v>30</v>
      </c>
      <c r="AX381" s="15" t="s">
        <v>78</v>
      </c>
      <c r="AY381" s="236" t="s">
        <v>133</v>
      </c>
    </row>
    <row r="382" spans="1:65" s="2" customFormat="1" ht="37.9" customHeight="1">
      <c r="A382" s="34"/>
      <c r="B382" s="35"/>
      <c r="C382" s="186" t="s">
        <v>439</v>
      </c>
      <c r="D382" s="186" t="s">
        <v>135</v>
      </c>
      <c r="E382" s="187" t="s">
        <v>440</v>
      </c>
      <c r="F382" s="188" t="s">
        <v>441</v>
      </c>
      <c r="G382" s="189" t="s">
        <v>169</v>
      </c>
      <c r="H382" s="190">
        <v>18.525</v>
      </c>
      <c r="I382" s="191"/>
      <c r="J382" s="192">
        <f>ROUND(I382*H382,2)</f>
        <v>0</v>
      </c>
      <c r="K382" s="188" t="s">
        <v>139</v>
      </c>
      <c r="L382" s="39"/>
      <c r="M382" s="193" t="s">
        <v>1</v>
      </c>
      <c r="N382" s="194" t="s">
        <v>38</v>
      </c>
      <c r="O382" s="71"/>
      <c r="P382" s="195">
        <f>O382*H382</f>
        <v>0</v>
      </c>
      <c r="Q382" s="195">
        <v>0</v>
      </c>
      <c r="R382" s="195">
        <f>Q382*H382</f>
        <v>0</v>
      </c>
      <c r="S382" s="195">
        <v>0</v>
      </c>
      <c r="T382" s="196">
        <f>S382*H382</f>
        <v>0</v>
      </c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R382" s="197" t="s">
        <v>88</v>
      </c>
      <c r="AT382" s="197" t="s">
        <v>135</v>
      </c>
      <c r="AU382" s="197" t="s">
        <v>82</v>
      </c>
      <c r="AY382" s="17" t="s">
        <v>133</v>
      </c>
      <c r="BE382" s="198">
        <f>IF(N382="základní",J382,0)</f>
        <v>0</v>
      </c>
      <c r="BF382" s="198">
        <f>IF(N382="snížená",J382,0)</f>
        <v>0</v>
      </c>
      <c r="BG382" s="198">
        <f>IF(N382="zákl. přenesená",J382,0)</f>
        <v>0</v>
      </c>
      <c r="BH382" s="198">
        <f>IF(N382="sníž. přenesená",J382,0)</f>
        <v>0</v>
      </c>
      <c r="BI382" s="198">
        <f>IF(N382="nulová",J382,0)</f>
        <v>0</v>
      </c>
      <c r="BJ382" s="17" t="s">
        <v>78</v>
      </c>
      <c r="BK382" s="198">
        <f>ROUND(I382*H382,2)</f>
        <v>0</v>
      </c>
      <c r="BL382" s="17" t="s">
        <v>88</v>
      </c>
      <c r="BM382" s="197" t="s">
        <v>442</v>
      </c>
    </row>
    <row r="383" spans="1:47" s="2" customFormat="1" ht="11.25">
      <c r="A383" s="34"/>
      <c r="B383" s="35"/>
      <c r="C383" s="36"/>
      <c r="D383" s="199" t="s">
        <v>140</v>
      </c>
      <c r="E383" s="36"/>
      <c r="F383" s="200" t="s">
        <v>443</v>
      </c>
      <c r="G383" s="36"/>
      <c r="H383" s="36"/>
      <c r="I383" s="201"/>
      <c r="J383" s="36"/>
      <c r="K383" s="36"/>
      <c r="L383" s="39"/>
      <c r="M383" s="202"/>
      <c r="N383" s="203"/>
      <c r="O383" s="71"/>
      <c r="P383" s="71"/>
      <c r="Q383" s="71"/>
      <c r="R383" s="71"/>
      <c r="S383" s="71"/>
      <c r="T383" s="72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T383" s="17" t="s">
        <v>140</v>
      </c>
      <c r="AU383" s="17" t="s">
        <v>82</v>
      </c>
    </row>
    <row r="384" spans="2:51" s="13" customFormat="1" ht="11.25">
      <c r="B384" s="204"/>
      <c r="C384" s="205"/>
      <c r="D384" s="206" t="s">
        <v>142</v>
      </c>
      <c r="E384" s="207" t="s">
        <v>1</v>
      </c>
      <c r="F384" s="208" t="s">
        <v>444</v>
      </c>
      <c r="G384" s="205"/>
      <c r="H384" s="207" t="s">
        <v>1</v>
      </c>
      <c r="I384" s="209"/>
      <c r="J384" s="205"/>
      <c r="K384" s="205"/>
      <c r="L384" s="210"/>
      <c r="M384" s="211"/>
      <c r="N384" s="212"/>
      <c r="O384" s="212"/>
      <c r="P384" s="212"/>
      <c r="Q384" s="212"/>
      <c r="R384" s="212"/>
      <c r="S384" s="212"/>
      <c r="T384" s="213"/>
      <c r="AT384" s="214" t="s">
        <v>142</v>
      </c>
      <c r="AU384" s="214" t="s">
        <v>82</v>
      </c>
      <c r="AV384" s="13" t="s">
        <v>78</v>
      </c>
      <c r="AW384" s="13" t="s">
        <v>30</v>
      </c>
      <c r="AX384" s="13" t="s">
        <v>73</v>
      </c>
      <c r="AY384" s="214" t="s">
        <v>133</v>
      </c>
    </row>
    <row r="385" spans="2:51" s="14" customFormat="1" ht="11.25">
      <c r="B385" s="215"/>
      <c r="C385" s="216"/>
      <c r="D385" s="206" t="s">
        <v>142</v>
      </c>
      <c r="E385" s="217" t="s">
        <v>1</v>
      </c>
      <c r="F385" s="218" t="s">
        <v>445</v>
      </c>
      <c r="G385" s="216"/>
      <c r="H385" s="219">
        <v>16</v>
      </c>
      <c r="I385" s="220"/>
      <c r="J385" s="216"/>
      <c r="K385" s="216"/>
      <c r="L385" s="221"/>
      <c r="M385" s="222"/>
      <c r="N385" s="223"/>
      <c r="O385" s="223"/>
      <c r="P385" s="223"/>
      <c r="Q385" s="223"/>
      <c r="R385" s="223"/>
      <c r="S385" s="223"/>
      <c r="T385" s="224"/>
      <c r="AT385" s="225" t="s">
        <v>142</v>
      </c>
      <c r="AU385" s="225" t="s">
        <v>82</v>
      </c>
      <c r="AV385" s="14" t="s">
        <v>82</v>
      </c>
      <c r="AW385" s="14" t="s">
        <v>30</v>
      </c>
      <c r="AX385" s="14" t="s">
        <v>73</v>
      </c>
      <c r="AY385" s="225" t="s">
        <v>133</v>
      </c>
    </row>
    <row r="386" spans="2:51" s="14" customFormat="1" ht="11.25">
      <c r="B386" s="215"/>
      <c r="C386" s="216"/>
      <c r="D386" s="206" t="s">
        <v>142</v>
      </c>
      <c r="E386" s="217" t="s">
        <v>1</v>
      </c>
      <c r="F386" s="218" t="s">
        <v>446</v>
      </c>
      <c r="G386" s="216"/>
      <c r="H386" s="219">
        <v>2.525</v>
      </c>
      <c r="I386" s="220"/>
      <c r="J386" s="216"/>
      <c r="K386" s="216"/>
      <c r="L386" s="221"/>
      <c r="M386" s="222"/>
      <c r="N386" s="223"/>
      <c r="O386" s="223"/>
      <c r="P386" s="223"/>
      <c r="Q386" s="223"/>
      <c r="R386" s="223"/>
      <c r="S386" s="223"/>
      <c r="T386" s="224"/>
      <c r="AT386" s="225" t="s">
        <v>142</v>
      </c>
      <c r="AU386" s="225" t="s">
        <v>82</v>
      </c>
      <c r="AV386" s="14" t="s">
        <v>82</v>
      </c>
      <c r="AW386" s="14" t="s">
        <v>30</v>
      </c>
      <c r="AX386" s="14" t="s">
        <v>73</v>
      </c>
      <c r="AY386" s="225" t="s">
        <v>133</v>
      </c>
    </row>
    <row r="387" spans="2:51" s="15" customFormat="1" ht="11.25">
      <c r="B387" s="226"/>
      <c r="C387" s="227"/>
      <c r="D387" s="206" t="s">
        <v>142</v>
      </c>
      <c r="E387" s="228" t="s">
        <v>1</v>
      </c>
      <c r="F387" s="229" t="s">
        <v>144</v>
      </c>
      <c r="G387" s="227"/>
      <c r="H387" s="230">
        <v>18.525</v>
      </c>
      <c r="I387" s="231"/>
      <c r="J387" s="227"/>
      <c r="K387" s="227"/>
      <c r="L387" s="232"/>
      <c r="M387" s="233"/>
      <c r="N387" s="234"/>
      <c r="O387" s="234"/>
      <c r="P387" s="234"/>
      <c r="Q387" s="234"/>
      <c r="R387" s="234"/>
      <c r="S387" s="234"/>
      <c r="T387" s="235"/>
      <c r="AT387" s="236" t="s">
        <v>142</v>
      </c>
      <c r="AU387" s="236" t="s">
        <v>82</v>
      </c>
      <c r="AV387" s="15" t="s">
        <v>88</v>
      </c>
      <c r="AW387" s="15" t="s">
        <v>30</v>
      </c>
      <c r="AX387" s="15" t="s">
        <v>78</v>
      </c>
      <c r="AY387" s="236" t="s">
        <v>133</v>
      </c>
    </row>
    <row r="388" spans="1:65" s="2" customFormat="1" ht="24.2" customHeight="1">
      <c r="A388" s="34"/>
      <c r="B388" s="35"/>
      <c r="C388" s="186" t="s">
        <v>297</v>
      </c>
      <c r="D388" s="186" t="s">
        <v>135</v>
      </c>
      <c r="E388" s="187" t="s">
        <v>447</v>
      </c>
      <c r="F388" s="188" t="s">
        <v>448</v>
      </c>
      <c r="G388" s="189" t="s">
        <v>169</v>
      </c>
      <c r="H388" s="190">
        <v>13.23</v>
      </c>
      <c r="I388" s="191"/>
      <c r="J388" s="192">
        <f>ROUND(I388*H388,2)</f>
        <v>0</v>
      </c>
      <c r="K388" s="188" t="s">
        <v>139</v>
      </c>
      <c r="L388" s="39"/>
      <c r="M388" s="193" t="s">
        <v>1</v>
      </c>
      <c r="N388" s="194" t="s">
        <v>38</v>
      </c>
      <c r="O388" s="71"/>
      <c r="P388" s="195">
        <f>O388*H388</f>
        <v>0</v>
      </c>
      <c r="Q388" s="195">
        <v>0</v>
      </c>
      <c r="R388" s="195">
        <f>Q388*H388</f>
        <v>0</v>
      </c>
      <c r="S388" s="195">
        <v>0</v>
      </c>
      <c r="T388" s="196">
        <f>S388*H388</f>
        <v>0</v>
      </c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R388" s="197" t="s">
        <v>88</v>
      </c>
      <c r="AT388" s="197" t="s">
        <v>135</v>
      </c>
      <c r="AU388" s="197" t="s">
        <v>82</v>
      </c>
      <c r="AY388" s="17" t="s">
        <v>133</v>
      </c>
      <c r="BE388" s="198">
        <f>IF(N388="základní",J388,0)</f>
        <v>0</v>
      </c>
      <c r="BF388" s="198">
        <f>IF(N388="snížená",J388,0)</f>
        <v>0</v>
      </c>
      <c r="BG388" s="198">
        <f>IF(N388="zákl. přenesená",J388,0)</f>
        <v>0</v>
      </c>
      <c r="BH388" s="198">
        <f>IF(N388="sníž. přenesená",J388,0)</f>
        <v>0</v>
      </c>
      <c r="BI388" s="198">
        <f>IF(N388="nulová",J388,0)</f>
        <v>0</v>
      </c>
      <c r="BJ388" s="17" t="s">
        <v>78</v>
      </c>
      <c r="BK388" s="198">
        <f>ROUND(I388*H388,2)</f>
        <v>0</v>
      </c>
      <c r="BL388" s="17" t="s">
        <v>88</v>
      </c>
      <c r="BM388" s="197" t="s">
        <v>449</v>
      </c>
    </row>
    <row r="389" spans="1:47" s="2" customFormat="1" ht="11.25">
      <c r="A389" s="34"/>
      <c r="B389" s="35"/>
      <c r="C389" s="36"/>
      <c r="D389" s="199" t="s">
        <v>140</v>
      </c>
      <c r="E389" s="36"/>
      <c r="F389" s="200" t="s">
        <v>450</v>
      </c>
      <c r="G389" s="36"/>
      <c r="H389" s="36"/>
      <c r="I389" s="201"/>
      <c r="J389" s="36"/>
      <c r="K389" s="36"/>
      <c r="L389" s="39"/>
      <c r="M389" s="202"/>
      <c r="N389" s="203"/>
      <c r="O389" s="71"/>
      <c r="P389" s="71"/>
      <c r="Q389" s="71"/>
      <c r="R389" s="71"/>
      <c r="S389" s="71"/>
      <c r="T389" s="72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T389" s="17" t="s">
        <v>140</v>
      </c>
      <c r="AU389" s="17" t="s">
        <v>82</v>
      </c>
    </row>
    <row r="390" spans="2:51" s="13" customFormat="1" ht="11.25">
      <c r="B390" s="204"/>
      <c r="C390" s="205"/>
      <c r="D390" s="206" t="s">
        <v>142</v>
      </c>
      <c r="E390" s="207" t="s">
        <v>1</v>
      </c>
      <c r="F390" s="208" t="s">
        <v>451</v>
      </c>
      <c r="G390" s="205"/>
      <c r="H390" s="207" t="s">
        <v>1</v>
      </c>
      <c r="I390" s="209"/>
      <c r="J390" s="205"/>
      <c r="K390" s="205"/>
      <c r="L390" s="210"/>
      <c r="M390" s="211"/>
      <c r="N390" s="212"/>
      <c r="O390" s="212"/>
      <c r="P390" s="212"/>
      <c r="Q390" s="212"/>
      <c r="R390" s="212"/>
      <c r="S390" s="212"/>
      <c r="T390" s="213"/>
      <c r="AT390" s="214" t="s">
        <v>142</v>
      </c>
      <c r="AU390" s="214" t="s">
        <v>82</v>
      </c>
      <c r="AV390" s="13" t="s">
        <v>78</v>
      </c>
      <c r="AW390" s="13" t="s">
        <v>30</v>
      </c>
      <c r="AX390" s="13" t="s">
        <v>73</v>
      </c>
      <c r="AY390" s="214" t="s">
        <v>133</v>
      </c>
    </row>
    <row r="391" spans="2:51" s="14" customFormat="1" ht="11.25">
      <c r="B391" s="215"/>
      <c r="C391" s="216"/>
      <c r="D391" s="206" t="s">
        <v>142</v>
      </c>
      <c r="E391" s="217" t="s">
        <v>1</v>
      </c>
      <c r="F391" s="218" t="s">
        <v>452</v>
      </c>
      <c r="G391" s="216"/>
      <c r="H391" s="219">
        <v>13.23</v>
      </c>
      <c r="I391" s="220"/>
      <c r="J391" s="216"/>
      <c r="K391" s="216"/>
      <c r="L391" s="221"/>
      <c r="M391" s="222"/>
      <c r="N391" s="223"/>
      <c r="O391" s="223"/>
      <c r="P391" s="223"/>
      <c r="Q391" s="223"/>
      <c r="R391" s="223"/>
      <c r="S391" s="223"/>
      <c r="T391" s="224"/>
      <c r="AT391" s="225" t="s">
        <v>142</v>
      </c>
      <c r="AU391" s="225" t="s">
        <v>82</v>
      </c>
      <c r="AV391" s="14" t="s">
        <v>82</v>
      </c>
      <c r="AW391" s="14" t="s">
        <v>30</v>
      </c>
      <c r="AX391" s="14" t="s">
        <v>73</v>
      </c>
      <c r="AY391" s="225" t="s">
        <v>133</v>
      </c>
    </row>
    <row r="392" spans="2:51" s="15" customFormat="1" ht="11.25">
      <c r="B392" s="226"/>
      <c r="C392" s="227"/>
      <c r="D392" s="206" t="s">
        <v>142</v>
      </c>
      <c r="E392" s="228" t="s">
        <v>1</v>
      </c>
      <c r="F392" s="229" t="s">
        <v>144</v>
      </c>
      <c r="G392" s="227"/>
      <c r="H392" s="230">
        <v>13.23</v>
      </c>
      <c r="I392" s="231"/>
      <c r="J392" s="227"/>
      <c r="K392" s="227"/>
      <c r="L392" s="232"/>
      <c r="M392" s="233"/>
      <c r="N392" s="234"/>
      <c r="O392" s="234"/>
      <c r="P392" s="234"/>
      <c r="Q392" s="234"/>
      <c r="R392" s="234"/>
      <c r="S392" s="234"/>
      <c r="T392" s="235"/>
      <c r="AT392" s="236" t="s">
        <v>142</v>
      </c>
      <c r="AU392" s="236" t="s">
        <v>82</v>
      </c>
      <c r="AV392" s="15" t="s">
        <v>88</v>
      </c>
      <c r="AW392" s="15" t="s">
        <v>30</v>
      </c>
      <c r="AX392" s="15" t="s">
        <v>78</v>
      </c>
      <c r="AY392" s="236" t="s">
        <v>133</v>
      </c>
    </row>
    <row r="393" spans="1:65" s="2" customFormat="1" ht="37.9" customHeight="1">
      <c r="A393" s="34"/>
      <c r="B393" s="35"/>
      <c r="C393" s="186" t="s">
        <v>453</v>
      </c>
      <c r="D393" s="186" t="s">
        <v>135</v>
      </c>
      <c r="E393" s="187" t="s">
        <v>454</v>
      </c>
      <c r="F393" s="188" t="s">
        <v>455</v>
      </c>
      <c r="G393" s="189" t="s">
        <v>169</v>
      </c>
      <c r="H393" s="190">
        <v>13.23</v>
      </c>
      <c r="I393" s="191"/>
      <c r="J393" s="192">
        <f>ROUND(I393*H393,2)</f>
        <v>0</v>
      </c>
      <c r="K393" s="188" t="s">
        <v>139</v>
      </c>
      <c r="L393" s="39"/>
      <c r="M393" s="193" t="s">
        <v>1</v>
      </c>
      <c r="N393" s="194" t="s">
        <v>38</v>
      </c>
      <c r="O393" s="71"/>
      <c r="P393" s="195">
        <f>O393*H393</f>
        <v>0</v>
      </c>
      <c r="Q393" s="195">
        <v>0</v>
      </c>
      <c r="R393" s="195">
        <f>Q393*H393</f>
        <v>0</v>
      </c>
      <c r="S393" s="195">
        <v>0</v>
      </c>
      <c r="T393" s="196">
        <f>S393*H393</f>
        <v>0</v>
      </c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R393" s="197" t="s">
        <v>88</v>
      </c>
      <c r="AT393" s="197" t="s">
        <v>135</v>
      </c>
      <c r="AU393" s="197" t="s">
        <v>82</v>
      </c>
      <c r="AY393" s="17" t="s">
        <v>133</v>
      </c>
      <c r="BE393" s="198">
        <f>IF(N393="základní",J393,0)</f>
        <v>0</v>
      </c>
      <c r="BF393" s="198">
        <f>IF(N393="snížená",J393,0)</f>
        <v>0</v>
      </c>
      <c r="BG393" s="198">
        <f>IF(N393="zákl. přenesená",J393,0)</f>
        <v>0</v>
      </c>
      <c r="BH393" s="198">
        <f>IF(N393="sníž. přenesená",J393,0)</f>
        <v>0</v>
      </c>
      <c r="BI393" s="198">
        <f>IF(N393="nulová",J393,0)</f>
        <v>0</v>
      </c>
      <c r="BJ393" s="17" t="s">
        <v>78</v>
      </c>
      <c r="BK393" s="198">
        <f>ROUND(I393*H393,2)</f>
        <v>0</v>
      </c>
      <c r="BL393" s="17" t="s">
        <v>88</v>
      </c>
      <c r="BM393" s="197" t="s">
        <v>456</v>
      </c>
    </row>
    <row r="394" spans="1:47" s="2" customFormat="1" ht="11.25">
      <c r="A394" s="34"/>
      <c r="B394" s="35"/>
      <c r="C394" s="36"/>
      <c r="D394" s="199" t="s">
        <v>140</v>
      </c>
      <c r="E394" s="36"/>
      <c r="F394" s="200" t="s">
        <v>457</v>
      </c>
      <c r="G394" s="36"/>
      <c r="H394" s="36"/>
      <c r="I394" s="201"/>
      <c r="J394" s="36"/>
      <c r="K394" s="36"/>
      <c r="L394" s="39"/>
      <c r="M394" s="202"/>
      <c r="N394" s="203"/>
      <c r="O394" s="71"/>
      <c r="P394" s="71"/>
      <c r="Q394" s="71"/>
      <c r="R394" s="71"/>
      <c r="S394" s="71"/>
      <c r="T394" s="72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T394" s="17" t="s">
        <v>140</v>
      </c>
      <c r="AU394" s="17" t="s">
        <v>82</v>
      </c>
    </row>
    <row r="395" spans="2:51" s="13" customFormat="1" ht="11.25">
      <c r="B395" s="204"/>
      <c r="C395" s="205"/>
      <c r="D395" s="206" t="s">
        <v>142</v>
      </c>
      <c r="E395" s="207" t="s">
        <v>1</v>
      </c>
      <c r="F395" s="208" t="s">
        <v>408</v>
      </c>
      <c r="G395" s="205"/>
      <c r="H395" s="207" t="s">
        <v>1</v>
      </c>
      <c r="I395" s="209"/>
      <c r="J395" s="205"/>
      <c r="K395" s="205"/>
      <c r="L395" s="210"/>
      <c r="M395" s="211"/>
      <c r="N395" s="212"/>
      <c r="O395" s="212"/>
      <c r="P395" s="212"/>
      <c r="Q395" s="212"/>
      <c r="R395" s="212"/>
      <c r="S395" s="212"/>
      <c r="T395" s="213"/>
      <c r="AT395" s="214" t="s">
        <v>142</v>
      </c>
      <c r="AU395" s="214" t="s">
        <v>82</v>
      </c>
      <c r="AV395" s="13" t="s">
        <v>78</v>
      </c>
      <c r="AW395" s="13" t="s">
        <v>30</v>
      </c>
      <c r="AX395" s="13" t="s">
        <v>73</v>
      </c>
      <c r="AY395" s="214" t="s">
        <v>133</v>
      </c>
    </row>
    <row r="396" spans="2:51" s="14" customFormat="1" ht="11.25">
      <c r="B396" s="215"/>
      <c r="C396" s="216"/>
      <c r="D396" s="206" t="s">
        <v>142</v>
      </c>
      <c r="E396" s="217" t="s">
        <v>1</v>
      </c>
      <c r="F396" s="218" t="s">
        <v>458</v>
      </c>
      <c r="G396" s="216"/>
      <c r="H396" s="219">
        <v>9.555</v>
      </c>
      <c r="I396" s="220"/>
      <c r="J396" s="216"/>
      <c r="K396" s="216"/>
      <c r="L396" s="221"/>
      <c r="M396" s="222"/>
      <c r="N396" s="223"/>
      <c r="O396" s="223"/>
      <c r="P396" s="223"/>
      <c r="Q396" s="223"/>
      <c r="R396" s="223"/>
      <c r="S396" s="223"/>
      <c r="T396" s="224"/>
      <c r="AT396" s="225" t="s">
        <v>142</v>
      </c>
      <c r="AU396" s="225" t="s">
        <v>82</v>
      </c>
      <c r="AV396" s="14" t="s">
        <v>82</v>
      </c>
      <c r="AW396" s="14" t="s">
        <v>30</v>
      </c>
      <c r="AX396" s="14" t="s">
        <v>73</v>
      </c>
      <c r="AY396" s="225" t="s">
        <v>133</v>
      </c>
    </row>
    <row r="397" spans="2:51" s="13" customFormat="1" ht="11.25">
      <c r="B397" s="204"/>
      <c r="C397" s="205"/>
      <c r="D397" s="206" t="s">
        <v>142</v>
      </c>
      <c r="E397" s="207" t="s">
        <v>1</v>
      </c>
      <c r="F397" s="208" t="s">
        <v>432</v>
      </c>
      <c r="G397" s="205"/>
      <c r="H397" s="207" t="s">
        <v>1</v>
      </c>
      <c r="I397" s="209"/>
      <c r="J397" s="205"/>
      <c r="K397" s="205"/>
      <c r="L397" s="210"/>
      <c r="M397" s="211"/>
      <c r="N397" s="212"/>
      <c r="O397" s="212"/>
      <c r="P397" s="212"/>
      <c r="Q397" s="212"/>
      <c r="R397" s="212"/>
      <c r="S397" s="212"/>
      <c r="T397" s="213"/>
      <c r="AT397" s="214" t="s">
        <v>142</v>
      </c>
      <c r="AU397" s="214" t="s">
        <v>82</v>
      </c>
      <c r="AV397" s="13" t="s">
        <v>78</v>
      </c>
      <c r="AW397" s="13" t="s">
        <v>30</v>
      </c>
      <c r="AX397" s="13" t="s">
        <v>73</v>
      </c>
      <c r="AY397" s="214" t="s">
        <v>133</v>
      </c>
    </row>
    <row r="398" spans="2:51" s="14" customFormat="1" ht="11.25">
      <c r="B398" s="215"/>
      <c r="C398" s="216"/>
      <c r="D398" s="206" t="s">
        <v>142</v>
      </c>
      <c r="E398" s="217" t="s">
        <v>1</v>
      </c>
      <c r="F398" s="218" t="s">
        <v>459</v>
      </c>
      <c r="G398" s="216"/>
      <c r="H398" s="219">
        <v>3.675</v>
      </c>
      <c r="I398" s="220"/>
      <c r="J398" s="216"/>
      <c r="K398" s="216"/>
      <c r="L398" s="221"/>
      <c r="M398" s="222"/>
      <c r="N398" s="223"/>
      <c r="O398" s="223"/>
      <c r="P398" s="223"/>
      <c r="Q398" s="223"/>
      <c r="R398" s="223"/>
      <c r="S398" s="223"/>
      <c r="T398" s="224"/>
      <c r="AT398" s="225" t="s">
        <v>142</v>
      </c>
      <c r="AU398" s="225" t="s">
        <v>82</v>
      </c>
      <c r="AV398" s="14" t="s">
        <v>82</v>
      </c>
      <c r="AW398" s="14" t="s">
        <v>30</v>
      </c>
      <c r="AX398" s="14" t="s">
        <v>73</v>
      </c>
      <c r="AY398" s="225" t="s">
        <v>133</v>
      </c>
    </row>
    <row r="399" spans="2:51" s="15" customFormat="1" ht="11.25">
      <c r="B399" s="226"/>
      <c r="C399" s="227"/>
      <c r="D399" s="206" t="s">
        <v>142</v>
      </c>
      <c r="E399" s="228" t="s">
        <v>1</v>
      </c>
      <c r="F399" s="229" t="s">
        <v>144</v>
      </c>
      <c r="G399" s="227"/>
      <c r="H399" s="230">
        <v>13.23</v>
      </c>
      <c r="I399" s="231"/>
      <c r="J399" s="227"/>
      <c r="K399" s="227"/>
      <c r="L399" s="232"/>
      <c r="M399" s="233"/>
      <c r="N399" s="234"/>
      <c r="O399" s="234"/>
      <c r="P399" s="234"/>
      <c r="Q399" s="234"/>
      <c r="R399" s="234"/>
      <c r="S399" s="234"/>
      <c r="T399" s="235"/>
      <c r="AT399" s="236" t="s">
        <v>142</v>
      </c>
      <c r="AU399" s="236" t="s">
        <v>82</v>
      </c>
      <c r="AV399" s="15" t="s">
        <v>88</v>
      </c>
      <c r="AW399" s="15" t="s">
        <v>30</v>
      </c>
      <c r="AX399" s="15" t="s">
        <v>78</v>
      </c>
      <c r="AY399" s="236" t="s">
        <v>133</v>
      </c>
    </row>
    <row r="400" spans="2:63" s="12" customFormat="1" ht="22.9" customHeight="1">
      <c r="B400" s="170"/>
      <c r="C400" s="171"/>
      <c r="D400" s="172" t="s">
        <v>72</v>
      </c>
      <c r="E400" s="184" t="s">
        <v>460</v>
      </c>
      <c r="F400" s="184" t="s">
        <v>461</v>
      </c>
      <c r="G400" s="171"/>
      <c r="H400" s="171"/>
      <c r="I400" s="174"/>
      <c r="J400" s="185">
        <f>BK400</f>
        <v>0</v>
      </c>
      <c r="K400" s="171"/>
      <c r="L400" s="176"/>
      <c r="M400" s="177"/>
      <c r="N400" s="178"/>
      <c r="O400" s="178"/>
      <c r="P400" s="179">
        <f>SUM(P401:P414)</f>
        <v>0</v>
      </c>
      <c r="Q400" s="178"/>
      <c r="R400" s="179">
        <f>SUM(R401:R414)</f>
        <v>0</v>
      </c>
      <c r="S400" s="178"/>
      <c r="T400" s="180">
        <f>SUM(T401:T414)</f>
        <v>0</v>
      </c>
      <c r="AR400" s="181" t="s">
        <v>78</v>
      </c>
      <c r="AT400" s="182" t="s">
        <v>72</v>
      </c>
      <c r="AU400" s="182" t="s">
        <v>78</v>
      </c>
      <c r="AY400" s="181" t="s">
        <v>133</v>
      </c>
      <c r="BK400" s="183">
        <f>SUM(BK401:BK414)</f>
        <v>0</v>
      </c>
    </row>
    <row r="401" spans="1:65" s="2" customFormat="1" ht="24.2" customHeight="1">
      <c r="A401" s="34"/>
      <c r="B401" s="35"/>
      <c r="C401" s="186" t="s">
        <v>304</v>
      </c>
      <c r="D401" s="186" t="s">
        <v>135</v>
      </c>
      <c r="E401" s="187" t="s">
        <v>462</v>
      </c>
      <c r="F401" s="188" t="s">
        <v>463</v>
      </c>
      <c r="G401" s="189" t="s">
        <v>162</v>
      </c>
      <c r="H401" s="190">
        <v>8.019</v>
      </c>
      <c r="I401" s="191"/>
      <c r="J401" s="192">
        <f>ROUND(I401*H401,2)</f>
        <v>0</v>
      </c>
      <c r="K401" s="188" t="s">
        <v>139</v>
      </c>
      <c r="L401" s="39"/>
      <c r="M401" s="193" t="s">
        <v>1</v>
      </c>
      <c r="N401" s="194" t="s">
        <v>38</v>
      </c>
      <c r="O401" s="71"/>
      <c r="P401" s="195">
        <f>O401*H401</f>
        <v>0</v>
      </c>
      <c r="Q401" s="195">
        <v>0</v>
      </c>
      <c r="R401" s="195">
        <f>Q401*H401</f>
        <v>0</v>
      </c>
      <c r="S401" s="195">
        <v>0</v>
      </c>
      <c r="T401" s="196">
        <f>S401*H401</f>
        <v>0</v>
      </c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R401" s="197" t="s">
        <v>88</v>
      </c>
      <c r="AT401" s="197" t="s">
        <v>135</v>
      </c>
      <c r="AU401" s="197" t="s">
        <v>82</v>
      </c>
      <c r="AY401" s="17" t="s">
        <v>133</v>
      </c>
      <c r="BE401" s="198">
        <f>IF(N401="základní",J401,0)</f>
        <v>0</v>
      </c>
      <c r="BF401" s="198">
        <f>IF(N401="snížená",J401,0)</f>
        <v>0</v>
      </c>
      <c r="BG401" s="198">
        <f>IF(N401="zákl. přenesená",J401,0)</f>
        <v>0</v>
      </c>
      <c r="BH401" s="198">
        <f>IF(N401="sníž. přenesená",J401,0)</f>
        <v>0</v>
      </c>
      <c r="BI401" s="198">
        <f>IF(N401="nulová",J401,0)</f>
        <v>0</v>
      </c>
      <c r="BJ401" s="17" t="s">
        <v>78</v>
      </c>
      <c r="BK401" s="198">
        <f>ROUND(I401*H401,2)</f>
        <v>0</v>
      </c>
      <c r="BL401" s="17" t="s">
        <v>88</v>
      </c>
      <c r="BM401" s="197" t="s">
        <v>464</v>
      </c>
    </row>
    <row r="402" spans="1:47" s="2" customFormat="1" ht="11.25">
      <c r="A402" s="34"/>
      <c r="B402" s="35"/>
      <c r="C402" s="36"/>
      <c r="D402" s="199" t="s">
        <v>140</v>
      </c>
      <c r="E402" s="36"/>
      <c r="F402" s="200" t="s">
        <v>465</v>
      </c>
      <c r="G402" s="36"/>
      <c r="H402" s="36"/>
      <c r="I402" s="201"/>
      <c r="J402" s="36"/>
      <c r="K402" s="36"/>
      <c r="L402" s="39"/>
      <c r="M402" s="202"/>
      <c r="N402" s="203"/>
      <c r="O402" s="71"/>
      <c r="P402" s="71"/>
      <c r="Q402" s="71"/>
      <c r="R402" s="71"/>
      <c r="S402" s="71"/>
      <c r="T402" s="72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T402" s="17" t="s">
        <v>140</v>
      </c>
      <c r="AU402" s="17" t="s">
        <v>82</v>
      </c>
    </row>
    <row r="403" spans="1:65" s="2" customFormat="1" ht="37.9" customHeight="1">
      <c r="A403" s="34"/>
      <c r="B403" s="35"/>
      <c r="C403" s="186" t="s">
        <v>466</v>
      </c>
      <c r="D403" s="186" t="s">
        <v>135</v>
      </c>
      <c r="E403" s="187" t="s">
        <v>467</v>
      </c>
      <c r="F403" s="188" t="s">
        <v>468</v>
      </c>
      <c r="G403" s="189" t="s">
        <v>162</v>
      </c>
      <c r="H403" s="190">
        <v>8.019</v>
      </c>
      <c r="I403" s="191"/>
      <c r="J403" s="192">
        <f>ROUND(I403*H403,2)</f>
        <v>0</v>
      </c>
      <c r="K403" s="188" t="s">
        <v>139</v>
      </c>
      <c r="L403" s="39"/>
      <c r="M403" s="193" t="s">
        <v>1</v>
      </c>
      <c r="N403" s="194" t="s">
        <v>38</v>
      </c>
      <c r="O403" s="71"/>
      <c r="P403" s="195">
        <f>O403*H403</f>
        <v>0</v>
      </c>
      <c r="Q403" s="195">
        <v>0</v>
      </c>
      <c r="R403" s="195">
        <f>Q403*H403</f>
        <v>0</v>
      </c>
      <c r="S403" s="195">
        <v>0</v>
      </c>
      <c r="T403" s="196">
        <f>S403*H403</f>
        <v>0</v>
      </c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R403" s="197" t="s">
        <v>88</v>
      </c>
      <c r="AT403" s="197" t="s">
        <v>135</v>
      </c>
      <c r="AU403" s="197" t="s">
        <v>82</v>
      </c>
      <c r="AY403" s="17" t="s">
        <v>133</v>
      </c>
      <c r="BE403" s="198">
        <f>IF(N403="základní",J403,0)</f>
        <v>0</v>
      </c>
      <c r="BF403" s="198">
        <f>IF(N403="snížená",J403,0)</f>
        <v>0</v>
      </c>
      <c r="BG403" s="198">
        <f>IF(N403="zákl. přenesená",J403,0)</f>
        <v>0</v>
      </c>
      <c r="BH403" s="198">
        <f>IF(N403="sníž. přenesená",J403,0)</f>
        <v>0</v>
      </c>
      <c r="BI403" s="198">
        <f>IF(N403="nulová",J403,0)</f>
        <v>0</v>
      </c>
      <c r="BJ403" s="17" t="s">
        <v>78</v>
      </c>
      <c r="BK403" s="198">
        <f>ROUND(I403*H403,2)</f>
        <v>0</v>
      </c>
      <c r="BL403" s="17" t="s">
        <v>88</v>
      </c>
      <c r="BM403" s="197" t="s">
        <v>469</v>
      </c>
    </row>
    <row r="404" spans="1:47" s="2" customFormat="1" ht="11.25">
      <c r="A404" s="34"/>
      <c r="B404" s="35"/>
      <c r="C404" s="36"/>
      <c r="D404" s="199" t="s">
        <v>140</v>
      </c>
      <c r="E404" s="36"/>
      <c r="F404" s="200" t="s">
        <v>470</v>
      </c>
      <c r="G404" s="36"/>
      <c r="H404" s="36"/>
      <c r="I404" s="201"/>
      <c r="J404" s="36"/>
      <c r="K404" s="36"/>
      <c r="L404" s="39"/>
      <c r="M404" s="202"/>
      <c r="N404" s="203"/>
      <c r="O404" s="71"/>
      <c r="P404" s="71"/>
      <c r="Q404" s="71"/>
      <c r="R404" s="71"/>
      <c r="S404" s="71"/>
      <c r="T404" s="72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T404" s="17" t="s">
        <v>140</v>
      </c>
      <c r="AU404" s="17" t="s">
        <v>82</v>
      </c>
    </row>
    <row r="405" spans="1:65" s="2" customFormat="1" ht="33" customHeight="1">
      <c r="A405" s="34"/>
      <c r="B405" s="35"/>
      <c r="C405" s="186" t="s">
        <v>310</v>
      </c>
      <c r="D405" s="186" t="s">
        <v>135</v>
      </c>
      <c r="E405" s="187" t="s">
        <v>471</v>
      </c>
      <c r="F405" s="188" t="s">
        <v>472</v>
      </c>
      <c r="G405" s="189" t="s">
        <v>162</v>
      </c>
      <c r="H405" s="190">
        <v>8.019</v>
      </c>
      <c r="I405" s="191"/>
      <c r="J405" s="192">
        <f>ROUND(I405*H405,2)</f>
        <v>0</v>
      </c>
      <c r="K405" s="188" t="s">
        <v>139</v>
      </c>
      <c r="L405" s="39"/>
      <c r="M405" s="193" t="s">
        <v>1</v>
      </c>
      <c r="N405" s="194" t="s">
        <v>38</v>
      </c>
      <c r="O405" s="71"/>
      <c r="P405" s="195">
        <f>O405*H405</f>
        <v>0</v>
      </c>
      <c r="Q405" s="195">
        <v>0</v>
      </c>
      <c r="R405" s="195">
        <f>Q405*H405</f>
        <v>0</v>
      </c>
      <c r="S405" s="195">
        <v>0</v>
      </c>
      <c r="T405" s="196">
        <f>S405*H405</f>
        <v>0</v>
      </c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R405" s="197" t="s">
        <v>88</v>
      </c>
      <c r="AT405" s="197" t="s">
        <v>135</v>
      </c>
      <c r="AU405" s="197" t="s">
        <v>82</v>
      </c>
      <c r="AY405" s="17" t="s">
        <v>133</v>
      </c>
      <c r="BE405" s="198">
        <f>IF(N405="základní",J405,0)</f>
        <v>0</v>
      </c>
      <c r="BF405" s="198">
        <f>IF(N405="snížená",J405,0)</f>
        <v>0</v>
      </c>
      <c r="BG405" s="198">
        <f>IF(N405="zákl. přenesená",J405,0)</f>
        <v>0</v>
      </c>
      <c r="BH405" s="198">
        <f>IF(N405="sníž. přenesená",J405,0)</f>
        <v>0</v>
      </c>
      <c r="BI405" s="198">
        <f>IF(N405="nulová",J405,0)</f>
        <v>0</v>
      </c>
      <c r="BJ405" s="17" t="s">
        <v>78</v>
      </c>
      <c r="BK405" s="198">
        <f>ROUND(I405*H405,2)</f>
        <v>0</v>
      </c>
      <c r="BL405" s="17" t="s">
        <v>88</v>
      </c>
      <c r="BM405" s="197" t="s">
        <v>473</v>
      </c>
    </row>
    <row r="406" spans="1:47" s="2" customFormat="1" ht="11.25">
      <c r="A406" s="34"/>
      <c r="B406" s="35"/>
      <c r="C406" s="36"/>
      <c r="D406" s="199" t="s">
        <v>140</v>
      </c>
      <c r="E406" s="36"/>
      <c r="F406" s="200" t="s">
        <v>474</v>
      </c>
      <c r="G406" s="36"/>
      <c r="H406" s="36"/>
      <c r="I406" s="201"/>
      <c r="J406" s="36"/>
      <c r="K406" s="36"/>
      <c r="L406" s="39"/>
      <c r="M406" s="202"/>
      <c r="N406" s="203"/>
      <c r="O406" s="71"/>
      <c r="P406" s="71"/>
      <c r="Q406" s="71"/>
      <c r="R406" s="71"/>
      <c r="S406" s="71"/>
      <c r="T406" s="72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T406" s="17" t="s">
        <v>140</v>
      </c>
      <c r="AU406" s="17" t="s">
        <v>82</v>
      </c>
    </row>
    <row r="407" spans="1:65" s="2" customFormat="1" ht="44.25" customHeight="1">
      <c r="A407" s="34"/>
      <c r="B407" s="35"/>
      <c r="C407" s="186" t="s">
        <v>475</v>
      </c>
      <c r="D407" s="186" t="s">
        <v>135</v>
      </c>
      <c r="E407" s="187" t="s">
        <v>476</v>
      </c>
      <c r="F407" s="188" t="s">
        <v>477</v>
      </c>
      <c r="G407" s="189" t="s">
        <v>162</v>
      </c>
      <c r="H407" s="190">
        <v>80.19</v>
      </c>
      <c r="I407" s="191"/>
      <c r="J407" s="192">
        <f>ROUND(I407*H407,2)</f>
        <v>0</v>
      </c>
      <c r="K407" s="188" t="s">
        <v>139</v>
      </c>
      <c r="L407" s="39"/>
      <c r="M407" s="193" t="s">
        <v>1</v>
      </c>
      <c r="N407" s="194" t="s">
        <v>38</v>
      </c>
      <c r="O407" s="71"/>
      <c r="P407" s="195">
        <f>O407*H407</f>
        <v>0</v>
      </c>
      <c r="Q407" s="195">
        <v>0</v>
      </c>
      <c r="R407" s="195">
        <f>Q407*H407</f>
        <v>0</v>
      </c>
      <c r="S407" s="195">
        <v>0</v>
      </c>
      <c r="T407" s="196">
        <f>S407*H407</f>
        <v>0</v>
      </c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R407" s="197" t="s">
        <v>88</v>
      </c>
      <c r="AT407" s="197" t="s">
        <v>135</v>
      </c>
      <c r="AU407" s="197" t="s">
        <v>82</v>
      </c>
      <c r="AY407" s="17" t="s">
        <v>133</v>
      </c>
      <c r="BE407" s="198">
        <f>IF(N407="základní",J407,0)</f>
        <v>0</v>
      </c>
      <c r="BF407" s="198">
        <f>IF(N407="snížená",J407,0)</f>
        <v>0</v>
      </c>
      <c r="BG407" s="198">
        <f>IF(N407="zákl. přenesená",J407,0)</f>
        <v>0</v>
      </c>
      <c r="BH407" s="198">
        <f>IF(N407="sníž. přenesená",J407,0)</f>
        <v>0</v>
      </c>
      <c r="BI407" s="198">
        <f>IF(N407="nulová",J407,0)</f>
        <v>0</v>
      </c>
      <c r="BJ407" s="17" t="s">
        <v>78</v>
      </c>
      <c r="BK407" s="198">
        <f>ROUND(I407*H407,2)</f>
        <v>0</v>
      </c>
      <c r="BL407" s="17" t="s">
        <v>88</v>
      </c>
      <c r="BM407" s="197" t="s">
        <v>478</v>
      </c>
    </row>
    <row r="408" spans="1:47" s="2" customFormat="1" ht="11.25">
      <c r="A408" s="34"/>
      <c r="B408" s="35"/>
      <c r="C408" s="36"/>
      <c r="D408" s="199" t="s">
        <v>140</v>
      </c>
      <c r="E408" s="36"/>
      <c r="F408" s="200" t="s">
        <v>479</v>
      </c>
      <c r="G408" s="36"/>
      <c r="H408" s="36"/>
      <c r="I408" s="201"/>
      <c r="J408" s="36"/>
      <c r="K408" s="36"/>
      <c r="L408" s="39"/>
      <c r="M408" s="202"/>
      <c r="N408" s="203"/>
      <c r="O408" s="71"/>
      <c r="P408" s="71"/>
      <c r="Q408" s="71"/>
      <c r="R408" s="71"/>
      <c r="S408" s="71"/>
      <c r="T408" s="72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T408" s="17" t="s">
        <v>140</v>
      </c>
      <c r="AU408" s="17" t="s">
        <v>82</v>
      </c>
    </row>
    <row r="409" spans="2:51" s="14" customFormat="1" ht="11.25">
      <c r="B409" s="215"/>
      <c r="C409" s="216"/>
      <c r="D409" s="206" t="s">
        <v>142</v>
      </c>
      <c r="E409" s="217" t="s">
        <v>1</v>
      </c>
      <c r="F409" s="218" t="s">
        <v>480</v>
      </c>
      <c r="G409" s="216"/>
      <c r="H409" s="219">
        <v>80.19</v>
      </c>
      <c r="I409" s="220"/>
      <c r="J409" s="216"/>
      <c r="K409" s="216"/>
      <c r="L409" s="221"/>
      <c r="M409" s="222"/>
      <c r="N409" s="223"/>
      <c r="O409" s="223"/>
      <c r="P409" s="223"/>
      <c r="Q409" s="223"/>
      <c r="R409" s="223"/>
      <c r="S409" s="223"/>
      <c r="T409" s="224"/>
      <c r="AT409" s="225" t="s">
        <v>142</v>
      </c>
      <c r="AU409" s="225" t="s">
        <v>82</v>
      </c>
      <c r="AV409" s="14" t="s">
        <v>82</v>
      </c>
      <c r="AW409" s="14" t="s">
        <v>30</v>
      </c>
      <c r="AX409" s="14" t="s">
        <v>73</v>
      </c>
      <c r="AY409" s="225" t="s">
        <v>133</v>
      </c>
    </row>
    <row r="410" spans="2:51" s="15" customFormat="1" ht="11.25">
      <c r="B410" s="226"/>
      <c r="C410" s="227"/>
      <c r="D410" s="206" t="s">
        <v>142</v>
      </c>
      <c r="E410" s="228" t="s">
        <v>1</v>
      </c>
      <c r="F410" s="229" t="s">
        <v>144</v>
      </c>
      <c r="G410" s="227"/>
      <c r="H410" s="230">
        <v>80.19</v>
      </c>
      <c r="I410" s="231"/>
      <c r="J410" s="227"/>
      <c r="K410" s="227"/>
      <c r="L410" s="232"/>
      <c r="M410" s="233"/>
      <c r="N410" s="234"/>
      <c r="O410" s="234"/>
      <c r="P410" s="234"/>
      <c r="Q410" s="234"/>
      <c r="R410" s="234"/>
      <c r="S410" s="234"/>
      <c r="T410" s="235"/>
      <c r="AT410" s="236" t="s">
        <v>142</v>
      </c>
      <c r="AU410" s="236" t="s">
        <v>82</v>
      </c>
      <c r="AV410" s="15" t="s">
        <v>88</v>
      </c>
      <c r="AW410" s="15" t="s">
        <v>30</v>
      </c>
      <c r="AX410" s="15" t="s">
        <v>78</v>
      </c>
      <c r="AY410" s="236" t="s">
        <v>133</v>
      </c>
    </row>
    <row r="411" spans="1:65" s="2" customFormat="1" ht="44.25" customHeight="1">
      <c r="A411" s="34"/>
      <c r="B411" s="35"/>
      <c r="C411" s="186" t="s">
        <v>317</v>
      </c>
      <c r="D411" s="186" t="s">
        <v>135</v>
      </c>
      <c r="E411" s="187" t="s">
        <v>481</v>
      </c>
      <c r="F411" s="188" t="s">
        <v>482</v>
      </c>
      <c r="G411" s="189" t="s">
        <v>162</v>
      </c>
      <c r="H411" s="190">
        <v>8.019</v>
      </c>
      <c r="I411" s="191"/>
      <c r="J411" s="192">
        <f>ROUND(I411*H411,2)</f>
        <v>0</v>
      </c>
      <c r="K411" s="188" t="s">
        <v>139</v>
      </c>
      <c r="L411" s="39"/>
      <c r="M411" s="193" t="s">
        <v>1</v>
      </c>
      <c r="N411" s="194" t="s">
        <v>38</v>
      </c>
      <c r="O411" s="71"/>
      <c r="P411" s="195">
        <f>O411*H411</f>
        <v>0</v>
      </c>
      <c r="Q411" s="195">
        <v>0</v>
      </c>
      <c r="R411" s="195">
        <f>Q411*H411</f>
        <v>0</v>
      </c>
      <c r="S411" s="195">
        <v>0</v>
      </c>
      <c r="T411" s="196">
        <f>S411*H411</f>
        <v>0</v>
      </c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R411" s="197" t="s">
        <v>88</v>
      </c>
      <c r="AT411" s="197" t="s">
        <v>135</v>
      </c>
      <c r="AU411" s="197" t="s">
        <v>82</v>
      </c>
      <c r="AY411" s="17" t="s">
        <v>133</v>
      </c>
      <c r="BE411" s="198">
        <f>IF(N411="základní",J411,0)</f>
        <v>0</v>
      </c>
      <c r="BF411" s="198">
        <f>IF(N411="snížená",J411,0)</f>
        <v>0</v>
      </c>
      <c r="BG411" s="198">
        <f>IF(N411="zákl. přenesená",J411,0)</f>
        <v>0</v>
      </c>
      <c r="BH411" s="198">
        <f>IF(N411="sníž. přenesená",J411,0)</f>
        <v>0</v>
      </c>
      <c r="BI411" s="198">
        <f>IF(N411="nulová",J411,0)</f>
        <v>0</v>
      </c>
      <c r="BJ411" s="17" t="s">
        <v>78</v>
      </c>
      <c r="BK411" s="198">
        <f>ROUND(I411*H411,2)</f>
        <v>0</v>
      </c>
      <c r="BL411" s="17" t="s">
        <v>88</v>
      </c>
      <c r="BM411" s="197" t="s">
        <v>483</v>
      </c>
    </row>
    <row r="412" spans="1:47" s="2" customFormat="1" ht="11.25">
      <c r="A412" s="34"/>
      <c r="B412" s="35"/>
      <c r="C412" s="36"/>
      <c r="D412" s="199" t="s">
        <v>140</v>
      </c>
      <c r="E412" s="36"/>
      <c r="F412" s="200" t="s">
        <v>484</v>
      </c>
      <c r="G412" s="36"/>
      <c r="H412" s="36"/>
      <c r="I412" s="201"/>
      <c r="J412" s="36"/>
      <c r="K412" s="36"/>
      <c r="L412" s="39"/>
      <c r="M412" s="202"/>
      <c r="N412" s="203"/>
      <c r="O412" s="71"/>
      <c r="P412" s="71"/>
      <c r="Q412" s="71"/>
      <c r="R412" s="71"/>
      <c r="S412" s="71"/>
      <c r="T412" s="72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T412" s="17" t="s">
        <v>140</v>
      </c>
      <c r="AU412" s="17" t="s">
        <v>82</v>
      </c>
    </row>
    <row r="413" spans="1:65" s="2" customFormat="1" ht="24.2" customHeight="1">
      <c r="A413" s="34"/>
      <c r="B413" s="35"/>
      <c r="C413" s="186" t="s">
        <v>485</v>
      </c>
      <c r="D413" s="186" t="s">
        <v>135</v>
      </c>
      <c r="E413" s="187" t="s">
        <v>486</v>
      </c>
      <c r="F413" s="188" t="s">
        <v>487</v>
      </c>
      <c r="G413" s="189" t="s">
        <v>162</v>
      </c>
      <c r="H413" s="190">
        <v>8.019</v>
      </c>
      <c r="I413" s="191"/>
      <c r="J413" s="192">
        <f>ROUND(I413*H413,2)</f>
        <v>0</v>
      </c>
      <c r="K413" s="188" t="s">
        <v>139</v>
      </c>
      <c r="L413" s="39"/>
      <c r="M413" s="193" t="s">
        <v>1</v>
      </c>
      <c r="N413" s="194" t="s">
        <v>38</v>
      </c>
      <c r="O413" s="71"/>
      <c r="P413" s="195">
        <f>O413*H413</f>
        <v>0</v>
      </c>
      <c r="Q413" s="195">
        <v>0</v>
      </c>
      <c r="R413" s="195">
        <f>Q413*H413</f>
        <v>0</v>
      </c>
      <c r="S413" s="195">
        <v>0</v>
      </c>
      <c r="T413" s="196">
        <f>S413*H413</f>
        <v>0</v>
      </c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R413" s="197" t="s">
        <v>88</v>
      </c>
      <c r="AT413" s="197" t="s">
        <v>135</v>
      </c>
      <c r="AU413" s="197" t="s">
        <v>82</v>
      </c>
      <c r="AY413" s="17" t="s">
        <v>133</v>
      </c>
      <c r="BE413" s="198">
        <f>IF(N413="základní",J413,0)</f>
        <v>0</v>
      </c>
      <c r="BF413" s="198">
        <f>IF(N413="snížená",J413,0)</f>
        <v>0</v>
      </c>
      <c r="BG413" s="198">
        <f>IF(N413="zákl. přenesená",J413,0)</f>
        <v>0</v>
      </c>
      <c r="BH413" s="198">
        <f>IF(N413="sníž. přenesená",J413,0)</f>
        <v>0</v>
      </c>
      <c r="BI413" s="198">
        <f>IF(N413="nulová",J413,0)</f>
        <v>0</v>
      </c>
      <c r="BJ413" s="17" t="s">
        <v>78</v>
      </c>
      <c r="BK413" s="198">
        <f>ROUND(I413*H413,2)</f>
        <v>0</v>
      </c>
      <c r="BL413" s="17" t="s">
        <v>88</v>
      </c>
      <c r="BM413" s="197" t="s">
        <v>488</v>
      </c>
    </row>
    <row r="414" spans="1:47" s="2" customFormat="1" ht="11.25">
      <c r="A414" s="34"/>
      <c r="B414" s="35"/>
      <c r="C414" s="36"/>
      <c r="D414" s="199" t="s">
        <v>140</v>
      </c>
      <c r="E414" s="36"/>
      <c r="F414" s="200" t="s">
        <v>489</v>
      </c>
      <c r="G414" s="36"/>
      <c r="H414" s="36"/>
      <c r="I414" s="201"/>
      <c r="J414" s="36"/>
      <c r="K414" s="36"/>
      <c r="L414" s="39"/>
      <c r="M414" s="202"/>
      <c r="N414" s="203"/>
      <c r="O414" s="71"/>
      <c r="P414" s="71"/>
      <c r="Q414" s="71"/>
      <c r="R414" s="71"/>
      <c r="S414" s="71"/>
      <c r="T414" s="72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T414" s="17" t="s">
        <v>140</v>
      </c>
      <c r="AU414" s="17" t="s">
        <v>82</v>
      </c>
    </row>
    <row r="415" spans="2:63" s="12" customFormat="1" ht="22.9" customHeight="1">
      <c r="B415" s="170"/>
      <c r="C415" s="171"/>
      <c r="D415" s="172" t="s">
        <v>72</v>
      </c>
      <c r="E415" s="184" t="s">
        <v>490</v>
      </c>
      <c r="F415" s="184" t="s">
        <v>491</v>
      </c>
      <c r="G415" s="171"/>
      <c r="H415" s="171"/>
      <c r="I415" s="174"/>
      <c r="J415" s="185">
        <f>BK415</f>
        <v>0</v>
      </c>
      <c r="K415" s="171"/>
      <c r="L415" s="176"/>
      <c r="M415" s="177"/>
      <c r="N415" s="178"/>
      <c r="O415" s="178"/>
      <c r="P415" s="179">
        <f>SUM(P416:P417)</f>
        <v>0</v>
      </c>
      <c r="Q415" s="178"/>
      <c r="R415" s="179">
        <f>SUM(R416:R417)</f>
        <v>0</v>
      </c>
      <c r="S415" s="178"/>
      <c r="T415" s="180">
        <f>SUM(T416:T417)</f>
        <v>0</v>
      </c>
      <c r="AR415" s="181" t="s">
        <v>78</v>
      </c>
      <c r="AT415" s="182" t="s">
        <v>72</v>
      </c>
      <c r="AU415" s="182" t="s">
        <v>78</v>
      </c>
      <c r="AY415" s="181" t="s">
        <v>133</v>
      </c>
      <c r="BK415" s="183">
        <f>SUM(BK416:BK417)</f>
        <v>0</v>
      </c>
    </row>
    <row r="416" spans="1:65" s="2" customFormat="1" ht="55.5" customHeight="1">
      <c r="A416" s="34"/>
      <c r="B416" s="35"/>
      <c r="C416" s="186" t="s">
        <v>321</v>
      </c>
      <c r="D416" s="186" t="s">
        <v>135</v>
      </c>
      <c r="E416" s="187" t="s">
        <v>492</v>
      </c>
      <c r="F416" s="188" t="s">
        <v>493</v>
      </c>
      <c r="G416" s="189" t="s">
        <v>162</v>
      </c>
      <c r="H416" s="190">
        <v>8.987</v>
      </c>
      <c r="I416" s="191"/>
      <c r="J416" s="192">
        <f>ROUND(I416*H416,2)</f>
        <v>0</v>
      </c>
      <c r="K416" s="188" t="s">
        <v>139</v>
      </c>
      <c r="L416" s="39"/>
      <c r="M416" s="193" t="s">
        <v>1</v>
      </c>
      <c r="N416" s="194" t="s">
        <v>38</v>
      </c>
      <c r="O416" s="71"/>
      <c r="P416" s="195">
        <f>O416*H416</f>
        <v>0</v>
      </c>
      <c r="Q416" s="195">
        <v>0</v>
      </c>
      <c r="R416" s="195">
        <f>Q416*H416</f>
        <v>0</v>
      </c>
      <c r="S416" s="195">
        <v>0</v>
      </c>
      <c r="T416" s="196">
        <f>S416*H416</f>
        <v>0</v>
      </c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R416" s="197" t="s">
        <v>88</v>
      </c>
      <c r="AT416" s="197" t="s">
        <v>135</v>
      </c>
      <c r="AU416" s="197" t="s">
        <v>82</v>
      </c>
      <c r="AY416" s="17" t="s">
        <v>133</v>
      </c>
      <c r="BE416" s="198">
        <f>IF(N416="základní",J416,0)</f>
        <v>0</v>
      </c>
      <c r="BF416" s="198">
        <f>IF(N416="snížená",J416,0)</f>
        <v>0</v>
      </c>
      <c r="BG416" s="198">
        <f>IF(N416="zákl. přenesená",J416,0)</f>
        <v>0</v>
      </c>
      <c r="BH416" s="198">
        <f>IF(N416="sníž. přenesená",J416,0)</f>
        <v>0</v>
      </c>
      <c r="BI416" s="198">
        <f>IF(N416="nulová",J416,0)</f>
        <v>0</v>
      </c>
      <c r="BJ416" s="17" t="s">
        <v>78</v>
      </c>
      <c r="BK416" s="198">
        <f>ROUND(I416*H416,2)</f>
        <v>0</v>
      </c>
      <c r="BL416" s="17" t="s">
        <v>88</v>
      </c>
      <c r="BM416" s="197" t="s">
        <v>494</v>
      </c>
    </row>
    <row r="417" spans="1:47" s="2" customFormat="1" ht="11.25">
      <c r="A417" s="34"/>
      <c r="B417" s="35"/>
      <c r="C417" s="36"/>
      <c r="D417" s="199" t="s">
        <v>140</v>
      </c>
      <c r="E417" s="36"/>
      <c r="F417" s="200" t="s">
        <v>495</v>
      </c>
      <c r="G417" s="36"/>
      <c r="H417" s="36"/>
      <c r="I417" s="201"/>
      <c r="J417" s="36"/>
      <c r="K417" s="36"/>
      <c r="L417" s="39"/>
      <c r="M417" s="202"/>
      <c r="N417" s="203"/>
      <c r="O417" s="71"/>
      <c r="P417" s="71"/>
      <c r="Q417" s="71"/>
      <c r="R417" s="71"/>
      <c r="S417" s="71"/>
      <c r="T417" s="72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T417" s="17" t="s">
        <v>140</v>
      </c>
      <c r="AU417" s="17" t="s">
        <v>82</v>
      </c>
    </row>
    <row r="418" spans="2:63" s="12" customFormat="1" ht="25.9" customHeight="1">
      <c r="B418" s="170"/>
      <c r="C418" s="171"/>
      <c r="D418" s="172" t="s">
        <v>72</v>
      </c>
      <c r="E418" s="173" t="s">
        <v>496</v>
      </c>
      <c r="F418" s="173" t="s">
        <v>497</v>
      </c>
      <c r="G418" s="171"/>
      <c r="H418" s="171"/>
      <c r="I418" s="174"/>
      <c r="J418" s="175">
        <f>BK418</f>
        <v>0</v>
      </c>
      <c r="K418" s="171"/>
      <c r="L418" s="176"/>
      <c r="M418" s="177"/>
      <c r="N418" s="178"/>
      <c r="O418" s="178"/>
      <c r="P418" s="179">
        <f>P419+P433+P439+P479+P543+P559+P601+P699+P752+P787+P845+P852</f>
        <v>0</v>
      </c>
      <c r="Q418" s="178"/>
      <c r="R418" s="179">
        <f>R419+R433+R439+R479+R543+R559+R601+R699+R752+R787+R845+R852</f>
        <v>0</v>
      </c>
      <c r="S418" s="178"/>
      <c r="T418" s="180">
        <f>T419+T433+T439+T479+T543+T559+T601+T699+T752+T787+T845+T852</f>
        <v>0</v>
      </c>
      <c r="AR418" s="181" t="s">
        <v>82</v>
      </c>
      <c r="AT418" s="182" t="s">
        <v>72</v>
      </c>
      <c r="AU418" s="182" t="s">
        <v>73</v>
      </c>
      <c r="AY418" s="181" t="s">
        <v>133</v>
      </c>
      <c r="BK418" s="183">
        <f>BK419+BK433+BK439+BK479+BK543+BK559+BK601+BK699+BK752+BK787+BK845+BK852</f>
        <v>0</v>
      </c>
    </row>
    <row r="419" spans="2:63" s="12" customFormat="1" ht="22.9" customHeight="1">
      <c r="B419" s="170"/>
      <c r="C419" s="171"/>
      <c r="D419" s="172" t="s">
        <v>72</v>
      </c>
      <c r="E419" s="184" t="s">
        <v>498</v>
      </c>
      <c r="F419" s="184" t="s">
        <v>499</v>
      </c>
      <c r="G419" s="171"/>
      <c r="H419" s="171"/>
      <c r="I419" s="174"/>
      <c r="J419" s="185">
        <f>BK419</f>
        <v>0</v>
      </c>
      <c r="K419" s="171"/>
      <c r="L419" s="176"/>
      <c r="M419" s="177"/>
      <c r="N419" s="178"/>
      <c r="O419" s="178"/>
      <c r="P419" s="179">
        <f>SUM(P420:P432)</f>
        <v>0</v>
      </c>
      <c r="Q419" s="178"/>
      <c r="R419" s="179">
        <f>SUM(R420:R432)</f>
        <v>0</v>
      </c>
      <c r="S419" s="178"/>
      <c r="T419" s="180">
        <f>SUM(T420:T432)</f>
        <v>0</v>
      </c>
      <c r="AR419" s="181" t="s">
        <v>82</v>
      </c>
      <c r="AT419" s="182" t="s">
        <v>72</v>
      </c>
      <c r="AU419" s="182" t="s">
        <v>78</v>
      </c>
      <c r="AY419" s="181" t="s">
        <v>133</v>
      </c>
      <c r="BK419" s="183">
        <f>SUM(BK420:BK432)</f>
        <v>0</v>
      </c>
    </row>
    <row r="420" spans="1:65" s="2" customFormat="1" ht="49.15" customHeight="1">
      <c r="A420" s="34"/>
      <c r="B420" s="35"/>
      <c r="C420" s="186" t="s">
        <v>500</v>
      </c>
      <c r="D420" s="186" t="s">
        <v>135</v>
      </c>
      <c r="E420" s="187" t="s">
        <v>501</v>
      </c>
      <c r="F420" s="188" t="s">
        <v>502</v>
      </c>
      <c r="G420" s="189" t="s">
        <v>169</v>
      </c>
      <c r="H420" s="190">
        <v>104.16</v>
      </c>
      <c r="I420" s="191"/>
      <c r="J420" s="192">
        <f>ROUND(I420*H420,2)</f>
        <v>0</v>
      </c>
      <c r="K420" s="188" t="s">
        <v>139</v>
      </c>
      <c r="L420" s="39"/>
      <c r="M420" s="193" t="s">
        <v>1</v>
      </c>
      <c r="N420" s="194" t="s">
        <v>38</v>
      </c>
      <c r="O420" s="71"/>
      <c r="P420" s="195">
        <f>O420*H420</f>
        <v>0</v>
      </c>
      <c r="Q420" s="195">
        <v>0</v>
      </c>
      <c r="R420" s="195">
        <f>Q420*H420</f>
        <v>0</v>
      </c>
      <c r="S420" s="195">
        <v>0</v>
      </c>
      <c r="T420" s="196">
        <f>S420*H420</f>
        <v>0</v>
      </c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R420" s="197" t="s">
        <v>191</v>
      </c>
      <c r="AT420" s="197" t="s">
        <v>135</v>
      </c>
      <c r="AU420" s="197" t="s">
        <v>82</v>
      </c>
      <c r="AY420" s="17" t="s">
        <v>133</v>
      </c>
      <c r="BE420" s="198">
        <f>IF(N420="základní",J420,0)</f>
        <v>0</v>
      </c>
      <c r="BF420" s="198">
        <f>IF(N420="snížená",J420,0)</f>
        <v>0</v>
      </c>
      <c r="BG420" s="198">
        <f>IF(N420="zákl. přenesená",J420,0)</f>
        <v>0</v>
      </c>
      <c r="BH420" s="198">
        <f>IF(N420="sníž. přenesená",J420,0)</f>
        <v>0</v>
      </c>
      <c r="BI420" s="198">
        <f>IF(N420="nulová",J420,0)</f>
        <v>0</v>
      </c>
      <c r="BJ420" s="17" t="s">
        <v>78</v>
      </c>
      <c r="BK420" s="198">
        <f>ROUND(I420*H420,2)</f>
        <v>0</v>
      </c>
      <c r="BL420" s="17" t="s">
        <v>191</v>
      </c>
      <c r="BM420" s="197" t="s">
        <v>503</v>
      </c>
    </row>
    <row r="421" spans="1:47" s="2" customFormat="1" ht="11.25">
      <c r="A421" s="34"/>
      <c r="B421" s="35"/>
      <c r="C421" s="36"/>
      <c r="D421" s="199" t="s">
        <v>140</v>
      </c>
      <c r="E421" s="36"/>
      <c r="F421" s="200" t="s">
        <v>504</v>
      </c>
      <c r="G421" s="36"/>
      <c r="H421" s="36"/>
      <c r="I421" s="201"/>
      <c r="J421" s="36"/>
      <c r="K421" s="36"/>
      <c r="L421" s="39"/>
      <c r="M421" s="202"/>
      <c r="N421" s="203"/>
      <c r="O421" s="71"/>
      <c r="P421" s="71"/>
      <c r="Q421" s="71"/>
      <c r="R421" s="71"/>
      <c r="S421" s="71"/>
      <c r="T421" s="72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T421" s="17" t="s">
        <v>140</v>
      </c>
      <c r="AU421" s="17" t="s">
        <v>82</v>
      </c>
    </row>
    <row r="422" spans="2:51" s="13" customFormat="1" ht="11.25">
      <c r="B422" s="204"/>
      <c r="C422" s="205"/>
      <c r="D422" s="206" t="s">
        <v>142</v>
      </c>
      <c r="E422" s="207" t="s">
        <v>1</v>
      </c>
      <c r="F422" s="208" t="s">
        <v>505</v>
      </c>
      <c r="G422" s="205"/>
      <c r="H422" s="207" t="s">
        <v>1</v>
      </c>
      <c r="I422" s="209"/>
      <c r="J422" s="205"/>
      <c r="K422" s="205"/>
      <c r="L422" s="210"/>
      <c r="M422" s="211"/>
      <c r="N422" s="212"/>
      <c r="O422" s="212"/>
      <c r="P422" s="212"/>
      <c r="Q422" s="212"/>
      <c r="R422" s="212"/>
      <c r="S422" s="212"/>
      <c r="T422" s="213"/>
      <c r="AT422" s="214" t="s">
        <v>142</v>
      </c>
      <c r="AU422" s="214" t="s">
        <v>82</v>
      </c>
      <c r="AV422" s="13" t="s">
        <v>78</v>
      </c>
      <c r="AW422" s="13" t="s">
        <v>30</v>
      </c>
      <c r="AX422" s="13" t="s">
        <v>73</v>
      </c>
      <c r="AY422" s="214" t="s">
        <v>133</v>
      </c>
    </row>
    <row r="423" spans="2:51" s="13" customFormat="1" ht="11.25">
      <c r="B423" s="204"/>
      <c r="C423" s="205"/>
      <c r="D423" s="206" t="s">
        <v>142</v>
      </c>
      <c r="E423" s="207" t="s">
        <v>1</v>
      </c>
      <c r="F423" s="208" t="s">
        <v>506</v>
      </c>
      <c r="G423" s="205"/>
      <c r="H423" s="207" t="s">
        <v>1</v>
      </c>
      <c r="I423" s="209"/>
      <c r="J423" s="205"/>
      <c r="K423" s="205"/>
      <c r="L423" s="210"/>
      <c r="M423" s="211"/>
      <c r="N423" s="212"/>
      <c r="O423" s="212"/>
      <c r="P423" s="212"/>
      <c r="Q423" s="212"/>
      <c r="R423" s="212"/>
      <c r="S423" s="212"/>
      <c r="T423" s="213"/>
      <c r="AT423" s="214" t="s">
        <v>142</v>
      </c>
      <c r="AU423" s="214" t="s">
        <v>82</v>
      </c>
      <c r="AV423" s="13" t="s">
        <v>78</v>
      </c>
      <c r="AW423" s="13" t="s">
        <v>30</v>
      </c>
      <c r="AX423" s="13" t="s">
        <v>73</v>
      </c>
      <c r="AY423" s="214" t="s">
        <v>133</v>
      </c>
    </row>
    <row r="424" spans="2:51" s="14" customFormat="1" ht="11.25">
      <c r="B424" s="215"/>
      <c r="C424" s="216"/>
      <c r="D424" s="206" t="s">
        <v>142</v>
      </c>
      <c r="E424" s="217" t="s">
        <v>1</v>
      </c>
      <c r="F424" s="218" t="s">
        <v>354</v>
      </c>
      <c r="G424" s="216"/>
      <c r="H424" s="219">
        <v>70.37</v>
      </c>
      <c r="I424" s="220"/>
      <c r="J424" s="216"/>
      <c r="K424" s="216"/>
      <c r="L424" s="221"/>
      <c r="M424" s="222"/>
      <c r="N424" s="223"/>
      <c r="O424" s="223"/>
      <c r="P424" s="223"/>
      <c r="Q424" s="223"/>
      <c r="R424" s="223"/>
      <c r="S424" s="223"/>
      <c r="T424" s="224"/>
      <c r="AT424" s="225" t="s">
        <v>142</v>
      </c>
      <c r="AU424" s="225" t="s">
        <v>82</v>
      </c>
      <c r="AV424" s="14" t="s">
        <v>82</v>
      </c>
      <c r="AW424" s="14" t="s">
        <v>30</v>
      </c>
      <c r="AX424" s="14" t="s">
        <v>73</v>
      </c>
      <c r="AY424" s="225" t="s">
        <v>133</v>
      </c>
    </row>
    <row r="425" spans="2:51" s="13" customFormat="1" ht="11.25">
      <c r="B425" s="204"/>
      <c r="C425" s="205"/>
      <c r="D425" s="206" t="s">
        <v>142</v>
      </c>
      <c r="E425" s="207" t="s">
        <v>1</v>
      </c>
      <c r="F425" s="208" t="s">
        <v>507</v>
      </c>
      <c r="G425" s="205"/>
      <c r="H425" s="207" t="s">
        <v>1</v>
      </c>
      <c r="I425" s="209"/>
      <c r="J425" s="205"/>
      <c r="K425" s="205"/>
      <c r="L425" s="210"/>
      <c r="M425" s="211"/>
      <c r="N425" s="212"/>
      <c r="O425" s="212"/>
      <c r="P425" s="212"/>
      <c r="Q425" s="212"/>
      <c r="R425" s="212"/>
      <c r="S425" s="212"/>
      <c r="T425" s="213"/>
      <c r="AT425" s="214" t="s">
        <v>142</v>
      </c>
      <c r="AU425" s="214" t="s">
        <v>82</v>
      </c>
      <c r="AV425" s="13" t="s">
        <v>78</v>
      </c>
      <c r="AW425" s="13" t="s">
        <v>30</v>
      </c>
      <c r="AX425" s="13" t="s">
        <v>73</v>
      </c>
      <c r="AY425" s="214" t="s">
        <v>133</v>
      </c>
    </row>
    <row r="426" spans="2:51" s="14" customFormat="1" ht="11.25">
      <c r="B426" s="215"/>
      <c r="C426" s="216"/>
      <c r="D426" s="206" t="s">
        <v>142</v>
      </c>
      <c r="E426" s="217" t="s">
        <v>1</v>
      </c>
      <c r="F426" s="218" t="s">
        <v>508</v>
      </c>
      <c r="G426" s="216"/>
      <c r="H426" s="219">
        <v>33.79</v>
      </c>
      <c r="I426" s="220"/>
      <c r="J426" s="216"/>
      <c r="K426" s="216"/>
      <c r="L426" s="221"/>
      <c r="M426" s="222"/>
      <c r="N426" s="223"/>
      <c r="O426" s="223"/>
      <c r="P426" s="223"/>
      <c r="Q426" s="223"/>
      <c r="R426" s="223"/>
      <c r="S426" s="223"/>
      <c r="T426" s="224"/>
      <c r="AT426" s="225" t="s">
        <v>142</v>
      </c>
      <c r="AU426" s="225" t="s">
        <v>82</v>
      </c>
      <c r="AV426" s="14" t="s">
        <v>82</v>
      </c>
      <c r="AW426" s="14" t="s">
        <v>30</v>
      </c>
      <c r="AX426" s="14" t="s">
        <v>73</v>
      </c>
      <c r="AY426" s="225" t="s">
        <v>133</v>
      </c>
    </row>
    <row r="427" spans="2:51" s="15" customFormat="1" ht="11.25">
      <c r="B427" s="226"/>
      <c r="C427" s="227"/>
      <c r="D427" s="206" t="s">
        <v>142</v>
      </c>
      <c r="E427" s="228" t="s">
        <v>1</v>
      </c>
      <c r="F427" s="229" t="s">
        <v>144</v>
      </c>
      <c r="G427" s="227"/>
      <c r="H427" s="230">
        <v>104.16</v>
      </c>
      <c r="I427" s="231"/>
      <c r="J427" s="227"/>
      <c r="K427" s="227"/>
      <c r="L427" s="232"/>
      <c r="M427" s="233"/>
      <c r="N427" s="234"/>
      <c r="O427" s="234"/>
      <c r="P427" s="234"/>
      <c r="Q427" s="234"/>
      <c r="R427" s="234"/>
      <c r="S427" s="234"/>
      <c r="T427" s="235"/>
      <c r="AT427" s="236" t="s">
        <v>142</v>
      </c>
      <c r="AU427" s="236" t="s">
        <v>82</v>
      </c>
      <c r="AV427" s="15" t="s">
        <v>88</v>
      </c>
      <c r="AW427" s="15" t="s">
        <v>30</v>
      </c>
      <c r="AX427" s="15" t="s">
        <v>78</v>
      </c>
      <c r="AY427" s="236" t="s">
        <v>133</v>
      </c>
    </row>
    <row r="428" spans="1:65" s="2" customFormat="1" ht="24.2" customHeight="1">
      <c r="A428" s="34"/>
      <c r="B428" s="35"/>
      <c r="C428" s="237" t="s">
        <v>326</v>
      </c>
      <c r="D428" s="237" t="s">
        <v>242</v>
      </c>
      <c r="E428" s="238" t="s">
        <v>509</v>
      </c>
      <c r="F428" s="239" t="s">
        <v>510</v>
      </c>
      <c r="G428" s="240" t="s">
        <v>169</v>
      </c>
      <c r="H428" s="241">
        <v>109.368</v>
      </c>
      <c r="I428" s="242"/>
      <c r="J428" s="243">
        <f>ROUND(I428*H428,2)</f>
        <v>0</v>
      </c>
      <c r="K428" s="239" t="s">
        <v>139</v>
      </c>
      <c r="L428" s="244"/>
      <c r="M428" s="245" t="s">
        <v>1</v>
      </c>
      <c r="N428" s="246" t="s">
        <v>38</v>
      </c>
      <c r="O428" s="71"/>
      <c r="P428" s="195">
        <f>O428*H428</f>
        <v>0</v>
      </c>
      <c r="Q428" s="195">
        <v>0</v>
      </c>
      <c r="R428" s="195">
        <f>Q428*H428</f>
        <v>0</v>
      </c>
      <c r="S428" s="195">
        <v>0</v>
      </c>
      <c r="T428" s="196">
        <f>S428*H428</f>
        <v>0</v>
      </c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R428" s="197" t="s">
        <v>245</v>
      </c>
      <c r="AT428" s="197" t="s">
        <v>242</v>
      </c>
      <c r="AU428" s="197" t="s">
        <v>82</v>
      </c>
      <c r="AY428" s="17" t="s">
        <v>133</v>
      </c>
      <c r="BE428" s="198">
        <f>IF(N428="základní",J428,0)</f>
        <v>0</v>
      </c>
      <c r="BF428" s="198">
        <f>IF(N428="snížená",J428,0)</f>
        <v>0</v>
      </c>
      <c r="BG428" s="198">
        <f>IF(N428="zákl. přenesená",J428,0)</f>
        <v>0</v>
      </c>
      <c r="BH428" s="198">
        <f>IF(N428="sníž. přenesená",J428,0)</f>
        <v>0</v>
      </c>
      <c r="BI428" s="198">
        <f>IF(N428="nulová",J428,0)</f>
        <v>0</v>
      </c>
      <c r="BJ428" s="17" t="s">
        <v>78</v>
      </c>
      <c r="BK428" s="198">
        <f>ROUND(I428*H428,2)</f>
        <v>0</v>
      </c>
      <c r="BL428" s="17" t="s">
        <v>191</v>
      </c>
      <c r="BM428" s="197" t="s">
        <v>511</v>
      </c>
    </row>
    <row r="429" spans="2:51" s="14" customFormat="1" ht="11.25">
      <c r="B429" s="215"/>
      <c r="C429" s="216"/>
      <c r="D429" s="206" t="s">
        <v>142</v>
      </c>
      <c r="E429" s="217" t="s">
        <v>1</v>
      </c>
      <c r="F429" s="218" t="s">
        <v>512</v>
      </c>
      <c r="G429" s="216"/>
      <c r="H429" s="219">
        <v>109.368</v>
      </c>
      <c r="I429" s="220"/>
      <c r="J429" s="216"/>
      <c r="K429" s="216"/>
      <c r="L429" s="221"/>
      <c r="M429" s="222"/>
      <c r="N429" s="223"/>
      <c r="O429" s="223"/>
      <c r="P429" s="223"/>
      <c r="Q429" s="223"/>
      <c r="R429" s="223"/>
      <c r="S429" s="223"/>
      <c r="T429" s="224"/>
      <c r="AT429" s="225" t="s">
        <v>142</v>
      </c>
      <c r="AU429" s="225" t="s">
        <v>82</v>
      </c>
      <c r="AV429" s="14" t="s">
        <v>82</v>
      </c>
      <c r="AW429" s="14" t="s">
        <v>30</v>
      </c>
      <c r="AX429" s="14" t="s">
        <v>73</v>
      </c>
      <c r="AY429" s="225" t="s">
        <v>133</v>
      </c>
    </row>
    <row r="430" spans="2:51" s="15" customFormat="1" ht="11.25">
      <c r="B430" s="226"/>
      <c r="C430" s="227"/>
      <c r="D430" s="206" t="s">
        <v>142</v>
      </c>
      <c r="E430" s="228" t="s">
        <v>1</v>
      </c>
      <c r="F430" s="229" t="s">
        <v>144</v>
      </c>
      <c r="G430" s="227"/>
      <c r="H430" s="230">
        <v>109.368</v>
      </c>
      <c r="I430" s="231"/>
      <c r="J430" s="227"/>
      <c r="K430" s="227"/>
      <c r="L430" s="232"/>
      <c r="M430" s="233"/>
      <c r="N430" s="234"/>
      <c r="O430" s="234"/>
      <c r="P430" s="234"/>
      <c r="Q430" s="234"/>
      <c r="R430" s="234"/>
      <c r="S430" s="234"/>
      <c r="T430" s="235"/>
      <c r="AT430" s="236" t="s">
        <v>142</v>
      </c>
      <c r="AU430" s="236" t="s">
        <v>82</v>
      </c>
      <c r="AV430" s="15" t="s">
        <v>88</v>
      </c>
      <c r="AW430" s="15" t="s">
        <v>30</v>
      </c>
      <c r="AX430" s="15" t="s">
        <v>78</v>
      </c>
      <c r="AY430" s="236" t="s">
        <v>133</v>
      </c>
    </row>
    <row r="431" spans="1:65" s="2" customFormat="1" ht="37.9" customHeight="1">
      <c r="A431" s="34"/>
      <c r="B431" s="35"/>
      <c r="C431" s="186" t="s">
        <v>513</v>
      </c>
      <c r="D431" s="186" t="s">
        <v>135</v>
      </c>
      <c r="E431" s="187" t="s">
        <v>514</v>
      </c>
      <c r="F431" s="188" t="s">
        <v>515</v>
      </c>
      <c r="G431" s="189" t="s">
        <v>516</v>
      </c>
      <c r="H431" s="247"/>
      <c r="I431" s="191"/>
      <c r="J431" s="192">
        <f>ROUND(I431*H431,2)</f>
        <v>0</v>
      </c>
      <c r="K431" s="188" t="s">
        <v>139</v>
      </c>
      <c r="L431" s="39"/>
      <c r="M431" s="193" t="s">
        <v>1</v>
      </c>
      <c r="N431" s="194" t="s">
        <v>38</v>
      </c>
      <c r="O431" s="71"/>
      <c r="P431" s="195">
        <f>O431*H431</f>
        <v>0</v>
      </c>
      <c r="Q431" s="195">
        <v>0</v>
      </c>
      <c r="R431" s="195">
        <f>Q431*H431</f>
        <v>0</v>
      </c>
      <c r="S431" s="195">
        <v>0</v>
      </c>
      <c r="T431" s="196">
        <f>S431*H431</f>
        <v>0</v>
      </c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R431" s="197" t="s">
        <v>191</v>
      </c>
      <c r="AT431" s="197" t="s">
        <v>135</v>
      </c>
      <c r="AU431" s="197" t="s">
        <v>82</v>
      </c>
      <c r="AY431" s="17" t="s">
        <v>133</v>
      </c>
      <c r="BE431" s="198">
        <f>IF(N431="základní",J431,0)</f>
        <v>0</v>
      </c>
      <c r="BF431" s="198">
        <f>IF(N431="snížená",J431,0)</f>
        <v>0</v>
      </c>
      <c r="BG431" s="198">
        <f>IF(N431="zákl. přenesená",J431,0)</f>
        <v>0</v>
      </c>
      <c r="BH431" s="198">
        <f>IF(N431="sníž. přenesená",J431,0)</f>
        <v>0</v>
      </c>
      <c r="BI431" s="198">
        <f>IF(N431="nulová",J431,0)</f>
        <v>0</v>
      </c>
      <c r="BJ431" s="17" t="s">
        <v>78</v>
      </c>
      <c r="BK431" s="198">
        <f>ROUND(I431*H431,2)</f>
        <v>0</v>
      </c>
      <c r="BL431" s="17" t="s">
        <v>191</v>
      </c>
      <c r="BM431" s="197" t="s">
        <v>517</v>
      </c>
    </row>
    <row r="432" spans="1:47" s="2" customFormat="1" ht="11.25">
      <c r="A432" s="34"/>
      <c r="B432" s="35"/>
      <c r="C432" s="36"/>
      <c r="D432" s="199" t="s">
        <v>140</v>
      </c>
      <c r="E432" s="36"/>
      <c r="F432" s="200" t="s">
        <v>518</v>
      </c>
      <c r="G432" s="36"/>
      <c r="H432" s="36"/>
      <c r="I432" s="201"/>
      <c r="J432" s="36"/>
      <c r="K432" s="36"/>
      <c r="L432" s="39"/>
      <c r="M432" s="202"/>
      <c r="N432" s="203"/>
      <c r="O432" s="71"/>
      <c r="P432" s="71"/>
      <c r="Q432" s="71"/>
      <c r="R432" s="71"/>
      <c r="S432" s="71"/>
      <c r="T432" s="72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T432" s="17" t="s">
        <v>140</v>
      </c>
      <c r="AU432" s="17" t="s">
        <v>82</v>
      </c>
    </row>
    <row r="433" spans="2:63" s="12" customFormat="1" ht="22.9" customHeight="1">
      <c r="B433" s="170"/>
      <c r="C433" s="171"/>
      <c r="D433" s="172" t="s">
        <v>72</v>
      </c>
      <c r="E433" s="184" t="s">
        <v>519</v>
      </c>
      <c r="F433" s="184" t="s">
        <v>520</v>
      </c>
      <c r="G433" s="171"/>
      <c r="H433" s="171"/>
      <c r="I433" s="174"/>
      <c r="J433" s="185">
        <f>BK433</f>
        <v>0</v>
      </c>
      <c r="K433" s="171"/>
      <c r="L433" s="176"/>
      <c r="M433" s="177"/>
      <c r="N433" s="178"/>
      <c r="O433" s="178"/>
      <c r="P433" s="179">
        <f>SUM(P434:P438)</f>
        <v>0</v>
      </c>
      <c r="Q433" s="178"/>
      <c r="R433" s="179">
        <f>SUM(R434:R438)</f>
        <v>0</v>
      </c>
      <c r="S433" s="178"/>
      <c r="T433" s="180">
        <f>SUM(T434:T438)</f>
        <v>0</v>
      </c>
      <c r="AR433" s="181" t="s">
        <v>82</v>
      </c>
      <c r="AT433" s="182" t="s">
        <v>72</v>
      </c>
      <c r="AU433" s="182" t="s">
        <v>78</v>
      </c>
      <c r="AY433" s="181" t="s">
        <v>133</v>
      </c>
      <c r="BK433" s="183">
        <f>SUM(BK434:BK438)</f>
        <v>0</v>
      </c>
    </row>
    <row r="434" spans="1:65" s="2" customFormat="1" ht="16.5" customHeight="1">
      <c r="A434" s="34"/>
      <c r="B434" s="35"/>
      <c r="C434" s="186" t="s">
        <v>331</v>
      </c>
      <c r="D434" s="186" t="s">
        <v>135</v>
      </c>
      <c r="E434" s="187" t="s">
        <v>521</v>
      </c>
      <c r="F434" s="188" t="s">
        <v>522</v>
      </c>
      <c r="G434" s="189" t="s">
        <v>138</v>
      </c>
      <c r="H434" s="190">
        <v>6</v>
      </c>
      <c r="I434" s="191"/>
      <c r="J434" s="192">
        <f>ROUND(I434*H434,2)</f>
        <v>0</v>
      </c>
      <c r="K434" s="188" t="s">
        <v>139</v>
      </c>
      <c r="L434" s="39"/>
      <c r="M434" s="193" t="s">
        <v>1</v>
      </c>
      <c r="N434" s="194" t="s">
        <v>38</v>
      </c>
      <c r="O434" s="71"/>
      <c r="P434" s="195">
        <f>O434*H434</f>
        <v>0</v>
      </c>
      <c r="Q434" s="195">
        <v>0</v>
      </c>
      <c r="R434" s="195">
        <f>Q434*H434</f>
        <v>0</v>
      </c>
      <c r="S434" s="195">
        <v>0</v>
      </c>
      <c r="T434" s="196">
        <f>S434*H434</f>
        <v>0</v>
      </c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R434" s="197" t="s">
        <v>191</v>
      </c>
      <c r="AT434" s="197" t="s">
        <v>135</v>
      </c>
      <c r="AU434" s="197" t="s">
        <v>82</v>
      </c>
      <c r="AY434" s="17" t="s">
        <v>133</v>
      </c>
      <c r="BE434" s="198">
        <f>IF(N434="základní",J434,0)</f>
        <v>0</v>
      </c>
      <c r="BF434" s="198">
        <f>IF(N434="snížená",J434,0)</f>
        <v>0</v>
      </c>
      <c r="BG434" s="198">
        <f>IF(N434="zákl. přenesená",J434,0)</f>
        <v>0</v>
      </c>
      <c r="BH434" s="198">
        <f>IF(N434="sníž. přenesená",J434,0)</f>
        <v>0</v>
      </c>
      <c r="BI434" s="198">
        <f>IF(N434="nulová",J434,0)</f>
        <v>0</v>
      </c>
      <c r="BJ434" s="17" t="s">
        <v>78</v>
      </c>
      <c r="BK434" s="198">
        <f>ROUND(I434*H434,2)</f>
        <v>0</v>
      </c>
      <c r="BL434" s="17" t="s">
        <v>191</v>
      </c>
      <c r="BM434" s="197" t="s">
        <v>523</v>
      </c>
    </row>
    <row r="435" spans="1:47" s="2" customFormat="1" ht="11.25">
      <c r="A435" s="34"/>
      <c r="B435" s="35"/>
      <c r="C435" s="36"/>
      <c r="D435" s="199" t="s">
        <v>140</v>
      </c>
      <c r="E435" s="36"/>
      <c r="F435" s="200" t="s">
        <v>524</v>
      </c>
      <c r="G435" s="36"/>
      <c r="H435" s="36"/>
      <c r="I435" s="201"/>
      <c r="J435" s="36"/>
      <c r="K435" s="36"/>
      <c r="L435" s="39"/>
      <c r="M435" s="202"/>
      <c r="N435" s="203"/>
      <c r="O435" s="71"/>
      <c r="P435" s="71"/>
      <c r="Q435" s="71"/>
      <c r="R435" s="71"/>
      <c r="S435" s="71"/>
      <c r="T435" s="72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T435" s="17" t="s">
        <v>140</v>
      </c>
      <c r="AU435" s="17" t="s">
        <v>82</v>
      </c>
    </row>
    <row r="436" spans="1:65" s="2" customFormat="1" ht="16.5" customHeight="1">
      <c r="A436" s="34"/>
      <c r="B436" s="35"/>
      <c r="C436" s="237" t="s">
        <v>525</v>
      </c>
      <c r="D436" s="237" t="s">
        <v>242</v>
      </c>
      <c r="E436" s="238" t="s">
        <v>526</v>
      </c>
      <c r="F436" s="239" t="s">
        <v>527</v>
      </c>
      <c r="G436" s="240" t="s">
        <v>138</v>
      </c>
      <c r="H436" s="241">
        <v>6</v>
      </c>
      <c r="I436" s="242"/>
      <c r="J436" s="243">
        <f>ROUND(I436*H436,2)</f>
        <v>0</v>
      </c>
      <c r="K436" s="239" t="s">
        <v>139</v>
      </c>
      <c r="L436" s="244"/>
      <c r="M436" s="245" t="s">
        <v>1</v>
      </c>
      <c r="N436" s="246" t="s">
        <v>38</v>
      </c>
      <c r="O436" s="71"/>
      <c r="P436" s="195">
        <f>O436*H436</f>
        <v>0</v>
      </c>
      <c r="Q436" s="195">
        <v>0</v>
      </c>
      <c r="R436" s="195">
        <f>Q436*H436</f>
        <v>0</v>
      </c>
      <c r="S436" s="195">
        <v>0</v>
      </c>
      <c r="T436" s="196">
        <f>S436*H436</f>
        <v>0</v>
      </c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R436" s="197" t="s">
        <v>245</v>
      </c>
      <c r="AT436" s="197" t="s">
        <v>242</v>
      </c>
      <c r="AU436" s="197" t="s">
        <v>82</v>
      </c>
      <c r="AY436" s="17" t="s">
        <v>133</v>
      </c>
      <c r="BE436" s="198">
        <f>IF(N436="základní",J436,0)</f>
        <v>0</v>
      </c>
      <c r="BF436" s="198">
        <f>IF(N436="snížená",J436,0)</f>
        <v>0</v>
      </c>
      <c r="BG436" s="198">
        <f>IF(N436="zákl. přenesená",J436,0)</f>
        <v>0</v>
      </c>
      <c r="BH436" s="198">
        <f>IF(N436="sníž. přenesená",J436,0)</f>
        <v>0</v>
      </c>
      <c r="BI436" s="198">
        <f>IF(N436="nulová",J436,0)</f>
        <v>0</v>
      </c>
      <c r="BJ436" s="17" t="s">
        <v>78</v>
      </c>
      <c r="BK436" s="198">
        <f>ROUND(I436*H436,2)</f>
        <v>0</v>
      </c>
      <c r="BL436" s="17" t="s">
        <v>191</v>
      </c>
      <c r="BM436" s="197" t="s">
        <v>528</v>
      </c>
    </row>
    <row r="437" spans="1:65" s="2" customFormat="1" ht="37.9" customHeight="1">
      <c r="A437" s="34"/>
      <c r="B437" s="35"/>
      <c r="C437" s="186" t="s">
        <v>336</v>
      </c>
      <c r="D437" s="186" t="s">
        <v>135</v>
      </c>
      <c r="E437" s="187" t="s">
        <v>529</v>
      </c>
      <c r="F437" s="188" t="s">
        <v>530</v>
      </c>
      <c r="G437" s="189" t="s">
        <v>516</v>
      </c>
      <c r="H437" s="247"/>
      <c r="I437" s="191"/>
      <c r="J437" s="192">
        <f>ROUND(I437*H437,2)</f>
        <v>0</v>
      </c>
      <c r="K437" s="188" t="s">
        <v>139</v>
      </c>
      <c r="L437" s="39"/>
      <c r="M437" s="193" t="s">
        <v>1</v>
      </c>
      <c r="N437" s="194" t="s">
        <v>38</v>
      </c>
      <c r="O437" s="71"/>
      <c r="P437" s="195">
        <f>O437*H437</f>
        <v>0</v>
      </c>
      <c r="Q437" s="195">
        <v>0</v>
      </c>
      <c r="R437" s="195">
        <f>Q437*H437</f>
        <v>0</v>
      </c>
      <c r="S437" s="195">
        <v>0</v>
      </c>
      <c r="T437" s="196">
        <f>S437*H437</f>
        <v>0</v>
      </c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R437" s="197" t="s">
        <v>191</v>
      </c>
      <c r="AT437" s="197" t="s">
        <v>135</v>
      </c>
      <c r="AU437" s="197" t="s">
        <v>82</v>
      </c>
      <c r="AY437" s="17" t="s">
        <v>133</v>
      </c>
      <c r="BE437" s="198">
        <f>IF(N437="základní",J437,0)</f>
        <v>0</v>
      </c>
      <c r="BF437" s="198">
        <f>IF(N437="snížená",J437,0)</f>
        <v>0</v>
      </c>
      <c r="BG437" s="198">
        <f>IF(N437="zákl. přenesená",J437,0)</f>
        <v>0</v>
      </c>
      <c r="BH437" s="198">
        <f>IF(N437="sníž. přenesená",J437,0)</f>
        <v>0</v>
      </c>
      <c r="BI437" s="198">
        <f>IF(N437="nulová",J437,0)</f>
        <v>0</v>
      </c>
      <c r="BJ437" s="17" t="s">
        <v>78</v>
      </c>
      <c r="BK437" s="198">
        <f>ROUND(I437*H437,2)</f>
        <v>0</v>
      </c>
      <c r="BL437" s="17" t="s">
        <v>191</v>
      </c>
      <c r="BM437" s="197" t="s">
        <v>531</v>
      </c>
    </row>
    <row r="438" spans="1:47" s="2" customFormat="1" ht="11.25">
      <c r="A438" s="34"/>
      <c r="B438" s="35"/>
      <c r="C438" s="36"/>
      <c r="D438" s="199" t="s">
        <v>140</v>
      </c>
      <c r="E438" s="36"/>
      <c r="F438" s="200" t="s">
        <v>532</v>
      </c>
      <c r="G438" s="36"/>
      <c r="H438" s="36"/>
      <c r="I438" s="201"/>
      <c r="J438" s="36"/>
      <c r="K438" s="36"/>
      <c r="L438" s="39"/>
      <c r="M438" s="202"/>
      <c r="N438" s="203"/>
      <c r="O438" s="71"/>
      <c r="P438" s="71"/>
      <c r="Q438" s="71"/>
      <c r="R438" s="71"/>
      <c r="S438" s="71"/>
      <c r="T438" s="72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T438" s="17" t="s">
        <v>140</v>
      </c>
      <c r="AU438" s="17" t="s">
        <v>82</v>
      </c>
    </row>
    <row r="439" spans="2:63" s="12" customFormat="1" ht="22.9" customHeight="1">
      <c r="B439" s="170"/>
      <c r="C439" s="171"/>
      <c r="D439" s="172" t="s">
        <v>72</v>
      </c>
      <c r="E439" s="184" t="s">
        <v>533</v>
      </c>
      <c r="F439" s="184" t="s">
        <v>534</v>
      </c>
      <c r="G439" s="171"/>
      <c r="H439" s="171"/>
      <c r="I439" s="174"/>
      <c r="J439" s="185">
        <f>BK439</f>
        <v>0</v>
      </c>
      <c r="K439" s="171"/>
      <c r="L439" s="176"/>
      <c r="M439" s="177"/>
      <c r="N439" s="178"/>
      <c r="O439" s="178"/>
      <c r="P439" s="179">
        <f>SUM(P440:P478)</f>
        <v>0</v>
      </c>
      <c r="Q439" s="178"/>
      <c r="R439" s="179">
        <f>SUM(R440:R478)</f>
        <v>0</v>
      </c>
      <c r="S439" s="178"/>
      <c r="T439" s="180">
        <f>SUM(T440:T478)</f>
        <v>0</v>
      </c>
      <c r="AR439" s="181" t="s">
        <v>82</v>
      </c>
      <c r="AT439" s="182" t="s">
        <v>72</v>
      </c>
      <c r="AU439" s="182" t="s">
        <v>78</v>
      </c>
      <c r="AY439" s="181" t="s">
        <v>133</v>
      </c>
      <c r="BK439" s="183">
        <f>SUM(BK440:BK478)</f>
        <v>0</v>
      </c>
    </row>
    <row r="440" spans="1:65" s="2" customFormat="1" ht="49.15" customHeight="1">
      <c r="A440" s="34"/>
      <c r="B440" s="35"/>
      <c r="C440" s="186" t="s">
        <v>535</v>
      </c>
      <c r="D440" s="186" t="s">
        <v>135</v>
      </c>
      <c r="E440" s="187" t="s">
        <v>536</v>
      </c>
      <c r="F440" s="188" t="s">
        <v>537</v>
      </c>
      <c r="G440" s="189" t="s">
        <v>169</v>
      </c>
      <c r="H440" s="190">
        <v>30.98</v>
      </c>
      <c r="I440" s="191"/>
      <c r="J440" s="192">
        <f>ROUND(I440*H440,2)</f>
        <v>0</v>
      </c>
      <c r="K440" s="188" t="s">
        <v>139</v>
      </c>
      <c r="L440" s="39"/>
      <c r="M440" s="193" t="s">
        <v>1</v>
      </c>
      <c r="N440" s="194" t="s">
        <v>38</v>
      </c>
      <c r="O440" s="71"/>
      <c r="P440" s="195">
        <f>O440*H440</f>
        <v>0</v>
      </c>
      <c r="Q440" s="195">
        <v>0</v>
      </c>
      <c r="R440" s="195">
        <f>Q440*H440</f>
        <v>0</v>
      </c>
      <c r="S440" s="195">
        <v>0</v>
      </c>
      <c r="T440" s="196">
        <f>S440*H440</f>
        <v>0</v>
      </c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R440" s="197" t="s">
        <v>191</v>
      </c>
      <c r="AT440" s="197" t="s">
        <v>135</v>
      </c>
      <c r="AU440" s="197" t="s">
        <v>82</v>
      </c>
      <c r="AY440" s="17" t="s">
        <v>133</v>
      </c>
      <c r="BE440" s="198">
        <f>IF(N440="základní",J440,0)</f>
        <v>0</v>
      </c>
      <c r="BF440" s="198">
        <f>IF(N440="snížená",J440,0)</f>
        <v>0</v>
      </c>
      <c r="BG440" s="198">
        <f>IF(N440="zákl. přenesená",J440,0)</f>
        <v>0</v>
      </c>
      <c r="BH440" s="198">
        <f>IF(N440="sníž. přenesená",J440,0)</f>
        <v>0</v>
      </c>
      <c r="BI440" s="198">
        <f>IF(N440="nulová",J440,0)</f>
        <v>0</v>
      </c>
      <c r="BJ440" s="17" t="s">
        <v>78</v>
      </c>
      <c r="BK440" s="198">
        <f>ROUND(I440*H440,2)</f>
        <v>0</v>
      </c>
      <c r="BL440" s="17" t="s">
        <v>191</v>
      </c>
      <c r="BM440" s="197" t="s">
        <v>538</v>
      </c>
    </row>
    <row r="441" spans="1:47" s="2" customFormat="1" ht="11.25">
      <c r="A441" s="34"/>
      <c r="B441" s="35"/>
      <c r="C441" s="36"/>
      <c r="D441" s="199" t="s">
        <v>140</v>
      </c>
      <c r="E441" s="36"/>
      <c r="F441" s="200" t="s">
        <v>539</v>
      </c>
      <c r="G441" s="36"/>
      <c r="H441" s="36"/>
      <c r="I441" s="201"/>
      <c r="J441" s="36"/>
      <c r="K441" s="36"/>
      <c r="L441" s="39"/>
      <c r="M441" s="202"/>
      <c r="N441" s="203"/>
      <c r="O441" s="71"/>
      <c r="P441" s="71"/>
      <c r="Q441" s="71"/>
      <c r="R441" s="71"/>
      <c r="S441" s="71"/>
      <c r="T441" s="72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T441" s="17" t="s">
        <v>140</v>
      </c>
      <c r="AU441" s="17" t="s">
        <v>82</v>
      </c>
    </row>
    <row r="442" spans="2:51" s="13" customFormat="1" ht="11.25">
      <c r="B442" s="204"/>
      <c r="C442" s="205"/>
      <c r="D442" s="206" t="s">
        <v>142</v>
      </c>
      <c r="E442" s="207" t="s">
        <v>1</v>
      </c>
      <c r="F442" s="208" t="s">
        <v>540</v>
      </c>
      <c r="G442" s="205"/>
      <c r="H442" s="207" t="s">
        <v>1</v>
      </c>
      <c r="I442" s="209"/>
      <c r="J442" s="205"/>
      <c r="K442" s="205"/>
      <c r="L442" s="210"/>
      <c r="M442" s="211"/>
      <c r="N442" s="212"/>
      <c r="O442" s="212"/>
      <c r="P442" s="212"/>
      <c r="Q442" s="212"/>
      <c r="R442" s="212"/>
      <c r="S442" s="212"/>
      <c r="T442" s="213"/>
      <c r="AT442" s="214" t="s">
        <v>142</v>
      </c>
      <c r="AU442" s="214" t="s">
        <v>82</v>
      </c>
      <c r="AV442" s="13" t="s">
        <v>78</v>
      </c>
      <c r="AW442" s="13" t="s">
        <v>30</v>
      </c>
      <c r="AX442" s="13" t="s">
        <v>73</v>
      </c>
      <c r="AY442" s="214" t="s">
        <v>133</v>
      </c>
    </row>
    <row r="443" spans="2:51" s="14" customFormat="1" ht="11.25">
      <c r="B443" s="215"/>
      <c r="C443" s="216"/>
      <c r="D443" s="206" t="s">
        <v>142</v>
      </c>
      <c r="E443" s="217" t="s">
        <v>1</v>
      </c>
      <c r="F443" s="218" t="s">
        <v>541</v>
      </c>
      <c r="G443" s="216"/>
      <c r="H443" s="219">
        <v>13.285</v>
      </c>
      <c r="I443" s="220"/>
      <c r="J443" s="216"/>
      <c r="K443" s="216"/>
      <c r="L443" s="221"/>
      <c r="M443" s="222"/>
      <c r="N443" s="223"/>
      <c r="O443" s="223"/>
      <c r="P443" s="223"/>
      <c r="Q443" s="223"/>
      <c r="R443" s="223"/>
      <c r="S443" s="223"/>
      <c r="T443" s="224"/>
      <c r="AT443" s="225" t="s">
        <v>142</v>
      </c>
      <c r="AU443" s="225" t="s">
        <v>82</v>
      </c>
      <c r="AV443" s="14" t="s">
        <v>82</v>
      </c>
      <c r="AW443" s="14" t="s">
        <v>30</v>
      </c>
      <c r="AX443" s="14" t="s">
        <v>73</v>
      </c>
      <c r="AY443" s="225" t="s">
        <v>133</v>
      </c>
    </row>
    <row r="444" spans="2:51" s="13" customFormat="1" ht="11.25">
      <c r="B444" s="204"/>
      <c r="C444" s="205"/>
      <c r="D444" s="206" t="s">
        <v>142</v>
      </c>
      <c r="E444" s="207" t="s">
        <v>1</v>
      </c>
      <c r="F444" s="208" t="s">
        <v>542</v>
      </c>
      <c r="G444" s="205"/>
      <c r="H444" s="207" t="s">
        <v>1</v>
      </c>
      <c r="I444" s="209"/>
      <c r="J444" s="205"/>
      <c r="K444" s="205"/>
      <c r="L444" s="210"/>
      <c r="M444" s="211"/>
      <c r="N444" s="212"/>
      <c r="O444" s="212"/>
      <c r="P444" s="212"/>
      <c r="Q444" s="212"/>
      <c r="R444" s="212"/>
      <c r="S444" s="212"/>
      <c r="T444" s="213"/>
      <c r="AT444" s="214" t="s">
        <v>142</v>
      </c>
      <c r="AU444" s="214" t="s">
        <v>82</v>
      </c>
      <c r="AV444" s="13" t="s">
        <v>78</v>
      </c>
      <c r="AW444" s="13" t="s">
        <v>30</v>
      </c>
      <c r="AX444" s="13" t="s">
        <v>73</v>
      </c>
      <c r="AY444" s="214" t="s">
        <v>133</v>
      </c>
    </row>
    <row r="445" spans="2:51" s="14" customFormat="1" ht="11.25">
      <c r="B445" s="215"/>
      <c r="C445" s="216"/>
      <c r="D445" s="206" t="s">
        <v>142</v>
      </c>
      <c r="E445" s="217" t="s">
        <v>1</v>
      </c>
      <c r="F445" s="218" t="s">
        <v>543</v>
      </c>
      <c r="G445" s="216"/>
      <c r="H445" s="219">
        <v>17.695</v>
      </c>
      <c r="I445" s="220"/>
      <c r="J445" s="216"/>
      <c r="K445" s="216"/>
      <c r="L445" s="221"/>
      <c r="M445" s="222"/>
      <c r="N445" s="223"/>
      <c r="O445" s="223"/>
      <c r="P445" s="223"/>
      <c r="Q445" s="223"/>
      <c r="R445" s="223"/>
      <c r="S445" s="223"/>
      <c r="T445" s="224"/>
      <c r="AT445" s="225" t="s">
        <v>142</v>
      </c>
      <c r="AU445" s="225" t="s">
        <v>82</v>
      </c>
      <c r="AV445" s="14" t="s">
        <v>82</v>
      </c>
      <c r="AW445" s="14" t="s">
        <v>30</v>
      </c>
      <c r="AX445" s="14" t="s">
        <v>73</v>
      </c>
      <c r="AY445" s="225" t="s">
        <v>133</v>
      </c>
    </row>
    <row r="446" spans="2:51" s="15" customFormat="1" ht="11.25">
      <c r="B446" s="226"/>
      <c r="C446" s="227"/>
      <c r="D446" s="206" t="s">
        <v>142</v>
      </c>
      <c r="E446" s="228" t="s">
        <v>1</v>
      </c>
      <c r="F446" s="229" t="s">
        <v>144</v>
      </c>
      <c r="G446" s="227"/>
      <c r="H446" s="230">
        <v>30.98</v>
      </c>
      <c r="I446" s="231"/>
      <c r="J446" s="227"/>
      <c r="K446" s="227"/>
      <c r="L446" s="232"/>
      <c r="M446" s="233"/>
      <c r="N446" s="234"/>
      <c r="O446" s="234"/>
      <c r="P446" s="234"/>
      <c r="Q446" s="234"/>
      <c r="R446" s="234"/>
      <c r="S446" s="234"/>
      <c r="T446" s="235"/>
      <c r="AT446" s="236" t="s">
        <v>142</v>
      </c>
      <c r="AU446" s="236" t="s">
        <v>82</v>
      </c>
      <c r="AV446" s="15" t="s">
        <v>88</v>
      </c>
      <c r="AW446" s="15" t="s">
        <v>30</v>
      </c>
      <c r="AX446" s="15" t="s">
        <v>78</v>
      </c>
      <c r="AY446" s="236" t="s">
        <v>133</v>
      </c>
    </row>
    <row r="447" spans="1:65" s="2" customFormat="1" ht="37.9" customHeight="1">
      <c r="A447" s="34"/>
      <c r="B447" s="35"/>
      <c r="C447" s="186" t="s">
        <v>340</v>
      </c>
      <c r="D447" s="186" t="s">
        <v>135</v>
      </c>
      <c r="E447" s="187" t="s">
        <v>544</v>
      </c>
      <c r="F447" s="188" t="s">
        <v>545</v>
      </c>
      <c r="G447" s="189" t="s">
        <v>169</v>
      </c>
      <c r="H447" s="190">
        <v>34.405</v>
      </c>
      <c r="I447" s="191"/>
      <c r="J447" s="192">
        <f>ROUND(I447*H447,2)</f>
        <v>0</v>
      </c>
      <c r="K447" s="188" t="s">
        <v>139</v>
      </c>
      <c r="L447" s="39"/>
      <c r="M447" s="193" t="s">
        <v>1</v>
      </c>
      <c r="N447" s="194" t="s">
        <v>38</v>
      </c>
      <c r="O447" s="71"/>
      <c r="P447" s="195">
        <f>O447*H447</f>
        <v>0</v>
      </c>
      <c r="Q447" s="195">
        <v>0</v>
      </c>
      <c r="R447" s="195">
        <f>Q447*H447</f>
        <v>0</v>
      </c>
      <c r="S447" s="195">
        <v>0</v>
      </c>
      <c r="T447" s="196">
        <f>S447*H447</f>
        <v>0</v>
      </c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R447" s="197" t="s">
        <v>191</v>
      </c>
      <c r="AT447" s="197" t="s">
        <v>135</v>
      </c>
      <c r="AU447" s="197" t="s">
        <v>82</v>
      </c>
      <c r="AY447" s="17" t="s">
        <v>133</v>
      </c>
      <c r="BE447" s="198">
        <f>IF(N447="základní",J447,0)</f>
        <v>0</v>
      </c>
      <c r="BF447" s="198">
        <f>IF(N447="snížená",J447,0)</f>
        <v>0</v>
      </c>
      <c r="BG447" s="198">
        <f>IF(N447="zákl. přenesená",J447,0)</f>
        <v>0</v>
      </c>
      <c r="BH447" s="198">
        <f>IF(N447="sníž. přenesená",J447,0)</f>
        <v>0</v>
      </c>
      <c r="BI447" s="198">
        <f>IF(N447="nulová",J447,0)</f>
        <v>0</v>
      </c>
      <c r="BJ447" s="17" t="s">
        <v>78</v>
      </c>
      <c r="BK447" s="198">
        <f>ROUND(I447*H447,2)</f>
        <v>0</v>
      </c>
      <c r="BL447" s="17" t="s">
        <v>191</v>
      </c>
      <c r="BM447" s="197" t="s">
        <v>546</v>
      </c>
    </row>
    <row r="448" spans="1:47" s="2" customFormat="1" ht="11.25">
      <c r="A448" s="34"/>
      <c r="B448" s="35"/>
      <c r="C448" s="36"/>
      <c r="D448" s="199" t="s">
        <v>140</v>
      </c>
      <c r="E448" s="36"/>
      <c r="F448" s="200" t="s">
        <v>547</v>
      </c>
      <c r="G448" s="36"/>
      <c r="H448" s="36"/>
      <c r="I448" s="201"/>
      <c r="J448" s="36"/>
      <c r="K448" s="36"/>
      <c r="L448" s="39"/>
      <c r="M448" s="202"/>
      <c r="N448" s="203"/>
      <c r="O448" s="71"/>
      <c r="P448" s="71"/>
      <c r="Q448" s="71"/>
      <c r="R448" s="71"/>
      <c r="S448" s="71"/>
      <c r="T448" s="72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T448" s="17" t="s">
        <v>140</v>
      </c>
      <c r="AU448" s="17" t="s">
        <v>82</v>
      </c>
    </row>
    <row r="449" spans="2:51" s="14" customFormat="1" ht="11.25">
      <c r="B449" s="215"/>
      <c r="C449" s="216"/>
      <c r="D449" s="206" t="s">
        <v>142</v>
      </c>
      <c r="E449" s="217" t="s">
        <v>1</v>
      </c>
      <c r="F449" s="218" t="s">
        <v>548</v>
      </c>
      <c r="G449" s="216"/>
      <c r="H449" s="219">
        <v>34.405</v>
      </c>
      <c r="I449" s="220"/>
      <c r="J449" s="216"/>
      <c r="K449" s="216"/>
      <c r="L449" s="221"/>
      <c r="M449" s="222"/>
      <c r="N449" s="223"/>
      <c r="O449" s="223"/>
      <c r="P449" s="223"/>
      <c r="Q449" s="223"/>
      <c r="R449" s="223"/>
      <c r="S449" s="223"/>
      <c r="T449" s="224"/>
      <c r="AT449" s="225" t="s">
        <v>142</v>
      </c>
      <c r="AU449" s="225" t="s">
        <v>82</v>
      </c>
      <c r="AV449" s="14" t="s">
        <v>82</v>
      </c>
      <c r="AW449" s="14" t="s">
        <v>30</v>
      </c>
      <c r="AX449" s="14" t="s">
        <v>73</v>
      </c>
      <c r="AY449" s="225" t="s">
        <v>133</v>
      </c>
    </row>
    <row r="450" spans="2:51" s="15" customFormat="1" ht="11.25">
      <c r="B450" s="226"/>
      <c r="C450" s="227"/>
      <c r="D450" s="206" t="s">
        <v>142</v>
      </c>
      <c r="E450" s="228" t="s">
        <v>1</v>
      </c>
      <c r="F450" s="229" t="s">
        <v>144</v>
      </c>
      <c r="G450" s="227"/>
      <c r="H450" s="230">
        <v>34.405</v>
      </c>
      <c r="I450" s="231"/>
      <c r="J450" s="227"/>
      <c r="K450" s="227"/>
      <c r="L450" s="232"/>
      <c r="M450" s="233"/>
      <c r="N450" s="234"/>
      <c r="O450" s="234"/>
      <c r="P450" s="234"/>
      <c r="Q450" s="234"/>
      <c r="R450" s="234"/>
      <c r="S450" s="234"/>
      <c r="T450" s="235"/>
      <c r="AT450" s="236" t="s">
        <v>142</v>
      </c>
      <c r="AU450" s="236" t="s">
        <v>82</v>
      </c>
      <c r="AV450" s="15" t="s">
        <v>88</v>
      </c>
      <c r="AW450" s="15" t="s">
        <v>30</v>
      </c>
      <c r="AX450" s="15" t="s">
        <v>78</v>
      </c>
      <c r="AY450" s="236" t="s">
        <v>133</v>
      </c>
    </row>
    <row r="451" spans="1:65" s="2" customFormat="1" ht="37.9" customHeight="1">
      <c r="A451" s="34"/>
      <c r="B451" s="35"/>
      <c r="C451" s="186" t="s">
        <v>549</v>
      </c>
      <c r="D451" s="186" t="s">
        <v>135</v>
      </c>
      <c r="E451" s="187" t="s">
        <v>550</v>
      </c>
      <c r="F451" s="188" t="s">
        <v>551</v>
      </c>
      <c r="G451" s="189" t="s">
        <v>190</v>
      </c>
      <c r="H451" s="190">
        <v>19.6</v>
      </c>
      <c r="I451" s="191"/>
      <c r="J451" s="192">
        <f>ROUND(I451*H451,2)</f>
        <v>0</v>
      </c>
      <c r="K451" s="188" t="s">
        <v>139</v>
      </c>
      <c r="L451" s="39"/>
      <c r="M451" s="193" t="s">
        <v>1</v>
      </c>
      <c r="N451" s="194" t="s">
        <v>38</v>
      </c>
      <c r="O451" s="71"/>
      <c r="P451" s="195">
        <f>O451*H451</f>
        <v>0</v>
      </c>
      <c r="Q451" s="195">
        <v>0</v>
      </c>
      <c r="R451" s="195">
        <f>Q451*H451</f>
        <v>0</v>
      </c>
      <c r="S451" s="195">
        <v>0</v>
      </c>
      <c r="T451" s="196">
        <f>S451*H451</f>
        <v>0</v>
      </c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R451" s="197" t="s">
        <v>191</v>
      </c>
      <c r="AT451" s="197" t="s">
        <v>135</v>
      </c>
      <c r="AU451" s="197" t="s">
        <v>82</v>
      </c>
      <c r="AY451" s="17" t="s">
        <v>133</v>
      </c>
      <c r="BE451" s="198">
        <f>IF(N451="základní",J451,0)</f>
        <v>0</v>
      </c>
      <c r="BF451" s="198">
        <f>IF(N451="snížená",J451,0)</f>
        <v>0</v>
      </c>
      <c r="BG451" s="198">
        <f>IF(N451="zákl. přenesená",J451,0)</f>
        <v>0</v>
      </c>
      <c r="BH451" s="198">
        <f>IF(N451="sníž. přenesená",J451,0)</f>
        <v>0</v>
      </c>
      <c r="BI451" s="198">
        <f>IF(N451="nulová",J451,0)</f>
        <v>0</v>
      </c>
      <c r="BJ451" s="17" t="s">
        <v>78</v>
      </c>
      <c r="BK451" s="198">
        <f>ROUND(I451*H451,2)</f>
        <v>0</v>
      </c>
      <c r="BL451" s="17" t="s">
        <v>191</v>
      </c>
      <c r="BM451" s="197" t="s">
        <v>552</v>
      </c>
    </row>
    <row r="452" spans="1:47" s="2" customFormat="1" ht="11.25">
      <c r="A452" s="34"/>
      <c r="B452" s="35"/>
      <c r="C452" s="36"/>
      <c r="D452" s="199" t="s">
        <v>140</v>
      </c>
      <c r="E452" s="36"/>
      <c r="F452" s="200" t="s">
        <v>553</v>
      </c>
      <c r="G452" s="36"/>
      <c r="H452" s="36"/>
      <c r="I452" s="201"/>
      <c r="J452" s="36"/>
      <c r="K452" s="36"/>
      <c r="L452" s="39"/>
      <c r="M452" s="202"/>
      <c r="N452" s="203"/>
      <c r="O452" s="71"/>
      <c r="P452" s="71"/>
      <c r="Q452" s="71"/>
      <c r="R452" s="71"/>
      <c r="S452" s="71"/>
      <c r="T452" s="72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T452" s="17" t="s">
        <v>140</v>
      </c>
      <c r="AU452" s="17" t="s">
        <v>82</v>
      </c>
    </row>
    <row r="453" spans="2:51" s="13" customFormat="1" ht="11.25">
      <c r="B453" s="204"/>
      <c r="C453" s="205"/>
      <c r="D453" s="206" t="s">
        <v>142</v>
      </c>
      <c r="E453" s="207" t="s">
        <v>1</v>
      </c>
      <c r="F453" s="208" t="s">
        <v>506</v>
      </c>
      <c r="G453" s="205"/>
      <c r="H453" s="207" t="s">
        <v>1</v>
      </c>
      <c r="I453" s="209"/>
      <c r="J453" s="205"/>
      <c r="K453" s="205"/>
      <c r="L453" s="210"/>
      <c r="M453" s="211"/>
      <c r="N453" s="212"/>
      <c r="O453" s="212"/>
      <c r="P453" s="212"/>
      <c r="Q453" s="212"/>
      <c r="R453" s="212"/>
      <c r="S453" s="212"/>
      <c r="T453" s="213"/>
      <c r="AT453" s="214" t="s">
        <v>142</v>
      </c>
      <c r="AU453" s="214" t="s">
        <v>82</v>
      </c>
      <c r="AV453" s="13" t="s">
        <v>78</v>
      </c>
      <c r="AW453" s="13" t="s">
        <v>30</v>
      </c>
      <c r="AX453" s="13" t="s">
        <v>73</v>
      </c>
      <c r="AY453" s="214" t="s">
        <v>133</v>
      </c>
    </row>
    <row r="454" spans="2:51" s="14" customFormat="1" ht="11.25">
      <c r="B454" s="215"/>
      <c r="C454" s="216"/>
      <c r="D454" s="206" t="s">
        <v>142</v>
      </c>
      <c r="E454" s="217" t="s">
        <v>1</v>
      </c>
      <c r="F454" s="218" t="s">
        <v>554</v>
      </c>
      <c r="G454" s="216"/>
      <c r="H454" s="219">
        <v>9.4</v>
      </c>
      <c r="I454" s="220"/>
      <c r="J454" s="216"/>
      <c r="K454" s="216"/>
      <c r="L454" s="221"/>
      <c r="M454" s="222"/>
      <c r="N454" s="223"/>
      <c r="O454" s="223"/>
      <c r="P454" s="223"/>
      <c r="Q454" s="223"/>
      <c r="R454" s="223"/>
      <c r="S454" s="223"/>
      <c r="T454" s="224"/>
      <c r="AT454" s="225" t="s">
        <v>142</v>
      </c>
      <c r="AU454" s="225" t="s">
        <v>82</v>
      </c>
      <c r="AV454" s="14" t="s">
        <v>82</v>
      </c>
      <c r="AW454" s="14" t="s">
        <v>30</v>
      </c>
      <c r="AX454" s="14" t="s">
        <v>73</v>
      </c>
      <c r="AY454" s="225" t="s">
        <v>133</v>
      </c>
    </row>
    <row r="455" spans="2:51" s="13" customFormat="1" ht="11.25">
      <c r="B455" s="204"/>
      <c r="C455" s="205"/>
      <c r="D455" s="206" t="s">
        <v>142</v>
      </c>
      <c r="E455" s="207" t="s">
        <v>1</v>
      </c>
      <c r="F455" s="208" t="s">
        <v>540</v>
      </c>
      <c r="G455" s="205"/>
      <c r="H455" s="207" t="s">
        <v>1</v>
      </c>
      <c r="I455" s="209"/>
      <c r="J455" s="205"/>
      <c r="K455" s="205"/>
      <c r="L455" s="210"/>
      <c r="M455" s="211"/>
      <c r="N455" s="212"/>
      <c r="O455" s="212"/>
      <c r="P455" s="212"/>
      <c r="Q455" s="212"/>
      <c r="R455" s="212"/>
      <c r="S455" s="212"/>
      <c r="T455" s="213"/>
      <c r="AT455" s="214" t="s">
        <v>142</v>
      </c>
      <c r="AU455" s="214" t="s">
        <v>82</v>
      </c>
      <c r="AV455" s="13" t="s">
        <v>78</v>
      </c>
      <c r="AW455" s="13" t="s">
        <v>30</v>
      </c>
      <c r="AX455" s="13" t="s">
        <v>73</v>
      </c>
      <c r="AY455" s="214" t="s">
        <v>133</v>
      </c>
    </row>
    <row r="456" spans="2:51" s="14" customFormat="1" ht="11.25">
      <c r="B456" s="215"/>
      <c r="C456" s="216"/>
      <c r="D456" s="206" t="s">
        <v>142</v>
      </c>
      <c r="E456" s="217" t="s">
        <v>1</v>
      </c>
      <c r="F456" s="218" t="s">
        <v>555</v>
      </c>
      <c r="G456" s="216"/>
      <c r="H456" s="219">
        <v>2.5</v>
      </c>
      <c r="I456" s="220"/>
      <c r="J456" s="216"/>
      <c r="K456" s="216"/>
      <c r="L456" s="221"/>
      <c r="M456" s="222"/>
      <c r="N456" s="223"/>
      <c r="O456" s="223"/>
      <c r="P456" s="223"/>
      <c r="Q456" s="223"/>
      <c r="R456" s="223"/>
      <c r="S456" s="223"/>
      <c r="T456" s="224"/>
      <c r="AT456" s="225" t="s">
        <v>142</v>
      </c>
      <c r="AU456" s="225" t="s">
        <v>82</v>
      </c>
      <c r="AV456" s="14" t="s">
        <v>82</v>
      </c>
      <c r="AW456" s="14" t="s">
        <v>30</v>
      </c>
      <c r="AX456" s="14" t="s">
        <v>73</v>
      </c>
      <c r="AY456" s="225" t="s">
        <v>133</v>
      </c>
    </row>
    <row r="457" spans="2:51" s="13" customFormat="1" ht="11.25">
      <c r="B457" s="204"/>
      <c r="C457" s="205"/>
      <c r="D457" s="206" t="s">
        <v>142</v>
      </c>
      <c r="E457" s="207" t="s">
        <v>1</v>
      </c>
      <c r="F457" s="208" t="s">
        <v>556</v>
      </c>
      <c r="G457" s="205"/>
      <c r="H457" s="207" t="s">
        <v>1</v>
      </c>
      <c r="I457" s="209"/>
      <c r="J457" s="205"/>
      <c r="K457" s="205"/>
      <c r="L457" s="210"/>
      <c r="M457" s="211"/>
      <c r="N457" s="212"/>
      <c r="O457" s="212"/>
      <c r="P457" s="212"/>
      <c r="Q457" s="212"/>
      <c r="R457" s="212"/>
      <c r="S457" s="212"/>
      <c r="T457" s="213"/>
      <c r="AT457" s="214" t="s">
        <v>142</v>
      </c>
      <c r="AU457" s="214" t="s">
        <v>82</v>
      </c>
      <c r="AV457" s="13" t="s">
        <v>78</v>
      </c>
      <c r="AW457" s="13" t="s">
        <v>30</v>
      </c>
      <c r="AX457" s="13" t="s">
        <v>73</v>
      </c>
      <c r="AY457" s="214" t="s">
        <v>133</v>
      </c>
    </row>
    <row r="458" spans="2:51" s="14" customFormat="1" ht="11.25">
      <c r="B458" s="215"/>
      <c r="C458" s="216"/>
      <c r="D458" s="206" t="s">
        <v>142</v>
      </c>
      <c r="E458" s="217" t="s">
        <v>1</v>
      </c>
      <c r="F458" s="218" t="s">
        <v>557</v>
      </c>
      <c r="G458" s="216"/>
      <c r="H458" s="219">
        <v>1.8</v>
      </c>
      <c r="I458" s="220"/>
      <c r="J458" s="216"/>
      <c r="K458" s="216"/>
      <c r="L458" s="221"/>
      <c r="M458" s="222"/>
      <c r="N458" s="223"/>
      <c r="O458" s="223"/>
      <c r="P458" s="223"/>
      <c r="Q458" s="223"/>
      <c r="R458" s="223"/>
      <c r="S458" s="223"/>
      <c r="T458" s="224"/>
      <c r="AT458" s="225" t="s">
        <v>142</v>
      </c>
      <c r="AU458" s="225" t="s">
        <v>82</v>
      </c>
      <c r="AV458" s="14" t="s">
        <v>82</v>
      </c>
      <c r="AW458" s="14" t="s">
        <v>30</v>
      </c>
      <c r="AX458" s="14" t="s">
        <v>73</v>
      </c>
      <c r="AY458" s="225" t="s">
        <v>133</v>
      </c>
    </row>
    <row r="459" spans="2:51" s="13" customFormat="1" ht="11.25">
      <c r="B459" s="204"/>
      <c r="C459" s="205"/>
      <c r="D459" s="206" t="s">
        <v>142</v>
      </c>
      <c r="E459" s="207" t="s">
        <v>1</v>
      </c>
      <c r="F459" s="208" t="s">
        <v>507</v>
      </c>
      <c r="G459" s="205"/>
      <c r="H459" s="207" t="s">
        <v>1</v>
      </c>
      <c r="I459" s="209"/>
      <c r="J459" s="205"/>
      <c r="K459" s="205"/>
      <c r="L459" s="210"/>
      <c r="M459" s="211"/>
      <c r="N459" s="212"/>
      <c r="O459" s="212"/>
      <c r="P459" s="212"/>
      <c r="Q459" s="212"/>
      <c r="R459" s="212"/>
      <c r="S459" s="212"/>
      <c r="T459" s="213"/>
      <c r="AT459" s="214" t="s">
        <v>142</v>
      </c>
      <c r="AU459" s="214" t="s">
        <v>82</v>
      </c>
      <c r="AV459" s="13" t="s">
        <v>78</v>
      </c>
      <c r="AW459" s="13" t="s">
        <v>30</v>
      </c>
      <c r="AX459" s="13" t="s">
        <v>73</v>
      </c>
      <c r="AY459" s="214" t="s">
        <v>133</v>
      </c>
    </row>
    <row r="460" spans="2:51" s="14" customFormat="1" ht="11.25">
      <c r="B460" s="215"/>
      <c r="C460" s="216"/>
      <c r="D460" s="206" t="s">
        <v>142</v>
      </c>
      <c r="E460" s="217" t="s">
        <v>1</v>
      </c>
      <c r="F460" s="218" t="s">
        <v>558</v>
      </c>
      <c r="G460" s="216"/>
      <c r="H460" s="219">
        <v>5.9</v>
      </c>
      <c r="I460" s="220"/>
      <c r="J460" s="216"/>
      <c r="K460" s="216"/>
      <c r="L460" s="221"/>
      <c r="M460" s="222"/>
      <c r="N460" s="223"/>
      <c r="O460" s="223"/>
      <c r="P460" s="223"/>
      <c r="Q460" s="223"/>
      <c r="R460" s="223"/>
      <c r="S460" s="223"/>
      <c r="T460" s="224"/>
      <c r="AT460" s="225" t="s">
        <v>142</v>
      </c>
      <c r="AU460" s="225" t="s">
        <v>82</v>
      </c>
      <c r="AV460" s="14" t="s">
        <v>82</v>
      </c>
      <c r="AW460" s="14" t="s">
        <v>30</v>
      </c>
      <c r="AX460" s="14" t="s">
        <v>73</v>
      </c>
      <c r="AY460" s="225" t="s">
        <v>133</v>
      </c>
    </row>
    <row r="461" spans="2:51" s="15" customFormat="1" ht="11.25">
      <c r="B461" s="226"/>
      <c r="C461" s="227"/>
      <c r="D461" s="206" t="s">
        <v>142</v>
      </c>
      <c r="E461" s="228" t="s">
        <v>1</v>
      </c>
      <c r="F461" s="229" t="s">
        <v>144</v>
      </c>
      <c r="G461" s="227"/>
      <c r="H461" s="230">
        <v>19.6</v>
      </c>
      <c r="I461" s="231"/>
      <c r="J461" s="227"/>
      <c r="K461" s="227"/>
      <c r="L461" s="232"/>
      <c r="M461" s="233"/>
      <c r="N461" s="234"/>
      <c r="O461" s="234"/>
      <c r="P461" s="234"/>
      <c r="Q461" s="234"/>
      <c r="R461" s="234"/>
      <c r="S461" s="234"/>
      <c r="T461" s="235"/>
      <c r="AT461" s="236" t="s">
        <v>142</v>
      </c>
      <c r="AU461" s="236" t="s">
        <v>82</v>
      </c>
      <c r="AV461" s="15" t="s">
        <v>88</v>
      </c>
      <c r="AW461" s="15" t="s">
        <v>30</v>
      </c>
      <c r="AX461" s="15" t="s">
        <v>78</v>
      </c>
      <c r="AY461" s="236" t="s">
        <v>133</v>
      </c>
    </row>
    <row r="462" spans="1:65" s="2" customFormat="1" ht="21.75" customHeight="1">
      <c r="A462" s="34"/>
      <c r="B462" s="35"/>
      <c r="C462" s="186" t="s">
        <v>347</v>
      </c>
      <c r="D462" s="186" t="s">
        <v>135</v>
      </c>
      <c r="E462" s="187" t="s">
        <v>559</v>
      </c>
      <c r="F462" s="188" t="s">
        <v>560</v>
      </c>
      <c r="G462" s="189" t="s">
        <v>190</v>
      </c>
      <c r="H462" s="190">
        <v>19.6</v>
      </c>
      <c r="I462" s="191"/>
      <c r="J462" s="192">
        <f>ROUND(I462*H462,2)</f>
        <v>0</v>
      </c>
      <c r="K462" s="188" t="s">
        <v>139</v>
      </c>
      <c r="L462" s="39"/>
      <c r="M462" s="193" t="s">
        <v>1</v>
      </c>
      <c r="N462" s="194" t="s">
        <v>38</v>
      </c>
      <c r="O462" s="71"/>
      <c r="P462" s="195">
        <f>O462*H462</f>
        <v>0</v>
      </c>
      <c r="Q462" s="195">
        <v>0</v>
      </c>
      <c r="R462" s="195">
        <f>Q462*H462</f>
        <v>0</v>
      </c>
      <c r="S462" s="195">
        <v>0</v>
      </c>
      <c r="T462" s="196">
        <f>S462*H462</f>
        <v>0</v>
      </c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R462" s="197" t="s">
        <v>191</v>
      </c>
      <c r="AT462" s="197" t="s">
        <v>135</v>
      </c>
      <c r="AU462" s="197" t="s">
        <v>82</v>
      </c>
      <c r="AY462" s="17" t="s">
        <v>133</v>
      </c>
      <c r="BE462" s="198">
        <f>IF(N462="základní",J462,0)</f>
        <v>0</v>
      </c>
      <c r="BF462" s="198">
        <f>IF(N462="snížená",J462,0)</f>
        <v>0</v>
      </c>
      <c r="BG462" s="198">
        <f>IF(N462="zákl. přenesená",J462,0)</f>
        <v>0</v>
      </c>
      <c r="BH462" s="198">
        <f>IF(N462="sníž. přenesená",J462,0)</f>
        <v>0</v>
      </c>
      <c r="BI462" s="198">
        <f>IF(N462="nulová",J462,0)</f>
        <v>0</v>
      </c>
      <c r="BJ462" s="17" t="s">
        <v>78</v>
      </c>
      <c r="BK462" s="198">
        <f>ROUND(I462*H462,2)</f>
        <v>0</v>
      </c>
      <c r="BL462" s="17" t="s">
        <v>191</v>
      </c>
      <c r="BM462" s="197" t="s">
        <v>561</v>
      </c>
    </row>
    <row r="463" spans="1:47" s="2" customFormat="1" ht="11.25">
      <c r="A463" s="34"/>
      <c r="B463" s="35"/>
      <c r="C463" s="36"/>
      <c r="D463" s="199" t="s">
        <v>140</v>
      </c>
      <c r="E463" s="36"/>
      <c r="F463" s="200" t="s">
        <v>562</v>
      </c>
      <c r="G463" s="36"/>
      <c r="H463" s="36"/>
      <c r="I463" s="201"/>
      <c r="J463" s="36"/>
      <c r="K463" s="36"/>
      <c r="L463" s="39"/>
      <c r="M463" s="202"/>
      <c r="N463" s="203"/>
      <c r="O463" s="71"/>
      <c r="P463" s="71"/>
      <c r="Q463" s="71"/>
      <c r="R463" s="71"/>
      <c r="S463" s="71"/>
      <c r="T463" s="72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T463" s="17" t="s">
        <v>140</v>
      </c>
      <c r="AU463" s="17" t="s">
        <v>82</v>
      </c>
    </row>
    <row r="464" spans="1:65" s="2" customFormat="1" ht="55.5" customHeight="1">
      <c r="A464" s="34"/>
      <c r="B464" s="35"/>
      <c r="C464" s="186" t="s">
        <v>563</v>
      </c>
      <c r="D464" s="186" t="s">
        <v>135</v>
      </c>
      <c r="E464" s="187" t="s">
        <v>564</v>
      </c>
      <c r="F464" s="188" t="s">
        <v>565</v>
      </c>
      <c r="G464" s="189" t="s">
        <v>138</v>
      </c>
      <c r="H464" s="190">
        <v>2</v>
      </c>
      <c r="I464" s="191"/>
      <c r="J464" s="192">
        <f>ROUND(I464*H464,2)</f>
        <v>0</v>
      </c>
      <c r="K464" s="188" t="s">
        <v>139</v>
      </c>
      <c r="L464" s="39"/>
      <c r="M464" s="193" t="s">
        <v>1</v>
      </c>
      <c r="N464" s="194" t="s">
        <v>38</v>
      </c>
      <c r="O464" s="71"/>
      <c r="P464" s="195">
        <f>O464*H464</f>
        <v>0</v>
      </c>
      <c r="Q464" s="195">
        <v>0</v>
      </c>
      <c r="R464" s="195">
        <f>Q464*H464</f>
        <v>0</v>
      </c>
      <c r="S464" s="195">
        <v>0</v>
      </c>
      <c r="T464" s="196">
        <f>S464*H464</f>
        <v>0</v>
      </c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R464" s="197" t="s">
        <v>191</v>
      </c>
      <c r="AT464" s="197" t="s">
        <v>135</v>
      </c>
      <c r="AU464" s="197" t="s">
        <v>82</v>
      </c>
      <c r="AY464" s="17" t="s">
        <v>133</v>
      </c>
      <c r="BE464" s="198">
        <f>IF(N464="základní",J464,0)</f>
        <v>0</v>
      </c>
      <c r="BF464" s="198">
        <f>IF(N464="snížená",J464,0)</f>
        <v>0</v>
      </c>
      <c r="BG464" s="198">
        <f>IF(N464="zákl. přenesená",J464,0)</f>
        <v>0</v>
      </c>
      <c r="BH464" s="198">
        <f>IF(N464="sníž. přenesená",J464,0)</f>
        <v>0</v>
      </c>
      <c r="BI464" s="198">
        <f>IF(N464="nulová",J464,0)</f>
        <v>0</v>
      </c>
      <c r="BJ464" s="17" t="s">
        <v>78</v>
      </c>
      <c r="BK464" s="198">
        <f>ROUND(I464*H464,2)</f>
        <v>0</v>
      </c>
      <c r="BL464" s="17" t="s">
        <v>191</v>
      </c>
      <c r="BM464" s="197" t="s">
        <v>566</v>
      </c>
    </row>
    <row r="465" spans="1:47" s="2" customFormat="1" ht="11.25">
      <c r="A465" s="34"/>
      <c r="B465" s="35"/>
      <c r="C465" s="36"/>
      <c r="D465" s="199" t="s">
        <v>140</v>
      </c>
      <c r="E465" s="36"/>
      <c r="F465" s="200" t="s">
        <v>567</v>
      </c>
      <c r="G465" s="36"/>
      <c r="H465" s="36"/>
      <c r="I465" s="201"/>
      <c r="J465" s="36"/>
      <c r="K465" s="36"/>
      <c r="L465" s="39"/>
      <c r="M465" s="202"/>
      <c r="N465" s="203"/>
      <c r="O465" s="71"/>
      <c r="P465" s="71"/>
      <c r="Q465" s="71"/>
      <c r="R465" s="71"/>
      <c r="S465" s="71"/>
      <c r="T465" s="72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T465" s="17" t="s">
        <v>140</v>
      </c>
      <c r="AU465" s="17" t="s">
        <v>82</v>
      </c>
    </row>
    <row r="466" spans="1:65" s="2" customFormat="1" ht="24.2" customHeight="1">
      <c r="A466" s="34"/>
      <c r="B466" s="35"/>
      <c r="C466" s="237" t="s">
        <v>361</v>
      </c>
      <c r="D466" s="237" t="s">
        <v>242</v>
      </c>
      <c r="E466" s="238" t="s">
        <v>568</v>
      </c>
      <c r="F466" s="239" t="s">
        <v>569</v>
      </c>
      <c r="G466" s="240" t="s">
        <v>138</v>
      </c>
      <c r="H466" s="241">
        <v>2</v>
      </c>
      <c r="I466" s="242"/>
      <c r="J466" s="243">
        <f>ROUND(I466*H466,2)</f>
        <v>0</v>
      </c>
      <c r="K466" s="239" t="s">
        <v>139</v>
      </c>
      <c r="L466" s="244"/>
      <c r="M466" s="245" t="s">
        <v>1</v>
      </c>
      <c r="N466" s="246" t="s">
        <v>38</v>
      </c>
      <c r="O466" s="71"/>
      <c r="P466" s="195">
        <f>O466*H466</f>
        <v>0</v>
      </c>
      <c r="Q466" s="195">
        <v>0</v>
      </c>
      <c r="R466" s="195">
        <f>Q466*H466</f>
        <v>0</v>
      </c>
      <c r="S466" s="195">
        <v>0</v>
      </c>
      <c r="T466" s="196">
        <f>S466*H466</f>
        <v>0</v>
      </c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R466" s="197" t="s">
        <v>245</v>
      </c>
      <c r="AT466" s="197" t="s">
        <v>242</v>
      </c>
      <c r="AU466" s="197" t="s">
        <v>82</v>
      </c>
      <c r="AY466" s="17" t="s">
        <v>133</v>
      </c>
      <c r="BE466" s="198">
        <f>IF(N466="základní",J466,0)</f>
        <v>0</v>
      </c>
      <c r="BF466" s="198">
        <f>IF(N466="snížená",J466,0)</f>
        <v>0</v>
      </c>
      <c r="BG466" s="198">
        <f>IF(N466="zákl. přenesená",J466,0)</f>
        <v>0</v>
      </c>
      <c r="BH466" s="198">
        <f>IF(N466="sníž. přenesená",J466,0)</f>
        <v>0</v>
      </c>
      <c r="BI466" s="198">
        <f>IF(N466="nulová",J466,0)</f>
        <v>0</v>
      </c>
      <c r="BJ466" s="17" t="s">
        <v>78</v>
      </c>
      <c r="BK466" s="198">
        <f>ROUND(I466*H466,2)</f>
        <v>0</v>
      </c>
      <c r="BL466" s="17" t="s">
        <v>191</v>
      </c>
      <c r="BM466" s="197" t="s">
        <v>570</v>
      </c>
    </row>
    <row r="467" spans="1:65" s="2" customFormat="1" ht="37.9" customHeight="1">
      <c r="A467" s="34"/>
      <c r="B467" s="35"/>
      <c r="C467" s="186" t="s">
        <v>571</v>
      </c>
      <c r="D467" s="186" t="s">
        <v>135</v>
      </c>
      <c r="E467" s="187" t="s">
        <v>572</v>
      </c>
      <c r="F467" s="188" t="s">
        <v>573</v>
      </c>
      <c r="G467" s="189" t="s">
        <v>169</v>
      </c>
      <c r="H467" s="190">
        <v>104.16</v>
      </c>
      <c r="I467" s="191"/>
      <c r="J467" s="192">
        <f>ROUND(I467*H467,2)</f>
        <v>0</v>
      </c>
      <c r="K467" s="188" t="s">
        <v>139</v>
      </c>
      <c r="L467" s="39"/>
      <c r="M467" s="193" t="s">
        <v>1</v>
      </c>
      <c r="N467" s="194" t="s">
        <v>38</v>
      </c>
      <c r="O467" s="71"/>
      <c r="P467" s="195">
        <f>O467*H467</f>
        <v>0</v>
      </c>
      <c r="Q467" s="195">
        <v>0</v>
      </c>
      <c r="R467" s="195">
        <f>Q467*H467</f>
        <v>0</v>
      </c>
      <c r="S467" s="195">
        <v>0</v>
      </c>
      <c r="T467" s="196">
        <f>S467*H467</f>
        <v>0</v>
      </c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R467" s="197" t="s">
        <v>191</v>
      </c>
      <c r="AT467" s="197" t="s">
        <v>135</v>
      </c>
      <c r="AU467" s="197" t="s">
        <v>82</v>
      </c>
      <c r="AY467" s="17" t="s">
        <v>133</v>
      </c>
      <c r="BE467" s="198">
        <f>IF(N467="základní",J467,0)</f>
        <v>0</v>
      </c>
      <c r="BF467" s="198">
        <f>IF(N467="snížená",J467,0)</f>
        <v>0</v>
      </c>
      <c r="BG467" s="198">
        <f>IF(N467="zákl. přenesená",J467,0)</f>
        <v>0</v>
      </c>
      <c r="BH467" s="198">
        <f>IF(N467="sníž. přenesená",J467,0)</f>
        <v>0</v>
      </c>
      <c r="BI467" s="198">
        <f>IF(N467="nulová",J467,0)</f>
        <v>0</v>
      </c>
      <c r="BJ467" s="17" t="s">
        <v>78</v>
      </c>
      <c r="BK467" s="198">
        <f>ROUND(I467*H467,2)</f>
        <v>0</v>
      </c>
      <c r="BL467" s="17" t="s">
        <v>191</v>
      </c>
      <c r="BM467" s="197" t="s">
        <v>574</v>
      </c>
    </row>
    <row r="468" spans="1:47" s="2" customFormat="1" ht="11.25">
      <c r="A468" s="34"/>
      <c r="B468" s="35"/>
      <c r="C468" s="36"/>
      <c r="D468" s="199" t="s">
        <v>140</v>
      </c>
      <c r="E468" s="36"/>
      <c r="F468" s="200" t="s">
        <v>575</v>
      </c>
      <c r="G468" s="36"/>
      <c r="H468" s="36"/>
      <c r="I468" s="201"/>
      <c r="J468" s="36"/>
      <c r="K468" s="36"/>
      <c r="L468" s="39"/>
      <c r="M468" s="202"/>
      <c r="N468" s="203"/>
      <c r="O468" s="71"/>
      <c r="P468" s="71"/>
      <c r="Q468" s="71"/>
      <c r="R468" s="71"/>
      <c r="S468" s="71"/>
      <c r="T468" s="72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T468" s="17" t="s">
        <v>140</v>
      </c>
      <c r="AU468" s="17" t="s">
        <v>82</v>
      </c>
    </row>
    <row r="469" spans="2:51" s="13" customFormat="1" ht="11.25">
      <c r="B469" s="204"/>
      <c r="C469" s="205"/>
      <c r="D469" s="206" t="s">
        <v>142</v>
      </c>
      <c r="E469" s="207" t="s">
        <v>1</v>
      </c>
      <c r="F469" s="208" t="s">
        <v>506</v>
      </c>
      <c r="G469" s="205"/>
      <c r="H469" s="207" t="s">
        <v>1</v>
      </c>
      <c r="I469" s="209"/>
      <c r="J469" s="205"/>
      <c r="K469" s="205"/>
      <c r="L469" s="210"/>
      <c r="M469" s="211"/>
      <c r="N469" s="212"/>
      <c r="O469" s="212"/>
      <c r="P469" s="212"/>
      <c r="Q469" s="212"/>
      <c r="R469" s="212"/>
      <c r="S469" s="212"/>
      <c r="T469" s="213"/>
      <c r="AT469" s="214" t="s">
        <v>142</v>
      </c>
      <c r="AU469" s="214" t="s">
        <v>82</v>
      </c>
      <c r="AV469" s="13" t="s">
        <v>78</v>
      </c>
      <c r="AW469" s="13" t="s">
        <v>30</v>
      </c>
      <c r="AX469" s="13" t="s">
        <v>73</v>
      </c>
      <c r="AY469" s="214" t="s">
        <v>133</v>
      </c>
    </row>
    <row r="470" spans="2:51" s="14" customFormat="1" ht="11.25">
      <c r="B470" s="215"/>
      <c r="C470" s="216"/>
      <c r="D470" s="206" t="s">
        <v>142</v>
      </c>
      <c r="E470" s="217" t="s">
        <v>1</v>
      </c>
      <c r="F470" s="218" t="s">
        <v>354</v>
      </c>
      <c r="G470" s="216"/>
      <c r="H470" s="219">
        <v>70.37</v>
      </c>
      <c r="I470" s="220"/>
      <c r="J470" s="216"/>
      <c r="K470" s="216"/>
      <c r="L470" s="221"/>
      <c r="M470" s="222"/>
      <c r="N470" s="223"/>
      <c r="O470" s="223"/>
      <c r="P470" s="223"/>
      <c r="Q470" s="223"/>
      <c r="R470" s="223"/>
      <c r="S470" s="223"/>
      <c r="T470" s="224"/>
      <c r="AT470" s="225" t="s">
        <v>142</v>
      </c>
      <c r="AU470" s="225" t="s">
        <v>82</v>
      </c>
      <c r="AV470" s="14" t="s">
        <v>82</v>
      </c>
      <c r="AW470" s="14" t="s">
        <v>30</v>
      </c>
      <c r="AX470" s="14" t="s">
        <v>73</v>
      </c>
      <c r="AY470" s="225" t="s">
        <v>133</v>
      </c>
    </row>
    <row r="471" spans="2:51" s="13" customFormat="1" ht="11.25">
      <c r="B471" s="204"/>
      <c r="C471" s="205"/>
      <c r="D471" s="206" t="s">
        <v>142</v>
      </c>
      <c r="E471" s="207" t="s">
        <v>1</v>
      </c>
      <c r="F471" s="208" t="s">
        <v>507</v>
      </c>
      <c r="G471" s="205"/>
      <c r="H471" s="207" t="s">
        <v>1</v>
      </c>
      <c r="I471" s="209"/>
      <c r="J471" s="205"/>
      <c r="K471" s="205"/>
      <c r="L471" s="210"/>
      <c r="M471" s="211"/>
      <c r="N471" s="212"/>
      <c r="O471" s="212"/>
      <c r="P471" s="212"/>
      <c r="Q471" s="212"/>
      <c r="R471" s="212"/>
      <c r="S471" s="212"/>
      <c r="T471" s="213"/>
      <c r="AT471" s="214" t="s">
        <v>142</v>
      </c>
      <c r="AU471" s="214" t="s">
        <v>82</v>
      </c>
      <c r="AV471" s="13" t="s">
        <v>78</v>
      </c>
      <c r="AW471" s="13" t="s">
        <v>30</v>
      </c>
      <c r="AX471" s="13" t="s">
        <v>73</v>
      </c>
      <c r="AY471" s="214" t="s">
        <v>133</v>
      </c>
    </row>
    <row r="472" spans="2:51" s="14" customFormat="1" ht="11.25">
      <c r="B472" s="215"/>
      <c r="C472" s="216"/>
      <c r="D472" s="206" t="s">
        <v>142</v>
      </c>
      <c r="E472" s="217" t="s">
        <v>1</v>
      </c>
      <c r="F472" s="218" t="s">
        <v>508</v>
      </c>
      <c r="G472" s="216"/>
      <c r="H472" s="219">
        <v>33.79</v>
      </c>
      <c r="I472" s="220"/>
      <c r="J472" s="216"/>
      <c r="K472" s="216"/>
      <c r="L472" s="221"/>
      <c r="M472" s="222"/>
      <c r="N472" s="223"/>
      <c r="O472" s="223"/>
      <c r="P472" s="223"/>
      <c r="Q472" s="223"/>
      <c r="R472" s="223"/>
      <c r="S472" s="223"/>
      <c r="T472" s="224"/>
      <c r="AT472" s="225" t="s">
        <v>142</v>
      </c>
      <c r="AU472" s="225" t="s">
        <v>82</v>
      </c>
      <c r="AV472" s="14" t="s">
        <v>82</v>
      </c>
      <c r="AW472" s="14" t="s">
        <v>30</v>
      </c>
      <c r="AX472" s="14" t="s">
        <v>73</v>
      </c>
      <c r="AY472" s="225" t="s">
        <v>133</v>
      </c>
    </row>
    <row r="473" spans="2:51" s="15" customFormat="1" ht="11.25">
      <c r="B473" s="226"/>
      <c r="C473" s="227"/>
      <c r="D473" s="206" t="s">
        <v>142</v>
      </c>
      <c r="E473" s="228" t="s">
        <v>1</v>
      </c>
      <c r="F473" s="229" t="s">
        <v>144</v>
      </c>
      <c r="G473" s="227"/>
      <c r="H473" s="230">
        <v>104.16</v>
      </c>
      <c r="I473" s="231"/>
      <c r="J473" s="227"/>
      <c r="K473" s="227"/>
      <c r="L473" s="232"/>
      <c r="M473" s="233"/>
      <c r="N473" s="234"/>
      <c r="O473" s="234"/>
      <c r="P473" s="234"/>
      <c r="Q473" s="234"/>
      <c r="R473" s="234"/>
      <c r="S473" s="234"/>
      <c r="T473" s="235"/>
      <c r="AT473" s="236" t="s">
        <v>142</v>
      </c>
      <c r="AU473" s="236" t="s">
        <v>82</v>
      </c>
      <c r="AV473" s="15" t="s">
        <v>88</v>
      </c>
      <c r="AW473" s="15" t="s">
        <v>30</v>
      </c>
      <c r="AX473" s="15" t="s">
        <v>78</v>
      </c>
      <c r="AY473" s="236" t="s">
        <v>133</v>
      </c>
    </row>
    <row r="474" spans="1:65" s="2" customFormat="1" ht="37.9" customHeight="1">
      <c r="A474" s="34"/>
      <c r="B474" s="35"/>
      <c r="C474" s="237" t="s">
        <v>369</v>
      </c>
      <c r="D474" s="237" t="s">
        <v>242</v>
      </c>
      <c r="E474" s="238" t="s">
        <v>576</v>
      </c>
      <c r="F474" s="239" t="s">
        <v>577</v>
      </c>
      <c r="G474" s="240" t="s">
        <v>169</v>
      </c>
      <c r="H474" s="241">
        <v>109.368</v>
      </c>
      <c r="I474" s="242"/>
      <c r="J474" s="243">
        <f>ROUND(I474*H474,2)</f>
        <v>0</v>
      </c>
      <c r="K474" s="239" t="s">
        <v>139</v>
      </c>
      <c r="L474" s="244"/>
      <c r="M474" s="245" t="s">
        <v>1</v>
      </c>
      <c r="N474" s="246" t="s">
        <v>38</v>
      </c>
      <c r="O474" s="71"/>
      <c r="P474" s="195">
        <f>O474*H474</f>
        <v>0</v>
      </c>
      <c r="Q474" s="195">
        <v>0</v>
      </c>
      <c r="R474" s="195">
        <f>Q474*H474</f>
        <v>0</v>
      </c>
      <c r="S474" s="195">
        <v>0</v>
      </c>
      <c r="T474" s="196">
        <f>S474*H474</f>
        <v>0</v>
      </c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R474" s="197" t="s">
        <v>245</v>
      </c>
      <c r="AT474" s="197" t="s">
        <v>242</v>
      </c>
      <c r="AU474" s="197" t="s">
        <v>82</v>
      </c>
      <c r="AY474" s="17" t="s">
        <v>133</v>
      </c>
      <c r="BE474" s="198">
        <f>IF(N474="základní",J474,0)</f>
        <v>0</v>
      </c>
      <c r="BF474" s="198">
        <f>IF(N474="snížená",J474,0)</f>
        <v>0</v>
      </c>
      <c r="BG474" s="198">
        <f>IF(N474="zákl. přenesená",J474,0)</f>
        <v>0</v>
      </c>
      <c r="BH474" s="198">
        <f>IF(N474="sníž. přenesená",J474,0)</f>
        <v>0</v>
      </c>
      <c r="BI474" s="198">
        <f>IF(N474="nulová",J474,0)</f>
        <v>0</v>
      </c>
      <c r="BJ474" s="17" t="s">
        <v>78</v>
      </c>
      <c r="BK474" s="198">
        <f>ROUND(I474*H474,2)</f>
        <v>0</v>
      </c>
      <c r="BL474" s="17" t="s">
        <v>191</v>
      </c>
      <c r="BM474" s="197" t="s">
        <v>578</v>
      </c>
    </row>
    <row r="475" spans="2:51" s="14" customFormat="1" ht="11.25">
      <c r="B475" s="215"/>
      <c r="C475" s="216"/>
      <c r="D475" s="206" t="s">
        <v>142</v>
      </c>
      <c r="E475" s="217" t="s">
        <v>1</v>
      </c>
      <c r="F475" s="218" t="s">
        <v>579</v>
      </c>
      <c r="G475" s="216"/>
      <c r="H475" s="219">
        <v>109.368</v>
      </c>
      <c r="I475" s="220"/>
      <c r="J475" s="216"/>
      <c r="K475" s="216"/>
      <c r="L475" s="221"/>
      <c r="M475" s="222"/>
      <c r="N475" s="223"/>
      <c r="O475" s="223"/>
      <c r="P475" s="223"/>
      <c r="Q475" s="223"/>
      <c r="R475" s="223"/>
      <c r="S475" s="223"/>
      <c r="T475" s="224"/>
      <c r="AT475" s="225" t="s">
        <v>142</v>
      </c>
      <c r="AU475" s="225" t="s">
        <v>82</v>
      </c>
      <c r="AV475" s="14" t="s">
        <v>82</v>
      </c>
      <c r="AW475" s="14" t="s">
        <v>30</v>
      </c>
      <c r="AX475" s="14" t="s">
        <v>73</v>
      </c>
      <c r="AY475" s="225" t="s">
        <v>133</v>
      </c>
    </row>
    <row r="476" spans="2:51" s="15" customFormat="1" ht="11.25">
      <c r="B476" s="226"/>
      <c r="C476" s="227"/>
      <c r="D476" s="206" t="s">
        <v>142</v>
      </c>
      <c r="E476" s="228" t="s">
        <v>1</v>
      </c>
      <c r="F476" s="229" t="s">
        <v>144</v>
      </c>
      <c r="G476" s="227"/>
      <c r="H476" s="230">
        <v>109.368</v>
      </c>
      <c r="I476" s="231"/>
      <c r="J476" s="227"/>
      <c r="K476" s="227"/>
      <c r="L476" s="232"/>
      <c r="M476" s="233"/>
      <c r="N476" s="234"/>
      <c r="O476" s="234"/>
      <c r="P476" s="234"/>
      <c r="Q476" s="234"/>
      <c r="R476" s="234"/>
      <c r="S476" s="234"/>
      <c r="T476" s="235"/>
      <c r="AT476" s="236" t="s">
        <v>142</v>
      </c>
      <c r="AU476" s="236" t="s">
        <v>82</v>
      </c>
      <c r="AV476" s="15" t="s">
        <v>88</v>
      </c>
      <c r="AW476" s="15" t="s">
        <v>30</v>
      </c>
      <c r="AX476" s="15" t="s">
        <v>78</v>
      </c>
      <c r="AY476" s="236" t="s">
        <v>133</v>
      </c>
    </row>
    <row r="477" spans="1:65" s="2" customFormat="1" ht="44.25" customHeight="1">
      <c r="A477" s="34"/>
      <c r="B477" s="35"/>
      <c r="C477" s="186" t="s">
        <v>580</v>
      </c>
      <c r="D477" s="186" t="s">
        <v>135</v>
      </c>
      <c r="E477" s="187" t="s">
        <v>581</v>
      </c>
      <c r="F477" s="188" t="s">
        <v>582</v>
      </c>
      <c r="G477" s="189" t="s">
        <v>516</v>
      </c>
      <c r="H477" s="247"/>
      <c r="I477" s="191"/>
      <c r="J477" s="192">
        <f>ROUND(I477*H477,2)</f>
        <v>0</v>
      </c>
      <c r="K477" s="188" t="s">
        <v>139</v>
      </c>
      <c r="L477" s="39"/>
      <c r="M477" s="193" t="s">
        <v>1</v>
      </c>
      <c r="N477" s="194" t="s">
        <v>38</v>
      </c>
      <c r="O477" s="71"/>
      <c r="P477" s="195">
        <f>O477*H477</f>
        <v>0</v>
      </c>
      <c r="Q477" s="195">
        <v>0</v>
      </c>
      <c r="R477" s="195">
        <f>Q477*H477</f>
        <v>0</v>
      </c>
      <c r="S477" s="195">
        <v>0</v>
      </c>
      <c r="T477" s="196">
        <f>S477*H477</f>
        <v>0</v>
      </c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R477" s="197" t="s">
        <v>191</v>
      </c>
      <c r="AT477" s="197" t="s">
        <v>135</v>
      </c>
      <c r="AU477" s="197" t="s">
        <v>82</v>
      </c>
      <c r="AY477" s="17" t="s">
        <v>133</v>
      </c>
      <c r="BE477" s="198">
        <f>IF(N477="základní",J477,0)</f>
        <v>0</v>
      </c>
      <c r="BF477" s="198">
        <f>IF(N477="snížená",J477,0)</f>
        <v>0</v>
      </c>
      <c r="BG477" s="198">
        <f>IF(N477="zákl. přenesená",J477,0)</f>
        <v>0</v>
      </c>
      <c r="BH477" s="198">
        <f>IF(N477="sníž. přenesená",J477,0)</f>
        <v>0</v>
      </c>
      <c r="BI477" s="198">
        <f>IF(N477="nulová",J477,0)</f>
        <v>0</v>
      </c>
      <c r="BJ477" s="17" t="s">
        <v>78</v>
      </c>
      <c r="BK477" s="198">
        <f>ROUND(I477*H477,2)</f>
        <v>0</v>
      </c>
      <c r="BL477" s="17" t="s">
        <v>191</v>
      </c>
      <c r="BM477" s="197" t="s">
        <v>583</v>
      </c>
    </row>
    <row r="478" spans="1:47" s="2" customFormat="1" ht="11.25">
      <c r="A478" s="34"/>
      <c r="B478" s="35"/>
      <c r="C478" s="36"/>
      <c r="D478" s="199" t="s">
        <v>140</v>
      </c>
      <c r="E478" s="36"/>
      <c r="F478" s="200" t="s">
        <v>584</v>
      </c>
      <c r="G478" s="36"/>
      <c r="H478" s="36"/>
      <c r="I478" s="201"/>
      <c r="J478" s="36"/>
      <c r="K478" s="36"/>
      <c r="L478" s="39"/>
      <c r="M478" s="202"/>
      <c r="N478" s="203"/>
      <c r="O478" s="71"/>
      <c r="P478" s="71"/>
      <c r="Q478" s="71"/>
      <c r="R478" s="71"/>
      <c r="S478" s="71"/>
      <c r="T478" s="72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T478" s="17" t="s">
        <v>140</v>
      </c>
      <c r="AU478" s="17" t="s">
        <v>82</v>
      </c>
    </row>
    <row r="479" spans="2:63" s="12" customFormat="1" ht="22.9" customHeight="1">
      <c r="B479" s="170"/>
      <c r="C479" s="171"/>
      <c r="D479" s="172" t="s">
        <v>72</v>
      </c>
      <c r="E479" s="184" t="s">
        <v>585</v>
      </c>
      <c r="F479" s="184" t="s">
        <v>586</v>
      </c>
      <c r="G479" s="171"/>
      <c r="H479" s="171"/>
      <c r="I479" s="174"/>
      <c r="J479" s="185">
        <f>BK479</f>
        <v>0</v>
      </c>
      <c r="K479" s="171"/>
      <c r="L479" s="176"/>
      <c r="M479" s="177"/>
      <c r="N479" s="178"/>
      <c r="O479" s="178"/>
      <c r="P479" s="179">
        <f>SUM(P480:P542)</f>
        <v>0</v>
      </c>
      <c r="Q479" s="178"/>
      <c r="R479" s="179">
        <f>SUM(R480:R542)</f>
        <v>0</v>
      </c>
      <c r="S479" s="178"/>
      <c r="T479" s="180">
        <f>SUM(T480:T542)</f>
        <v>0</v>
      </c>
      <c r="AR479" s="181" t="s">
        <v>82</v>
      </c>
      <c r="AT479" s="182" t="s">
        <v>72</v>
      </c>
      <c r="AU479" s="182" t="s">
        <v>78</v>
      </c>
      <c r="AY479" s="181" t="s">
        <v>133</v>
      </c>
      <c r="BK479" s="183">
        <f>SUM(BK480:BK542)</f>
        <v>0</v>
      </c>
    </row>
    <row r="480" spans="1:65" s="2" customFormat="1" ht="24.2" customHeight="1">
      <c r="A480" s="34"/>
      <c r="B480" s="35"/>
      <c r="C480" s="186" t="s">
        <v>375</v>
      </c>
      <c r="D480" s="186" t="s">
        <v>135</v>
      </c>
      <c r="E480" s="187" t="s">
        <v>587</v>
      </c>
      <c r="F480" s="188" t="s">
        <v>588</v>
      </c>
      <c r="G480" s="189" t="s">
        <v>169</v>
      </c>
      <c r="H480" s="190">
        <v>14.573</v>
      </c>
      <c r="I480" s="191"/>
      <c r="J480" s="192">
        <f>ROUND(I480*H480,2)</f>
        <v>0</v>
      </c>
      <c r="K480" s="188" t="s">
        <v>139</v>
      </c>
      <c r="L480" s="39"/>
      <c r="M480" s="193" t="s">
        <v>1</v>
      </c>
      <c r="N480" s="194" t="s">
        <v>38</v>
      </c>
      <c r="O480" s="71"/>
      <c r="P480" s="195">
        <f>O480*H480</f>
        <v>0</v>
      </c>
      <c r="Q480" s="195">
        <v>0</v>
      </c>
      <c r="R480" s="195">
        <f>Q480*H480</f>
        <v>0</v>
      </c>
      <c r="S480" s="195">
        <v>0</v>
      </c>
      <c r="T480" s="196">
        <f>S480*H480</f>
        <v>0</v>
      </c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R480" s="197" t="s">
        <v>191</v>
      </c>
      <c r="AT480" s="197" t="s">
        <v>135</v>
      </c>
      <c r="AU480" s="197" t="s">
        <v>82</v>
      </c>
      <c r="AY480" s="17" t="s">
        <v>133</v>
      </c>
      <c r="BE480" s="198">
        <f>IF(N480="základní",J480,0)</f>
        <v>0</v>
      </c>
      <c r="BF480" s="198">
        <f>IF(N480="snížená",J480,0)</f>
        <v>0</v>
      </c>
      <c r="BG480" s="198">
        <f>IF(N480="zákl. přenesená",J480,0)</f>
        <v>0</v>
      </c>
      <c r="BH480" s="198">
        <f>IF(N480="sníž. přenesená",J480,0)</f>
        <v>0</v>
      </c>
      <c r="BI480" s="198">
        <f>IF(N480="nulová",J480,0)</f>
        <v>0</v>
      </c>
      <c r="BJ480" s="17" t="s">
        <v>78</v>
      </c>
      <c r="BK480" s="198">
        <f>ROUND(I480*H480,2)</f>
        <v>0</v>
      </c>
      <c r="BL480" s="17" t="s">
        <v>191</v>
      </c>
      <c r="BM480" s="197" t="s">
        <v>589</v>
      </c>
    </row>
    <row r="481" spans="1:47" s="2" customFormat="1" ht="11.25">
      <c r="A481" s="34"/>
      <c r="B481" s="35"/>
      <c r="C481" s="36"/>
      <c r="D481" s="199" t="s">
        <v>140</v>
      </c>
      <c r="E481" s="36"/>
      <c r="F481" s="200" t="s">
        <v>590</v>
      </c>
      <c r="G481" s="36"/>
      <c r="H481" s="36"/>
      <c r="I481" s="201"/>
      <c r="J481" s="36"/>
      <c r="K481" s="36"/>
      <c r="L481" s="39"/>
      <c r="M481" s="202"/>
      <c r="N481" s="203"/>
      <c r="O481" s="71"/>
      <c r="P481" s="71"/>
      <c r="Q481" s="71"/>
      <c r="R481" s="71"/>
      <c r="S481" s="71"/>
      <c r="T481" s="72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T481" s="17" t="s">
        <v>140</v>
      </c>
      <c r="AU481" s="17" t="s">
        <v>82</v>
      </c>
    </row>
    <row r="482" spans="2:51" s="13" customFormat="1" ht="11.25">
      <c r="B482" s="204"/>
      <c r="C482" s="205"/>
      <c r="D482" s="206" t="s">
        <v>142</v>
      </c>
      <c r="E482" s="207" t="s">
        <v>1</v>
      </c>
      <c r="F482" s="208" t="s">
        <v>591</v>
      </c>
      <c r="G482" s="205"/>
      <c r="H482" s="207" t="s">
        <v>1</v>
      </c>
      <c r="I482" s="209"/>
      <c r="J482" s="205"/>
      <c r="K482" s="205"/>
      <c r="L482" s="210"/>
      <c r="M482" s="211"/>
      <c r="N482" s="212"/>
      <c r="O482" s="212"/>
      <c r="P482" s="212"/>
      <c r="Q482" s="212"/>
      <c r="R482" s="212"/>
      <c r="S482" s="212"/>
      <c r="T482" s="213"/>
      <c r="AT482" s="214" t="s">
        <v>142</v>
      </c>
      <c r="AU482" s="214" t="s">
        <v>82</v>
      </c>
      <c r="AV482" s="13" t="s">
        <v>78</v>
      </c>
      <c r="AW482" s="13" t="s">
        <v>30</v>
      </c>
      <c r="AX482" s="13" t="s">
        <v>73</v>
      </c>
      <c r="AY482" s="214" t="s">
        <v>133</v>
      </c>
    </row>
    <row r="483" spans="2:51" s="14" customFormat="1" ht="11.25">
      <c r="B483" s="215"/>
      <c r="C483" s="216"/>
      <c r="D483" s="206" t="s">
        <v>142</v>
      </c>
      <c r="E483" s="217" t="s">
        <v>1</v>
      </c>
      <c r="F483" s="218" t="s">
        <v>592</v>
      </c>
      <c r="G483" s="216"/>
      <c r="H483" s="219">
        <v>7.134</v>
      </c>
      <c r="I483" s="220"/>
      <c r="J483" s="216"/>
      <c r="K483" s="216"/>
      <c r="L483" s="221"/>
      <c r="M483" s="222"/>
      <c r="N483" s="223"/>
      <c r="O483" s="223"/>
      <c r="P483" s="223"/>
      <c r="Q483" s="223"/>
      <c r="R483" s="223"/>
      <c r="S483" s="223"/>
      <c r="T483" s="224"/>
      <c r="AT483" s="225" t="s">
        <v>142</v>
      </c>
      <c r="AU483" s="225" t="s">
        <v>82</v>
      </c>
      <c r="AV483" s="14" t="s">
        <v>82</v>
      </c>
      <c r="AW483" s="14" t="s">
        <v>30</v>
      </c>
      <c r="AX483" s="14" t="s">
        <v>73</v>
      </c>
      <c r="AY483" s="225" t="s">
        <v>133</v>
      </c>
    </row>
    <row r="484" spans="2:51" s="13" customFormat="1" ht="11.25">
      <c r="B484" s="204"/>
      <c r="C484" s="205"/>
      <c r="D484" s="206" t="s">
        <v>142</v>
      </c>
      <c r="E484" s="207" t="s">
        <v>1</v>
      </c>
      <c r="F484" s="208" t="s">
        <v>593</v>
      </c>
      <c r="G484" s="205"/>
      <c r="H484" s="207" t="s">
        <v>1</v>
      </c>
      <c r="I484" s="209"/>
      <c r="J484" s="205"/>
      <c r="K484" s="205"/>
      <c r="L484" s="210"/>
      <c r="M484" s="211"/>
      <c r="N484" s="212"/>
      <c r="O484" s="212"/>
      <c r="P484" s="212"/>
      <c r="Q484" s="212"/>
      <c r="R484" s="212"/>
      <c r="S484" s="212"/>
      <c r="T484" s="213"/>
      <c r="AT484" s="214" t="s">
        <v>142</v>
      </c>
      <c r="AU484" s="214" t="s">
        <v>82</v>
      </c>
      <c r="AV484" s="13" t="s">
        <v>78</v>
      </c>
      <c r="AW484" s="13" t="s">
        <v>30</v>
      </c>
      <c r="AX484" s="13" t="s">
        <v>73</v>
      </c>
      <c r="AY484" s="214" t="s">
        <v>133</v>
      </c>
    </row>
    <row r="485" spans="2:51" s="14" customFormat="1" ht="11.25">
      <c r="B485" s="215"/>
      <c r="C485" s="216"/>
      <c r="D485" s="206" t="s">
        <v>142</v>
      </c>
      <c r="E485" s="217" t="s">
        <v>1</v>
      </c>
      <c r="F485" s="218" t="s">
        <v>594</v>
      </c>
      <c r="G485" s="216"/>
      <c r="H485" s="219">
        <v>2.349</v>
      </c>
      <c r="I485" s="220"/>
      <c r="J485" s="216"/>
      <c r="K485" s="216"/>
      <c r="L485" s="221"/>
      <c r="M485" s="222"/>
      <c r="N485" s="223"/>
      <c r="O485" s="223"/>
      <c r="P485" s="223"/>
      <c r="Q485" s="223"/>
      <c r="R485" s="223"/>
      <c r="S485" s="223"/>
      <c r="T485" s="224"/>
      <c r="AT485" s="225" t="s">
        <v>142</v>
      </c>
      <c r="AU485" s="225" t="s">
        <v>82</v>
      </c>
      <c r="AV485" s="14" t="s">
        <v>82</v>
      </c>
      <c r="AW485" s="14" t="s">
        <v>30</v>
      </c>
      <c r="AX485" s="14" t="s">
        <v>73</v>
      </c>
      <c r="AY485" s="225" t="s">
        <v>133</v>
      </c>
    </row>
    <row r="486" spans="2:51" s="13" customFormat="1" ht="11.25">
      <c r="B486" s="204"/>
      <c r="C486" s="205"/>
      <c r="D486" s="206" t="s">
        <v>142</v>
      </c>
      <c r="E486" s="207" t="s">
        <v>1</v>
      </c>
      <c r="F486" s="208" t="s">
        <v>595</v>
      </c>
      <c r="G486" s="205"/>
      <c r="H486" s="207" t="s">
        <v>1</v>
      </c>
      <c r="I486" s="209"/>
      <c r="J486" s="205"/>
      <c r="K486" s="205"/>
      <c r="L486" s="210"/>
      <c r="M486" s="211"/>
      <c r="N486" s="212"/>
      <c r="O486" s="212"/>
      <c r="P486" s="212"/>
      <c r="Q486" s="212"/>
      <c r="R486" s="212"/>
      <c r="S486" s="212"/>
      <c r="T486" s="213"/>
      <c r="AT486" s="214" t="s">
        <v>142</v>
      </c>
      <c r="AU486" s="214" t="s">
        <v>82</v>
      </c>
      <c r="AV486" s="13" t="s">
        <v>78</v>
      </c>
      <c r="AW486" s="13" t="s">
        <v>30</v>
      </c>
      <c r="AX486" s="13" t="s">
        <v>73</v>
      </c>
      <c r="AY486" s="214" t="s">
        <v>133</v>
      </c>
    </row>
    <row r="487" spans="2:51" s="14" customFormat="1" ht="11.25">
      <c r="B487" s="215"/>
      <c r="C487" s="216"/>
      <c r="D487" s="206" t="s">
        <v>142</v>
      </c>
      <c r="E487" s="217" t="s">
        <v>1</v>
      </c>
      <c r="F487" s="218" t="s">
        <v>596</v>
      </c>
      <c r="G487" s="216"/>
      <c r="H487" s="219">
        <v>5.09</v>
      </c>
      <c r="I487" s="220"/>
      <c r="J487" s="216"/>
      <c r="K487" s="216"/>
      <c r="L487" s="221"/>
      <c r="M487" s="222"/>
      <c r="N487" s="223"/>
      <c r="O487" s="223"/>
      <c r="P487" s="223"/>
      <c r="Q487" s="223"/>
      <c r="R487" s="223"/>
      <c r="S487" s="223"/>
      <c r="T487" s="224"/>
      <c r="AT487" s="225" t="s">
        <v>142</v>
      </c>
      <c r="AU487" s="225" t="s">
        <v>82</v>
      </c>
      <c r="AV487" s="14" t="s">
        <v>82</v>
      </c>
      <c r="AW487" s="14" t="s">
        <v>30</v>
      </c>
      <c r="AX487" s="14" t="s">
        <v>73</v>
      </c>
      <c r="AY487" s="225" t="s">
        <v>133</v>
      </c>
    </row>
    <row r="488" spans="2:51" s="15" customFormat="1" ht="11.25">
      <c r="B488" s="226"/>
      <c r="C488" s="227"/>
      <c r="D488" s="206" t="s">
        <v>142</v>
      </c>
      <c r="E488" s="228" t="s">
        <v>1</v>
      </c>
      <c r="F488" s="229" t="s">
        <v>144</v>
      </c>
      <c r="G488" s="227"/>
      <c r="H488" s="230">
        <v>14.573</v>
      </c>
      <c r="I488" s="231"/>
      <c r="J488" s="227"/>
      <c r="K488" s="227"/>
      <c r="L488" s="232"/>
      <c r="M488" s="233"/>
      <c r="N488" s="234"/>
      <c r="O488" s="234"/>
      <c r="P488" s="234"/>
      <c r="Q488" s="234"/>
      <c r="R488" s="234"/>
      <c r="S488" s="234"/>
      <c r="T488" s="235"/>
      <c r="AT488" s="236" t="s">
        <v>142</v>
      </c>
      <c r="AU488" s="236" t="s">
        <v>82</v>
      </c>
      <c r="AV488" s="15" t="s">
        <v>88</v>
      </c>
      <c r="AW488" s="15" t="s">
        <v>30</v>
      </c>
      <c r="AX488" s="15" t="s">
        <v>78</v>
      </c>
      <c r="AY488" s="236" t="s">
        <v>133</v>
      </c>
    </row>
    <row r="489" spans="1:65" s="2" customFormat="1" ht="37.9" customHeight="1">
      <c r="A489" s="34"/>
      <c r="B489" s="35"/>
      <c r="C489" s="186" t="s">
        <v>597</v>
      </c>
      <c r="D489" s="186" t="s">
        <v>135</v>
      </c>
      <c r="E489" s="187" t="s">
        <v>598</v>
      </c>
      <c r="F489" s="188" t="s">
        <v>599</v>
      </c>
      <c r="G489" s="189" t="s">
        <v>138</v>
      </c>
      <c r="H489" s="190">
        <v>6</v>
      </c>
      <c r="I489" s="191"/>
      <c r="J489" s="192">
        <f>ROUND(I489*H489,2)</f>
        <v>0</v>
      </c>
      <c r="K489" s="188" t="s">
        <v>139</v>
      </c>
      <c r="L489" s="39"/>
      <c r="M489" s="193" t="s">
        <v>1</v>
      </c>
      <c r="N489" s="194" t="s">
        <v>38</v>
      </c>
      <c r="O489" s="71"/>
      <c r="P489" s="195">
        <f>O489*H489</f>
        <v>0</v>
      </c>
      <c r="Q489" s="195">
        <v>0</v>
      </c>
      <c r="R489" s="195">
        <f>Q489*H489</f>
        <v>0</v>
      </c>
      <c r="S489" s="195">
        <v>0</v>
      </c>
      <c r="T489" s="196">
        <f>S489*H489</f>
        <v>0</v>
      </c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R489" s="197" t="s">
        <v>191</v>
      </c>
      <c r="AT489" s="197" t="s">
        <v>135</v>
      </c>
      <c r="AU489" s="197" t="s">
        <v>82</v>
      </c>
      <c r="AY489" s="17" t="s">
        <v>133</v>
      </c>
      <c r="BE489" s="198">
        <f>IF(N489="základní",J489,0)</f>
        <v>0</v>
      </c>
      <c r="BF489" s="198">
        <f>IF(N489="snížená",J489,0)</f>
        <v>0</v>
      </c>
      <c r="BG489" s="198">
        <f>IF(N489="zákl. přenesená",J489,0)</f>
        <v>0</v>
      </c>
      <c r="BH489" s="198">
        <f>IF(N489="sníž. přenesená",J489,0)</f>
        <v>0</v>
      </c>
      <c r="BI489" s="198">
        <f>IF(N489="nulová",J489,0)</f>
        <v>0</v>
      </c>
      <c r="BJ489" s="17" t="s">
        <v>78</v>
      </c>
      <c r="BK489" s="198">
        <f>ROUND(I489*H489,2)</f>
        <v>0</v>
      </c>
      <c r="BL489" s="17" t="s">
        <v>191</v>
      </c>
      <c r="BM489" s="197" t="s">
        <v>600</v>
      </c>
    </row>
    <row r="490" spans="1:47" s="2" customFormat="1" ht="11.25">
      <c r="A490" s="34"/>
      <c r="B490" s="35"/>
      <c r="C490" s="36"/>
      <c r="D490" s="199" t="s">
        <v>140</v>
      </c>
      <c r="E490" s="36"/>
      <c r="F490" s="200" t="s">
        <v>601</v>
      </c>
      <c r="G490" s="36"/>
      <c r="H490" s="36"/>
      <c r="I490" s="201"/>
      <c r="J490" s="36"/>
      <c r="K490" s="36"/>
      <c r="L490" s="39"/>
      <c r="M490" s="202"/>
      <c r="N490" s="203"/>
      <c r="O490" s="71"/>
      <c r="P490" s="71"/>
      <c r="Q490" s="71"/>
      <c r="R490" s="71"/>
      <c r="S490" s="71"/>
      <c r="T490" s="72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T490" s="17" t="s">
        <v>140</v>
      </c>
      <c r="AU490" s="17" t="s">
        <v>82</v>
      </c>
    </row>
    <row r="491" spans="2:51" s="14" customFormat="1" ht="11.25">
      <c r="B491" s="215"/>
      <c r="C491" s="216"/>
      <c r="D491" s="206" t="s">
        <v>142</v>
      </c>
      <c r="E491" s="217" t="s">
        <v>1</v>
      </c>
      <c r="F491" s="218" t="s">
        <v>602</v>
      </c>
      <c r="G491" s="216"/>
      <c r="H491" s="219">
        <v>6</v>
      </c>
      <c r="I491" s="220"/>
      <c r="J491" s="216"/>
      <c r="K491" s="216"/>
      <c r="L491" s="221"/>
      <c r="M491" s="222"/>
      <c r="N491" s="223"/>
      <c r="O491" s="223"/>
      <c r="P491" s="223"/>
      <c r="Q491" s="223"/>
      <c r="R491" s="223"/>
      <c r="S491" s="223"/>
      <c r="T491" s="224"/>
      <c r="AT491" s="225" t="s">
        <v>142</v>
      </c>
      <c r="AU491" s="225" t="s">
        <v>82</v>
      </c>
      <c r="AV491" s="14" t="s">
        <v>82</v>
      </c>
      <c r="AW491" s="14" t="s">
        <v>30</v>
      </c>
      <c r="AX491" s="14" t="s">
        <v>73</v>
      </c>
      <c r="AY491" s="225" t="s">
        <v>133</v>
      </c>
    </row>
    <row r="492" spans="2:51" s="15" customFormat="1" ht="11.25">
      <c r="B492" s="226"/>
      <c r="C492" s="227"/>
      <c r="D492" s="206" t="s">
        <v>142</v>
      </c>
      <c r="E492" s="228" t="s">
        <v>1</v>
      </c>
      <c r="F492" s="229" t="s">
        <v>144</v>
      </c>
      <c r="G492" s="227"/>
      <c r="H492" s="230">
        <v>6</v>
      </c>
      <c r="I492" s="231"/>
      <c r="J492" s="227"/>
      <c r="K492" s="227"/>
      <c r="L492" s="232"/>
      <c r="M492" s="233"/>
      <c r="N492" s="234"/>
      <c r="O492" s="234"/>
      <c r="P492" s="234"/>
      <c r="Q492" s="234"/>
      <c r="R492" s="234"/>
      <c r="S492" s="234"/>
      <c r="T492" s="235"/>
      <c r="AT492" s="236" t="s">
        <v>142</v>
      </c>
      <c r="AU492" s="236" t="s">
        <v>82</v>
      </c>
      <c r="AV492" s="15" t="s">
        <v>88</v>
      </c>
      <c r="AW492" s="15" t="s">
        <v>30</v>
      </c>
      <c r="AX492" s="15" t="s">
        <v>78</v>
      </c>
      <c r="AY492" s="236" t="s">
        <v>133</v>
      </c>
    </row>
    <row r="493" spans="1:65" s="2" customFormat="1" ht="24.2" customHeight="1">
      <c r="A493" s="34"/>
      <c r="B493" s="35"/>
      <c r="C493" s="237" t="s">
        <v>381</v>
      </c>
      <c r="D493" s="237" t="s">
        <v>242</v>
      </c>
      <c r="E493" s="238" t="s">
        <v>603</v>
      </c>
      <c r="F493" s="239" t="s">
        <v>604</v>
      </c>
      <c r="G493" s="240" t="s">
        <v>138</v>
      </c>
      <c r="H493" s="241">
        <v>1</v>
      </c>
      <c r="I493" s="242"/>
      <c r="J493" s="243">
        <f>ROUND(I493*H493,2)</f>
        <v>0</v>
      </c>
      <c r="K493" s="239" t="s">
        <v>139</v>
      </c>
      <c r="L493" s="244"/>
      <c r="M493" s="245" t="s">
        <v>1</v>
      </c>
      <c r="N493" s="246" t="s">
        <v>38</v>
      </c>
      <c r="O493" s="71"/>
      <c r="P493" s="195">
        <f>O493*H493</f>
        <v>0</v>
      </c>
      <c r="Q493" s="195">
        <v>0</v>
      </c>
      <c r="R493" s="195">
        <f>Q493*H493</f>
        <v>0</v>
      </c>
      <c r="S493" s="195">
        <v>0</v>
      </c>
      <c r="T493" s="196">
        <f>S493*H493</f>
        <v>0</v>
      </c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R493" s="197" t="s">
        <v>245</v>
      </c>
      <c r="AT493" s="197" t="s">
        <v>242</v>
      </c>
      <c r="AU493" s="197" t="s">
        <v>82</v>
      </c>
      <c r="AY493" s="17" t="s">
        <v>133</v>
      </c>
      <c r="BE493" s="198">
        <f>IF(N493="základní",J493,0)</f>
        <v>0</v>
      </c>
      <c r="BF493" s="198">
        <f>IF(N493="snížená",J493,0)</f>
        <v>0</v>
      </c>
      <c r="BG493" s="198">
        <f>IF(N493="zákl. přenesená",J493,0)</f>
        <v>0</v>
      </c>
      <c r="BH493" s="198">
        <f>IF(N493="sníž. přenesená",J493,0)</f>
        <v>0</v>
      </c>
      <c r="BI493" s="198">
        <f>IF(N493="nulová",J493,0)</f>
        <v>0</v>
      </c>
      <c r="BJ493" s="17" t="s">
        <v>78</v>
      </c>
      <c r="BK493" s="198">
        <f>ROUND(I493*H493,2)</f>
        <v>0</v>
      </c>
      <c r="BL493" s="17" t="s">
        <v>191</v>
      </c>
      <c r="BM493" s="197" t="s">
        <v>605</v>
      </c>
    </row>
    <row r="494" spans="2:51" s="13" customFormat="1" ht="11.25">
      <c r="B494" s="204"/>
      <c r="C494" s="205"/>
      <c r="D494" s="206" t="s">
        <v>142</v>
      </c>
      <c r="E494" s="207" t="s">
        <v>1</v>
      </c>
      <c r="F494" s="208" t="s">
        <v>337</v>
      </c>
      <c r="G494" s="205"/>
      <c r="H494" s="207" t="s">
        <v>1</v>
      </c>
      <c r="I494" s="209"/>
      <c r="J494" s="205"/>
      <c r="K494" s="205"/>
      <c r="L494" s="210"/>
      <c r="M494" s="211"/>
      <c r="N494" s="212"/>
      <c r="O494" s="212"/>
      <c r="P494" s="212"/>
      <c r="Q494" s="212"/>
      <c r="R494" s="212"/>
      <c r="S494" s="212"/>
      <c r="T494" s="213"/>
      <c r="AT494" s="214" t="s">
        <v>142</v>
      </c>
      <c r="AU494" s="214" t="s">
        <v>82</v>
      </c>
      <c r="AV494" s="13" t="s">
        <v>78</v>
      </c>
      <c r="AW494" s="13" t="s">
        <v>30</v>
      </c>
      <c r="AX494" s="13" t="s">
        <v>73</v>
      </c>
      <c r="AY494" s="214" t="s">
        <v>133</v>
      </c>
    </row>
    <row r="495" spans="2:51" s="14" customFormat="1" ht="11.25">
      <c r="B495" s="215"/>
      <c r="C495" s="216"/>
      <c r="D495" s="206" t="s">
        <v>142</v>
      </c>
      <c r="E495" s="217" t="s">
        <v>1</v>
      </c>
      <c r="F495" s="218" t="s">
        <v>78</v>
      </c>
      <c r="G495" s="216"/>
      <c r="H495" s="219">
        <v>1</v>
      </c>
      <c r="I495" s="220"/>
      <c r="J495" s="216"/>
      <c r="K495" s="216"/>
      <c r="L495" s="221"/>
      <c r="M495" s="222"/>
      <c r="N495" s="223"/>
      <c r="O495" s="223"/>
      <c r="P495" s="223"/>
      <c r="Q495" s="223"/>
      <c r="R495" s="223"/>
      <c r="S495" s="223"/>
      <c r="T495" s="224"/>
      <c r="AT495" s="225" t="s">
        <v>142</v>
      </c>
      <c r="AU495" s="225" t="s">
        <v>82</v>
      </c>
      <c r="AV495" s="14" t="s">
        <v>82</v>
      </c>
      <c r="AW495" s="14" t="s">
        <v>30</v>
      </c>
      <c r="AX495" s="14" t="s">
        <v>73</v>
      </c>
      <c r="AY495" s="225" t="s">
        <v>133</v>
      </c>
    </row>
    <row r="496" spans="2:51" s="15" customFormat="1" ht="11.25">
      <c r="B496" s="226"/>
      <c r="C496" s="227"/>
      <c r="D496" s="206" t="s">
        <v>142</v>
      </c>
      <c r="E496" s="228" t="s">
        <v>1</v>
      </c>
      <c r="F496" s="229" t="s">
        <v>144</v>
      </c>
      <c r="G496" s="227"/>
      <c r="H496" s="230">
        <v>1</v>
      </c>
      <c r="I496" s="231"/>
      <c r="J496" s="227"/>
      <c r="K496" s="227"/>
      <c r="L496" s="232"/>
      <c r="M496" s="233"/>
      <c r="N496" s="234"/>
      <c r="O496" s="234"/>
      <c r="P496" s="234"/>
      <c r="Q496" s="234"/>
      <c r="R496" s="234"/>
      <c r="S496" s="234"/>
      <c r="T496" s="235"/>
      <c r="AT496" s="236" t="s">
        <v>142</v>
      </c>
      <c r="AU496" s="236" t="s">
        <v>82</v>
      </c>
      <c r="AV496" s="15" t="s">
        <v>88</v>
      </c>
      <c r="AW496" s="15" t="s">
        <v>30</v>
      </c>
      <c r="AX496" s="15" t="s">
        <v>78</v>
      </c>
      <c r="AY496" s="236" t="s">
        <v>133</v>
      </c>
    </row>
    <row r="497" spans="1:65" s="2" customFormat="1" ht="24.2" customHeight="1">
      <c r="A497" s="34"/>
      <c r="B497" s="35"/>
      <c r="C497" s="237" t="s">
        <v>606</v>
      </c>
      <c r="D497" s="237" t="s">
        <v>242</v>
      </c>
      <c r="E497" s="238" t="s">
        <v>607</v>
      </c>
      <c r="F497" s="239" t="s">
        <v>608</v>
      </c>
      <c r="G497" s="240" t="s">
        <v>138</v>
      </c>
      <c r="H497" s="241">
        <v>2</v>
      </c>
      <c r="I497" s="242"/>
      <c r="J497" s="243">
        <f>ROUND(I497*H497,2)</f>
        <v>0</v>
      </c>
      <c r="K497" s="239" t="s">
        <v>139</v>
      </c>
      <c r="L497" s="244"/>
      <c r="M497" s="245" t="s">
        <v>1</v>
      </c>
      <c r="N497" s="246" t="s">
        <v>38</v>
      </c>
      <c r="O497" s="71"/>
      <c r="P497" s="195">
        <f>O497*H497</f>
        <v>0</v>
      </c>
      <c r="Q497" s="195">
        <v>0</v>
      </c>
      <c r="R497" s="195">
        <f>Q497*H497</f>
        <v>0</v>
      </c>
      <c r="S497" s="195">
        <v>0</v>
      </c>
      <c r="T497" s="196">
        <f>S497*H497</f>
        <v>0</v>
      </c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R497" s="197" t="s">
        <v>245</v>
      </c>
      <c r="AT497" s="197" t="s">
        <v>242</v>
      </c>
      <c r="AU497" s="197" t="s">
        <v>82</v>
      </c>
      <c r="AY497" s="17" t="s">
        <v>133</v>
      </c>
      <c r="BE497" s="198">
        <f>IF(N497="základní",J497,0)</f>
        <v>0</v>
      </c>
      <c r="BF497" s="198">
        <f>IF(N497="snížená",J497,0)</f>
        <v>0</v>
      </c>
      <c r="BG497" s="198">
        <f>IF(N497="zákl. přenesená",J497,0)</f>
        <v>0</v>
      </c>
      <c r="BH497" s="198">
        <f>IF(N497="sníž. přenesená",J497,0)</f>
        <v>0</v>
      </c>
      <c r="BI497" s="198">
        <f>IF(N497="nulová",J497,0)</f>
        <v>0</v>
      </c>
      <c r="BJ497" s="17" t="s">
        <v>78</v>
      </c>
      <c r="BK497" s="198">
        <f>ROUND(I497*H497,2)</f>
        <v>0</v>
      </c>
      <c r="BL497" s="17" t="s">
        <v>191</v>
      </c>
      <c r="BM497" s="197" t="s">
        <v>609</v>
      </c>
    </row>
    <row r="498" spans="2:51" s="13" customFormat="1" ht="11.25">
      <c r="B498" s="204"/>
      <c r="C498" s="205"/>
      <c r="D498" s="206" t="s">
        <v>142</v>
      </c>
      <c r="E498" s="207" t="s">
        <v>1</v>
      </c>
      <c r="F498" s="208" t="s">
        <v>332</v>
      </c>
      <c r="G498" s="205"/>
      <c r="H498" s="207" t="s">
        <v>1</v>
      </c>
      <c r="I498" s="209"/>
      <c r="J498" s="205"/>
      <c r="K498" s="205"/>
      <c r="L498" s="210"/>
      <c r="M498" s="211"/>
      <c r="N498" s="212"/>
      <c r="O498" s="212"/>
      <c r="P498" s="212"/>
      <c r="Q498" s="212"/>
      <c r="R498" s="212"/>
      <c r="S498" s="212"/>
      <c r="T498" s="213"/>
      <c r="AT498" s="214" t="s">
        <v>142</v>
      </c>
      <c r="AU498" s="214" t="s">
        <v>82</v>
      </c>
      <c r="AV498" s="13" t="s">
        <v>78</v>
      </c>
      <c r="AW498" s="13" t="s">
        <v>30</v>
      </c>
      <c r="AX498" s="13" t="s">
        <v>73</v>
      </c>
      <c r="AY498" s="214" t="s">
        <v>133</v>
      </c>
    </row>
    <row r="499" spans="2:51" s="14" customFormat="1" ht="11.25">
      <c r="B499" s="215"/>
      <c r="C499" s="216"/>
      <c r="D499" s="206" t="s">
        <v>142</v>
      </c>
      <c r="E499" s="217" t="s">
        <v>1</v>
      </c>
      <c r="F499" s="218" t="s">
        <v>82</v>
      </c>
      <c r="G499" s="216"/>
      <c r="H499" s="219">
        <v>2</v>
      </c>
      <c r="I499" s="220"/>
      <c r="J499" s="216"/>
      <c r="K499" s="216"/>
      <c r="L499" s="221"/>
      <c r="M499" s="222"/>
      <c r="N499" s="223"/>
      <c r="O499" s="223"/>
      <c r="P499" s="223"/>
      <c r="Q499" s="223"/>
      <c r="R499" s="223"/>
      <c r="S499" s="223"/>
      <c r="T499" s="224"/>
      <c r="AT499" s="225" t="s">
        <v>142</v>
      </c>
      <c r="AU499" s="225" t="s">
        <v>82</v>
      </c>
      <c r="AV499" s="14" t="s">
        <v>82</v>
      </c>
      <c r="AW499" s="14" t="s">
        <v>30</v>
      </c>
      <c r="AX499" s="14" t="s">
        <v>73</v>
      </c>
      <c r="AY499" s="225" t="s">
        <v>133</v>
      </c>
    </row>
    <row r="500" spans="2:51" s="15" customFormat="1" ht="11.25">
      <c r="B500" s="226"/>
      <c r="C500" s="227"/>
      <c r="D500" s="206" t="s">
        <v>142</v>
      </c>
      <c r="E500" s="228" t="s">
        <v>1</v>
      </c>
      <c r="F500" s="229" t="s">
        <v>144</v>
      </c>
      <c r="G500" s="227"/>
      <c r="H500" s="230">
        <v>2</v>
      </c>
      <c r="I500" s="231"/>
      <c r="J500" s="227"/>
      <c r="K500" s="227"/>
      <c r="L500" s="232"/>
      <c r="M500" s="233"/>
      <c r="N500" s="234"/>
      <c r="O500" s="234"/>
      <c r="P500" s="234"/>
      <c r="Q500" s="234"/>
      <c r="R500" s="234"/>
      <c r="S500" s="234"/>
      <c r="T500" s="235"/>
      <c r="AT500" s="236" t="s">
        <v>142</v>
      </c>
      <c r="AU500" s="236" t="s">
        <v>82</v>
      </c>
      <c r="AV500" s="15" t="s">
        <v>88</v>
      </c>
      <c r="AW500" s="15" t="s">
        <v>30</v>
      </c>
      <c r="AX500" s="15" t="s">
        <v>78</v>
      </c>
      <c r="AY500" s="236" t="s">
        <v>133</v>
      </c>
    </row>
    <row r="501" spans="1:65" s="2" customFormat="1" ht="24.2" customHeight="1">
      <c r="A501" s="34"/>
      <c r="B501" s="35"/>
      <c r="C501" s="237" t="s">
        <v>386</v>
      </c>
      <c r="D501" s="237" t="s">
        <v>242</v>
      </c>
      <c r="E501" s="238" t="s">
        <v>610</v>
      </c>
      <c r="F501" s="239" t="s">
        <v>611</v>
      </c>
      <c r="G501" s="240" t="s">
        <v>138</v>
      </c>
      <c r="H501" s="241">
        <v>2</v>
      </c>
      <c r="I501" s="242"/>
      <c r="J501" s="243">
        <f>ROUND(I501*H501,2)</f>
        <v>0</v>
      </c>
      <c r="K501" s="239" t="s">
        <v>139</v>
      </c>
      <c r="L501" s="244"/>
      <c r="M501" s="245" t="s">
        <v>1</v>
      </c>
      <c r="N501" s="246" t="s">
        <v>38</v>
      </c>
      <c r="O501" s="71"/>
      <c r="P501" s="195">
        <f>O501*H501</f>
        <v>0</v>
      </c>
      <c r="Q501" s="195">
        <v>0</v>
      </c>
      <c r="R501" s="195">
        <f>Q501*H501</f>
        <v>0</v>
      </c>
      <c r="S501" s="195">
        <v>0</v>
      </c>
      <c r="T501" s="196">
        <f>S501*H501</f>
        <v>0</v>
      </c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R501" s="197" t="s">
        <v>245</v>
      </c>
      <c r="AT501" s="197" t="s">
        <v>242</v>
      </c>
      <c r="AU501" s="197" t="s">
        <v>82</v>
      </c>
      <c r="AY501" s="17" t="s">
        <v>133</v>
      </c>
      <c r="BE501" s="198">
        <f>IF(N501="základní",J501,0)</f>
        <v>0</v>
      </c>
      <c r="BF501" s="198">
        <f>IF(N501="snížená",J501,0)</f>
        <v>0</v>
      </c>
      <c r="BG501" s="198">
        <f>IF(N501="zákl. přenesená",J501,0)</f>
        <v>0</v>
      </c>
      <c r="BH501" s="198">
        <f>IF(N501="sníž. přenesená",J501,0)</f>
        <v>0</v>
      </c>
      <c r="BI501" s="198">
        <f>IF(N501="nulová",J501,0)</f>
        <v>0</v>
      </c>
      <c r="BJ501" s="17" t="s">
        <v>78</v>
      </c>
      <c r="BK501" s="198">
        <f>ROUND(I501*H501,2)</f>
        <v>0</v>
      </c>
      <c r="BL501" s="17" t="s">
        <v>191</v>
      </c>
      <c r="BM501" s="197" t="s">
        <v>612</v>
      </c>
    </row>
    <row r="502" spans="2:51" s="13" customFormat="1" ht="11.25">
      <c r="B502" s="204"/>
      <c r="C502" s="205"/>
      <c r="D502" s="206" t="s">
        <v>142</v>
      </c>
      <c r="E502" s="207" t="s">
        <v>1</v>
      </c>
      <c r="F502" s="208" t="s">
        <v>318</v>
      </c>
      <c r="G502" s="205"/>
      <c r="H502" s="207" t="s">
        <v>1</v>
      </c>
      <c r="I502" s="209"/>
      <c r="J502" s="205"/>
      <c r="K502" s="205"/>
      <c r="L502" s="210"/>
      <c r="M502" s="211"/>
      <c r="N502" s="212"/>
      <c r="O502" s="212"/>
      <c r="P502" s="212"/>
      <c r="Q502" s="212"/>
      <c r="R502" s="212"/>
      <c r="S502" s="212"/>
      <c r="T502" s="213"/>
      <c r="AT502" s="214" t="s">
        <v>142</v>
      </c>
      <c r="AU502" s="214" t="s">
        <v>82</v>
      </c>
      <c r="AV502" s="13" t="s">
        <v>78</v>
      </c>
      <c r="AW502" s="13" t="s">
        <v>30</v>
      </c>
      <c r="AX502" s="13" t="s">
        <v>73</v>
      </c>
      <c r="AY502" s="214" t="s">
        <v>133</v>
      </c>
    </row>
    <row r="503" spans="2:51" s="14" customFormat="1" ht="11.25">
      <c r="B503" s="215"/>
      <c r="C503" s="216"/>
      <c r="D503" s="206" t="s">
        <v>142</v>
      </c>
      <c r="E503" s="217" t="s">
        <v>1</v>
      </c>
      <c r="F503" s="218" t="s">
        <v>82</v>
      </c>
      <c r="G503" s="216"/>
      <c r="H503" s="219">
        <v>2</v>
      </c>
      <c r="I503" s="220"/>
      <c r="J503" s="216"/>
      <c r="K503" s="216"/>
      <c r="L503" s="221"/>
      <c r="M503" s="222"/>
      <c r="N503" s="223"/>
      <c r="O503" s="223"/>
      <c r="P503" s="223"/>
      <c r="Q503" s="223"/>
      <c r="R503" s="223"/>
      <c r="S503" s="223"/>
      <c r="T503" s="224"/>
      <c r="AT503" s="225" t="s">
        <v>142</v>
      </c>
      <c r="AU503" s="225" t="s">
        <v>82</v>
      </c>
      <c r="AV503" s="14" t="s">
        <v>82</v>
      </c>
      <c r="AW503" s="14" t="s">
        <v>30</v>
      </c>
      <c r="AX503" s="14" t="s">
        <v>73</v>
      </c>
      <c r="AY503" s="225" t="s">
        <v>133</v>
      </c>
    </row>
    <row r="504" spans="2:51" s="15" customFormat="1" ht="11.25">
      <c r="B504" s="226"/>
      <c r="C504" s="227"/>
      <c r="D504" s="206" t="s">
        <v>142</v>
      </c>
      <c r="E504" s="228" t="s">
        <v>1</v>
      </c>
      <c r="F504" s="229" t="s">
        <v>144</v>
      </c>
      <c r="G504" s="227"/>
      <c r="H504" s="230">
        <v>2</v>
      </c>
      <c r="I504" s="231"/>
      <c r="J504" s="227"/>
      <c r="K504" s="227"/>
      <c r="L504" s="232"/>
      <c r="M504" s="233"/>
      <c r="N504" s="234"/>
      <c r="O504" s="234"/>
      <c r="P504" s="234"/>
      <c r="Q504" s="234"/>
      <c r="R504" s="234"/>
      <c r="S504" s="234"/>
      <c r="T504" s="235"/>
      <c r="AT504" s="236" t="s">
        <v>142</v>
      </c>
      <c r="AU504" s="236" t="s">
        <v>82</v>
      </c>
      <c r="AV504" s="15" t="s">
        <v>88</v>
      </c>
      <c r="AW504" s="15" t="s">
        <v>30</v>
      </c>
      <c r="AX504" s="15" t="s">
        <v>78</v>
      </c>
      <c r="AY504" s="236" t="s">
        <v>133</v>
      </c>
    </row>
    <row r="505" spans="1:65" s="2" customFormat="1" ht="24.2" customHeight="1">
      <c r="A505" s="34"/>
      <c r="B505" s="35"/>
      <c r="C505" s="237" t="s">
        <v>613</v>
      </c>
      <c r="D505" s="237" t="s">
        <v>242</v>
      </c>
      <c r="E505" s="238" t="s">
        <v>614</v>
      </c>
      <c r="F505" s="239" t="s">
        <v>615</v>
      </c>
      <c r="G505" s="240" t="s">
        <v>138</v>
      </c>
      <c r="H505" s="241">
        <v>1</v>
      </c>
      <c r="I505" s="242"/>
      <c r="J505" s="243">
        <f>ROUND(I505*H505,2)</f>
        <v>0</v>
      </c>
      <c r="K505" s="239" t="s">
        <v>139</v>
      </c>
      <c r="L505" s="244"/>
      <c r="M505" s="245" t="s">
        <v>1</v>
      </c>
      <c r="N505" s="246" t="s">
        <v>38</v>
      </c>
      <c r="O505" s="71"/>
      <c r="P505" s="195">
        <f>O505*H505</f>
        <v>0</v>
      </c>
      <c r="Q505" s="195">
        <v>0</v>
      </c>
      <c r="R505" s="195">
        <f>Q505*H505</f>
        <v>0</v>
      </c>
      <c r="S505" s="195">
        <v>0</v>
      </c>
      <c r="T505" s="196">
        <f>S505*H505</f>
        <v>0</v>
      </c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R505" s="197" t="s">
        <v>245</v>
      </c>
      <c r="AT505" s="197" t="s">
        <v>242</v>
      </c>
      <c r="AU505" s="197" t="s">
        <v>82</v>
      </c>
      <c r="AY505" s="17" t="s">
        <v>133</v>
      </c>
      <c r="BE505" s="198">
        <f>IF(N505="základní",J505,0)</f>
        <v>0</v>
      </c>
      <c r="BF505" s="198">
        <f>IF(N505="snížená",J505,0)</f>
        <v>0</v>
      </c>
      <c r="BG505" s="198">
        <f>IF(N505="zákl. přenesená",J505,0)</f>
        <v>0</v>
      </c>
      <c r="BH505" s="198">
        <f>IF(N505="sníž. přenesená",J505,0)</f>
        <v>0</v>
      </c>
      <c r="BI505" s="198">
        <f>IF(N505="nulová",J505,0)</f>
        <v>0</v>
      </c>
      <c r="BJ505" s="17" t="s">
        <v>78</v>
      </c>
      <c r="BK505" s="198">
        <f>ROUND(I505*H505,2)</f>
        <v>0</v>
      </c>
      <c r="BL505" s="17" t="s">
        <v>191</v>
      </c>
      <c r="BM505" s="197" t="s">
        <v>616</v>
      </c>
    </row>
    <row r="506" spans="2:51" s="13" customFormat="1" ht="11.25">
      <c r="B506" s="204"/>
      <c r="C506" s="205"/>
      <c r="D506" s="206" t="s">
        <v>142</v>
      </c>
      <c r="E506" s="207" t="s">
        <v>1</v>
      </c>
      <c r="F506" s="208" t="s">
        <v>322</v>
      </c>
      <c r="G506" s="205"/>
      <c r="H506" s="207" t="s">
        <v>1</v>
      </c>
      <c r="I506" s="209"/>
      <c r="J506" s="205"/>
      <c r="K506" s="205"/>
      <c r="L506" s="210"/>
      <c r="M506" s="211"/>
      <c r="N506" s="212"/>
      <c r="O506" s="212"/>
      <c r="P506" s="212"/>
      <c r="Q506" s="212"/>
      <c r="R506" s="212"/>
      <c r="S506" s="212"/>
      <c r="T506" s="213"/>
      <c r="AT506" s="214" t="s">
        <v>142</v>
      </c>
      <c r="AU506" s="214" t="s">
        <v>82</v>
      </c>
      <c r="AV506" s="13" t="s">
        <v>78</v>
      </c>
      <c r="AW506" s="13" t="s">
        <v>30</v>
      </c>
      <c r="AX506" s="13" t="s">
        <v>73</v>
      </c>
      <c r="AY506" s="214" t="s">
        <v>133</v>
      </c>
    </row>
    <row r="507" spans="2:51" s="14" customFormat="1" ht="11.25">
      <c r="B507" s="215"/>
      <c r="C507" s="216"/>
      <c r="D507" s="206" t="s">
        <v>142</v>
      </c>
      <c r="E507" s="217" t="s">
        <v>1</v>
      </c>
      <c r="F507" s="218" t="s">
        <v>78</v>
      </c>
      <c r="G507" s="216"/>
      <c r="H507" s="219">
        <v>1</v>
      </c>
      <c r="I507" s="220"/>
      <c r="J507" s="216"/>
      <c r="K507" s="216"/>
      <c r="L507" s="221"/>
      <c r="M507" s="222"/>
      <c r="N507" s="223"/>
      <c r="O507" s="223"/>
      <c r="P507" s="223"/>
      <c r="Q507" s="223"/>
      <c r="R507" s="223"/>
      <c r="S507" s="223"/>
      <c r="T507" s="224"/>
      <c r="AT507" s="225" t="s">
        <v>142</v>
      </c>
      <c r="AU507" s="225" t="s">
        <v>82</v>
      </c>
      <c r="AV507" s="14" t="s">
        <v>82</v>
      </c>
      <c r="AW507" s="14" t="s">
        <v>30</v>
      </c>
      <c r="AX507" s="14" t="s">
        <v>73</v>
      </c>
      <c r="AY507" s="225" t="s">
        <v>133</v>
      </c>
    </row>
    <row r="508" spans="2:51" s="15" customFormat="1" ht="11.25">
      <c r="B508" s="226"/>
      <c r="C508" s="227"/>
      <c r="D508" s="206" t="s">
        <v>142</v>
      </c>
      <c r="E508" s="228" t="s">
        <v>1</v>
      </c>
      <c r="F508" s="229" t="s">
        <v>144</v>
      </c>
      <c r="G508" s="227"/>
      <c r="H508" s="230">
        <v>1</v>
      </c>
      <c r="I508" s="231"/>
      <c r="J508" s="227"/>
      <c r="K508" s="227"/>
      <c r="L508" s="232"/>
      <c r="M508" s="233"/>
      <c r="N508" s="234"/>
      <c r="O508" s="234"/>
      <c r="P508" s="234"/>
      <c r="Q508" s="234"/>
      <c r="R508" s="234"/>
      <c r="S508" s="234"/>
      <c r="T508" s="235"/>
      <c r="AT508" s="236" t="s">
        <v>142</v>
      </c>
      <c r="AU508" s="236" t="s">
        <v>82</v>
      </c>
      <c r="AV508" s="15" t="s">
        <v>88</v>
      </c>
      <c r="AW508" s="15" t="s">
        <v>30</v>
      </c>
      <c r="AX508" s="15" t="s">
        <v>78</v>
      </c>
      <c r="AY508" s="236" t="s">
        <v>133</v>
      </c>
    </row>
    <row r="509" spans="1:65" s="2" customFormat="1" ht="37.9" customHeight="1">
      <c r="A509" s="34"/>
      <c r="B509" s="35"/>
      <c r="C509" s="186" t="s">
        <v>390</v>
      </c>
      <c r="D509" s="186" t="s">
        <v>135</v>
      </c>
      <c r="E509" s="187" t="s">
        <v>617</v>
      </c>
      <c r="F509" s="188" t="s">
        <v>618</v>
      </c>
      <c r="G509" s="189" t="s">
        <v>138</v>
      </c>
      <c r="H509" s="190">
        <v>2</v>
      </c>
      <c r="I509" s="191"/>
      <c r="J509" s="192">
        <f>ROUND(I509*H509,2)</f>
        <v>0</v>
      </c>
      <c r="K509" s="188" t="s">
        <v>139</v>
      </c>
      <c r="L509" s="39"/>
      <c r="M509" s="193" t="s">
        <v>1</v>
      </c>
      <c r="N509" s="194" t="s">
        <v>38</v>
      </c>
      <c r="O509" s="71"/>
      <c r="P509" s="195">
        <f>O509*H509</f>
        <v>0</v>
      </c>
      <c r="Q509" s="195">
        <v>0</v>
      </c>
      <c r="R509" s="195">
        <f>Q509*H509</f>
        <v>0</v>
      </c>
      <c r="S509" s="195">
        <v>0</v>
      </c>
      <c r="T509" s="196">
        <f>S509*H509</f>
        <v>0</v>
      </c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R509" s="197" t="s">
        <v>191</v>
      </c>
      <c r="AT509" s="197" t="s">
        <v>135</v>
      </c>
      <c r="AU509" s="197" t="s">
        <v>82</v>
      </c>
      <c r="AY509" s="17" t="s">
        <v>133</v>
      </c>
      <c r="BE509" s="198">
        <f>IF(N509="základní",J509,0)</f>
        <v>0</v>
      </c>
      <c r="BF509" s="198">
        <f>IF(N509="snížená",J509,0)</f>
        <v>0</v>
      </c>
      <c r="BG509" s="198">
        <f>IF(N509="zákl. přenesená",J509,0)</f>
        <v>0</v>
      </c>
      <c r="BH509" s="198">
        <f>IF(N509="sníž. přenesená",J509,0)</f>
        <v>0</v>
      </c>
      <c r="BI509" s="198">
        <f>IF(N509="nulová",J509,0)</f>
        <v>0</v>
      </c>
      <c r="BJ509" s="17" t="s">
        <v>78</v>
      </c>
      <c r="BK509" s="198">
        <f>ROUND(I509*H509,2)</f>
        <v>0</v>
      </c>
      <c r="BL509" s="17" t="s">
        <v>191</v>
      </c>
      <c r="BM509" s="197" t="s">
        <v>619</v>
      </c>
    </row>
    <row r="510" spans="1:47" s="2" customFormat="1" ht="11.25">
      <c r="A510" s="34"/>
      <c r="B510" s="35"/>
      <c r="C510" s="36"/>
      <c r="D510" s="199" t="s">
        <v>140</v>
      </c>
      <c r="E510" s="36"/>
      <c r="F510" s="200" t="s">
        <v>620</v>
      </c>
      <c r="G510" s="36"/>
      <c r="H510" s="36"/>
      <c r="I510" s="201"/>
      <c r="J510" s="36"/>
      <c r="K510" s="36"/>
      <c r="L510" s="39"/>
      <c r="M510" s="202"/>
      <c r="N510" s="203"/>
      <c r="O510" s="71"/>
      <c r="P510" s="71"/>
      <c r="Q510" s="71"/>
      <c r="R510" s="71"/>
      <c r="S510" s="71"/>
      <c r="T510" s="72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T510" s="17" t="s">
        <v>140</v>
      </c>
      <c r="AU510" s="17" t="s">
        <v>82</v>
      </c>
    </row>
    <row r="511" spans="2:51" s="13" customFormat="1" ht="11.25">
      <c r="B511" s="204"/>
      <c r="C511" s="205"/>
      <c r="D511" s="206" t="s">
        <v>142</v>
      </c>
      <c r="E511" s="207" t="s">
        <v>1</v>
      </c>
      <c r="F511" s="208" t="s">
        <v>342</v>
      </c>
      <c r="G511" s="205"/>
      <c r="H511" s="207" t="s">
        <v>1</v>
      </c>
      <c r="I511" s="209"/>
      <c r="J511" s="205"/>
      <c r="K511" s="205"/>
      <c r="L511" s="210"/>
      <c r="M511" s="211"/>
      <c r="N511" s="212"/>
      <c r="O511" s="212"/>
      <c r="P511" s="212"/>
      <c r="Q511" s="212"/>
      <c r="R511" s="212"/>
      <c r="S511" s="212"/>
      <c r="T511" s="213"/>
      <c r="AT511" s="214" t="s">
        <v>142</v>
      </c>
      <c r="AU511" s="214" t="s">
        <v>82</v>
      </c>
      <c r="AV511" s="13" t="s">
        <v>78</v>
      </c>
      <c r="AW511" s="13" t="s">
        <v>30</v>
      </c>
      <c r="AX511" s="13" t="s">
        <v>73</v>
      </c>
      <c r="AY511" s="214" t="s">
        <v>133</v>
      </c>
    </row>
    <row r="512" spans="2:51" s="14" customFormat="1" ht="11.25">
      <c r="B512" s="215"/>
      <c r="C512" s="216"/>
      <c r="D512" s="206" t="s">
        <v>142</v>
      </c>
      <c r="E512" s="217" t="s">
        <v>1</v>
      </c>
      <c r="F512" s="218" t="s">
        <v>82</v>
      </c>
      <c r="G512" s="216"/>
      <c r="H512" s="219">
        <v>2</v>
      </c>
      <c r="I512" s="220"/>
      <c r="J512" s="216"/>
      <c r="K512" s="216"/>
      <c r="L512" s="221"/>
      <c r="M512" s="222"/>
      <c r="N512" s="223"/>
      <c r="O512" s="223"/>
      <c r="P512" s="223"/>
      <c r="Q512" s="223"/>
      <c r="R512" s="223"/>
      <c r="S512" s="223"/>
      <c r="T512" s="224"/>
      <c r="AT512" s="225" t="s">
        <v>142</v>
      </c>
      <c r="AU512" s="225" t="s">
        <v>82</v>
      </c>
      <c r="AV512" s="14" t="s">
        <v>82</v>
      </c>
      <c r="AW512" s="14" t="s">
        <v>30</v>
      </c>
      <c r="AX512" s="14" t="s">
        <v>73</v>
      </c>
      <c r="AY512" s="225" t="s">
        <v>133</v>
      </c>
    </row>
    <row r="513" spans="2:51" s="15" customFormat="1" ht="11.25">
      <c r="B513" s="226"/>
      <c r="C513" s="227"/>
      <c r="D513" s="206" t="s">
        <v>142</v>
      </c>
      <c r="E513" s="228" t="s">
        <v>1</v>
      </c>
      <c r="F513" s="229" t="s">
        <v>144</v>
      </c>
      <c r="G513" s="227"/>
      <c r="H513" s="230">
        <v>2</v>
      </c>
      <c r="I513" s="231"/>
      <c r="J513" s="227"/>
      <c r="K513" s="227"/>
      <c r="L513" s="232"/>
      <c r="M513" s="233"/>
      <c r="N513" s="234"/>
      <c r="O513" s="234"/>
      <c r="P513" s="234"/>
      <c r="Q513" s="234"/>
      <c r="R513" s="234"/>
      <c r="S513" s="234"/>
      <c r="T513" s="235"/>
      <c r="AT513" s="236" t="s">
        <v>142</v>
      </c>
      <c r="AU513" s="236" t="s">
        <v>82</v>
      </c>
      <c r="AV513" s="15" t="s">
        <v>88</v>
      </c>
      <c r="AW513" s="15" t="s">
        <v>30</v>
      </c>
      <c r="AX513" s="15" t="s">
        <v>78</v>
      </c>
      <c r="AY513" s="236" t="s">
        <v>133</v>
      </c>
    </row>
    <row r="514" spans="1:65" s="2" customFormat="1" ht="37.9" customHeight="1">
      <c r="A514" s="34"/>
      <c r="B514" s="35"/>
      <c r="C514" s="237" t="s">
        <v>621</v>
      </c>
      <c r="D514" s="237" t="s">
        <v>242</v>
      </c>
      <c r="E514" s="238" t="s">
        <v>622</v>
      </c>
      <c r="F514" s="239" t="s">
        <v>623</v>
      </c>
      <c r="G514" s="240" t="s">
        <v>138</v>
      </c>
      <c r="H514" s="241">
        <v>2</v>
      </c>
      <c r="I514" s="242"/>
      <c r="J514" s="243">
        <f>ROUND(I514*H514,2)</f>
        <v>0</v>
      </c>
      <c r="K514" s="239" t="s">
        <v>139</v>
      </c>
      <c r="L514" s="244"/>
      <c r="M514" s="245" t="s">
        <v>1</v>
      </c>
      <c r="N514" s="246" t="s">
        <v>38</v>
      </c>
      <c r="O514" s="71"/>
      <c r="P514" s="195">
        <f>O514*H514</f>
        <v>0</v>
      </c>
      <c r="Q514" s="195">
        <v>0</v>
      </c>
      <c r="R514" s="195">
        <f>Q514*H514</f>
        <v>0</v>
      </c>
      <c r="S514" s="195">
        <v>0</v>
      </c>
      <c r="T514" s="196">
        <f>S514*H514</f>
        <v>0</v>
      </c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R514" s="197" t="s">
        <v>245</v>
      </c>
      <c r="AT514" s="197" t="s">
        <v>242</v>
      </c>
      <c r="AU514" s="197" t="s">
        <v>82</v>
      </c>
      <c r="AY514" s="17" t="s">
        <v>133</v>
      </c>
      <c r="BE514" s="198">
        <f>IF(N514="základní",J514,0)</f>
        <v>0</v>
      </c>
      <c r="BF514" s="198">
        <f>IF(N514="snížená",J514,0)</f>
        <v>0</v>
      </c>
      <c r="BG514" s="198">
        <f>IF(N514="zákl. přenesená",J514,0)</f>
        <v>0</v>
      </c>
      <c r="BH514" s="198">
        <f>IF(N514="sníž. přenesená",J514,0)</f>
        <v>0</v>
      </c>
      <c r="BI514" s="198">
        <f>IF(N514="nulová",J514,0)</f>
        <v>0</v>
      </c>
      <c r="BJ514" s="17" t="s">
        <v>78</v>
      </c>
      <c r="BK514" s="198">
        <f>ROUND(I514*H514,2)</f>
        <v>0</v>
      </c>
      <c r="BL514" s="17" t="s">
        <v>191</v>
      </c>
      <c r="BM514" s="197" t="s">
        <v>624</v>
      </c>
    </row>
    <row r="515" spans="1:65" s="2" customFormat="1" ht="24.2" customHeight="1">
      <c r="A515" s="34"/>
      <c r="B515" s="35"/>
      <c r="C515" s="186" t="s">
        <v>394</v>
      </c>
      <c r="D515" s="186" t="s">
        <v>135</v>
      </c>
      <c r="E515" s="187" t="s">
        <v>625</v>
      </c>
      <c r="F515" s="188" t="s">
        <v>626</v>
      </c>
      <c r="G515" s="189" t="s">
        <v>138</v>
      </c>
      <c r="H515" s="190">
        <v>4</v>
      </c>
      <c r="I515" s="191"/>
      <c r="J515" s="192">
        <f>ROUND(I515*H515,2)</f>
        <v>0</v>
      </c>
      <c r="K515" s="188" t="s">
        <v>139</v>
      </c>
      <c r="L515" s="39"/>
      <c r="M515" s="193" t="s">
        <v>1</v>
      </c>
      <c r="N515" s="194" t="s">
        <v>38</v>
      </c>
      <c r="O515" s="71"/>
      <c r="P515" s="195">
        <f>O515*H515</f>
        <v>0</v>
      </c>
      <c r="Q515" s="195">
        <v>0</v>
      </c>
      <c r="R515" s="195">
        <f>Q515*H515</f>
        <v>0</v>
      </c>
      <c r="S515" s="195">
        <v>0</v>
      </c>
      <c r="T515" s="196">
        <f>S515*H515</f>
        <v>0</v>
      </c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R515" s="197" t="s">
        <v>191</v>
      </c>
      <c r="AT515" s="197" t="s">
        <v>135</v>
      </c>
      <c r="AU515" s="197" t="s">
        <v>82</v>
      </c>
      <c r="AY515" s="17" t="s">
        <v>133</v>
      </c>
      <c r="BE515" s="198">
        <f>IF(N515="základní",J515,0)</f>
        <v>0</v>
      </c>
      <c r="BF515" s="198">
        <f>IF(N515="snížená",J515,0)</f>
        <v>0</v>
      </c>
      <c r="BG515" s="198">
        <f>IF(N515="zákl. přenesená",J515,0)</f>
        <v>0</v>
      </c>
      <c r="BH515" s="198">
        <f>IF(N515="sníž. přenesená",J515,0)</f>
        <v>0</v>
      </c>
      <c r="BI515" s="198">
        <f>IF(N515="nulová",J515,0)</f>
        <v>0</v>
      </c>
      <c r="BJ515" s="17" t="s">
        <v>78</v>
      </c>
      <c r="BK515" s="198">
        <f>ROUND(I515*H515,2)</f>
        <v>0</v>
      </c>
      <c r="BL515" s="17" t="s">
        <v>191</v>
      </c>
      <c r="BM515" s="197" t="s">
        <v>627</v>
      </c>
    </row>
    <row r="516" spans="1:47" s="2" customFormat="1" ht="11.25">
      <c r="A516" s="34"/>
      <c r="B516" s="35"/>
      <c r="C516" s="36"/>
      <c r="D516" s="199" t="s">
        <v>140</v>
      </c>
      <c r="E516" s="36"/>
      <c r="F516" s="200" t="s">
        <v>628</v>
      </c>
      <c r="G516" s="36"/>
      <c r="H516" s="36"/>
      <c r="I516" s="201"/>
      <c r="J516" s="36"/>
      <c r="K516" s="36"/>
      <c r="L516" s="39"/>
      <c r="M516" s="202"/>
      <c r="N516" s="203"/>
      <c r="O516" s="71"/>
      <c r="P516" s="71"/>
      <c r="Q516" s="71"/>
      <c r="R516" s="71"/>
      <c r="S516" s="71"/>
      <c r="T516" s="72"/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T516" s="17" t="s">
        <v>140</v>
      </c>
      <c r="AU516" s="17" t="s">
        <v>82</v>
      </c>
    </row>
    <row r="517" spans="2:51" s="13" customFormat="1" ht="11.25">
      <c r="B517" s="204"/>
      <c r="C517" s="205"/>
      <c r="D517" s="206" t="s">
        <v>142</v>
      </c>
      <c r="E517" s="207" t="s">
        <v>1</v>
      </c>
      <c r="F517" s="208" t="s">
        <v>318</v>
      </c>
      <c r="G517" s="205"/>
      <c r="H517" s="207" t="s">
        <v>1</v>
      </c>
      <c r="I517" s="209"/>
      <c r="J517" s="205"/>
      <c r="K517" s="205"/>
      <c r="L517" s="210"/>
      <c r="M517" s="211"/>
      <c r="N517" s="212"/>
      <c r="O517" s="212"/>
      <c r="P517" s="212"/>
      <c r="Q517" s="212"/>
      <c r="R517" s="212"/>
      <c r="S517" s="212"/>
      <c r="T517" s="213"/>
      <c r="AT517" s="214" t="s">
        <v>142</v>
      </c>
      <c r="AU517" s="214" t="s">
        <v>82</v>
      </c>
      <c r="AV517" s="13" t="s">
        <v>78</v>
      </c>
      <c r="AW517" s="13" t="s">
        <v>30</v>
      </c>
      <c r="AX517" s="13" t="s">
        <v>73</v>
      </c>
      <c r="AY517" s="214" t="s">
        <v>133</v>
      </c>
    </row>
    <row r="518" spans="2:51" s="14" customFormat="1" ht="11.25">
      <c r="B518" s="215"/>
      <c r="C518" s="216"/>
      <c r="D518" s="206" t="s">
        <v>142</v>
      </c>
      <c r="E518" s="217" t="s">
        <v>1</v>
      </c>
      <c r="F518" s="218" t="s">
        <v>629</v>
      </c>
      <c r="G518" s="216"/>
      <c r="H518" s="219">
        <v>4</v>
      </c>
      <c r="I518" s="220"/>
      <c r="J518" s="216"/>
      <c r="K518" s="216"/>
      <c r="L518" s="221"/>
      <c r="M518" s="222"/>
      <c r="N518" s="223"/>
      <c r="O518" s="223"/>
      <c r="P518" s="223"/>
      <c r="Q518" s="223"/>
      <c r="R518" s="223"/>
      <c r="S518" s="223"/>
      <c r="T518" s="224"/>
      <c r="AT518" s="225" t="s">
        <v>142</v>
      </c>
      <c r="AU518" s="225" t="s">
        <v>82</v>
      </c>
      <c r="AV518" s="14" t="s">
        <v>82</v>
      </c>
      <c r="AW518" s="14" t="s">
        <v>30</v>
      </c>
      <c r="AX518" s="14" t="s">
        <v>73</v>
      </c>
      <c r="AY518" s="225" t="s">
        <v>133</v>
      </c>
    </row>
    <row r="519" spans="2:51" s="15" customFormat="1" ht="11.25">
      <c r="B519" s="226"/>
      <c r="C519" s="227"/>
      <c r="D519" s="206" t="s">
        <v>142</v>
      </c>
      <c r="E519" s="228" t="s">
        <v>1</v>
      </c>
      <c r="F519" s="229" t="s">
        <v>144</v>
      </c>
      <c r="G519" s="227"/>
      <c r="H519" s="230">
        <v>4</v>
      </c>
      <c r="I519" s="231"/>
      <c r="J519" s="227"/>
      <c r="K519" s="227"/>
      <c r="L519" s="232"/>
      <c r="M519" s="233"/>
      <c r="N519" s="234"/>
      <c r="O519" s="234"/>
      <c r="P519" s="234"/>
      <c r="Q519" s="234"/>
      <c r="R519" s="234"/>
      <c r="S519" s="234"/>
      <c r="T519" s="235"/>
      <c r="AT519" s="236" t="s">
        <v>142</v>
      </c>
      <c r="AU519" s="236" t="s">
        <v>82</v>
      </c>
      <c r="AV519" s="15" t="s">
        <v>88</v>
      </c>
      <c r="AW519" s="15" t="s">
        <v>30</v>
      </c>
      <c r="AX519" s="15" t="s">
        <v>78</v>
      </c>
      <c r="AY519" s="236" t="s">
        <v>133</v>
      </c>
    </row>
    <row r="520" spans="1:65" s="2" customFormat="1" ht="16.5" customHeight="1">
      <c r="A520" s="34"/>
      <c r="B520" s="35"/>
      <c r="C520" s="237" t="s">
        <v>630</v>
      </c>
      <c r="D520" s="237" t="s">
        <v>242</v>
      </c>
      <c r="E520" s="238" t="s">
        <v>631</v>
      </c>
      <c r="F520" s="239" t="s">
        <v>632</v>
      </c>
      <c r="G520" s="240" t="s">
        <v>138</v>
      </c>
      <c r="H520" s="241">
        <v>4</v>
      </c>
      <c r="I520" s="242"/>
      <c r="J520" s="243">
        <f>ROUND(I520*H520,2)</f>
        <v>0</v>
      </c>
      <c r="K520" s="239" t="s">
        <v>1</v>
      </c>
      <c r="L520" s="244"/>
      <c r="M520" s="245" t="s">
        <v>1</v>
      </c>
      <c r="N520" s="246" t="s">
        <v>38</v>
      </c>
      <c r="O520" s="71"/>
      <c r="P520" s="195">
        <f>O520*H520</f>
        <v>0</v>
      </c>
      <c r="Q520" s="195">
        <v>0</v>
      </c>
      <c r="R520" s="195">
        <f>Q520*H520</f>
        <v>0</v>
      </c>
      <c r="S520" s="195">
        <v>0</v>
      </c>
      <c r="T520" s="196">
        <f>S520*H520</f>
        <v>0</v>
      </c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R520" s="197" t="s">
        <v>245</v>
      </c>
      <c r="AT520" s="197" t="s">
        <v>242</v>
      </c>
      <c r="AU520" s="197" t="s">
        <v>82</v>
      </c>
      <c r="AY520" s="17" t="s">
        <v>133</v>
      </c>
      <c r="BE520" s="198">
        <f>IF(N520="základní",J520,0)</f>
        <v>0</v>
      </c>
      <c r="BF520" s="198">
        <f>IF(N520="snížená",J520,0)</f>
        <v>0</v>
      </c>
      <c r="BG520" s="198">
        <f>IF(N520="zákl. přenesená",J520,0)</f>
        <v>0</v>
      </c>
      <c r="BH520" s="198">
        <f>IF(N520="sníž. přenesená",J520,0)</f>
        <v>0</v>
      </c>
      <c r="BI520" s="198">
        <f>IF(N520="nulová",J520,0)</f>
        <v>0</v>
      </c>
      <c r="BJ520" s="17" t="s">
        <v>78</v>
      </c>
      <c r="BK520" s="198">
        <f>ROUND(I520*H520,2)</f>
        <v>0</v>
      </c>
      <c r="BL520" s="17" t="s">
        <v>191</v>
      </c>
      <c r="BM520" s="197" t="s">
        <v>633</v>
      </c>
    </row>
    <row r="521" spans="1:65" s="2" customFormat="1" ht="24.2" customHeight="1">
      <c r="A521" s="34"/>
      <c r="B521" s="35"/>
      <c r="C521" s="186" t="s">
        <v>398</v>
      </c>
      <c r="D521" s="186" t="s">
        <v>135</v>
      </c>
      <c r="E521" s="187" t="s">
        <v>634</v>
      </c>
      <c r="F521" s="188" t="s">
        <v>635</v>
      </c>
      <c r="G521" s="189" t="s">
        <v>138</v>
      </c>
      <c r="H521" s="190">
        <v>8</v>
      </c>
      <c r="I521" s="191"/>
      <c r="J521" s="192">
        <f>ROUND(I521*H521,2)</f>
        <v>0</v>
      </c>
      <c r="K521" s="188" t="s">
        <v>139</v>
      </c>
      <c r="L521" s="39"/>
      <c r="M521" s="193" t="s">
        <v>1</v>
      </c>
      <c r="N521" s="194" t="s">
        <v>38</v>
      </c>
      <c r="O521" s="71"/>
      <c r="P521" s="195">
        <f>O521*H521</f>
        <v>0</v>
      </c>
      <c r="Q521" s="195">
        <v>0</v>
      </c>
      <c r="R521" s="195">
        <f>Q521*H521</f>
        <v>0</v>
      </c>
      <c r="S521" s="195">
        <v>0</v>
      </c>
      <c r="T521" s="196">
        <f>S521*H521</f>
        <v>0</v>
      </c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R521" s="197" t="s">
        <v>191</v>
      </c>
      <c r="AT521" s="197" t="s">
        <v>135</v>
      </c>
      <c r="AU521" s="197" t="s">
        <v>82</v>
      </c>
      <c r="AY521" s="17" t="s">
        <v>133</v>
      </c>
      <c r="BE521" s="198">
        <f>IF(N521="základní",J521,0)</f>
        <v>0</v>
      </c>
      <c r="BF521" s="198">
        <f>IF(N521="snížená",J521,0)</f>
        <v>0</v>
      </c>
      <c r="BG521" s="198">
        <f>IF(N521="zákl. přenesená",J521,0)</f>
        <v>0</v>
      </c>
      <c r="BH521" s="198">
        <f>IF(N521="sníž. přenesená",J521,0)</f>
        <v>0</v>
      </c>
      <c r="BI521" s="198">
        <f>IF(N521="nulová",J521,0)</f>
        <v>0</v>
      </c>
      <c r="BJ521" s="17" t="s">
        <v>78</v>
      </c>
      <c r="BK521" s="198">
        <f>ROUND(I521*H521,2)</f>
        <v>0</v>
      </c>
      <c r="BL521" s="17" t="s">
        <v>191</v>
      </c>
      <c r="BM521" s="197" t="s">
        <v>636</v>
      </c>
    </row>
    <row r="522" spans="1:47" s="2" customFormat="1" ht="11.25">
      <c r="A522" s="34"/>
      <c r="B522" s="35"/>
      <c r="C522" s="36"/>
      <c r="D522" s="199" t="s">
        <v>140</v>
      </c>
      <c r="E522" s="36"/>
      <c r="F522" s="200" t="s">
        <v>637</v>
      </c>
      <c r="G522" s="36"/>
      <c r="H522" s="36"/>
      <c r="I522" s="201"/>
      <c r="J522" s="36"/>
      <c r="K522" s="36"/>
      <c r="L522" s="39"/>
      <c r="M522" s="202"/>
      <c r="N522" s="203"/>
      <c r="O522" s="71"/>
      <c r="P522" s="71"/>
      <c r="Q522" s="71"/>
      <c r="R522" s="71"/>
      <c r="S522" s="71"/>
      <c r="T522" s="72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T522" s="17" t="s">
        <v>140</v>
      </c>
      <c r="AU522" s="17" t="s">
        <v>82</v>
      </c>
    </row>
    <row r="523" spans="1:65" s="2" customFormat="1" ht="24.2" customHeight="1">
      <c r="A523" s="34"/>
      <c r="B523" s="35"/>
      <c r="C523" s="237" t="s">
        <v>638</v>
      </c>
      <c r="D523" s="237" t="s">
        <v>242</v>
      </c>
      <c r="E523" s="238" t="s">
        <v>639</v>
      </c>
      <c r="F523" s="239" t="s">
        <v>640</v>
      </c>
      <c r="G523" s="240" t="s">
        <v>138</v>
      </c>
      <c r="H523" s="241">
        <v>8</v>
      </c>
      <c r="I523" s="242"/>
      <c r="J523" s="243">
        <f>ROUND(I523*H523,2)</f>
        <v>0</v>
      </c>
      <c r="K523" s="239" t="s">
        <v>1</v>
      </c>
      <c r="L523" s="244"/>
      <c r="M523" s="245" t="s">
        <v>1</v>
      </c>
      <c r="N523" s="246" t="s">
        <v>38</v>
      </c>
      <c r="O523" s="71"/>
      <c r="P523" s="195">
        <f>O523*H523</f>
        <v>0</v>
      </c>
      <c r="Q523" s="195">
        <v>0</v>
      </c>
      <c r="R523" s="195">
        <f>Q523*H523</f>
        <v>0</v>
      </c>
      <c r="S523" s="195">
        <v>0</v>
      </c>
      <c r="T523" s="196">
        <f>S523*H523</f>
        <v>0</v>
      </c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R523" s="197" t="s">
        <v>245</v>
      </c>
      <c r="AT523" s="197" t="s">
        <v>242</v>
      </c>
      <c r="AU523" s="197" t="s">
        <v>82</v>
      </c>
      <c r="AY523" s="17" t="s">
        <v>133</v>
      </c>
      <c r="BE523" s="198">
        <f>IF(N523="základní",J523,0)</f>
        <v>0</v>
      </c>
      <c r="BF523" s="198">
        <f>IF(N523="snížená",J523,0)</f>
        <v>0</v>
      </c>
      <c r="BG523" s="198">
        <f>IF(N523="zákl. přenesená",J523,0)</f>
        <v>0</v>
      </c>
      <c r="BH523" s="198">
        <f>IF(N523="sníž. přenesená",J523,0)</f>
        <v>0</v>
      </c>
      <c r="BI523" s="198">
        <f>IF(N523="nulová",J523,0)</f>
        <v>0</v>
      </c>
      <c r="BJ523" s="17" t="s">
        <v>78</v>
      </c>
      <c r="BK523" s="198">
        <f>ROUND(I523*H523,2)</f>
        <v>0</v>
      </c>
      <c r="BL523" s="17" t="s">
        <v>191</v>
      </c>
      <c r="BM523" s="197" t="s">
        <v>641</v>
      </c>
    </row>
    <row r="524" spans="1:65" s="2" customFormat="1" ht="24.2" customHeight="1">
      <c r="A524" s="34"/>
      <c r="B524" s="35"/>
      <c r="C524" s="186" t="s">
        <v>404</v>
      </c>
      <c r="D524" s="186" t="s">
        <v>135</v>
      </c>
      <c r="E524" s="187" t="s">
        <v>642</v>
      </c>
      <c r="F524" s="188" t="s">
        <v>643</v>
      </c>
      <c r="G524" s="189" t="s">
        <v>138</v>
      </c>
      <c r="H524" s="190">
        <v>8</v>
      </c>
      <c r="I524" s="191"/>
      <c r="J524" s="192">
        <f>ROUND(I524*H524,2)</f>
        <v>0</v>
      </c>
      <c r="K524" s="188" t="s">
        <v>139</v>
      </c>
      <c r="L524" s="39"/>
      <c r="M524" s="193" t="s">
        <v>1</v>
      </c>
      <c r="N524" s="194" t="s">
        <v>38</v>
      </c>
      <c r="O524" s="71"/>
      <c r="P524" s="195">
        <f>O524*H524</f>
        <v>0</v>
      </c>
      <c r="Q524" s="195">
        <v>0</v>
      </c>
      <c r="R524" s="195">
        <f>Q524*H524</f>
        <v>0</v>
      </c>
      <c r="S524" s="195">
        <v>0</v>
      </c>
      <c r="T524" s="196">
        <f>S524*H524</f>
        <v>0</v>
      </c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R524" s="197" t="s">
        <v>191</v>
      </c>
      <c r="AT524" s="197" t="s">
        <v>135</v>
      </c>
      <c r="AU524" s="197" t="s">
        <v>82</v>
      </c>
      <c r="AY524" s="17" t="s">
        <v>133</v>
      </c>
      <c r="BE524" s="198">
        <f>IF(N524="základní",J524,0)</f>
        <v>0</v>
      </c>
      <c r="BF524" s="198">
        <f>IF(N524="snížená",J524,0)</f>
        <v>0</v>
      </c>
      <c r="BG524" s="198">
        <f>IF(N524="zákl. přenesená",J524,0)</f>
        <v>0</v>
      </c>
      <c r="BH524" s="198">
        <f>IF(N524="sníž. přenesená",J524,0)</f>
        <v>0</v>
      </c>
      <c r="BI524" s="198">
        <f>IF(N524="nulová",J524,0)</f>
        <v>0</v>
      </c>
      <c r="BJ524" s="17" t="s">
        <v>78</v>
      </c>
      <c r="BK524" s="198">
        <f>ROUND(I524*H524,2)</f>
        <v>0</v>
      </c>
      <c r="BL524" s="17" t="s">
        <v>191</v>
      </c>
      <c r="BM524" s="197" t="s">
        <v>644</v>
      </c>
    </row>
    <row r="525" spans="1:47" s="2" customFormat="1" ht="11.25">
      <c r="A525" s="34"/>
      <c r="B525" s="35"/>
      <c r="C525" s="36"/>
      <c r="D525" s="199" t="s">
        <v>140</v>
      </c>
      <c r="E525" s="36"/>
      <c r="F525" s="200" t="s">
        <v>645</v>
      </c>
      <c r="G525" s="36"/>
      <c r="H525" s="36"/>
      <c r="I525" s="201"/>
      <c r="J525" s="36"/>
      <c r="K525" s="36"/>
      <c r="L525" s="39"/>
      <c r="M525" s="202"/>
      <c r="N525" s="203"/>
      <c r="O525" s="71"/>
      <c r="P525" s="71"/>
      <c r="Q525" s="71"/>
      <c r="R525" s="71"/>
      <c r="S525" s="71"/>
      <c r="T525" s="72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T525" s="17" t="s">
        <v>140</v>
      </c>
      <c r="AU525" s="17" t="s">
        <v>82</v>
      </c>
    </row>
    <row r="526" spans="1:65" s="2" customFormat="1" ht="16.5" customHeight="1">
      <c r="A526" s="34"/>
      <c r="B526" s="35"/>
      <c r="C526" s="237" t="s">
        <v>646</v>
      </c>
      <c r="D526" s="237" t="s">
        <v>242</v>
      </c>
      <c r="E526" s="238" t="s">
        <v>647</v>
      </c>
      <c r="F526" s="239" t="s">
        <v>648</v>
      </c>
      <c r="G526" s="240" t="s">
        <v>138</v>
      </c>
      <c r="H526" s="241">
        <v>1</v>
      </c>
      <c r="I526" s="242"/>
      <c r="J526" s="243">
        <f>ROUND(I526*H526,2)</f>
        <v>0</v>
      </c>
      <c r="K526" s="239" t="s">
        <v>139</v>
      </c>
      <c r="L526" s="244"/>
      <c r="M526" s="245" t="s">
        <v>1</v>
      </c>
      <c r="N526" s="246" t="s">
        <v>38</v>
      </c>
      <c r="O526" s="71"/>
      <c r="P526" s="195">
        <f>O526*H526</f>
        <v>0</v>
      </c>
      <c r="Q526" s="195">
        <v>0</v>
      </c>
      <c r="R526" s="195">
        <f>Q526*H526</f>
        <v>0</v>
      </c>
      <c r="S526" s="195">
        <v>0</v>
      </c>
      <c r="T526" s="196">
        <f>S526*H526</f>
        <v>0</v>
      </c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R526" s="197" t="s">
        <v>245</v>
      </c>
      <c r="AT526" s="197" t="s">
        <v>242</v>
      </c>
      <c r="AU526" s="197" t="s">
        <v>82</v>
      </c>
      <c r="AY526" s="17" t="s">
        <v>133</v>
      </c>
      <c r="BE526" s="198">
        <f>IF(N526="základní",J526,0)</f>
        <v>0</v>
      </c>
      <c r="BF526" s="198">
        <f>IF(N526="snížená",J526,0)</f>
        <v>0</v>
      </c>
      <c r="BG526" s="198">
        <f>IF(N526="zákl. přenesená",J526,0)</f>
        <v>0</v>
      </c>
      <c r="BH526" s="198">
        <f>IF(N526="sníž. přenesená",J526,0)</f>
        <v>0</v>
      </c>
      <c r="BI526" s="198">
        <f>IF(N526="nulová",J526,0)</f>
        <v>0</v>
      </c>
      <c r="BJ526" s="17" t="s">
        <v>78</v>
      </c>
      <c r="BK526" s="198">
        <f>ROUND(I526*H526,2)</f>
        <v>0</v>
      </c>
      <c r="BL526" s="17" t="s">
        <v>191</v>
      </c>
      <c r="BM526" s="197" t="s">
        <v>649</v>
      </c>
    </row>
    <row r="527" spans="2:51" s="14" customFormat="1" ht="11.25">
      <c r="B527" s="215"/>
      <c r="C527" s="216"/>
      <c r="D527" s="206" t="s">
        <v>142</v>
      </c>
      <c r="E527" s="217" t="s">
        <v>1</v>
      </c>
      <c r="F527" s="218" t="s">
        <v>78</v>
      </c>
      <c r="G527" s="216"/>
      <c r="H527" s="219">
        <v>1</v>
      </c>
      <c r="I527" s="220"/>
      <c r="J527" s="216"/>
      <c r="K527" s="216"/>
      <c r="L527" s="221"/>
      <c r="M527" s="222"/>
      <c r="N527" s="223"/>
      <c r="O527" s="223"/>
      <c r="P527" s="223"/>
      <c r="Q527" s="223"/>
      <c r="R527" s="223"/>
      <c r="S527" s="223"/>
      <c r="T527" s="224"/>
      <c r="AT527" s="225" t="s">
        <v>142</v>
      </c>
      <c r="AU527" s="225" t="s">
        <v>82</v>
      </c>
      <c r="AV527" s="14" t="s">
        <v>82</v>
      </c>
      <c r="AW527" s="14" t="s">
        <v>30</v>
      </c>
      <c r="AX527" s="14" t="s">
        <v>73</v>
      </c>
      <c r="AY527" s="225" t="s">
        <v>133</v>
      </c>
    </row>
    <row r="528" spans="2:51" s="15" customFormat="1" ht="11.25">
      <c r="B528" s="226"/>
      <c r="C528" s="227"/>
      <c r="D528" s="206" t="s">
        <v>142</v>
      </c>
      <c r="E528" s="228" t="s">
        <v>1</v>
      </c>
      <c r="F528" s="229" t="s">
        <v>144</v>
      </c>
      <c r="G528" s="227"/>
      <c r="H528" s="230">
        <v>1</v>
      </c>
      <c r="I528" s="231"/>
      <c r="J528" s="227"/>
      <c r="K528" s="227"/>
      <c r="L528" s="232"/>
      <c r="M528" s="233"/>
      <c r="N528" s="234"/>
      <c r="O528" s="234"/>
      <c r="P528" s="234"/>
      <c r="Q528" s="234"/>
      <c r="R528" s="234"/>
      <c r="S528" s="234"/>
      <c r="T528" s="235"/>
      <c r="AT528" s="236" t="s">
        <v>142</v>
      </c>
      <c r="AU528" s="236" t="s">
        <v>82</v>
      </c>
      <c r="AV528" s="15" t="s">
        <v>88</v>
      </c>
      <c r="AW528" s="15" t="s">
        <v>30</v>
      </c>
      <c r="AX528" s="15" t="s">
        <v>78</v>
      </c>
      <c r="AY528" s="236" t="s">
        <v>133</v>
      </c>
    </row>
    <row r="529" spans="1:65" s="2" customFormat="1" ht="16.5" customHeight="1">
      <c r="A529" s="34"/>
      <c r="B529" s="35"/>
      <c r="C529" s="237" t="s">
        <v>415</v>
      </c>
      <c r="D529" s="237" t="s">
        <v>242</v>
      </c>
      <c r="E529" s="238" t="s">
        <v>650</v>
      </c>
      <c r="F529" s="239" t="s">
        <v>651</v>
      </c>
      <c r="G529" s="240" t="s">
        <v>138</v>
      </c>
      <c r="H529" s="241">
        <v>7</v>
      </c>
      <c r="I529" s="242"/>
      <c r="J529" s="243">
        <f>ROUND(I529*H529,2)</f>
        <v>0</v>
      </c>
      <c r="K529" s="239" t="s">
        <v>139</v>
      </c>
      <c r="L529" s="244"/>
      <c r="M529" s="245" t="s">
        <v>1</v>
      </c>
      <c r="N529" s="246" t="s">
        <v>38</v>
      </c>
      <c r="O529" s="71"/>
      <c r="P529" s="195">
        <f>O529*H529</f>
        <v>0</v>
      </c>
      <c r="Q529" s="195">
        <v>0</v>
      </c>
      <c r="R529" s="195">
        <f>Q529*H529</f>
        <v>0</v>
      </c>
      <c r="S529" s="195">
        <v>0</v>
      </c>
      <c r="T529" s="196">
        <f>S529*H529</f>
        <v>0</v>
      </c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R529" s="197" t="s">
        <v>245</v>
      </c>
      <c r="AT529" s="197" t="s">
        <v>242</v>
      </c>
      <c r="AU529" s="197" t="s">
        <v>82</v>
      </c>
      <c r="AY529" s="17" t="s">
        <v>133</v>
      </c>
      <c r="BE529" s="198">
        <f>IF(N529="základní",J529,0)</f>
        <v>0</v>
      </c>
      <c r="BF529" s="198">
        <f>IF(N529="snížená",J529,0)</f>
        <v>0</v>
      </c>
      <c r="BG529" s="198">
        <f>IF(N529="zákl. přenesená",J529,0)</f>
        <v>0</v>
      </c>
      <c r="BH529" s="198">
        <f>IF(N529="sníž. přenesená",J529,0)</f>
        <v>0</v>
      </c>
      <c r="BI529" s="198">
        <f>IF(N529="nulová",J529,0)</f>
        <v>0</v>
      </c>
      <c r="BJ529" s="17" t="s">
        <v>78</v>
      </c>
      <c r="BK529" s="198">
        <f>ROUND(I529*H529,2)</f>
        <v>0</v>
      </c>
      <c r="BL529" s="17" t="s">
        <v>191</v>
      </c>
      <c r="BM529" s="197" t="s">
        <v>652</v>
      </c>
    </row>
    <row r="530" spans="1:65" s="2" customFormat="1" ht="37.9" customHeight="1">
      <c r="A530" s="34"/>
      <c r="B530" s="35"/>
      <c r="C530" s="186" t="s">
        <v>653</v>
      </c>
      <c r="D530" s="186" t="s">
        <v>135</v>
      </c>
      <c r="E530" s="187" t="s">
        <v>654</v>
      </c>
      <c r="F530" s="188" t="s">
        <v>655</v>
      </c>
      <c r="G530" s="189" t="s">
        <v>138</v>
      </c>
      <c r="H530" s="190">
        <v>2</v>
      </c>
      <c r="I530" s="191"/>
      <c r="J530" s="192">
        <f>ROUND(I530*H530,2)</f>
        <v>0</v>
      </c>
      <c r="K530" s="188" t="s">
        <v>139</v>
      </c>
      <c r="L530" s="39"/>
      <c r="M530" s="193" t="s">
        <v>1</v>
      </c>
      <c r="N530" s="194" t="s">
        <v>38</v>
      </c>
      <c r="O530" s="71"/>
      <c r="P530" s="195">
        <f>O530*H530</f>
        <v>0</v>
      </c>
      <c r="Q530" s="195">
        <v>0</v>
      </c>
      <c r="R530" s="195">
        <f>Q530*H530</f>
        <v>0</v>
      </c>
      <c r="S530" s="195">
        <v>0</v>
      </c>
      <c r="T530" s="196">
        <f>S530*H530</f>
        <v>0</v>
      </c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R530" s="197" t="s">
        <v>191</v>
      </c>
      <c r="AT530" s="197" t="s">
        <v>135</v>
      </c>
      <c r="AU530" s="197" t="s">
        <v>82</v>
      </c>
      <c r="AY530" s="17" t="s">
        <v>133</v>
      </c>
      <c r="BE530" s="198">
        <f>IF(N530="základní",J530,0)</f>
        <v>0</v>
      </c>
      <c r="BF530" s="198">
        <f>IF(N530="snížená",J530,0)</f>
        <v>0</v>
      </c>
      <c r="BG530" s="198">
        <f>IF(N530="zákl. přenesená",J530,0)</f>
        <v>0</v>
      </c>
      <c r="BH530" s="198">
        <f>IF(N530="sníž. přenesená",J530,0)</f>
        <v>0</v>
      </c>
      <c r="BI530" s="198">
        <f>IF(N530="nulová",J530,0)</f>
        <v>0</v>
      </c>
      <c r="BJ530" s="17" t="s">
        <v>78</v>
      </c>
      <c r="BK530" s="198">
        <f>ROUND(I530*H530,2)</f>
        <v>0</v>
      </c>
      <c r="BL530" s="17" t="s">
        <v>191</v>
      </c>
      <c r="BM530" s="197" t="s">
        <v>656</v>
      </c>
    </row>
    <row r="531" spans="1:47" s="2" customFormat="1" ht="11.25">
      <c r="A531" s="34"/>
      <c r="B531" s="35"/>
      <c r="C531" s="36"/>
      <c r="D531" s="199" t="s">
        <v>140</v>
      </c>
      <c r="E531" s="36"/>
      <c r="F531" s="200" t="s">
        <v>657</v>
      </c>
      <c r="G531" s="36"/>
      <c r="H531" s="36"/>
      <c r="I531" s="201"/>
      <c r="J531" s="36"/>
      <c r="K531" s="36"/>
      <c r="L531" s="39"/>
      <c r="M531" s="202"/>
      <c r="N531" s="203"/>
      <c r="O531" s="71"/>
      <c r="P531" s="71"/>
      <c r="Q531" s="71"/>
      <c r="R531" s="71"/>
      <c r="S531" s="71"/>
      <c r="T531" s="72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T531" s="17" t="s">
        <v>140</v>
      </c>
      <c r="AU531" s="17" t="s">
        <v>82</v>
      </c>
    </row>
    <row r="532" spans="2:51" s="13" customFormat="1" ht="11.25">
      <c r="B532" s="204"/>
      <c r="C532" s="205"/>
      <c r="D532" s="206" t="s">
        <v>142</v>
      </c>
      <c r="E532" s="207" t="s">
        <v>1</v>
      </c>
      <c r="F532" s="208" t="s">
        <v>658</v>
      </c>
      <c r="G532" s="205"/>
      <c r="H532" s="207" t="s">
        <v>1</v>
      </c>
      <c r="I532" s="209"/>
      <c r="J532" s="205"/>
      <c r="K532" s="205"/>
      <c r="L532" s="210"/>
      <c r="M532" s="211"/>
      <c r="N532" s="212"/>
      <c r="O532" s="212"/>
      <c r="P532" s="212"/>
      <c r="Q532" s="212"/>
      <c r="R532" s="212"/>
      <c r="S532" s="212"/>
      <c r="T532" s="213"/>
      <c r="AT532" s="214" t="s">
        <v>142</v>
      </c>
      <c r="AU532" s="214" t="s">
        <v>82</v>
      </c>
      <c r="AV532" s="13" t="s">
        <v>78</v>
      </c>
      <c r="AW532" s="13" t="s">
        <v>30</v>
      </c>
      <c r="AX532" s="13" t="s">
        <v>73</v>
      </c>
      <c r="AY532" s="214" t="s">
        <v>133</v>
      </c>
    </row>
    <row r="533" spans="2:51" s="14" customFormat="1" ht="11.25">
      <c r="B533" s="215"/>
      <c r="C533" s="216"/>
      <c r="D533" s="206" t="s">
        <v>142</v>
      </c>
      <c r="E533" s="217" t="s">
        <v>1</v>
      </c>
      <c r="F533" s="218" t="s">
        <v>659</v>
      </c>
      <c r="G533" s="216"/>
      <c r="H533" s="219">
        <v>2</v>
      </c>
      <c r="I533" s="220"/>
      <c r="J533" s="216"/>
      <c r="K533" s="216"/>
      <c r="L533" s="221"/>
      <c r="M533" s="222"/>
      <c r="N533" s="223"/>
      <c r="O533" s="223"/>
      <c r="P533" s="223"/>
      <c r="Q533" s="223"/>
      <c r="R533" s="223"/>
      <c r="S533" s="223"/>
      <c r="T533" s="224"/>
      <c r="AT533" s="225" t="s">
        <v>142</v>
      </c>
      <c r="AU533" s="225" t="s">
        <v>82</v>
      </c>
      <c r="AV533" s="14" t="s">
        <v>82</v>
      </c>
      <c r="AW533" s="14" t="s">
        <v>30</v>
      </c>
      <c r="AX533" s="14" t="s">
        <v>73</v>
      </c>
      <c r="AY533" s="225" t="s">
        <v>133</v>
      </c>
    </row>
    <row r="534" spans="2:51" s="15" customFormat="1" ht="11.25">
      <c r="B534" s="226"/>
      <c r="C534" s="227"/>
      <c r="D534" s="206" t="s">
        <v>142</v>
      </c>
      <c r="E534" s="228" t="s">
        <v>1</v>
      </c>
      <c r="F534" s="229" t="s">
        <v>144</v>
      </c>
      <c r="G534" s="227"/>
      <c r="H534" s="230">
        <v>2</v>
      </c>
      <c r="I534" s="231"/>
      <c r="J534" s="227"/>
      <c r="K534" s="227"/>
      <c r="L534" s="232"/>
      <c r="M534" s="233"/>
      <c r="N534" s="234"/>
      <c r="O534" s="234"/>
      <c r="P534" s="234"/>
      <c r="Q534" s="234"/>
      <c r="R534" s="234"/>
      <c r="S534" s="234"/>
      <c r="T534" s="235"/>
      <c r="AT534" s="236" t="s">
        <v>142</v>
      </c>
      <c r="AU534" s="236" t="s">
        <v>82</v>
      </c>
      <c r="AV534" s="15" t="s">
        <v>88</v>
      </c>
      <c r="AW534" s="15" t="s">
        <v>30</v>
      </c>
      <c r="AX534" s="15" t="s">
        <v>78</v>
      </c>
      <c r="AY534" s="236" t="s">
        <v>133</v>
      </c>
    </row>
    <row r="535" spans="1:65" s="2" customFormat="1" ht="37.9" customHeight="1">
      <c r="A535" s="34"/>
      <c r="B535" s="35"/>
      <c r="C535" s="186" t="s">
        <v>421</v>
      </c>
      <c r="D535" s="186" t="s">
        <v>135</v>
      </c>
      <c r="E535" s="187" t="s">
        <v>660</v>
      </c>
      <c r="F535" s="188" t="s">
        <v>661</v>
      </c>
      <c r="G535" s="189" t="s">
        <v>138</v>
      </c>
      <c r="H535" s="190">
        <v>1</v>
      </c>
      <c r="I535" s="191"/>
      <c r="J535" s="192">
        <f>ROUND(I535*H535,2)</f>
        <v>0</v>
      </c>
      <c r="K535" s="188" t="s">
        <v>139</v>
      </c>
      <c r="L535" s="39"/>
      <c r="M535" s="193" t="s">
        <v>1</v>
      </c>
      <c r="N535" s="194" t="s">
        <v>38</v>
      </c>
      <c r="O535" s="71"/>
      <c r="P535" s="195">
        <f>O535*H535</f>
        <v>0</v>
      </c>
      <c r="Q535" s="195">
        <v>0</v>
      </c>
      <c r="R535" s="195">
        <f>Q535*H535</f>
        <v>0</v>
      </c>
      <c r="S535" s="195">
        <v>0</v>
      </c>
      <c r="T535" s="196">
        <f>S535*H535</f>
        <v>0</v>
      </c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R535" s="197" t="s">
        <v>191</v>
      </c>
      <c r="AT535" s="197" t="s">
        <v>135</v>
      </c>
      <c r="AU535" s="197" t="s">
        <v>82</v>
      </c>
      <c r="AY535" s="17" t="s">
        <v>133</v>
      </c>
      <c r="BE535" s="198">
        <f>IF(N535="základní",J535,0)</f>
        <v>0</v>
      </c>
      <c r="BF535" s="198">
        <f>IF(N535="snížená",J535,0)</f>
        <v>0</v>
      </c>
      <c r="BG535" s="198">
        <f>IF(N535="zákl. přenesená",J535,0)</f>
        <v>0</v>
      </c>
      <c r="BH535" s="198">
        <f>IF(N535="sníž. přenesená",J535,0)</f>
        <v>0</v>
      </c>
      <c r="BI535" s="198">
        <f>IF(N535="nulová",J535,0)</f>
        <v>0</v>
      </c>
      <c r="BJ535" s="17" t="s">
        <v>78</v>
      </c>
      <c r="BK535" s="198">
        <f>ROUND(I535*H535,2)</f>
        <v>0</v>
      </c>
      <c r="BL535" s="17" t="s">
        <v>191</v>
      </c>
      <c r="BM535" s="197" t="s">
        <v>662</v>
      </c>
    </row>
    <row r="536" spans="1:47" s="2" customFormat="1" ht="11.25">
      <c r="A536" s="34"/>
      <c r="B536" s="35"/>
      <c r="C536" s="36"/>
      <c r="D536" s="199" t="s">
        <v>140</v>
      </c>
      <c r="E536" s="36"/>
      <c r="F536" s="200" t="s">
        <v>663</v>
      </c>
      <c r="G536" s="36"/>
      <c r="H536" s="36"/>
      <c r="I536" s="201"/>
      <c r="J536" s="36"/>
      <c r="K536" s="36"/>
      <c r="L536" s="39"/>
      <c r="M536" s="202"/>
      <c r="N536" s="203"/>
      <c r="O536" s="71"/>
      <c r="P536" s="71"/>
      <c r="Q536" s="71"/>
      <c r="R536" s="71"/>
      <c r="S536" s="71"/>
      <c r="T536" s="72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T536" s="17" t="s">
        <v>140</v>
      </c>
      <c r="AU536" s="17" t="s">
        <v>82</v>
      </c>
    </row>
    <row r="537" spans="1:65" s="2" customFormat="1" ht="16.5" customHeight="1">
      <c r="A537" s="34"/>
      <c r="B537" s="35"/>
      <c r="C537" s="186" t="s">
        <v>664</v>
      </c>
      <c r="D537" s="186" t="s">
        <v>135</v>
      </c>
      <c r="E537" s="187" t="s">
        <v>665</v>
      </c>
      <c r="F537" s="188" t="s">
        <v>666</v>
      </c>
      <c r="G537" s="189" t="s">
        <v>138</v>
      </c>
      <c r="H537" s="190">
        <v>12</v>
      </c>
      <c r="I537" s="191"/>
      <c r="J537" s="192">
        <f>ROUND(I537*H537,2)</f>
        <v>0</v>
      </c>
      <c r="K537" s="188" t="s">
        <v>139</v>
      </c>
      <c r="L537" s="39"/>
      <c r="M537" s="193" t="s">
        <v>1</v>
      </c>
      <c r="N537" s="194" t="s">
        <v>38</v>
      </c>
      <c r="O537" s="71"/>
      <c r="P537" s="195">
        <f>O537*H537</f>
        <v>0</v>
      </c>
      <c r="Q537" s="195">
        <v>0</v>
      </c>
      <c r="R537" s="195">
        <f>Q537*H537</f>
        <v>0</v>
      </c>
      <c r="S537" s="195">
        <v>0</v>
      </c>
      <c r="T537" s="196">
        <f>S537*H537</f>
        <v>0</v>
      </c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R537" s="197" t="s">
        <v>191</v>
      </c>
      <c r="AT537" s="197" t="s">
        <v>135</v>
      </c>
      <c r="AU537" s="197" t="s">
        <v>82</v>
      </c>
      <c r="AY537" s="17" t="s">
        <v>133</v>
      </c>
      <c r="BE537" s="198">
        <f>IF(N537="základní",J537,0)</f>
        <v>0</v>
      </c>
      <c r="BF537" s="198">
        <f>IF(N537="snížená",J537,0)</f>
        <v>0</v>
      </c>
      <c r="BG537" s="198">
        <f>IF(N537="zákl. přenesená",J537,0)</f>
        <v>0</v>
      </c>
      <c r="BH537" s="198">
        <f>IF(N537="sníž. přenesená",J537,0)</f>
        <v>0</v>
      </c>
      <c r="BI537" s="198">
        <f>IF(N537="nulová",J537,0)</f>
        <v>0</v>
      </c>
      <c r="BJ537" s="17" t="s">
        <v>78</v>
      </c>
      <c r="BK537" s="198">
        <f>ROUND(I537*H537,2)</f>
        <v>0</v>
      </c>
      <c r="BL537" s="17" t="s">
        <v>191</v>
      </c>
      <c r="BM537" s="197" t="s">
        <v>667</v>
      </c>
    </row>
    <row r="538" spans="1:47" s="2" customFormat="1" ht="11.25">
      <c r="A538" s="34"/>
      <c r="B538" s="35"/>
      <c r="C538" s="36"/>
      <c r="D538" s="199" t="s">
        <v>140</v>
      </c>
      <c r="E538" s="36"/>
      <c r="F538" s="200" t="s">
        <v>668</v>
      </c>
      <c r="G538" s="36"/>
      <c r="H538" s="36"/>
      <c r="I538" s="201"/>
      <c r="J538" s="36"/>
      <c r="K538" s="36"/>
      <c r="L538" s="39"/>
      <c r="M538" s="202"/>
      <c r="N538" s="203"/>
      <c r="O538" s="71"/>
      <c r="P538" s="71"/>
      <c r="Q538" s="71"/>
      <c r="R538" s="71"/>
      <c r="S538" s="71"/>
      <c r="T538" s="72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T538" s="17" t="s">
        <v>140</v>
      </c>
      <c r="AU538" s="17" t="s">
        <v>82</v>
      </c>
    </row>
    <row r="539" spans="2:51" s="13" customFormat="1" ht="11.25">
      <c r="B539" s="204"/>
      <c r="C539" s="205"/>
      <c r="D539" s="206" t="s">
        <v>142</v>
      </c>
      <c r="E539" s="207" t="s">
        <v>1</v>
      </c>
      <c r="F539" s="208" t="s">
        <v>669</v>
      </c>
      <c r="G539" s="205"/>
      <c r="H539" s="207" t="s">
        <v>1</v>
      </c>
      <c r="I539" s="209"/>
      <c r="J539" s="205"/>
      <c r="K539" s="205"/>
      <c r="L539" s="210"/>
      <c r="M539" s="211"/>
      <c r="N539" s="212"/>
      <c r="O539" s="212"/>
      <c r="P539" s="212"/>
      <c r="Q539" s="212"/>
      <c r="R539" s="212"/>
      <c r="S539" s="212"/>
      <c r="T539" s="213"/>
      <c r="AT539" s="214" t="s">
        <v>142</v>
      </c>
      <c r="AU539" s="214" t="s">
        <v>82</v>
      </c>
      <c r="AV539" s="13" t="s">
        <v>78</v>
      </c>
      <c r="AW539" s="13" t="s">
        <v>30</v>
      </c>
      <c r="AX539" s="13" t="s">
        <v>73</v>
      </c>
      <c r="AY539" s="214" t="s">
        <v>133</v>
      </c>
    </row>
    <row r="540" spans="2:51" s="14" customFormat="1" ht="11.25">
      <c r="B540" s="215"/>
      <c r="C540" s="216"/>
      <c r="D540" s="206" t="s">
        <v>142</v>
      </c>
      <c r="E540" s="217" t="s">
        <v>1</v>
      </c>
      <c r="F540" s="218" t="s">
        <v>670</v>
      </c>
      <c r="G540" s="216"/>
      <c r="H540" s="219">
        <v>12</v>
      </c>
      <c r="I540" s="220"/>
      <c r="J540" s="216"/>
      <c r="K540" s="216"/>
      <c r="L540" s="221"/>
      <c r="M540" s="222"/>
      <c r="N540" s="223"/>
      <c r="O540" s="223"/>
      <c r="P540" s="223"/>
      <c r="Q540" s="223"/>
      <c r="R540" s="223"/>
      <c r="S540" s="223"/>
      <c r="T540" s="224"/>
      <c r="AT540" s="225" t="s">
        <v>142</v>
      </c>
      <c r="AU540" s="225" t="s">
        <v>82</v>
      </c>
      <c r="AV540" s="14" t="s">
        <v>82</v>
      </c>
      <c r="AW540" s="14" t="s">
        <v>30</v>
      </c>
      <c r="AX540" s="14" t="s">
        <v>73</v>
      </c>
      <c r="AY540" s="225" t="s">
        <v>133</v>
      </c>
    </row>
    <row r="541" spans="2:51" s="15" customFormat="1" ht="11.25">
      <c r="B541" s="226"/>
      <c r="C541" s="227"/>
      <c r="D541" s="206" t="s">
        <v>142</v>
      </c>
      <c r="E541" s="228" t="s">
        <v>1</v>
      </c>
      <c r="F541" s="229" t="s">
        <v>144</v>
      </c>
      <c r="G541" s="227"/>
      <c r="H541" s="230">
        <v>12</v>
      </c>
      <c r="I541" s="231"/>
      <c r="J541" s="227"/>
      <c r="K541" s="227"/>
      <c r="L541" s="232"/>
      <c r="M541" s="233"/>
      <c r="N541" s="234"/>
      <c r="O541" s="234"/>
      <c r="P541" s="234"/>
      <c r="Q541" s="234"/>
      <c r="R541" s="234"/>
      <c r="S541" s="234"/>
      <c r="T541" s="235"/>
      <c r="AT541" s="236" t="s">
        <v>142</v>
      </c>
      <c r="AU541" s="236" t="s">
        <v>82</v>
      </c>
      <c r="AV541" s="15" t="s">
        <v>88</v>
      </c>
      <c r="AW541" s="15" t="s">
        <v>30</v>
      </c>
      <c r="AX541" s="15" t="s">
        <v>78</v>
      </c>
      <c r="AY541" s="236" t="s">
        <v>133</v>
      </c>
    </row>
    <row r="542" spans="1:65" s="2" customFormat="1" ht="44.25" customHeight="1">
      <c r="A542" s="34"/>
      <c r="B542" s="35"/>
      <c r="C542" s="186" t="s">
        <v>428</v>
      </c>
      <c r="D542" s="186" t="s">
        <v>135</v>
      </c>
      <c r="E542" s="187" t="s">
        <v>671</v>
      </c>
      <c r="F542" s="188" t="s">
        <v>672</v>
      </c>
      <c r="G542" s="189" t="s">
        <v>516</v>
      </c>
      <c r="H542" s="247"/>
      <c r="I542" s="191"/>
      <c r="J542" s="192">
        <f>ROUND(I542*H542,2)</f>
        <v>0</v>
      </c>
      <c r="K542" s="188" t="s">
        <v>1</v>
      </c>
      <c r="L542" s="39"/>
      <c r="M542" s="193" t="s">
        <v>1</v>
      </c>
      <c r="N542" s="194" t="s">
        <v>38</v>
      </c>
      <c r="O542" s="71"/>
      <c r="P542" s="195">
        <f>O542*H542</f>
        <v>0</v>
      </c>
      <c r="Q542" s="195">
        <v>0</v>
      </c>
      <c r="R542" s="195">
        <f>Q542*H542</f>
        <v>0</v>
      </c>
      <c r="S542" s="195">
        <v>0</v>
      </c>
      <c r="T542" s="196">
        <f>S542*H542</f>
        <v>0</v>
      </c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R542" s="197" t="s">
        <v>191</v>
      </c>
      <c r="AT542" s="197" t="s">
        <v>135</v>
      </c>
      <c r="AU542" s="197" t="s">
        <v>82</v>
      </c>
      <c r="AY542" s="17" t="s">
        <v>133</v>
      </c>
      <c r="BE542" s="198">
        <f>IF(N542="základní",J542,0)</f>
        <v>0</v>
      </c>
      <c r="BF542" s="198">
        <f>IF(N542="snížená",J542,0)</f>
        <v>0</v>
      </c>
      <c r="BG542" s="198">
        <f>IF(N542="zákl. přenesená",J542,0)</f>
        <v>0</v>
      </c>
      <c r="BH542" s="198">
        <f>IF(N542="sníž. přenesená",J542,0)</f>
        <v>0</v>
      </c>
      <c r="BI542" s="198">
        <f>IF(N542="nulová",J542,0)</f>
        <v>0</v>
      </c>
      <c r="BJ542" s="17" t="s">
        <v>78</v>
      </c>
      <c r="BK542" s="198">
        <f>ROUND(I542*H542,2)</f>
        <v>0</v>
      </c>
      <c r="BL542" s="17" t="s">
        <v>191</v>
      </c>
      <c r="BM542" s="197" t="s">
        <v>673</v>
      </c>
    </row>
    <row r="543" spans="2:63" s="12" customFormat="1" ht="22.9" customHeight="1">
      <c r="B543" s="170"/>
      <c r="C543" s="171"/>
      <c r="D543" s="172" t="s">
        <v>72</v>
      </c>
      <c r="E543" s="184" t="s">
        <v>674</v>
      </c>
      <c r="F543" s="184" t="s">
        <v>675</v>
      </c>
      <c r="G543" s="171"/>
      <c r="H543" s="171"/>
      <c r="I543" s="174"/>
      <c r="J543" s="185">
        <f>BK543</f>
        <v>0</v>
      </c>
      <c r="K543" s="171"/>
      <c r="L543" s="176"/>
      <c r="M543" s="177"/>
      <c r="N543" s="178"/>
      <c r="O543" s="178"/>
      <c r="P543" s="179">
        <f>SUM(P544:P558)</f>
        <v>0</v>
      </c>
      <c r="Q543" s="178"/>
      <c r="R543" s="179">
        <f>SUM(R544:R558)</f>
        <v>0</v>
      </c>
      <c r="S543" s="178"/>
      <c r="T543" s="180">
        <f>SUM(T544:T558)</f>
        <v>0</v>
      </c>
      <c r="AR543" s="181" t="s">
        <v>82</v>
      </c>
      <c r="AT543" s="182" t="s">
        <v>72</v>
      </c>
      <c r="AU543" s="182" t="s">
        <v>78</v>
      </c>
      <c r="AY543" s="181" t="s">
        <v>133</v>
      </c>
      <c r="BK543" s="183">
        <f>SUM(BK544:BK558)</f>
        <v>0</v>
      </c>
    </row>
    <row r="544" spans="1:65" s="2" customFormat="1" ht="16.5" customHeight="1">
      <c r="A544" s="34"/>
      <c r="B544" s="35"/>
      <c r="C544" s="186" t="s">
        <v>676</v>
      </c>
      <c r="D544" s="186" t="s">
        <v>135</v>
      </c>
      <c r="E544" s="187" t="s">
        <v>677</v>
      </c>
      <c r="F544" s="188" t="s">
        <v>678</v>
      </c>
      <c r="G544" s="189" t="s">
        <v>169</v>
      </c>
      <c r="H544" s="190">
        <v>35.67</v>
      </c>
      <c r="I544" s="191"/>
      <c r="J544" s="192">
        <f>ROUND(I544*H544,2)</f>
        <v>0</v>
      </c>
      <c r="K544" s="188" t="s">
        <v>139</v>
      </c>
      <c r="L544" s="39"/>
      <c r="M544" s="193" t="s">
        <v>1</v>
      </c>
      <c r="N544" s="194" t="s">
        <v>38</v>
      </c>
      <c r="O544" s="71"/>
      <c r="P544" s="195">
        <f>O544*H544</f>
        <v>0</v>
      </c>
      <c r="Q544" s="195">
        <v>0</v>
      </c>
      <c r="R544" s="195">
        <f>Q544*H544</f>
        <v>0</v>
      </c>
      <c r="S544" s="195">
        <v>0</v>
      </c>
      <c r="T544" s="196">
        <f>S544*H544</f>
        <v>0</v>
      </c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R544" s="197" t="s">
        <v>191</v>
      </c>
      <c r="AT544" s="197" t="s">
        <v>135</v>
      </c>
      <c r="AU544" s="197" t="s">
        <v>82</v>
      </c>
      <c r="AY544" s="17" t="s">
        <v>133</v>
      </c>
      <c r="BE544" s="198">
        <f>IF(N544="základní",J544,0)</f>
        <v>0</v>
      </c>
      <c r="BF544" s="198">
        <f>IF(N544="snížená",J544,0)</f>
        <v>0</v>
      </c>
      <c r="BG544" s="198">
        <f>IF(N544="zákl. přenesená",J544,0)</f>
        <v>0</v>
      </c>
      <c r="BH544" s="198">
        <f>IF(N544="sníž. přenesená",J544,0)</f>
        <v>0</v>
      </c>
      <c r="BI544" s="198">
        <f>IF(N544="nulová",J544,0)</f>
        <v>0</v>
      </c>
      <c r="BJ544" s="17" t="s">
        <v>78</v>
      </c>
      <c r="BK544" s="198">
        <f>ROUND(I544*H544,2)</f>
        <v>0</v>
      </c>
      <c r="BL544" s="17" t="s">
        <v>191</v>
      </c>
      <c r="BM544" s="197" t="s">
        <v>679</v>
      </c>
    </row>
    <row r="545" spans="1:47" s="2" customFormat="1" ht="11.25">
      <c r="A545" s="34"/>
      <c r="B545" s="35"/>
      <c r="C545" s="36"/>
      <c r="D545" s="199" t="s">
        <v>140</v>
      </c>
      <c r="E545" s="36"/>
      <c r="F545" s="200" t="s">
        <v>680</v>
      </c>
      <c r="G545" s="36"/>
      <c r="H545" s="36"/>
      <c r="I545" s="201"/>
      <c r="J545" s="36"/>
      <c r="K545" s="36"/>
      <c r="L545" s="39"/>
      <c r="M545" s="202"/>
      <c r="N545" s="203"/>
      <c r="O545" s="71"/>
      <c r="P545" s="71"/>
      <c r="Q545" s="71"/>
      <c r="R545" s="71"/>
      <c r="S545" s="71"/>
      <c r="T545" s="72"/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T545" s="17" t="s">
        <v>140</v>
      </c>
      <c r="AU545" s="17" t="s">
        <v>82</v>
      </c>
    </row>
    <row r="546" spans="2:51" s="13" customFormat="1" ht="11.25">
      <c r="B546" s="204"/>
      <c r="C546" s="205"/>
      <c r="D546" s="206" t="s">
        <v>142</v>
      </c>
      <c r="E546" s="207" t="s">
        <v>1</v>
      </c>
      <c r="F546" s="208" t="s">
        <v>681</v>
      </c>
      <c r="G546" s="205"/>
      <c r="H546" s="207" t="s">
        <v>1</v>
      </c>
      <c r="I546" s="209"/>
      <c r="J546" s="205"/>
      <c r="K546" s="205"/>
      <c r="L546" s="210"/>
      <c r="M546" s="211"/>
      <c r="N546" s="212"/>
      <c r="O546" s="212"/>
      <c r="P546" s="212"/>
      <c r="Q546" s="212"/>
      <c r="R546" s="212"/>
      <c r="S546" s="212"/>
      <c r="T546" s="213"/>
      <c r="AT546" s="214" t="s">
        <v>142</v>
      </c>
      <c r="AU546" s="214" t="s">
        <v>82</v>
      </c>
      <c r="AV546" s="13" t="s">
        <v>78</v>
      </c>
      <c r="AW546" s="13" t="s">
        <v>30</v>
      </c>
      <c r="AX546" s="13" t="s">
        <v>73</v>
      </c>
      <c r="AY546" s="214" t="s">
        <v>133</v>
      </c>
    </row>
    <row r="547" spans="2:51" s="14" customFormat="1" ht="11.25">
      <c r="B547" s="215"/>
      <c r="C547" s="216"/>
      <c r="D547" s="206" t="s">
        <v>142</v>
      </c>
      <c r="E547" s="217" t="s">
        <v>1</v>
      </c>
      <c r="F547" s="218" t="s">
        <v>682</v>
      </c>
      <c r="G547" s="216"/>
      <c r="H547" s="219">
        <v>24.63</v>
      </c>
      <c r="I547" s="220"/>
      <c r="J547" s="216"/>
      <c r="K547" s="216"/>
      <c r="L547" s="221"/>
      <c r="M547" s="222"/>
      <c r="N547" s="223"/>
      <c r="O547" s="223"/>
      <c r="P547" s="223"/>
      <c r="Q547" s="223"/>
      <c r="R547" s="223"/>
      <c r="S547" s="223"/>
      <c r="T547" s="224"/>
      <c r="AT547" s="225" t="s">
        <v>142</v>
      </c>
      <c r="AU547" s="225" t="s">
        <v>82</v>
      </c>
      <c r="AV547" s="14" t="s">
        <v>82</v>
      </c>
      <c r="AW547" s="14" t="s">
        <v>30</v>
      </c>
      <c r="AX547" s="14" t="s">
        <v>73</v>
      </c>
      <c r="AY547" s="225" t="s">
        <v>133</v>
      </c>
    </row>
    <row r="548" spans="2:51" s="14" customFormat="1" ht="11.25">
      <c r="B548" s="215"/>
      <c r="C548" s="216"/>
      <c r="D548" s="206" t="s">
        <v>142</v>
      </c>
      <c r="E548" s="217" t="s">
        <v>1</v>
      </c>
      <c r="F548" s="218" t="s">
        <v>683</v>
      </c>
      <c r="G548" s="216"/>
      <c r="H548" s="219">
        <v>11.04</v>
      </c>
      <c r="I548" s="220"/>
      <c r="J548" s="216"/>
      <c r="K548" s="216"/>
      <c r="L548" s="221"/>
      <c r="M548" s="222"/>
      <c r="N548" s="223"/>
      <c r="O548" s="223"/>
      <c r="P548" s="223"/>
      <c r="Q548" s="223"/>
      <c r="R548" s="223"/>
      <c r="S548" s="223"/>
      <c r="T548" s="224"/>
      <c r="AT548" s="225" t="s">
        <v>142</v>
      </c>
      <c r="AU548" s="225" t="s">
        <v>82</v>
      </c>
      <c r="AV548" s="14" t="s">
        <v>82</v>
      </c>
      <c r="AW548" s="14" t="s">
        <v>30</v>
      </c>
      <c r="AX548" s="14" t="s">
        <v>73</v>
      </c>
      <c r="AY548" s="225" t="s">
        <v>133</v>
      </c>
    </row>
    <row r="549" spans="2:51" s="15" customFormat="1" ht="11.25">
      <c r="B549" s="226"/>
      <c r="C549" s="227"/>
      <c r="D549" s="206" t="s">
        <v>142</v>
      </c>
      <c r="E549" s="228" t="s">
        <v>1</v>
      </c>
      <c r="F549" s="229" t="s">
        <v>144</v>
      </c>
      <c r="G549" s="227"/>
      <c r="H549" s="230">
        <v>35.67</v>
      </c>
      <c r="I549" s="231"/>
      <c r="J549" s="227"/>
      <c r="K549" s="227"/>
      <c r="L549" s="232"/>
      <c r="M549" s="233"/>
      <c r="N549" s="234"/>
      <c r="O549" s="234"/>
      <c r="P549" s="234"/>
      <c r="Q549" s="234"/>
      <c r="R549" s="234"/>
      <c r="S549" s="234"/>
      <c r="T549" s="235"/>
      <c r="AT549" s="236" t="s">
        <v>142</v>
      </c>
      <c r="AU549" s="236" t="s">
        <v>82</v>
      </c>
      <c r="AV549" s="15" t="s">
        <v>88</v>
      </c>
      <c r="AW549" s="15" t="s">
        <v>30</v>
      </c>
      <c r="AX549" s="15" t="s">
        <v>78</v>
      </c>
      <c r="AY549" s="236" t="s">
        <v>133</v>
      </c>
    </row>
    <row r="550" spans="1:65" s="2" customFormat="1" ht="24.2" customHeight="1">
      <c r="A550" s="34"/>
      <c r="B550" s="35"/>
      <c r="C550" s="186" t="s">
        <v>435</v>
      </c>
      <c r="D550" s="186" t="s">
        <v>135</v>
      </c>
      <c r="E550" s="187" t="s">
        <v>684</v>
      </c>
      <c r="F550" s="188" t="s">
        <v>685</v>
      </c>
      <c r="G550" s="189" t="s">
        <v>686</v>
      </c>
      <c r="H550" s="190">
        <v>611.196</v>
      </c>
      <c r="I550" s="191"/>
      <c r="J550" s="192">
        <f>ROUND(I550*H550,2)</f>
        <v>0</v>
      </c>
      <c r="K550" s="188" t="s">
        <v>139</v>
      </c>
      <c r="L550" s="39"/>
      <c r="M550" s="193" t="s">
        <v>1</v>
      </c>
      <c r="N550" s="194" t="s">
        <v>38</v>
      </c>
      <c r="O550" s="71"/>
      <c r="P550" s="195">
        <f>O550*H550</f>
        <v>0</v>
      </c>
      <c r="Q550" s="195">
        <v>0</v>
      </c>
      <c r="R550" s="195">
        <f>Q550*H550</f>
        <v>0</v>
      </c>
      <c r="S550" s="195">
        <v>0</v>
      </c>
      <c r="T550" s="196">
        <f>S550*H550</f>
        <v>0</v>
      </c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R550" s="197" t="s">
        <v>191</v>
      </c>
      <c r="AT550" s="197" t="s">
        <v>135</v>
      </c>
      <c r="AU550" s="197" t="s">
        <v>82</v>
      </c>
      <c r="AY550" s="17" t="s">
        <v>133</v>
      </c>
      <c r="BE550" s="198">
        <f>IF(N550="základní",J550,0)</f>
        <v>0</v>
      </c>
      <c r="BF550" s="198">
        <f>IF(N550="snížená",J550,0)</f>
        <v>0</v>
      </c>
      <c r="BG550" s="198">
        <f>IF(N550="zákl. přenesená",J550,0)</f>
        <v>0</v>
      </c>
      <c r="BH550" s="198">
        <f>IF(N550="sníž. přenesená",J550,0)</f>
        <v>0</v>
      </c>
      <c r="BI550" s="198">
        <f>IF(N550="nulová",J550,0)</f>
        <v>0</v>
      </c>
      <c r="BJ550" s="17" t="s">
        <v>78</v>
      </c>
      <c r="BK550" s="198">
        <f>ROUND(I550*H550,2)</f>
        <v>0</v>
      </c>
      <c r="BL550" s="17" t="s">
        <v>191</v>
      </c>
      <c r="BM550" s="197" t="s">
        <v>687</v>
      </c>
    </row>
    <row r="551" spans="1:47" s="2" customFormat="1" ht="11.25">
      <c r="A551" s="34"/>
      <c r="B551" s="35"/>
      <c r="C551" s="36"/>
      <c r="D551" s="199" t="s">
        <v>140</v>
      </c>
      <c r="E551" s="36"/>
      <c r="F551" s="200" t="s">
        <v>688</v>
      </c>
      <c r="G551" s="36"/>
      <c r="H551" s="36"/>
      <c r="I551" s="201"/>
      <c r="J551" s="36"/>
      <c r="K551" s="36"/>
      <c r="L551" s="39"/>
      <c r="M551" s="202"/>
      <c r="N551" s="203"/>
      <c r="O551" s="71"/>
      <c r="P551" s="71"/>
      <c r="Q551" s="71"/>
      <c r="R551" s="71"/>
      <c r="S551" s="71"/>
      <c r="T551" s="72"/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T551" s="17" t="s">
        <v>140</v>
      </c>
      <c r="AU551" s="17" t="s">
        <v>82</v>
      </c>
    </row>
    <row r="552" spans="2:51" s="13" customFormat="1" ht="11.25">
      <c r="B552" s="204"/>
      <c r="C552" s="205"/>
      <c r="D552" s="206" t="s">
        <v>142</v>
      </c>
      <c r="E552" s="207" t="s">
        <v>1</v>
      </c>
      <c r="F552" s="208" t="s">
        <v>689</v>
      </c>
      <c r="G552" s="205"/>
      <c r="H552" s="207" t="s">
        <v>1</v>
      </c>
      <c r="I552" s="209"/>
      <c r="J552" s="205"/>
      <c r="K552" s="205"/>
      <c r="L552" s="210"/>
      <c r="M552" s="211"/>
      <c r="N552" s="212"/>
      <c r="O552" s="212"/>
      <c r="P552" s="212"/>
      <c r="Q552" s="212"/>
      <c r="R552" s="212"/>
      <c r="S552" s="212"/>
      <c r="T552" s="213"/>
      <c r="AT552" s="214" t="s">
        <v>142</v>
      </c>
      <c r="AU552" s="214" t="s">
        <v>82</v>
      </c>
      <c r="AV552" s="13" t="s">
        <v>78</v>
      </c>
      <c r="AW552" s="13" t="s">
        <v>30</v>
      </c>
      <c r="AX552" s="13" t="s">
        <v>73</v>
      </c>
      <c r="AY552" s="214" t="s">
        <v>133</v>
      </c>
    </row>
    <row r="553" spans="2:51" s="14" customFormat="1" ht="11.25">
      <c r="B553" s="215"/>
      <c r="C553" s="216"/>
      <c r="D553" s="206" t="s">
        <v>142</v>
      </c>
      <c r="E553" s="217" t="s">
        <v>1</v>
      </c>
      <c r="F553" s="218" t="s">
        <v>690</v>
      </c>
      <c r="G553" s="216"/>
      <c r="H553" s="219">
        <v>529.3</v>
      </c>
      <c r="I553" s="220"/>
      <c r="J553" s="216"/>
      <c r="K553" s="216"/>
      <c r="L553" s="221"/>
      <c r="M553" s="222"/>
      <c r="N553" s="223"/>
      <c r="O553" s="223"/>
      <c r="P553" s="223"/>
      <c r="Q553" s="223"/>
      <c r="R553" s="223"/>
      <c r="S553" s="223"/>
      <c r="T553" s="224"/>
      <c r="AT553" s="225" t="s">
        <v>142</v>
      </c>
      <c r="AU553" s="225" t="s">
        <v>82</v>
      </c>
      <c r="AV553" s="14" t="s">
        <v>82</v>
      </c>
      <c r="AW553" s="14" t="s">
        <v>30</v>
      </c>
      <c r="AX553" s="14" t="s">
        <v>73</v>
      </c>
      <c r="AY553" s="225" t="s">
        <v>133</v>
      </c>
    </row>
    <row r="554" spans="2:51" s="14" customFormat="1" ht="11.25">
      <c r="B554" s="215"/>
      <c r="C554" s="216"/>
      <c r="D554" s="206" t="s">
        <v>142</v>
      </c>
      <c r="E554" s="217" t="s">
        <v>1</v>
      </c>
      <c r="F554" s="218" t="s">
        <v>691</v>
      </c>
      <c r="G554" s="216"/>
      <c r="H554" s="219">
        <v>40.14</v>
      </c>
      <c r="I554" s="220"/>
      <c r="J554" s="216"/>
      <c r="K554" s="216"/>
      <c r="L554" s="221"/>
      <c r="M554" s="222"/>
      <c r="N554" s="223"/>
      <c r="O554" s="223"/>
      <c r="P554" s="223"/>
      <c r="Q554" s="223"/>
      <c r="R554" s="223"/>
      <c r="S554" s="223"/>
      <c r="T554" s="224"/>
      <c r="AT554" s="225" t="s">
        <v>142</v>
      </c>
      <c r="AU554" s="225" t="s">
        <v>82</v>
      </c>
      <c r="AV554" s="14" t="s">
        <v>82</v>
      </c>
      <c r="AW554" s="14" t="s">
        <v>30</v>
      </c>
      <c r="AX554" s="14" t="s">
        <v>73</v>
      </c>
      <c r="AY554" s="225" t="s">
        <v>133</v>
      </c>
    </row>
    <row r="555" spans="2:51" s="14" customFormat="1" ht="11.25">
      <c r="B555" s="215"/>
      <c r="C555" s="216"/>
      <c r="D555" s="206" t="s">
        <v>142</v>
      </c>
      <c r="E555" s="217" t="s">
        <v>1</v>
      </c>
      <c r="F555" s="218" t="s">
        <v>692</v>
      </c>
      <c r="G555" s="216"/>
      <c r="H555" s="219">
        <v>41.756</v>
      </c>
      <c r="I555" s="220"/>
      <c r="J555" s="216"/>
      <c r="K555" s="216"/>
      <c r="L555" s="221"/>
      <c r="M555" s="222"/>
      <c r="N555" s="223"/>
      <c r="O555" s="223"/>
      <c r="P555" s="223"/>
      <c r="Q555" s="223"/>
      <c r="R555" s="223"/>
      <c r="S555" s="223"/>
      <c r="T555" s="224"/>
      <c r="AT555" s="225" t="s">
        <v>142</v>
      </c>
      <c r="AU555" s="225" t="s">
        <v>82</v>
      </c>
      <c r="AV555" s="14" t="s">
        <v>82</v>
      </c>
      <c r="AW555" s="14" t="s">
        <v>30</v>
      </c>
      <c r="AX555" s="14" t="s">
        <v>73</v>
      </c>
      <c r="AY555" s="225" t="s">
        <v>133</v>
      </c>
    </row>
    <row r="556" spans="2:51" s="15" customFormat="1" ht="11.25">
      <c r="B556" s="226"/>
      <c r="C556" s="227"/>
      <c r="D556" s="206" t="s">
        <v>142</v>
      </c>
      <c r="E556" s="228" t="s">
        <v>1</v>
      </c>
      <c r="F556" s="229" t="s">
        <v>144</v>
      </c>
      <c r="G556" s="227"/>
      <c r="H556" s="230">
        <v>611.1959999999999</v>
      </c>
      <c r="I556" s="231"/>
      <c r="J556" s="227"/>
      <c r="K556" s="227"/>
      <c r="L556" s="232"/>
      <c r="M556" s="233"/>
      <c r="N556" s="234"/>
      <c r="O556" s="234"/>
      <c r="P556" s="234"/>
      <c r="Q556" s="234"/>
      <c r="R556" s="234"/>
      <c r="S556" s="234"/>
      <c r="T556" s="235"/>
      <c r="AT556" s="236" t="s">
        <v>142</v>
      </c>
      <c r="AU556" s="236" t="s">
        <v>82</v>
      </c>
      <c r="AV556" s="15" t="s">
        <v>88</v>
      </c>
      <c r="AW556" s="15" t="s">
        <v>30</v>
      </c>
      <c r="AX556" s="15" t="s">
        <v>78</v>
      </c>
      <c r="AY556" s="236" t="s">
        <v>133</v>
      </c>
    </row>
    <row r="557" spans="1:65" s="2" customFormat="1" ht="44.25" customHeight="1">
      <c r="A557" s="34"/>
      <c r="B557" s="35"/>
      <c r="C557" s="186" t="s">
        <v>693</v>
      </c>
      <c r="D557" s="186" t="s">
        <v>135</v>
      </c>
      <c r="E557" s="187" t="s">
        <v>694</v>
      </c>
      <c r="F557" s="188" t="s">
        <v>695</v>
      </c>
      <c r="G557" s="189" t="s">
        <v>516</v>
      </c>
      <c r="H557" s="247"/>
      <c r="I557" s="191"/>
      <c r="J557" s="192">
        <f>ROUND(I557*H557,2)</f>
        <v>0</v>
      </c>
      <c r="K557" s="188" t="s">
        <v>139</v>
      </c>
      <c r="L557" s="39"/>
      <c r="M557" s="193" t="s">
        <v>1</v>
      </c>
      <c r="N557" s="194" t="s">
        <v>38</v>
      </c>
      <c r="O557" s="71"/>
      <c r="P557" s="195">
        <f>O557*H557</f>
        <v>0</v>
      </c>
      <c r="Q557" s="195">
        <v>0</v>
      </c>
      <c r="R557" s="195">
        <f>Q557*H557</f>
        <v>0</v>
      </c>
      <c r="S557" s="195">
        <v>0</v>
      </c>
      <c r="T557" s="196">
        <f>S557*H557</f>
        <v>0</v>
      </c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R557" s="197" t="s">
        <v>191</v>
      </c>
      <c r="AT557" s="197" t="s">
        <v>135</v>
      </c>
      <c r="AU557" s="197" t="s">
        <v>82</v>
      </c>
      <c r="AY557" s="17" t="s">
        <v>133</v>
      </c>
      <c r="BE557" s="198">
        <f>IF(N557="základní",J557,0)</f>
        <v>0</v>
      </c>
      <c r="BF557" s="198">
        <f>IF(N557="snížená",J557,0)</f>
        <v>0</v>
      </c>
      <c r="BG557" s="198">
        <f>IF(N557="zákl. přenesená",J557,0)</f>
        <v>0</v>
      </c>
      <c r="BH557" s="198">
        <f>IF(N557="sníž. přenesená",J557,0)</f>
        <v>0</v>
      </c>
      <c r="BI557" s="198">
        <f>IF(N557="nulová",J557,0)</f>
        <v>0</v>
      </c>
      <c r="BJ557" s="17" t="s">
        <v>78</v>
      </c>
      <c r="BK557" s="198">
        <f>ROUND(I557*H557,2)</f>
        <v>0</v>
      </c>
      <c r="BL557" s="17" t="s">
        <v>191</v>
      </c>
      <c r="BM557" s="197" t="s">
        <v>696</v>
      </c>
    </row>
    <row r="558" spans="1:47" s="2" customFormat="1" ht="11.25">
      <c r="A558" s="34"/>
      <c r="B558" s="35"/>
      <c r="C558" s="36"/>
      <c r="D558" s="199" t="s">
        <v>140</v>
      </c>
      <c r="E558" s="36"/>
      <c r="F558" s="200" t="s">
        <v>697</v>
      </c>
      <c r="G558" s="36"/>
      <c r="H558" s="36"/>
      <c r="I558" s="201"/>
      <c r="J558" s="36"/>
      <c r="K558" s="36"/>
      <c r="L558" s="39"/>
      <c r="M558" s="202"/>
      <c r="N558" s="203"/>
      <c r="O558" s="71"/>
      <c r="P558" s="71"/>
      <c r="Q558" s="71"/>
      <c r="R558" s="71"/>
      <c r="S558" s="71"/>
      <c r="T558" s="72"/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T558" s="17" t="s">
        <v>140</v>
      </c>
      <c r="AU558" s="17" t="s">
        <v>82</v>
      </c>
    </row>
    <row r="559" spans="2:63" s="12" customFormat="1" ht="22.9" customHeight="1">
      <c r="B559" s="170"/>
      <c r="C559" s="171"/>
      <c r="D559" s="172" t="s">
        <v>72</v>
      </c>
      <c r="E559" s="184" t="s">
        <v>698</v>
      </c>
      <c r="F559" s="184" t="s">
        <v>699</v>
      </c>
      <c r="G559" s="171"/>
      <c r="H559" s="171"/>
      <c r="I559" s="174"/>
      <c r="J559" s="185">
        <f>BK559</f>
        <v>0</v>
      </c>
      <c r="K559" s="171"/>
      <c r="L559" s="176"/>
      <c r="M559" s="177"/>
      <c r="N559" s="178"/>
      <c r="O559" s="178"/>
      <c r="P559" s="179">
        <f>SUM(P560:P600)</f>
        <v>0</v>
      </c>
      <c r="Q559" s="178"/>
      <c r="R559" s="179">
        <f>SUM(R560:R600)</f>
        <v>0</v>
      </c>
      <c r="S559" s="178"/>
      <c r="T559" s="180">
        <f>SUM(T560:T600)</f>
        <v>0</v>
      </c>
      <c r="AR559" s="181" t="s">
        <v>82</v>
      </c>
      <c r="AT559" s="182" t="s">
        <v>72</v>
      </c>
      <c r="AU559" s="182" t="s">
        <v>78</v>
      </c>
      <c r="AY559" s="181" t="s">
        <v>133</v>
      </c>
      <c r="BK559" s="183">
        <f>SUM(BK560:BK600)</f>
        <v>0</v>
      </c>
    </row>
    <row r="560" spans="1:65" s="2" customFormat="1" ht="24.2" customHeight="1">
      <c r="A560" s="34"/>
      <c r="B560" s="35"/>
      <c r="C560" s="186" t="s">
        <v>442</v>
      </c>
      <c r="D560" s="186" t="s">
        <v>135</v>
      </c>
      <c r="E560" s="187" t="s">
        <v>700</v>
      </c>
      <c r="F560" s="188" t="s">
        <v>701</v>
      </c>
      <c r="G560" s="189" t="s">
        <v>169</v>
      </c>
      <c r="H560" s="190">
        <v>16.46</v>
      </c>
      <c r="I560" s="191"/>
      <c r="J560" s="192">
        <f>ROUND(I560*H560,2)</f>
        <v>0</v>
      </c>
      <c r="K560" s="188" t="s">
        <v>139</v>
      </c>
      <c r="L560" s="39"/>
      <c r="M560" s="193" t="s">
        <v>1</v>
      </c>
      <c r="N560" s="194" t="s">
        <v>38</v>
      </c>
      <c r="O560" s="71"/>
      <c r="P560" s="195">
        <f>O560*H560</f>
        <v>0</v>
      </c>
      <c r="Q560" s="195">
        <v>0</v>
      </c>
      <c r="R560" s="195">
        <f>Q560*H560</f>
        <v>0</v>
      </c>
      <c r="S560" s="195">
        <v>0</v>
      </c>
      <c r="T560" s="196">
        <f>S560*H560</f>
        <v>0</v>
      </c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R560" s="197" t="s">
        <v>191</v>
      </c>
      <c r="AT560" s="197" t="s">
        <v>135</v>
      </c>
      <c r="AU560" s="197" t="s">
        <v>82</v>
      </c>
      <c r="AY560" s="17" t="s">
        <v>133</v>
      </c>
      <c r="BE560" s="198">
        <f>IF(N560="základní",J560,0)</f>
        <v>0</v>
      </c>
      <c r="BF560" s="198">
        <f>IF(N560="snížená",J560,0)</f>
        <v>0</v>
      </c>
      <c r="BG560" s="198">
        <f>IF(N560="zákl. přenesená",J560,0)</f>
        <v>0</v>
      </c>
      <c r="BH560" s="198">
        <f>IF(N560="sníž. přenesená",J560,0)</f>
        <v>0</v>
      </c>
      <c r="BI560" s="198">
        <f>IF(N560="nulová",J560,0)</f>
        <v>0</v>
      </c>
      <c r="BJ560" s="17" t="s">
        <v>78</v>
      </c>
      <c r="BK560" s="198">
        <f>ROUND(I560*H560,2)</f>
        <v>0</v>
      </c>
      <c r="BL560" s="17" t="s">
        <v>191</v>
      </c>
      <c r="BM560" s="197" t="s">
        <v>702</v>
      </c>
    </row>
    <row r="561" spans="1:47" s="2" customFormat="1" ht="11.25">
      <c r="A561" s="34"/>
      <c r="B561" s="35"/>
      <c r="C561" s="36"/>
      <c r="D561" s="199" t="s">
        <v>140</v>
      </c>
      <c r="E561" s="36"/>
      <c r="F561" s="200" t="s">
        <v>703</v>
      </c>
      <c r="G561" s="36"/>
      <c r="H561" s="36"/>
      <c r="I561" s="201"/>
      <c r="J561" s="36"/>
      <c r="K561" s="36"/>
      <c r="L561" s="39"/>
      <c r="M561" s="202"/>
      <c r="N561" s="203"/>
      <c r="O561" s="71"/>
      <c r="P561" s="71"/>
      <c r="Q561" s="71"/>
      <c r="R561" s="71"/>
      <c r="S561" s="71"/>
      <c r="T561" s="72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T561" s="17" t="s">
        <v>140</v>
      </c>
      <c r="AU561" s="17" t="s">
        <v>82</v>
      </c>
    </row>
    <row r="562" spans="2:51" s="13" customFormat="1" ht="11.25">
      <c r="B562" s="204"/>
      <c r="C562" s="205"/>
      <c r="D562" s="206" t="s">
        <v>142</v>
      </c>
      <c r="E562" s="207" t="s">
        <v>1</v>
      </c>
      <c r="F562" s="208" t="s">
        <v>285</v>
      </c>
      <c r="G562" s="205"/>
      <c r="H562" s="207" t="s">
        <v>1</v>
      </c>
      <c r="I562" s="209"/>
      <c r="J562" s="205"/>
      <c r="K562" s="205"/>
      <c r="L562" s="210"/>
      <c r="M562" s="211"/>
      <c r="N562" s="212"/>
      <c r="O562" s="212"/>
      <c r="P562" s="212"/>
      <c r="Q562" s="212"/>
      <c r="R562" s="212"/>
      <c r="S562" s="212"/>
      <c r="T562" s="213"/>
      <c r="AT562" s="214" t="s">
        <v>142</v>
      </c>
      <c r="AU562" s="214" t="s">
        <v>82</v>
      </c>
      <c r="AV562" s="13" t="s">
        <v>78</v>
      </c>
      <c r="AW562" s="13" t="s">
        <v>30</v>
      </c>
      <c r="AX562" s="13" t="s">
        <v>73</v>
      </c>
      <c r="AY562" s="214" t="s">
        <v>133</v>
      </c>
    </row>
    <row r="563" spans="2:51" s="14" customFormat="1" ht="11.25">
      <c r="B563" s="215"/>
      <c r="C563" s="216"/>
      <c r="D563" s="206" t="s">
        <v>142</v>
      </c>
      <c r="E563" s="217" t="s">
        <v>1</v>
      </c>
      <c r="F563" s="218" t="s">
        <v>704</v>
      </c>
      <c r="G563" s="216"/>
      <c r="H563" s="219">
        <v>16.46</v>
      </c>
      <c r="I563" s="220"/>
      <c r="J563" s="216"/>
      <c r="K563" s="216"/>
      <c r="L563" s="221"/>
      <c r="M563" s="222"/>
      <c r="N563" s="223"/>
      <c r="O563" s="223"/>
      <c r="P563" s="223"/>
      <c r="Q563" s="223"/>
      <c r="R563" s="223"/>
      <c r="S563" s="223"/>
      <c r="T563" s="224"/>
      <c r="AT563" s="225" t="s">
        <v>142</v>
      </c>
      <c r="AU563" s="225" t="s">
        <v>82</v>
      </c>
      <c r="AV563" s="14" t="s">
        <v>82</v>
      </c>
      <c r="AW563" s="14" t="s">
        <v>30</v>
      </c>
      <c r="AX563" s="14" t="s">
        <v>73</v>
      </c>
      <c r="AY563" s="225" t="s">
        <v>133</v>
      </c>
    </row>
    <row r="564" spans="2:51" s="15" customFormat="1" ht="11.25">
      <c r="B564" s="226"/>
      <c r="C564" s="227"/>
      <c r="D564" s="206" t="s">
        <v>142</v>
      </c>
      <c r="E564" s="228" t="s">
        <v>1</v>
      </c>
      <c r="F564" s="229" t="s">
        <v>144</v>
      </c>
      <c r="G564" s="227"/>
      <c r="H564" s="230">
        <v>16.46</v>
      </c>
      <c r="I564" s="231"/>
      <c r="J564" s="227"/>
      <c r="K564" s="227"/>
      <c r="L564" s="232"/>
      <c r="M564" s="233"/>
      <c r="N564" s="234"/>
      <c r="O564" s="234"/>
      <c r="P564" s="234"/>
      <c r="Q564" s="234"/>
      <c r="R564" s="234"/>
      <c r="S564" s="234"/>
      <c r="T564" s="235"/>
      <c r="AT564" s="236" t="s">
        <v>142</v>
      </c>
      <c r="AU564" s="236" t="s">
        <v>82</v>
      </c>
      <c r="AV564" s="15" t="s">
        <v>88</v>
      </c>
      <c r="AW564" s="15" t="s">
        <v>30</v>
      </c>
      <c r="AX564" s="15" t="s">
        <v>78</v>
      </c>
      <c r="AY564" s="236" t="s">
        <v>133</v>
      </c>
    </row>
    <row r="565" spans="1:65" s="2" customFormat="1" ht="37.9" customHeight="1">
      <c r="A565" s="34"/>
      <c r="B565" s="35"/>
      <c r="C565" s="186" t="s">
        <v>705</v>
      </c>
      <c r="D565" s="186" t="s">
        <v>135</v>
      </c>
      <c r="E565" s="187" t="s">
        <v>706</v>
      </c>
      <c r="F565" s="188" t="s">
        <v>707</v>
      </c>
      <c r="G565" s="189" t="s">
        <v>169</v>
      </c>
      <c r="H565" s="190">
        <v>16.46</v>
      </c>
      <c r="I565" s="191"/>
      <c r="J565" s="192">
        <f>ROUND(I565*H565,2)</f>
        <v>0</v>
      </c>
      <c r="K565" s="188" t="s">
        <v>139</v>
      </c>
      <c r="L565" s="39"/>
      <c r="M565" s="193" t="s">
        <v>1</v>
      </c>
      <c r="N565" s="194" t="s">
        <v>38</v>
      </c>
      <c r="O565" s="71"/>
      <c r="P565" s="195">
        <f>O565*H565</f>
        <v>0</v>
      </c>
      <c r="Q565" s="195">
        <v>0</v>
      </c>
      <c r="R565" s="195">
        <f>Q565*H565</f>
        <v>0</v>
      </c>
      <c r="S565" s="195">
        <v>0</v>
      </c>
      <c r="T565" s="196">
        <f>S565*H565</f>
        <v>0</v>
      </c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R565" s="197" t="s">
        <v>191</v>
      </c>
      <c r="AT565" s="197" t="s">
        <v>135</v>
      </c>
      <c r="AU565" s="197" t="s">
        <v>82</v>
      </c>
      <c r="AY565" s="17" t="s">
        <v>133</v>
      </c>
      <c r="BE565" s="198">
        <f>IF(N565="základní",J565,0)</f>
        <v>0</v>
      </c>
      <c r="BF565" s="198">
        <f>IF(N565="snížená",J565,0)</f>
        <v>0</v>
      </c>
      <c r="BG565" s="198">
        <f>IF(N565="zákl. přenesená",J565,0)</f>
        <v>0</v>
      </c>
      <c r="BH565" s="198">
        <f>IF(N565="sníž. přenesená",J565,0)</f>
        <v>0</v>
      </c>
      <c r="BI565" s="198">
        <f>IF(N565="nulová",J565,0)</f>
        <v>0</v>
      </c>
      <c r="BJ565" s="17" t="s">
        <v>78</v>
      </c>
      <c r="BK565" s="198">
        <f>ROUND(I565*H565,2)</f>
        <v>0</v>
      </c>
      <c r="BL565" s="17" t="s">
        <v>191</v>
      </c>
      <c r="BM565" s="197" t="s">
        <v>708</v>
      </c>
    </row>
    <row r="566" spans="1:47" s="2" customFormat="1" ht="11.25">
      <c r="A566" s="34"/>
      <c r="B566" s="35"/>
      <c r="C566" s="36"/>
      <c r="D566" s="199" t="s">
        <v>140</v>
      </c>
      <c r="E566" s="36"/>
      <c r="F566" s="200" t="s">
        <v>709</v>
      </c>
      <c r="G566" s="36"/>
      <c r="H566" s="36"/>
      <c r="I566" s="201"/>
      <c r="J566" s="36"/>
      <c r="K566" s="36"/>
      <c r="L566" s="39"/>
      <c r="M566" s="202"/>
      <c r="N566" s="203"/>
      <c r="O566" s="71"/>
      <c r="P566" s="71"/>
      <c r="Q566" s="71"/>
      <c r="R566" s="71"/>
      <c r="S566" s="71"/>
      <c r="T566" s="72"/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T566" s="17" t="s">
        <v>140</v>
      </c>
      <c r="AU566" s="17" t="s">
        <v>82</v>
      </c>
    </row>
    <row r="567" spans="2:51" s="14" customFormat="1" ht="11.25">
      <c r="B567" s="215"/>
      <c r="C567" s="216"/>
      <c r="D567" s="206" t="s">
        <v>142</v>
      </c>
      <c r="E567" s="217" t="s">
        <v>1</v>
      </c>
      <c r="F567" s="218" t="s">
        <v>704</v>
      </c>
      <c r="G567" s="216"/>
      <c r="H567" s="219">
        <v>16.46</v>
      </c>
      <c r="I567" s="220"/>
      <c r="J567" s="216"/>
      <c r="K567" s="216"/>
      <c r="L567" s="221"/>
      <c r="M567" s="222"/>
      <c r="N567" s="223"/>
      <c r="O567" s="223"/>
      <c r="P567" s="223"/>
      <c r="Q567" s="223"/>
      <c r="R567" s="223"/>
      <c r="S567" s="223"/>
      <c r="T567" s="224"/>
      <c r="AT567" s="225" t="s">
        <v>142</v>
      </c>
      <c r="AU567" s="225" t="s">
        <v>82</v>
      </c>
      <c r="AV567" s="14" t="s">
        <v>82</v>
      </c>
      <c r="AW567" s="14" t="s">
        <v>30</v>
      </c>
      <c r="AX567" s="14" t="s">
        <v>73</v>
      </c>
      <c r="AY567" s="225" t="s">
        <v>133</v>
      </c>
    </row>
    <row r="568" spans="2:51" s="15" customFormat="1" ht="11.25">
      <c r="B568" s="226"/>
      <c r="C568" s="227"/>
      <c r="D568" s="206" t="s">
        <v>142</v>
      </c>
      <c r="E568" s="228" t="s">
        <v>1</v>
      </c>
      <c r="F568" s="229" t="s">
        <v>144</v>
      </c>
      <c r="G568" s="227"/>
      <c r="H568" s="230">
        <v>16.46</v>
      </c>
      <c r="I568" s="231"/>
      <c r="J568" s="227"/>
      <c r="K568" s="227"/>
      <c r="L568" s="232"/>
      <c r="M568" s="233"/>
      <c r="N568" s="234"/>
      <c r="O568" s="234"/>
      <c r="P568" s="234"/>
      <c r="Q568" s="234"/>
      <c r="R568" s="234"/>
      <c r="S568" s="234"/>
      <c r="T568" s="235"/>
      <c r="AT568" s="236" t="s">
        <v>142</v>
      </c>
      <c r="AU568" s="236" t="s">
        <v>82</v>
      </c>
      <c r="AV568" s="15" t="s">
        <v>88</v>
      </c>
      <c r="AW568" s="15" t="s">
        <v>30</v>
      </c>
      <c r="AX568" s="15" t="s">
        <v>78</v>
      </c>
      <c r="AY568" s="236" t="s">
        <v>133</v>
      </c>
    </row>
    <row r="569" spans="1:65" s="2" customFormat="1" ht="37.9" customHeight="1">
      <c r="A569" s="34"/>
      <c r="B569" s="35"/>
      <c r="C569" s="237" t="s">
        <v>449</v>
      </c>
      <c r="D569" s="237" t="s">
        <v>242</v>
      </c>
      <c r="E569" s="238" t="s">
        <v>710</v>
      </c>
      <c r="F569" s="239" t="s">
        <v>711</v>
      </c>
      <c r="G569" s="240" t="s">
        <v>169</v>
      </c>
      <c r="H569" s="241">
        <v>17.777</v>
      </c>
      <c r="I569" s="242"/>
      <c r="J569" s="243">
        <f>ROUND(I569*H569,2)</f>
        <v>0</v>
      </c>
      <c r="K569" s="239" t="s">
        <v>139</v>
      </c>
      <c r="L569" s="244"/>
      <c r="M569" s="245" t="s">
        <v>1</v>
      </c>
      <c r="N569" s="246" t="s">
        <v>38</v>
      </c>
      <c r="O569" s="71"/>
      <c r="P569" s="195">
        <f>O569*H569</f>
        <v>0</v>
      </c>
      <c r="Q569" s="195">
        <v>0</v>
      </c>
      <c r="R569" s="195">
        <f>Q569*H569</f>
        <v>0</v>
      </c>
      <c r="S569" s="195">
        <v>0</v>
      </c>
      <c r="T569" s="196">
        <f>S569*H569</f>
        <v>0</v>
      </c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R569" s="197" t="s">
        <v>245</v>
      </c>
      <c r="AT569" s="197" t="s">
        <v>242</v>
      </c>
      <c r="AU569" s="197" t="s">
        <v>82</v>
      </c>
      <c r="AY569" s="17" t="s">
        <v>133</v>
      </c>
      <c r="BE569" s="198">
        <f>IF(N569="základní",J569,0)</f>
        <v>0</v>
      </c>
      <c r="BF569" s="198">
        <f>IF(N569="snížená",J569,0)</f>
        <v>0</v>
      </c>
      <c r="BG569" s="198">
        <f>IF(N569="zákl. přenesená",J569,0)</f>
        <v>0</v>
      </c>
      <c r="BH569" s="198">
        <f>IF(N569="sníž. přenesená",J569,0)</f>
        <v>0</v>
      </c>
      <c r="BI569" s="198">
        <f>IF(N569="nulová",J569,0)</f>
        <v>0</v>
      </c>
      <c r="BJ569" s="17" t="s">
        <v>78</v>
      </c>
      <c r="BK569" s="198">
        <f>ROUND(I569*H569,2)</f>
        <v>0</v>
      </c>
      <c r="BL569" s="17" t="s">
        <v>191</v>
      </c>
      <c r="BM569" s="197" t="s">
        <v>712</v>
      </c>
    </row>
    <row r="570" spans="2:51" s="14" customFormat="1" ht="11.25">
      <c r="B570" s="215"/>
      <c r="C570" s="216"/>
      <c r="D570" s="206" t="s">
        <v>142</v>
      </c>
      <c r="E570" s="217" t="s">
        <v>1</v>
      </c>
      <c r="F570" s="218" t="s">
        <v>713</v>
      </c>
      <c r="G570" s="216"/>
      <c r="H570" s="219">
        <v>17.777</v>
      </c>
      <c r="I570" s="220"/>
      <c r="J570" s="216"/>
      <c r="K570" s="216"/>
      <c r="L570" s="221"/>
      <c r="M570" s="222"/>
      <c r="N570" s="223"/>
      <c r="O570" s="223"/>
      <c r="P570" s="223"/>
      <c r="Q570" s="223"/>
      <c r="R570" s="223"/>
      <c r="S570" s="223"/>
      <c r="T570" s="224"/>
      <c r="AT570" s="225" t="s">
        <v>142</v>
      </c>
      <c r="AU570" s="225" t="s">
        <v>82</v>
      </c>
      <c r="AV570" s="14" t="s">
        <v>82</v>
      </c>
      <c r="AW570" s="14" t="s">
        <v>30</v>
      </c>
      <c r="AX570" s="14" t="s">
        <v>73</v>
      </c>
      <c r="AY570" s="225" t="s">
        <v>133</v>
      </c>
    </row>
    <row r="571" spans="2:51" s="15" customFormat="1" ht="11.25">
      <c r="B571" s="226"/>
      <c r="C571" s="227"/>
      <c r="D571" s="206" t="s">
        <v>142</v>
      </c>
      <c r="E571" s="228" t="s">
        <v>1</v>
      </c>
      <c r="F571" s="229" t="s">
        <v>144</v>
      </c>
      <c r="G571" s="227"/>
      <c r="H571" s="230">
        <v>17.777</v>
      </c>
      <c r="I571" s="231"/>
      <c r="J571" s="227"/>
      <c r="K571" s="227"/>
      <c r="L571" s="232"/>
      <c r="M571" s="233"/>
      <c r="N571" s="234"/>
      <c r="O571" s="234"/>
      <c r="P571" s="234"/>
      <c r="Q571" s="234"/>
      <c r="R571" s="234"/>
      <c r="S571" s="234"/>
      <c r="T571" s="235"/>
      <c r="AT571" s="236" t="s">
        <v>142</v>
      </c>
      <c r="AU571" s="236" t="s">
        <v>82</v>
      </c>
      <c r="AV571" s="15" t="s">
        <v>88</v>
      </c>
      <c r="AW571" s="15" t="s">
        <v>30</v>
      </c>
      <c r="AX571" s="15" t="s">
        <v>78</v>
      </c>
      <c r="AY571" s="236" t="s">
        <v>133</v>
      </c>
    </row>
    <row r="572" spans="1:65" s="2" customFormat="1" ht="37.9" customHeight="1">
      <c r="A572" s="34"/>
      <c r="B572" s="35"/>
      <c r="C572" s="186" t="s">
        <v>714</v>
      </c>
      <c r="D572" s="186" t="s">
        <v>135</v>
      </c>
      <c r="E572" s="187" t="s">
        <v>715</v>
      </c>
      <c r="F572" s="188" t="s">
        <v>716</v>
      </c>
      <c r="G572" s="189" t="s">
        <v>169</v>
      </c>
      <c r="H572" s="190">
        <v>1.36</v>
      </c>
      <c r="I572" s="191"/>
      <c r="J572" s="192">
        <f>ROUND(I572*H572,2)</f>
        <v>0</v>
      </c>
      <c r="K572" s="188" t="s">
        <v>139</v>
      </c>
      <c r="L572" s="39"/>
      <c r="M572" s="193" t="s">
        <v>1</v>
      </c>
      <c r="N572" s="194" t="s">
        <v>38</v>
      </c>
      <c r="O572" s="71"/>
      <c r="P572" s="195">
        <f>O572*H572</f>
        <v>0</v>
      </c>
      <c r="Q572" s="195">
        <v>0</v>
      </c>
      <c r="R572" s="195">
        <f>Q572*H572</f>
        <v>0</v>
      </c>
      <c r="S572" s="195">
        <v>0</v>
      </c>
      <c r="T572" s="196">
        <f>S572*H572</f>
        <v>0</v>
      </c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R572" s="197" t="s">
        <v>191</v>
      </c>
      <c r="AT572" s="197" t="s">
        <v>135</v>
      </c>
      <c r="AU572" s="197" t="s">
        <v>82</v>
      </c>
      <c r="AY572" s="17" t="s">
        <v>133</v>
      </c>
      <c r="BE572" s="198">
        <f>IF(N572="základní",J572,0)</f>
        <v>0</v>
      </c>
      <c r="BF572" s="198">
        <f>IF(N572="snížená",J572,0)</f>
        <v>0</v>
      </c>
      <c r="BG572" s="198">
        <f>IF(N572="zákl. přenesená",J572,0)</f>
        <v>0</v>
      </c>
      <c r="BH572" s="198">
        <f>IF(N572="sníž. přenesená",J572,0)</f>
        <v>0</v>
      </c>
      <c r="BI572" s="198">
        <f>IF(N572="nulová",J572,0)</f>
        <v>0</v>
      </c>
      <c r="BJ572" s="17" t="s">
        <v>78</v>
      </c>
      <c r="BK572" s="198">
        <f>ROUND(I572*H572,2)</f>
        <v>0</v>
      </c>
      <c r="BL572" s="17" t="s">
        <v>191</v>
      </c>
      <c r="BM572" s="197" t="s">
        <v>717</v>
      </c>
    </row>
    <row r="573" spans="1:47" s="2" customFormat="1" ht="11.25">
      <c r="A573" s="34"/>
      <c r="B573" s="35"/>
      <c r="C573" s="36"/>
      <c r="D573" s="199" t="s">
        <v>140</v>
      </c>
      <c r="E573" s="36"/>
      <c r="F573" s="200" t="s">
        <v>718</v>
      </c>
      <c r="G573" s="36"/>
      <c r="H573" s="36"/>
      <c r="I573" s="201"/>
      <c r="J573" s="36"/>
      <c r="K573" s="36"/>
      <c r="L573" s="39"/>
      <c r="M573" s="202"/>
      <c r="N573" s="203"/>
      <c r="O573" s="71"/>
      <c r="P573" s="71"/>
      <c r="Q573" s="71"/>
      <c r="R573" s="71"/>
      <c r="S573" s="71"/>
      <c r="T573" s="72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T573" s="17" t="s">
        <v>140</v>
      </c>
      <c r="AU573" s="17" t="s">
        <v>82</v>
      </c>
    </row>
    <row r="574" spans="2:51" s="14" customFormat="1" ht="11.25">
      <c r="B574" s="215"/>
      <c r="C574" s="216"/>
      <c r="D574" s="206" t="s">
        <v>142</v>
      </c>
      <c r="E574" s="217" t="s">
        <v>1</v>
      </c>
      <c r="F574" s="218" t="s">
        <v>719</v>
      </c>
      <c r="G574" s="216"/>
      <c r="H574" s="219">
        <v>1.36</v>
      </c>
      <c r="I574" s="220"/>
      <c r="J574" s="216"/>
      <c r="K574" s="216"/>
      <c r="L574" s="221"/>
      <c r="M574" s="222"/>
      <c r="N574" s="223"/>
      <c r="O574" s="223"/>
      <c r="P574" s="223"/>
      <c r="Q574" s="223"/>
      <c r="R574" s="223"/>
      <c r="S574" s="223"/>
      <c r="T574" s="224"/>
      <c r="AT574" s="225" t="s">
        <v>142</v>
      </c>
      <c r="AU574" s="225" t="s">
        <v>82</v>
      </c>
      <c r="AV574" s="14" t="s">
        <v>82</v>
      </c>
      <c r="AW574" s="14" t="s">
        <v>30</v>
      </c>
      <c r="AX574" s="14" t="s">
        <v>73</v>
      </c>
      <c r="AY574" s="225" t="s">
        <v>133</v>
      </c>
    </row>
    <row r="575" spans="2:51" s="15" customFormat="1" ht="11.25">
      <c r="B575" s="226"/>
      <c r="C575" s="227"/>
      <c r="D575" s="206" t="s">
        <v>142</v>
      </c>
      <c r="E575" s="228" t="s">
        <v>1</v>
      </c>
      <c r="F575" s="229" t="s">
        <v>144</v>
      </c>
      <c r="G575" s="227"/>
      <c r="H575" s="230">
        <v>1.36</v>
      </c>
      <c r="I575" s="231"/>
      <c r="J575" s="227"/>
      <c r="K575" s="227"/>
      <c r="L575" s="232"/>
      <c r="M575" s="233"/>
      <c r="N575" s="234"/>
      <c r="O575" s="234"/>
      <c r="P575" s="234"/>
      <c r="Q575" s="234"/>
      <c r="R575" s="234"/>
      <c r="S575" s="234"/>
      <c r="T575" s="235"/>
      <c r="AT575" s="236" t="s">
        <v>142</v>
      </c>
      <c r="AU575" s="236" t="s">
        <v>82</v>
      </c>
      <c r="AV575" s="15" t="s">
        <v>88</v>
      </c>
      <c r="AW575" s="15" t="s">
        <v>30</v>
      </c>
      <c r="AX575" s="15" t="s">
        <v>78</v>
      </c>
      <c r="AY575" s="236" t="s">
        <v>133</v>
      </c>
    </row>
    <row r="576" spans="1:65" s="2" customFormat="1" ht="37.9" customHeight="1">
      <c r="A576" s="34"/>
      <c r="B576" s="35"/>
      <c r="C576" s="186" t="s">
        <v>456</v>
      </c>
      <c r="D576" s="186" t="s">
        <v>135</v>
      </c>
      <c r="E576" s="187" t="s">
        <v>720</v>
      </c>
      <c r="F576" s="188" t="s">
        <v>721</v>
      </c>
      <c r="G576" s="189" t="s">
        <v>169</v>
      </c>
      <c r="H576" s="190">
        <v>16.46</v>
      </c>
      <c r="I576" s="191"/>
      <c r="J576" s="192">
        <f>ROUND(I576*H576,2)</f>
        <v>0</v>
      </c>
      <c r="K576" s="188" t="s">
        <v>139</v>
      </c>
      <c r="L576" s="39"/>
      <c r="M576" s="193" t="s">
        <v>1</v>
      </c>
      <c r="N576" s="194" t="s">
        <v>38</v>
      </c>
      <c r="O576" s="71"/>
      <c r="P576" s="195">
        <f>O576*H576</f>
        <v>0</v>
      </c>
      <c r="Q576" s="195">
        <v>0</v>
      </c>
      <c r="R576" s="195">
        <f>Q576*H576</f>
        <v>0</v>
      </c>
      <c r="S576" s="195">
        <v>0</v>
      </c>
      <c r="T576" s="196">
        <f>S576*H576</f>
        <v>0</v>
      </c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R576" s="197" t="s">
        <v>191</v>
      </c>
      <c r="AT576" s="197" t="s">
        <v>135</v>
      </c>
      <c r="AU576" s="197" t="s">
        <v>82</v>
      </c>
      <c r="AY576" s="17" t="s">
        <v>133</v>
      </c>
      <c r="BE576" s="198">
        <f>IF(N576="základní",J576,0)</f>
        <v>0</v>
      </c>
      <c r="BF576" s="198">
        <f>IF(N576="snížená",J576,0)</f>
        <v>0</v>
      </c>
      <c r="BG576" s="198">
        <f>IF(N576="zákl. přenesená",J576,0)</f>
        <v>0</v>
      </c>
      <c r="BH576" s="198">
        <f>IF(N576="sníž. přenesená",J576,0)</f>
        <v>0</v>
      </c>
      <c r="BI576" s="198">
        <f>IF(N576="nulová",J576,0)</f>
        <v>0</v>
      </c>
      <c r="BJ576" s="17" t="s">
        <v>78</v>
      </c>
      <c r="BK576" s="198">
        <f>ROUND(I576*H576,2)</f>
        <v>0</v>
      </c>
      <c r="BL576" s="17" t="s">
        <v>191</v>
      </c>
      <c r="BM576" s="197" t="s">
        <v>722</v>
      </c>
    </row>
    <row r="577" spans="1:47" s="2" customFormat="1" ht="11.25">
      <c r="A577" s="34"/>
      <c r="B577" s="35"/>
      <c r="C577" s="36"/>
      <c r="D577" s="199" t="s">
        <v>140</v>
      </c>
      <c r="E577" s="36"/>
      <c r="F577" s="200" t="s">
        <v>723</v>
      </c>
      <c r="G577" s="36"/>
      <c r="H577" s="36"/>
      <c r="I577" s="201"/>
      <c r="J577" s="36"/>
      <c r="K577" s="36"/>
      <c r="L577" s="39"/>
      <c r="M577" s="202"/>
      <c r="N577" s="203"/>
      <c r="O577" s="71"/>
      <c r="P577" s="71"/>
      <c r="Q577" s="71"/>
      <c r="R577" s="71"/>
      <c r="S577" s="71"/>
      <c r="T577" s="72"/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T577" s="17" t="s">
        <v>140</v>
      </c>
      <c r="AU577" s="17" t="s">
        <v>82</v>
      </c>
    </row>
    <row r="578" spans="1:65" s="2" customFormat="1" ht="37.9" customHeight="1">
      <c r="A578" s="34"/>
      <c r="B578" s="35"/>
      <c r="C578" s="186" t="s">
        <v>724</v>
      </c>
      <c r="D578" s="186" t="s">
        <v>135</v>
      </c>
      <c r="E578" s="187" t="s">
        <v>725</v>
      </c>
      <c r="F578" s="188" t="s">
        <v>726</v>
      </c>
      <c r="G578" s="189" t="s">
        <v>169</v>
      </c>
      <c r="H578" s="190">
        <v>16.46</v>
      </c>
      <c r="I578" s="191"/>
      <c r="J578" s="192">
        <f>ROUND(I578*H578,2)</f>
        <v>0</v>
      </c>
      <c r="K578" s="188" t="s">
        <v>139</v>
      </c>
      <c r="L578" s="39"/>
      <c r="M578" s="193" t="s">
        <v>1</v>
      </c>
      <c r="N578" s="194" t="s">
        <v>38</v>
      </c>
      <c r="O578" s="71"/>
      <c r="P578" s="195">
        <f>O578*H578</f>
        <v>0</v>
      </c>
      <c r="Q578" s="195">
        <v>0</v>
      </c>
      <c r="R578" s="195">
        <f>Q578*H578</f>
        <v>0</v>
      </c>
      <c r="S578" s="195">
        <v>0</v>
      </c>
      <c r="T578" s="196">
        <f>S578*H578</f>
        <v>0</v>
      </c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R578" s="197" t="s">
        <v>191</v>
      </c>
      <c r="AT578" s="197" t="s">
        <v>135</v>
      </c>
      <c r="AU578" s="197" t="s">
        <v>82</v>
      </c>
      <c r="AY578" s="17" t="s">
        <v>133</v>
      </c>
      <c r="BE578" s="198">
        <f>IF(N578="základní",J578,0)</f>
        <v>0</v>
      </c>
      <c r="BF578" s="198">
        <f>IF(N578="snížená",J578,0)</f>
        <v>0</v>
      </c>
      <c r="BG578" s="198">
        <f>IF(N578="zákl. přenesená",J578,0)</f>
        <v>0</v>
      </c>
      <c r="BH578" s="198">
        <f>IF(N578="sníž. přenesená",J578,0)</f>
        <v>0</v>
      </c>
      <c r="BI578" s="198">
        <f>IF(N578="nulová",J578,0)</f>
        <v>0</v>
      </c>
      <c r="BJ578" s="17" t="s">
        <v>78</v>
      </c>
      <c r="BK578" s="198">
        <f>ROUND(I578*H578,2)</f>
        <v>0</v>
      </c>
      <c r="BL578" s="17" t="s">
        <v>191</v>
      </c>
      <c r="BM578" s="197" t="s">
        <v>727</v>
      </c>
    </row>
    <row r="579" spans="1:47" s="2" customFormat="1" ht="11.25">
      <c r="A579" s="34"/>
      <c r="B579" s="35"/>
      <c r="C579" s="36"/>
      <c r="D579" s="199" t="s">
        <v>140</v>
      </c>
      <c r="E579" s="36"/>
      <c r="F579" s="200" t="s">
        <v>728</v>
      </c>
      <c r="G579" s="36"/>
      <c r="H579" s="36"/>
      <c r="I579" s="201"/>
      <c r="J579" s="36"/>
      <c r="K579" s="36"/>
      <c r="L579" s="39"/>
      <c r="M579" s="202"/>
      <c r="N579" s="203"/>
      <c r="O579" s="71"/>
      <c r="P579" s="71"/>
      <c r="Q579" s="71"/>
      <c r="R579" s="71"/>
      <c r="S579" s="71"/>
      <c r="T579" s="72"/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T579" s="17" t="s">
        <v>140</v>
      </c>
      <c r="AU579" s="17" t="s">
        <v>82</v>
      </c>
    </row>
    <row r="580" spans="1:65" s="2" customFormat="1" ht="16.5" customHeight="1">
      <c r="A580" s="34"/>
      <c r="B580" s="35"/>
      <c r="C580" s="186" t="s">
        <v>464</v>
      </c>
      <c r="D580" s="186" t="s">
        <v>135</v>
      </c>
      <c r="E580" s="187" t="s">
        <v>729</v>
      </c>
      <c r="F580" s="188" t="s">
        <v>730</v>
      </c>
      <c r="G580" s="189" t="s">
        <v>169</v>
      </c>
      <c r="H580" s="190">
        <v>16.46</v>
      </c>
      <c r="I580" s="191"/>
      <c r="J580" s="192">
        <f>ROUND(I580*H580,2)</f>
        <v>0</v>
      </c>
      <c r="K580" s="188" t="s">
        <v>1</v>
      </c>
      <c r="L580" s="39"/>
      <c r="M580" s="193" t="s">
        <v>1</v>
      </c>
      <c r="N580" s="194" t="s">
        <v>38</v>
      </c>
      <c r="O580" s="71"/>
      <c r="P580" s="195">
        <f>O580*H580</f>
        <v>0</v>
      </c>
      <c r="Q580" s="195">
        <v>0</v>
      </c>
      <c r="R580" s="195">
        <f>Q580*H580</f>
        <v>0</v>
      </c>
      <c r="S580" s="195">
        <v>0</v>
      </c>
      <c r="T580" s="196">
        <f>S580*H580</f>
        <v>0</v>
      </c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R580" s="197" t="s">
        <v>191</v>
      </c>
      <c r="AT580" s="197" t="s">
        <v>135</v>
      </c>
      <c r="AU580" s="197" t="s">
        <v>82</v>
      </c>
      <c r="AY580" s="17" t="s">
        <v>133</v>
      </c>
      <c r="BE580" s="198">
        <f>IF(N580="základní",J580,0)</f>
        <v>0</v>
      </c>
      <c r="BF580" s="198">
        <f>IF(N580="snížená",J580,0)</f>
        <v>0</v>
      </c>
      <c r="BG580" s="198">
        <f>IF(N580="zákl. přenesená",J580,0)</f>
        <v>0</v>
      </c>
      <c r="BH580" s="198">
        <f>IF(N580="sníž. přenesená",J580,0)</f>
        <v>0</v>
      </c>
      <c r="BI580" s="198">
        <f>IF(N580="nulová",J580,0)</f>
        <v>0</v>
      </c>
      <c r="BJ580" s="17" t="s">
        <v>78</v>
      </c>
      <c r="BK580" s="198">
        <f>ROUND(I580*H580,2)</f>
        <v>0</v>
      </c>
      <c r="BL580" s="17" t="s">
        <v>191</v>
      </c>
      <c r="BM580" s="197" t="s">
        <v>731</v>
      </c>
    </row>
    <row r="581" spans="1:65" s="2" customFormat="1" ht="24.2" customHeight="1">
      <c r="A581" s="34"/>
      <c r="B581" s="35"/>
      <c r="C581" s="186" t="s">
        <v>732</v>
      </c>
      <c r="D581" s="186" t="s">
        <v>135</v>
      </c>
      <c r="E581" s="187" t="s">
        <v>733</v>
      </c>
      <c r="F581" s="188" t="s">
        <v>734</v>
      </c>
      <c r="G581" s="189" t="s">
        <v>169</v>
      </c>
      <c r="H581" s="190">
        <v>20.94</v>
      </c>
      <c r="I581" s="191"/>
      <c r="J581" s="192">
        <f>ROUND(I581*H581,2)</f>
        <v>0</v>
      </c>
      <c r="K581" s="188" t="s">
        <v>139</v>
      </c>
      <c r="L581" s="39"/>
      <c r="M581" s="193" t="s">
        <v>1</v>
      </c>
      <c r="N581" s="194" t="s">
        <v>38</v>
      </c>
      <c r="O581" s="71"/>
      <c r="P581" s="195">
        <f>O581*H581</f>
        <v>0</v>
      </c>
      <c r="Q581" s="195">
        <v>0</v>
      </c>
      <c r="R581" s="195">
        <f>Q581*H581</f>
        <v>0</v>
      </c>
      <c r="S581" s="195">
        <v>0</v>
      </c>
      <c r="T581" s="196">
        <f>S581*H581</f>
        <v>0</v>
      </c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R581" s="197" t="s">
        <v>191</v>
      </c>
      <c r="AT581" s="197" t="s">
        <v>135</v>
      </c>
      <c r="AU581" s="197" t="s">
        <v>82</v>
      </c>
      <c r="AY581" s="17" t="s">
        <v>133</v>
      </c>
      <c r="BE581" s="198">
        <f>IF(N581="základní",J581,0)</f>
        <v>0</v>
      </c>
      <c r="BF581" s="198">
        <f>IF(N581="snížená",J581,0)</f>
        <v>0</v>
      </c>
      <c r="BG581" s="198">
        <f>IF(N581="zákl. přenesená",J581,0)</f>
        <v>0</v>
      </c>
      <c r="BH581" s="198">
        <f>IF(N581="sníž. přenesená",J581,0)</f>
        <v>0</v>
      </c>
      <c r="BI581" s="198">
        <f>IF(N581="nulová",J581,0)</f>
        <v>0</v>
      </c>
      <c r="BJ581" s="17" t="s">
        <v>78</v>
      </c>
      <c r="BK581" s="198">
        <f>ROUND(I581*H581,2)</f>
        <v>0</v>
      </c>
      <c r="BL581" s="17" t="s">
        <v>191</v>
      </c>
      <c r="BM581" s="197" t="s">
        <v>735</v>
      </c>
    </row>
    <row r="582" spans="1:47" s="2" customFormat="1" ht="11.25">
      <c r="A582" s="34"/>
      <c r="B582" s="35"/>
      <c r="C582" s="36"/>
      <c r="D582" s="199" t="s">
        <v>140</v>
      </c>
      <c r="E582" s="36"/>
      <c r="F582" s="200" t="s">
        <v>736</v>
      </c>
      <c r="G582" s="36"/>
      <c r="H582" s="36"/>
      <c r="I582" s="201"/>
      <c r="J582" s="36"/>
      <c r="K582" s="36"/>
      <c r="L582" s="39"/>
      <c r="M582" s="202"/>
      <c r="N582" s="203"/>
      <c r="O582" s="71"/>
      <c r="P582" s="71"/>
      <c r="Q582" s="71"/>
      <c r="R582" s="71"/>
      <c r="S582" s="71"/>
      <c r="T582" s="72"/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T582" s="17" t="s">
        <v>140</v>
      </c>
      <c r="AU582" s="17" t="s">
        <v>82</v>
      </c>
    </row>
    <row r="583" spans="2:51" s="14" customFormat="1" ht="11.25">
      <c r="B583" s="215"/>
      <c r="C583" s="216"/>
      <c r="D583" s="206" t="s">
        <v>142</v>
      </c>
      <c r="E583" s="217" t="s">
        <v>1</v>
      </c>
      <c r="F583" s="218" t="s">
        <v>704</v>
      </c>
      <c r="G583" s="216"/>
      <c r="H583" s="219">
        <v>16.46</v>
      </c>
      <c r="I583" s="220"/>
      <c r="J583" s="216"/>
      <c r="K583" s="216"/>
      <c r="L583" s="221"/>
      <c r="M583" s="222"/>
      <c r="N583" s="223"/>
      <c r="O583" s="223"/>
      <c r="P583" s="223"/>
      <c r="Q583" s="223"/>
      <c r="R583" s="223"/>
      <c r="S583" s="223"/>
      <c r="T583" s="224"/>
      <c r="AT583" s="225" t="s">
        <v>142</v>
      </c>
      <c r="AU583" s="225" t="s">
        <v>82</v>
      </c>
      <c r="AV583" s="14" t="s">
        <v>82</v>
      </c>
      <c r="AW583" s="14" t="s">
        <v>30</v>
      </c>
      <c r="AX583" s="14" t="s">
        <v>73</v>
      </c>
      <c r="AY583" s="225" t="s">
        <v>133</v>
      </c>
    </row>
    <row r="584" spans="2:51" s="13" customFormat="1" ht="11.25">
      <c r="B584" s="204"/>
      <c r="C584" s="205"/>
      <c r="D584" s="206" t="s">
        <v>142</v>
      </c>
      <c r="E584" s="207" t="s">
        <v>1</v>
      </c>
      <c r="F584" s="208" t="s">
        <v>737</v>
      </c>
      <c r="G584" s="205"/>
      <c r="H584" s="207" t="s">
        <v>1</v>
      </c>
      <c r="I584" s="209"/>
      <c r="J584" s="205"/>
      <c r="K584" s="205"/>
      <c r="L584" s="210"/>
      <c r="M584" s="211"/>
      <c r="N584" s="212"/>
      <c r="O584" s="212"/>
      <c r="P584" s="212"/>
      <c r="Q584" s="212"/>
      <c r="R584" s="212"/>
      <c r="S584" s="212"/>
      <c r="T584" s="213"/>
      <c r="AT584" s="214" t="s">
        <v>142</v>
      </c>
      <c r="AU584" s="214" t="s">
        <v>82</v>
      </c>
      <c r="AV584" s="13" t="s">
        <v>78</v>
      </c>
      <c r="AW584" s="13" t="s">
        <v>30</v>
      </c>
      <c r="AX584" s="13" t="s">
        <v>73</v>
      </c>
      <c r="AY584" s="214" t="s">
        <v>133</v>
      </c>
    </row>
    <row r="585" spans="2:51" s="14" customFormat="1" ht="11.25">
      <c r="B585" s="215"/>
      <c r="C585" s="216"/>
      <c r="D585" s="206" t="s">
        <v>142</v>
      </c>
      <c r="E585" s="217" t="s">
        <v>1</v>
      </c>
      <c r="F585" s="218" t="s">
        <v>738</v>
      </c>
      <c r="G585" s="216"/>
      <c r="H585" s="219">
        <v>4.48</v>
      </c>
      <c r="I585" s="220"/>
      <c r="J585" s="216"/>
      <c r="K585" s="216"/>
      <c r="L585" s="221"/>
      <c r="M585" s="222"/>
      <c r="N585" s="223"/>
      <c r="O585" s="223"/>
      <c r="P585" s="223"/>
      <c r="Q585" s="223"/>
      <c r="R585" s="223"/>
      <c r="S585" s="223"/>
      <c r="T585" s="224"/>
      <c r="AT585" s="225" t="s">
        <v>142</v>
      </c>
      <c r="AU585" s="225" t="s">
        <v>82</v>
      </c>
      <c r="AV585" s="14" t="s">
        <v>82</v>
      </c>
      <c r="AW585" s="14" t="s">
        <v>30</v>
      </c>
      <c r="AX585" s="14" t="s">
        <v>73</v>
      </c>
      <c r="AY585" s="225" t="s">
        <v>133</v>
      </c>
    </row>
    <row r="586" spans="2:51" s="15" customFormat="1" ht="11.25">
      <c r="B586" s="226"/>
      <c r="C586" s="227"/>
      <c r="D586" s="206" t="s">
        <v>142</v>
      </c>
      <c r="E586" s="228" t="s">
        <v>1</v>
      </c>
      <c r="F586" s="229" t="s">
        <v>144</v>
      </c>
      <c r="G586" s="227"/>
      <c r="H586" s="230">
        <v>20.94</v>
      </c>
      <c r="I586" s="231"/>
      <c r="J586" s="227"/>
      <c r="K586" s="227"/>
      <c r="L586" s="232"/>
      <c r="M586" s="233"/>
      <c r="N586" s="234"/>
      <c r="O586" s="234"/>
      <c r="P586" s="234"/>
      <c r="Q586" s="234"/>
      <c r="R586" s="234"/>
      <c r="S586" s="234"/>
      <c r="T586" s="235"/>
      <c r="AT586" s="236" t="s">
        <v>142</v>
      </c>
      <c r="AU586" s="236" t="s">
        <v>82</v>
      </c>
      <c r="AV586" s="15" t="s">
        <v>88</v>
      </c>
      <c r="AW586" s="15" t="s">
        <v>30</v>
      </c>
      <c r="AX586" s="15" t="s">
        <v>78</v>
      </c>
      <c r="AY586" s="236" t="s">
        <v>133</v>
      </c>
    </row>
    <row r="587" spans="1:65" s="2" customFormat="1" ht="24.2" customHeight="1">
      <c r="A587" s="34"/>
      <c r="B587" s="35"/>
      <c r="C587" s="186" t="s">
        <v>469</v>
      </c>
      <c r="D587" s="186" t="s">
        <v>135</v>
      </c>
      <c r="E587" s="187" t="s">
        <v>739</v>
      </c>
      <c r="F587" s="188" t="s">
        <v>740</v>
      </c>
      <c r="G587" s="189" t="s">
        <v>138</v>
      </c>
      <c r="H587" s="190">
        <v>2.2</v>
      </c>
      <c r="I587" s="191"/>
      <c r="J587" s="192">
        <f>ROUND(I587*H587,2)</f>
        <v>0</v>
      </c>
      <c r="K587" s="188" t="s">
        <v>139</v>
      </c>
      <c r="L587" s="39"/>
      <c r="M587" s="193" t="s">
        <v>1</v>
      </c>
      <c r="N587" s="194" t="s">
        <v>38</v>
      </c>
      <c r="O587" s="71"/>
      <c r="P587" s="195">
        <f>O587*H587</f>
        <v>0</v>
      </c>
      <c r="Q587" s="195">
        <v>0</v>
      </c>
      <c r="R587" s="195">
        <f>Q587*H587</f>
        <v>0</v>
      </c>
      <c r="S587" s="195">
        <v>0</v>
      </c>
      <c r="T587" s="196">
        <f>S587*H587</f>
        <v>0</v>
      </c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  <c r="AR587" s="197" t="s">
        <v>191</v>
      </c>
      <c r="AT587" s="197" t="s">
        <v>135</v>
      </c>
      <c r="AU587" s="197" t="s">
        <v>82</v>
      </c>
      <c r="AY587" s="17" t="s">
        <v>133</v>
      </c>
      <c r="BE587" s="198">
        <f>IF(N587="základní",J587,0)</f>
        <v>0</v>
      </c>
      <c r="BF587" s="198">
        <f>IF(N587="snížená",J587,0)</f>
        <v>0</v>
      </c>
      <c r="BG587" s="198">
        <f>IF(N587="zákl. přenesená",J587,0)</f>
        <v>0</v>
      </c>
      <c r="BH587" s="198">
        <f>IF(N587="sníž. přenesená",J587,0)</f>
        <v>0</v>
      </c>
      <c r="BI587" s="198">
        <f>IF(N587="nulová",J587,0)</f>
        <v>0</v>
      </c>
      <c r="BJ587" s="17" t="s">
        <v>78</v>
      </c>
      <c r="BK587" s="198">
        <f>ROUND(I587*H587,2)</f>
        <v>0</v>
      </c>
      <c r="BL587" s="17" t="s">
        <v>191</v>
      </c>
      <c r="BM587" s="197" t="s">
        <v>741</v>
      </c>
    </row>
    <row r="588" spans="1:47" s="2" customFormat="1" ht="11.25">
      <c r="A588" s="34"/>
      <c r="B588" s="35"/>
      <c r="C588" s="36"/>
      <c r="D588" s="199" t="s">
        <v>140</v>
      </c>
      <c r="E588" s="36"/>
      <c r="F588" s="200" t="s">
        <v>742</v>
      </c>
      <c r="G588" s="36"/>
      <c r="H588" s="36"/>
      <c r="I588" s="201"/>
      <c r="J588" s="36"/>
      <c r="K588" s="36"/>
      <c r="L588" s="39"/>
      <c r="M588" s="202"/>
      <c r="N588" s="203"/>
      <c r="O588" s="71"/>
      <c r="P588" s="71"/>
      <c r="Q588" s="71"/>
      <c r="R588" s="71"/>
      <c r="S588" s="71"/>
      <c r="T588" s="72"/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  <c r="AT588" s="17" t="s">
        <v>140</v>
      </c>
      <c r="AU588" s="17" t="s">
        <v>82</v>
      </c>
    </row>
    <row r="589" spans="2:51" s="14" customFormat="1" ht="11.25">
      <c r="B589" s="215"/>
      <c r="C589" s="216"/>
      <c r="D589" s="206" t="s">
        <v>142</v>
      </c>
      <c r="E589" s="217" t="s">
        <v>1</v>
      </c>
      <c r="F589" s="218" t="s">
        <v>743</v>
      </c>
      <c r="G589" s="216"/>
      <c r="H589" s="219">
        <v>2.2</v>
      </c>
      <c r="I589" s="220"/>
      <c r="J589" s="216"/>
      <c r="K589" s="216"/>
      <c r="L589" s="221"/>
      <c r="M589" s="222"/>
      <c r="N589" s="223"/>
      <c r="O589" s="223"/>
      <c r="P589" s="223"/>
      <c r="Q589" s="223"/>
      <c r="R589" s="223"/>
      <c r="S589" s="223"/>
      <c r="T589" s="224"/>
      <c r="AT589" s="225" t="s">
        <v>142</v>
      </c>
      <c r="AU589" s="225" t="s">
        <v>82</v>
      </c>
      <c r="AV589" s="14" t="s">
        <v>82</v>
      </c>
      <c r="AW589" s="14" t="s">
        <v>30</v>
      </c>
      <c r="AX589" s="14" t="s">
        <v>73</v>
      </c>
      <c r="AY589" s="225" t="s">
        <v>133</v>
      </c>
    </row>
    <row r="590" spans="2:51" s="15" customFormat="1" ht="11.25">
      <c r="B590" s="226"/>
      <c r="C590" s="227"/>
      <c r="D590" s="206" t="s">
        <v>142</v>
      </c>
      <c r="E590" s="228" t="s">
        <v>1</v>
      </c>
      <c r="F590" s="229" t="s">
        <v>144</v>
      </c>
      <c r="G590" s="227"/>
      <c r="H590" s="230">
        <v>2.2</v>
      </c>
      <c r="I590" s="231"/>
      <c r="J590" s="227"/>
      <c r="K590" s="227"/>
      <c r="L590" s="232"/>
      <c r="M590" s="233"/>
      <c r="N590" s="234"/>
      <c r="O590" s="234"/>
      <c r="P590" s="234"/>
      <c r="Q590" s="234"/>
      <c r="R590" s="234"/>
      <c r="S590" s="234"/>
      <c r="T590" s="235"/>
      <c r="AT590" s="236" t="s">
        <v>142</v>
      </c>
      <c r="AU590" s="236" t="s">
        <v>82</v>
      </c>
      <c r="AV590" s="15" t="s">
        <v>88</v>
      </c>
      <c r="AW590" s="15" t="s">
        <v>30</v>
      </c>
      <c r="AX590" s="15" t="s">
        <v>78</v>
      </c>
      <c r="AY590" s="236" t="s">
        <v>133</v>
      </c>
    </row>
    <row r="591" spans="1:65" s="2" customFormat="1" ht="24.2" customHeight="1">
      <c r="A591" s="34"/>
      <c r="B591" s="35"/>
      <c r="C591" s="186" t="s">
        <v>744</v>
      </c>
      <c r="D591" s="186" t="s">
        <v>135</v>
      </c>
      <c r="E591" s="187" t="s">
        <v>745</v>
      </c>
      <c r="F591" s="188" t="s">
        <v>746</v>
      </c>
      <c r="G591" s="189" t="s">
        <v>138</v>
      </c>
      <c r="H591" s="190">
        <v>0.6</v>
      </c>
      <c r="I591" s="191"/>
      <c r="J591" s="192">
        <f>ROUND(I591*H591,2)</f>
        <v>0</v>
      </c>
      <c r="K591" s="188" t="s">
        <v>139</v>
      </c>
      <c r="L591" s="39"/>
      <c r="M591" s="193" t="s">
        <v>1</v>
      </c>
      <c r="N591" s="194" t="s">
        <v>38</v>
      </c>
      <c r="O591" s="71"/>
      <c r="P591" s="195">
        <f>O591*H591</f>
        <v>0</v>
      </c>
      <c r="Q591" s="195">
        <v>0</v>
      </c>
      <c r="R591" s="195">
        <f>Q591*H591</f>
        <v>0</v>
      </c>
      <c r="S591" s="195">
        <v>0</v>
      </c>
      <c r="T591" s="196">
        <f>S591*H591</f>
        <v>0</v>
      </c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R591" s="197" t="s">
        <v>191</v>
      </c>
      <c r="AT591" s="197" t="s">
        <v>135</v>
      </c>
      <c r="AU591" s="197" t="s">
        <v>82</v>
      </c>
      <c r="AY591" s="17" t="s">
        <v>133</v>
      </c>
      <c r="BE591" s="198">
        <f>IF(N591="základní",J591,0)</f>
        <v>0</v>
      </c>
      <c r="BF591" s="198">
        <f>IF(N591="snížená",J591,0)</f>
        <v>0</v>
      </c>
      <c r="BG591" s="198">
        <f>IF(N591="zákl. přenesená",J591,0)</f>
        <v>0</v>
      </c>
      <c r="BH591" s="198">
        <f>IF(N591="sníž. přenesená",J591,0)</f>
        <v>0</v>
      </c>
      <c r="BI591" s="198">
        <f>IF(N591="nulová",J591,0)</f>
        <v>0</v>
      </c>
      <c r="BJ591" s="17" t="s">
        <v>78</v>
      </c>
      <c r="BK591" s="198">
        <f>ROUND(I591*H591,2)</f>
        <v>0</v>
      </c>
      <c r="BL591" s="17" t="s">
        <v>191</v>
      </c>
      <c r="BM591" s="197" t="s">
        <v>747</v>
      </c>
    </row>
    <row r="592" spans="1:47" s="2" customFormat="1" ht="11.25">
      <c r="A592" s="34"/>
      <c r="B592" s="35"/>
      <c r="C592" s="36"/>
      <c r="D592" s="199" t="s">
        <v>140</v>
      </c>
      <c r="E592" s="36"/>
      <c r="F592" s="200" t="s">
        <v>748</v>
      </c>
      <c r="G592" s="36"/>
      <c r="H592" s="36"/>
      <c r="I592" s="201"/>
      <c r="J592" s="36"/>
      <c r="K592" s="36"/>
      <c r="L592" s="39"/>
      <c r="M592" s="202"/>
      <c r="N592" s="203"/>
      <c r="O592" s="71"/>
      <c r="P592" s="71"/>
      <c r="Q592" s="71"/>
      <c r="R592" s="71"/>
      <c r="S592" s="71"/>
      <c r="T592" s="72"/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  <c r="AT592" s="17" t="s">
        <v>140</v>
      </c>
      <c r="AU592" s="17" t="s">
        <v>82</v>
      </c>
    </row>
    <row r="593" spans="2:51" s="14" customFormat="1" ht="11.25">
      <c r="B593" s="215"/>
      <c r="C593" s="216"/>
      <c r="D593" s="206" t="s">
        <v>142</v>
      </c>
      <c r="E593" s="217" t="s">
        <v>1</v>
      </c>
      <c r="F593" s="218" t="s">
        <v>749</v>
      </c>
      <c r="G593" s="216"/>
      <c r="H593" s="219">
        <v>0.6</v>
      </c>
      <c r="I593" s="220"/>
      <c r="J593" s="216"/>
      <c r="K593" s="216"/>
      <c r="L593" s="221"/>
      <c r="M593" s="222"/>
      <c r="N593" s="223"/>
      <c r="O593" s="223"/>
      <c r="P593" s="223"/>
      <c r="Q593" s="223"/>
      <c r="R593" s="223"/>
      <c r="S593" s="223"/>
      <c r="T593" s="224"/>
      <c r="AT593" s="225" t="s">
        <v>142</v>
      </c>
      <c r="AU593" s="225" t="s">
        <v>82</v>
      </c>
      <c r="AV593" s="14" t="s">
        <v>82</v>
      </c>
      <c r="AW593" s="14" t="s">
        <v>30</v>
      </c>
      <c r="AX593" s="14" t="s">
        <v>73</v>
      </c>
      <c r="AY593" s="225" t="s">
        <v>133</v>
      </c>
    </row>
    <row r="594" spans="2:51" s="15" customFormat="1" ht="11.25">
      <c r="B594" s="226"/>
      <c r="C594" s="227"/>
      <c r="D594" s="206" t="s">
        <v>142</v>
      </c>
      <c r="E594" s="228" t="s">
        <v>1</v>
      </c>
      <c r="F594" s="229" t="s">
        <v>144</v>
      </c>
      <c r="G594" s="227"/>
      <c r="H594" s="230">
        <v>0.6</v>
      </c>
      <c r="I594" s="231"/>
      <c r="J594" s="227"/>
      <c r="K594" s="227"/>
      <c r="L594" s="232"/>
      <c r="M594" s="233"/>
      <c r="N594" s="234"/>
      <c r="O594" s="234"/>
      <c r="P594" s="234"/>
      <c r="Q594" s="234"/>
      <c r="R594" s="234"/>
      <c r="S594" s="234"/>
      <c r="T594" s="235"/>
      <c r="AT594" s="236" t="s">
        <v>142</v>
      </c>
      <c r="AU594" s="236" t="s">
        <v>82</v>
      </c>
      <c r="AV594" s="15" t="s">
        <v>88</v>
      </c>
      <c r="AW594" s="15" t="s">
        <v>30</v>
      </c>
      <c r="AX594" s="15" t="s">
        <v>78</v>
      </c>
      <c r="AY594" s="236" t="s">
        <v>133</v>
      </c>
    </row>
    <row r="595" spans="1:65" s="2" customFormat="1" ht="24.2" customHeight="1">
      <c r="A595" s="34"/>
      <c r="B595" s="35"/>
      <c r="C595" s="186" t="s">
        <v>473</v>
      </c>
      <c r="D595" s="186" t="s">
        <v>135</v>
      </c>
      <c r="E595" s="187" t="s">
        <v>750</v>
      </c>
      <c r="F595" s="188" t="s">
        <v>751</v>
      </c>
      <c r="G595" s="189" t="s">
        <v>190</v>
      </c>
      <c r="H595" s="190">
        <v>22.4</v>
      </c>
      <c r="I595" s="191"/>
      <c r="J595" s="192">
        <f>ROUND(I595*H595,2)</f>
        <v>0</v>
      </c>
      <c r="K595" s="188" t="s">
        <v>139</v>
      </c>
      <c r="L595" s="39"/>
      <c r="M595" s="193" t="s">
        <v>1</v>
      </c>
      <c r="N595" s="194" t="s">
        <v>38</v>
      </c>
      <c r="O595" s="71"/>
      <c r="P595" s="195">
        <f>O595*H595</f>
        <v>0</v>
      </c>
      <c r="Q595" s="195">
        <v>0</v>
      </c>
      <c r="R595" s="195">
        <f>Q595*H595</f>
        <v>0</v>
      </c>
      <c r="S595" s="195">
        <v>0</v>
      </c>
      <c r="T595" s="196">
        <f>S595*H595</f>
        <v>0</v>
      </c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R595" s="197" t="s">
        <v>191</v>
      </c>
      <c r="AT595" s="197" t="s">
        <v>135</v>
      </c>
      <c r="AU595" s="197" t="s">
        <v>82</v>
      </c>
      <c r="AY595" s="17" t="s">
        <v>133</v>
      </c>
      <c r="BE595" s="198">
        <f>IF(N595="základní",J595,0)</f>
        <v>0</v>
      </c>
      <c r="BF595" s="198">
        <f>IF(N595="snížená",J595,0)</f>
        <v>0</v>
      </c>
      <c r="BG595" s="198">
        <f>IF(N595="zákl. přenesená",J595,0)</f>
        <v>0</v>
      </c>
      <c r="BH595" s="198">
        <f>IF(N595="sníž. přenesená",J595,0)</f>
        <v>0</v>
      </c>
      <c r="BI595" s="198">
        <f>IF(N595="nulová",J595,0)</f>
        <v>0</v>
      </c>
      <c r="BJ595" s="17" t="s">
        <v>78</v>
      </c>
      <c r="BK595" s="198">
        <f>ROUND(I595*H595,2)</f>
        <v>0</v>
      </c>
      <c r="BL595" s="17" t="s">
        <v>191</v>
      </c>
      <c r="BM595" s="197" t="s">
        <v>752</v>
      </c>
    </row>
    <row r="596" spans="1:47" s="2" customFormat="1" ht="11.25">
      <c r="A596" s="34"/>
      <c r="B596" s="35"/>
      <c r="C596" s="36"/>
      <c r="D596" s="199" t="s">
        <v>140</v>
      </c>
      <c r="E596" s="36"/>
      <c r="F596" s="200" t="s">
        <v>753</v>
      </c>
      <c r="G596" s="36"/>
      <c r="H596" s="36"/>
      <c r="I596" s="201"/>
      <c r="J596" s="36"/>
      <c r="K596" s="36"/>
      <c r="L596" s="39"/>
      <c r="M596" s="202"/>
      <c r="N596" s="203"/>
      <c r="O596" s="71"/>
      <c r="P596" s="71"/>
      <c r="Q596" s="71"/>
      <c r="R596" s="71"/>
      <c r="S596" s="71"/>
      <c r="T596" s="72"/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T596" s="17" t="s">
        <v>140</v>
      </c>
      <c r="AU596" s="17" t="s">
        <v>82</v>
      </c>
    </row>
    <row r="597" spans="2:51" s="14" customFormat="1" ht="11.25">
      <c r="B597" s="215"/>
      <c r="C597" s="216"/>
      <c r="D597" s="206" t="s">
        <v>142</v>
      </c>
      <c r="E597" s="217" t="s">
        <v>1</v>
      </c>
      <c r="F597" s="218" t="s">
        <v>754</v>
      </c>
      <c r="G597" s="216"/>
      <c r="H597" s="219">
        <v>22.4</v>
      </c>
      <c r="I597" s="220"/>
      <c r="J597" s="216"/>
      <c r="K597" s="216"/>
      <c r="L597" s="221"/>
      <c r="M597" s="222"/>
      <c r="N597" s="223"/>
      <c r="O597" s="223"/>
      <c r="P597" s="223"/>
      <c r="Q597" s="223"/>
      <c r="R597" s="223"/>
      <c r="S597" s="223"/>
      <c r="T597" s="224"/>
      <c r="AT597" s="225" t="s">
        <v>142</v>
      </c>
      <c r="AU597" s="225" t="s">
        <v>82</v>
      </c>
      <c r="AV597" s="14" t="s">
        <v>82</v>
      </c>
      <c r="AW597" s="14" t="s">
        <v>30</v>
      </c>
      <c r="AX597" s="14" t="s">
        <v>73</v>
      </c>
      <c r="AY597" s="225" t="s">
        <v>133</v>
      </c>
    </row>
    <row r="598" spans="2:51" s="15" customFormat="1" ht="11.25">
      <c r="B598" s="226"/>
      <c r="C598" s="227"/>
      <c r="D598" s="206" t="s">
        <v>142</v>
      </c>
      <c r="E598" s="228" t="s">
        <v>1</v>
      </c>
      <c r="F598" s="229" t="s">
        <v>144</v>
      </c>
      <c r="G598" s="227"/>
      <c r="H598" s="230">
        <v>22.4</v>
      </c>
      <c r="I598" s="231"/>
      <c r="J598" s="227"/>
      <c r="K598" s="227"/>
      <c r="L598" s="232"/>
      <c r="M598" s="233"/>
      <c r="N598" s="234"/>
      <c r="O598" s="234"/>
      <c r="P598" s="234"/>
      <c r="Q598" s="234"/>
      <c r="R598" s="234"/>
      <c r="S598" s="234"/>
      <c r="T598" s="235"/>
      <c r="AT598" s="236" t="s">
        <v>142</v>
      </c>
      <c r="AU598" s="236" t="s">
        <v>82</v>
      </c>
      <c r="AV598" s="15" t="s">
        <v>88</v>
      </c>
      <c r="AW598" s="15" t="s">
        <v>30</v>
      </c>
      <c r="AX598" s="15" t="s">
        <v>78</v>
      </c>
      <c r="AY598" s="236" t="s">
        <v>133</v>
      </c>
    </row>
    <row r="599" spans="1:65" s="2" customFormat="1" ht="44.25" customHeight="1">
      <c r="A599" s="34"/>
      <c r="B599" s="35"/>
      <c r="C599" s="186" t="s">
        <v>755</v>
      </c>
      <c r="D599" s="186" t="s">
        <v>135</v>
      </c>
      <c r="E599" s="187" t="s">
        <v>756</v>
      </c>
      <c r="F599" s="188" t="s">
        <v>757</v>
      </c>
      <c r="G599" s="189" t="s">
        <v>516</v>
      </c>
      <c r="H599" s="247"/>
      <c r="I599" s="191"/>
      <c r="J599" s="192">
        <f>ROUND(I599*H599,2)</f>
        <v>0</v>
      </c>
      <c r="K599" s="188" t="s">
        <v>139</v>
      </c>
      <c r="L599" s="39"/>
      <c r="M599" s="193" t="s">
        <v>1</v>
      </c>
      <c r="N599" s="194" t="s">
        <v>38</v>
      </c>
      <c r="O599" s="71"/>
      <c r="P599" s="195">
        <f>O599*H599</f>
        <v>0</v>
      </c>
      <c r="Q599" s="195">
        <v>0</v>
      </c>
      <c r="R599" s="195">
        <f>Q599*H599</f>
        <v>0</v>
      </c>
      <c r="S599" s="195">
        <v>0</v>
      </c>
      <c r="T599" s="196">
        <f>S599*H599</f>
        <v>0</v>
      </c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4"/>
      <c r="AR599" s="197" t="s">
        <v>191</v>
      </c>
      <c r="AT599" s="197" t="s">
        <v>135</v>
      </c>
      <c r="AU599" s="197" t="s">
        <v>82</v>
      </c>
      <c r="AY599" s="17" t="s">
        <v>133</v>
      </c>
      <c r="BE599" s="198">
        <f>IF(N599="základní",J599,0)</f>
        <v>0</v>
      </c>
      <c r="BF599" s="198">
        <f>IF(N599="snížená",J599,0)</f>
        <v>0</v>
      </c>
      <c r="BG599" s="198">
        <f>IF(N599="zákl. přenesená",J599,0)</f>
        <v>0</v>
      </c>
      <c r="BH599" s="198">
        <f>IF(N599="sníž. přenesená",J599,0)</f>
        <v>0</v>
      </c>
      <c r="BI599" s="198">
        <f>IF(N599="nulová",J599,0)</f>
        <v>0</v>
      </c>
      <c r="BJ599" s="17" t="s">
        <v>78</v>
      </c>
      <c r="BK599" s="198">
        <f>ROUND(I599*H599,2)</f>
        <v>0</v>
      </c>
      <c r="BL599" s="17" t="s">
        <v>191</v>
      </c>
      <c r="BM599" s="197" t="s">
        <v>758</v>
      </c>
    </row>
    <row r="600" spans="1:47" s="2" customFormat="1" ht="11.25">
      <c r="A600" s="34"/>
      <c r="B600" s="35"/>
      <c r="C600" s="36"/>
      <c r="D600" s="199" t="s">
        <v>140</v>
      </c>
      <c r="E600" s="36"/>
      <c r="F600" s="200" t="s">
        <v>759</v>
      </c>
      <c r="G600" s="36"/>
      <c r="H600" s="36"/>
      <c r="I600" s="201"/>
      <c r="J600" s="36"/>
      <c r="K600" s="36"/>
      <c r="L600" s="39"/>
      <c r="M600" s="202"/>
      <c r="N600" s="203"/>
      <c r="O600" s="71"/>
      <c r="P600" s="71"/>
      <c r="Q600" s="71"/>
      <c r="R600" s="71"/>
      <c r="S600" s="71"/>
      <c r="T600" s="72"/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4"/>
      <c r="AT600" s="17" t="s">
        <v>140</v>
      </c>
      <c r="AU600" s="17" t="s">
        <v>82</v>
      </c>
    </row>
    <row r="601" spans="2:63" s="12" customFormat="1" ht="22.9" customHeight="1">
      <c r="B601" s="170"/>
      <c r="C601" s="171"/>
      <c r="D601" s="172" t="s">
        <v>72</v>
      </c>
      <c r="E601" s="184" t="s">
        <v>760</v>
      </c>
      <c r="F601" s="184" t="s">
        <v>761</v>
      </c>
      <c r="G601" s="171"/>
      <c r="H601" s="171"/>
      <c r="I601" s="174"/>
      <c r="J601" s="185">
        <f>BK601</f>
        <v>0</v>
      </c>
      <c r="K601" s="171"/>
      <c r="L601" s="176"/>
      <c r="M601" s="177"/>
      <c r="N601" s="178"/>
      <c r="O601" s="178"/>
      <c r="P601" s="179">
        <f>SUM(P602:P698)</f>
        <v>0</v>
      </c>
      <c r="Q601" s="178"/>
      <c r="R601" s="179">
        <f>SUM(R602:R698)</f>
        <v>0</v>
      </c>
      <c r="S601" s="178"/>
      <c r="T601" s="180">
        <f>SUM(T602:T698)</f>
        <v>0</v>
      </c>
      <c r="AR601" s="181" t="s">
        <v>82</v>
      </c>
      <c r="AT601" s="182" t="s">
        <v>72</v>
      </c>
      <c r="AU601" s="182" t="s">
        <v>78</v>
      </c>
      <c r="AY601" s="181" t="s">
        <v>133</v>
      </c>
      <c r="BK601" s="183">
        <f>SUM(BK602:BK698)</f>
        <v>0</v>
      </c>
    </row>
    <row r="602" spans="1:65" s="2" customFormat="1" ht="24.2" customHeight="1">
      <c r="A602" s="34"/>
      <c r="B602" s="35"/>
      <c r="C602" s="186" t="s">
        <v>478</v>
      </c>
      <c r="D602" s="186" t="s">
        <v>135</v>
      </c>
      <c r="E602" s="187" t="s">
        <v>762</v>
      </c>
      <c r="F602" s="188" t="s">
        <v>763</v>
      </c>
      <c r="G602" s="189" t="s">
        <v>169</v>
      </c>
      <c r="H602" s="190">
        <v>191.17</v>
      </c>
      <c r="I602" s="191"/>
      <c r="J602" s="192">
        <f>ROUND(I602*H602,2)</f>
        <v>0</v>
      </c>
      <c r="K602" s="188" t="s">
        <v>139</v>
      </c>
      <c r="L602" s="39"/>
      <c r="M602" s="193" t="s">
        <v>1</v>
      </c>
      <c r="N602" s="194" t="s">
        <v>38</v>
      </c>
      <c r="O602" s="71"/>
      <c r="P602" s="195">
        <f>O602*H602</f>
        <v>0</v>
      </c>
      <c r="Q602" s="195">
        <v>0</v>
      </c>
      <c r="R602" s="195">
        <f>Q602*H602</f>
        <v>0</v>
      </c>
      <c r="S602" s="195">
        <v>0</v>
      </c>
      <c r="T602" s="196">
        <f>S602*H602</f>
        <v>0</v>
      </c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4"/>
      <c r="AR602" s="197" t="s">
        <v>191</v>
      </c>
      <c r="AT602" s="197" t="s">
        <v>135</v>
      </c>
      <c r="AU602" s="197" t="s">
        <v>82</v>
      </c>
      <c r="AY602" s="17" t="s">
        <v>133</v>
      </c>
      <c r="BE602" s="198">
        <f>IF(N602="základní",J602,0)</f>
        <v>0</v>
      </c>
      <c r="BF602" s="198">
        <f>IF(N602="snížená",J602,0)</f>
        <v>0</v>
      </c>
      <c r="BG602" s="198">
        <f>IF(N602="zákl. přenesená",J602,0)</f>
        <v>0</v>
      </c>
      <c r="BH602" s="198">
        <f>IF(N602="sníž. přenesená",J602,0)</f>
        <v>0</v>
      </c>
      <c r="BI602" s="198">
        <f>IF(N602="nulová",J602,0)</f>
        <v>0</v>
      </c>
      <c r="BJ602" s="17" t="s">
        <v>78</v>
      </c>
      <c r="BK602" s="198">
        <f>ROUND(I602*H602,2)</f>
        <v>0</v>
      </c>
      <c r="BL602" s="17" t="s">
        <v>191</v>
      </c>
      <c r="BM602" s="197" t="s">
        <v>764</v>
      </c>
    </row>
    <row r="603" spans="1:47" s="2" customFormat="1" ht="11.25">
      <c r="A603" s="34"/>
      <c r="B603" s="35"/>
      <c r="C603" s="36"/>
      <c r="D603" s="199" t="s">
        <v>140</v>
      </c>
      <c r="E603" s="36"/>
      <c r="F603" s="200" t="s">
        <v>765</v>
      </c>
      <c r="G603" s="36"/>
      <c r="H603" s="36"/>
      <c r="I603" s="201"/>
      <c r="J603" s="36"/>
      <c r="K603" s="36"/>
      <c r="L603" s="39"/>
      <c r="M603" s="202"/>
      <c r="N603" s="203"/>
      <c r="O603" s="71"/>
      <c r="P603" s="71"/>
      <c r="Q603" s="71"/>
      <c r="R603" s="71"/>
      <c r="S603" s="71"/>
      <c r="T603" s="72"/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T603" s="17" t="s">
        <v>140</v>
      </c>
      <c r="AU603" s="17" t="s">
        <v>82</v>
      </c>
    </row>
    <row r="604" spans="2:51" s="13" customFormat="1" ht="11.25">
      <c r="B604" s="204"/>
      <c r="C604" s="205"/>
      <c r="D604" s="206" t="s">
        <v>142</v>
      </c>
      <c r="E604" s="207" t="s">
        <v>1</v>
      </c>
      <c r="F604" s="208" t="s">
        <v>766</v>
      </c>
      <c r="G604" s="205"/>
      <c r="H604" s="207" t="s">
        <v>1</v>
      </c>
      <c r="I604" s="209"/>
      <c r="J604" s="205"/>
      <c r="K604" s="205"/>
      <c r="L604" s="210"/>
      <c r="M604" s="211"/>
      <c r="N604" s="212"/>
      <c r="O604" s="212"/>
      <c r="P604" s="212"/>
      <c r="Q604" s="212"/>
      <c r="R604" s="212"/>
      <c r="S604" s="212"/>
      <c r="T604" s="213"/>
      <c r="AT604" s="214" t="s">
        <v>142</v>
      </c>
      <c r="AU604" s="214" t="s">
        <v>82</v>
      </c>
      <c r="AV604" s="13" t="s">
        <v>78</v>
      </c>
      <c r="AW604" s="13" t="s">
        <v>30</v>
      </c>
      <c r="AX604" s="13" t="s">
        <v>73</v>
      </c>
      <c r="AY604" s="214" t="s">
        <v>133</v>
      </c>
    </row>
    <row r="605" spans="2:51" s="14" customFormat="1" ht="11.25">
      <c r="B605" s="215"/>
      <c r="C605" s="216"/>
      <c r="D605" s="206" t="s">
        <v>142</v>
      </c>
      <c r="E605" s="217" t="s">
        <v>1</v>
      </c>
      <c r="F605" s="218" t="s">
        <v>767</v>
      </c>
      <c r="G605" s="216"/>
      <c r="H605" s="219">
        <v>70.5</v>
      </c>
      <c r="I605" s="220"/>
      <c r="J605" s="216"/>
      <c r="K605" s="216"/>
      <c r="L605" s="221"/>
      <c r="M605" s="222"/>
      <c r="N605" s="223"/>
      <c r="O605" s="223"/>
      <c r="P605" s="223"/>
      <c r="Q605" s="223"/>
      <c r="R605" s="223"/>
      <c r="S605" s="223"/>
      <c r="T605" s="224"/>
      <c r="AT605" s="225" t="s">
        <v>142</v>
      </c>
      <c r="AU605" s="225" t="s">
        <v>82</v>
      </c>
      <c r="AV605" s="14" t="s">
        <v>82</v>
      </c>
      <c r="AW605" s="14" t="s">
        <v>30</v>
      </c>
      <c r="AX605" s="14" t="s">
        <v>73</v>
      </c>
      <c r="AY605" s="225" t="s">
        <v>133</v>
      </c>
    </row>
    <row r="606" spans="2:51" s="13" customFormat="1" ht="11.25">
      <c r="B606" s="204"/>
      <c r="C606" s="205"/>
      <c r="D606" s="206" t="s">
        <v>142</v>
      </c>
      <c r="E606" s="207" t="s">
        <v>1</v>
      </c>
      <c r="F606" s="208" t="s">
        <v>408</v>
      </c>
      <c r="G606" s="205"/>
      <c r="H606" s="207" t="s">
        <v>1</v>
      </c>
      <c r="I606" s="209"/>
      <c r="J606" s="205"/>
      <c r="K606" s="205"/>
      <c r="L606" s="210"/>
      <c r="M606" s="211"/>
      <c r="N606" s="212"/>
      <c r="O606" s="212"/>
      <c r="P606" s="212"/>
      <c r="Q606" s="212"/>
      <c r="R606" s="212"/>
      <c r="S606" s="212"/>
      <c r="T606" s="213"/>
      <c r="AT606" s="214" t="s">
        <v>142</v>
      </c>
      <c r="AU606" s="214" t="s">
        <v>82</v>
      </c>
      <c r="AV606" s="13" t="s">
        <v>78</v>
      </c>
      <c r="AW606" s="13" t="s">
        <v>30</v>
      </c>
      <c r="AX606" s="13" t="s">
        <v>73</v>
      </c>
      <c r="AY606" s="214" t="s">
        <v>133</v>
      </c>
    </row>
    <row r="607" spans="2:51" s="14" customFormat="1" ht="11.25">
      <c r="B607" s="215"/>
      <c r="C607" s="216"/>
      <c r="D607" s="206" t="s">
        <v>142</v>
      </c>
      <c r="E607" s="217" t="s">
        <v>1</v>
      </c>
      <c r="F607" s="218" t="s">
        <v>768</v>
      </c>
      <c r="G607" s="216"/>
      <c r="H607" s="219">
        <v>20.25</v>
      </c>
      <c r="I607" s="220"/>
      <c r="J607" s="216"/>
      <c r="K607" s="216"/>
      <c r="L607" s="221"/>
      <c r="M607" s="222"/>
      <c r="N607" s="223"/>
      <c r="O607" s="223"/>
      <c r="P607" s="223"/>
      <c r="Q607" s="223"/>
      <c r="R607" s="223"/>
      <c r="S607" s="223"/>
      <c r="T607" s="224"/>
      <c r="AT607" s="225" t="s">
        <v>142</v>
      </c>
      <c r="AU607" s="225" t="s">
        <v>82</v>
      </c>
      <c r="AV607" s="14" t="s">
        <v>82</v>
      </c>
      <c r="AW607" s="14" t="s">
        <v>30</v>
      </c>
      <c r="AX607" s="14" t="s">
        <v>73</v>
      </c>
      <c r="AY607" s="225" t="s">
        <v>133</v>
      </c>
    </row>
    <row r="608" spans="2:51" s="13" customFormat="1" ht="11.25">
      <c r="B608" s="204"/>
      <c r="C608" s="205"/>
      <c r="D608" s="206" t="s">
        <v>142</v>
      </c>
      <c r="E608" s="207" t="s">
        <v>1</v>
      </c>
      <c r="F608" s="208" t="s">
        <v>769</v>
      </c>
      <c r="G608" s="205"/>
      <c r="H608" s="207" t="s">
        <v>1</v>
      </c>
      <c r="I608" s="209"/>
      <c r="J608" s="205"/>
      <c r="K608" s="205"/>
      <c r="L608" s="210"/>
      <c r="M608" s="211"/>
      <c r="N608" s="212"/>
      <c r="O608" s="212"/>
      <c r="P608" s="212"/>
      <c r="Q608" s="212"/>
      <c r="R608" s="212"/>
      <c r="S608" s="212"/>
      <c r="T608" s="213"/>
      <c r="AT608" s="214" t="s">
        <v>142</v>
      </c>
      <c r="AU608" s="214" t="s">
        <v>82</v>
      </c>
      <c r="AV608" s="13" t="s">
        <v>78</v>
      </c>
      <c r="AW608" s="13" t="s">
        <v>30</v>
      </c>
      <c r="AX608" s="13" t="s">
        <v>73</v>
      </c>
      <c r="AY608" s="214" t="s">
        <v>133</v>
      </c>
    </row>
    <row r="609" spans="2:51" s="14" customFormat="1" ht="11.25">
      <c r="B609" s="215"/>
      <c r="C609" s="216"/>
      <c r="D609" s="206" t="s">
        <v>142</v>
      </c>
      <c r="E609" s="217" t="s">
        <v>1</v>
      </c>
      <c r="F609" s="218" t="s">
        <v>770</v>
      </c>
      <c r="G609" s="216"/>
      <c r="H609" s="219">
        <v>45.43</v>
      </c>
      <c r="I609" s="220"/>
      <c r="J609" s="216"/>
      <c r="K609" s="216"/>
      <c r="L609" s="221"/>
      <c r="M609" s="222"/>
      <c r="N609" s="223"/>
      <c r="O609" s="223"/>
      <c r="P609" s="223"/>
      <c r="Q609" s="223"/>
      <c r="R609" s="223"/>
      <c r="S609" s="223"/>
      <c r="T609" s="224"/>
      <c r="AT609" s="225" t="s">
        <v>142</v>
      </c>
      <c r="AU609" s="225" t="s">
        <v>82</v>
      </c>
      <c r="AV609" s="14" t="s">
        <v>82</v>
      </c>
      <c r="AW609" s="14" t="s">
        <v>30</v>
      </c>
      <c r="AX609" s="14" t="s">
        <v>73</v>
      </c>
      <c r="AY609" s="225" t="s">
        <v>133</v>
      </c>
    </row>
    <row r="610" spans="2:51" s="13" customFormat="1" ht="11.25">
      <c r="B610" s="204"/>
      <c r="C610" s="205"/>
      <c r="D610" s="206" t="s">
        <v>142</v>
      </c>
      <c r="E610" s="207" t="s">
        <v>1</v>
      </c>
      <c r="F610" s="208" t="s">
        <v>771</v>
      </c>
      <c r="G610" s="205"/>
      <c r="H610" s="207" t="s">
        <v>1</v>
      </c>
      <c r="I610" s="209"/>
      <c r="J610" s="205"/>
      <c r="K610" s="205"/>
      <c r="L610" s="210"/>
      <c r="M610" s="211"/>
      <c r="N610" s="212"/>
      <c r="O610" s="212"/>
      <c r="P610" s="212"/>
      <c r="Q610" s="212"/>
      <c r="R610" s="212"/>
      <c r="S610" s="212"/>
      <c r="T610" s="213"/>
      <c r="AT610" s="214" t="s">
        <v>142</v>
      </c>
      <c r="AU610" s="214" t="s">
        <v>82</v>
      </c>
      <c r="AV610" s="13" t="s">
        <v>78</v>
      </c>
      <c r="AW610" s="13" t="s">
        <v>30</v>
      </c>
      <c r="AX610" s="13" t="s">
        <v>73</v>
      </c>
      <c r="AY610" s="214" t="s">
        <v>133</v>
      </c>
    </row>
    <row r="611" spans="2:51" s="14" customFormat="1" ht="11.25">
      <c r="B611" s="215"/>
      <c r="C611" s="216"/>
      <c r="D611" s="206" t="s">
        <v>142</v>
      </c>
      <c r="E611" s="217" t="s">
        <v>1</v>
      </c>
      <c r="F611" s="218" t="s">
        <v>772</v>
      </c>
      <c r="G611" s="216"/>
      <c r="H611" s="219">
        <v>19.32</v>
      </c>
      <c r="I611" s="220"/>
      <c r="J611" s="216"/>
      <c r="K611" s="216"/>
      <c r="L611" s="221"/>
      <c r="M611" s="222"/>
      <c r="N611" s="223"/>
      <c r="O611" s="223"/>
      <c r="P611" s="223"/>
      <c r="Q611" s="223"/>
      <c r="R611" s="223"/>
      <c r="S611" s="223"/>
      <c r="T611" s="224"/>
      <c r="AT611" s="225" t="s">
        <v>142</v>
      </c>
      <c r="AU611" s="225" t="s">
        <v>82</v>
      </c>
      <c r="AV611" s="14" t="s">
        <v>82</v>
      </c>
      <c r="AW611" s="14" t="s">
        <v>30</v>
      </c>
      <c r="AX611" s="14" t="s">
        <v>73</v>
      </c>
      <c r="AY611" s="225" t="s">
        <v>133</v>
      </c>
    </row>
    <row r="612" spans="2:51" s="14" customFormat="1" ht="11.25">
      <c r="B612" s="215"/>
      <c r="C612" s="216"/>
      <c r="D612" s="206" t="s">
        <v>142</v>
      </c>
      <c r="E612" s="217" t="s">
        <v>1</v>
      </c>
      <c r="F612" s="218" t="s">
        <v>682</v>
      </c>
      <c r="G612" s="216"/>
      <c r="H612" s="219">
        <v>24.63</v>
      </c>
      <c r="I612" s="220"/>
      <c r="J612" s="216"/>
      <c r="K612" s="216"/>
      <c r="L612" s="221"/>
      <c r="M612" s="222"/>
      <c r="N612" s="223"/>
      <c r="O612" s="223"/>
      <c r="P612" s="223"/>
      <c r="Q612" s="223"/>
      <c r="R612" s="223"/>
      <c r="S612" s="223"/>
      <c r="T612" s="224"/>
      <c r="AT612" s="225" t="s">
        <v>142</v>
      </c>
      <c r="AU612" s="225" t="s">
        <v>82</v>
      </c>
      <c r="AV612" s="14" t="s">
        <v>82</v>
      </c>
      <c r="AW612" s="14" t="s">
        <v>30</v>
      </c>
      <c r="AX612" s="14" t="s">
        <v>73</v>
      </c>
      <c r="AY612" s="225" t="s">
        <v>133</v>
      </c>
    </row>
    <row r="613" spans="2:51" s="14" customFormat="1" ht="11.25">
      <c r="B613" s="215"/>
      <c r="C613" s="216"/>
      <c r="D613" s="206" t="s">
        <v>142</v>
      </c>
      <c r="E613" s="217" t="s">
        <v>1</v>
      </c>
      <c r="F613" s="218" t="s">
        <v>683</v>
      </c>
      <c r="G613" s="216"/>
      <c r="H613" s="219">
        <v>11.04</v>
      </c>
      <c r="I613" s="220"/>
      <c r="J613" s="216"/>
      <c r="K613" s="216"/>
      <c r="L613" s="221"/>
      <c r="M613" s="222"/>
      <c r="N613" s="223"/>
      <c r="O613" s="223"/>
      <c r="P613" s="223"/>
      <c r="Q613" s="223"/>
      <c r="R613" s="223"/>
      <c r="S613" s="223"/>
      <c r="T613" s="224"/>
      <c r="AT613" s="225" t="s">
        <v>142</v>
      </c>
      <c r="AU613" s="225" t="s">
        <v>82</v>
      </c>
      <c r="AV613" s="14" t="s">
        <v>82</v>
      </c>
      <c r="AW613" s="14" t="s">
        <v>30</v>
      </c>
      <c r="AX613" s="14" t="s">
        <v>73</v>
      </c>
      <c r="AY613" s="225" t="s">
        <v>133</v>
      </c>
    </row>
    <row r="614" spans="2:51" s="15" customFormat="1" ht="11.25">
      <c r="B614" s="226"/>
      <c r="C614" s="227"/>
      <c r="D614" s="206" t="s">
        <v>142</v>
      </c>
      <c r="E614" s="228" t="s">
        <v>1</v>
      </c>
      <c r="F614" s="229" t="s">
        <v>144</v>
      </c>
      <c r="G614" s="227"/>
      <c r="H614" s="230">
        <v>191.17</v>
      </c>
      <c r="I614" s="231"/>
      <c r="J614" s="227"/>
      <c r="K614" s="227"/>
      <c r="L614" s="232"/>
      <c r="M614" s="233"/>
      <c r="N614" s="234"/>
      <c r="O614" s="234"/>
      <c r="P614" s="234"/>
      <c r="Q614" s="234"/>
      <c r="R614" s="234"/>
      <c r="S614" s="234"/>
      <c r="T614" s="235"/>
      <c r="AT614" s="236" t="s">
        <v>142</v>
      </c>
      <c r="AU614" s="236" t="s">
        <v>82</v>
      </c>
      <c r="AV614" s="15" t="s">
        <v>88</v>
      </c>
      <c r="AW614" s="15" t="s">
        <v>30</v>
      </c>
      <c r="AX614" s="15" t="s">
        <v>78</v>
      </c>
      <c r="AY614" s="236" t="s">
        <v>133</v>
      </c>
    </row>
    <row r="615" spans="1:65" s="2" customFormat="1" ht="33" customHeight="1">
      <c r="A615" s="34"/>
      <c r="B615" s="35"/>
      <c r="C615" s="186" t="s">
        <v>773</v>
      </c>
      <c r="D615" s="186" t="s">
        <v>135</v>
      </c>
      <c r="E615" s="187" t="s">
        <v>774</v>
      </c>
      <c r="F615" s="188" t="s">
        <v>775</v>
      </c>
      <c r="G615" s="189" t="s">
        <v>169</v>
      </c>
      <c r="H615" s="190">
        <v>191.17</v>
      </c>
      <c r="I615" s="191"/>
      <c r="J615" s="192">
        <f>ROUND(I615*H615,2)</f>
        <v>0</v>
      </c>
      <c r="K615" s="188" t="s">
        <v>139</v>
      </c>
      <c r="L615" s="39"/>
      <c r="M615" s="193" t="s">
        <v>1</v>
      </c>
      <c r="N615" s="194" t="s">
        <v>38</v>
      </c>
      <c r="O615" s="71"/>
      <c r="P615" s="195">
        <f>O615*H615</f>
        <v>0</v>
      </c>
      <c r="Q615" s="195">
        <v>0</v>
      </c>
      <c r="R615" s="195">
        <f>Q615*H615</f>
        <v>0</v>
      </c>
      <c r="S615" s="195">
        <v>0</v>
      </c>
      <c r="T615" s="196">
        <f>S615*H615</f>
        <v>0</v>
      </c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  <c r="AR615" s="197" t="s">
        <v>191</v>
      </c>
      <c r="AT615" s="197" t="s">
        <v>135</v>
      </c>
      <c r="AU615" s="197" t="s">
        <v>82</v>
      </c>
      <c r="AY615" s="17" t="s">
        <v>133</v>
      </c>
      <c r="BE615" s="198">
        <f>IF(N615="základní",J615,0)</f>
        <v>0</v>
      </c>
      <c r="BF615" s="198">
        <f>IF(N615="snížená",J615,0)</f>
        <v>0</v>
      </c>
      <c r="BG615" s="198">
        <f>IF(N615="zákl. přenesená",J615,0)</f>
        <v>0</v>
      </c>
      <c r="BH615" s="198">
        <f>IF(N615="sníž. přenesená",J615,0)</f>
        <v>0</v>
      </c>
      <c r="BI615" s="198">
        <f>IF(N615="nulová",J615,0)</f>
        <v>0</v>
      </c>
      <c r="BJ615" s="17" t="s">
        <v>78</v>
      </c>
      <c r="BK615" s="198">
        <f>ROUND(I615*H615,2)</f>
        <v>0</v>
      </c>
      <c r="BL615" s="17" t="s">
        <v>191</v>
      </c>
      <c r="BM615" s="197" t="s">
        <v>776</v>
      </c>
    </row>
    <row r="616" spans="1:47" s="2" customFormat="1" ht="11.25">
      <c r="A616" s="34"/>
      <c r="B616" s="35"/>
      <c r="C616" s="36"/>
      <c r="D616" s="199" t="s">
        <v>140</v>
      </c>
      <c r="E616" s="36"/>
      <c r="F616" s="200" t="s">
        <v>777</v>
      </c>
      <c r="G616" s="36"/>
      <c r="H616" s="36"/>
      <c r="I616" s="201"/>
      <c r="J616" s="36"/>
      <c r="K616" s="36"/>
      <c r="L616" s="39"/>
      <c r="M616" s="202"/>
      <c r="N616" s="203"/>
      <c r="O616" s="71"/>
      <c r="P616" s="71"/>
      <c r="Q616" s="71"/>
      <c r="R616" s="71"/>
      <c r="S616" s="71"/>
      <c r="T616" s="72"/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4"/>
      <c r="AT616" s="17" t="s">
        <v>140</v>
      </c>
      <c r="AU616" s="17" t="s">
        <v>82</v>
      </c>
    </row>
    <row r="617" spans="1:65" s="2" customFormat="1" ht="21.75" customHeight="1">
      <c r="A617" s="34"/>
      <c r="B617" s="35"/>
      <c r="C617" s="186" t="s">
        <v>483</v>
      </c>
      <c r="D617" s="186" t="s">
        <v>135</v>
      </c>
      <c r="E617" s="187" t="s">
        <v>778</v>
      </c>
      <c r="F617" s="188" t="s">
        <v>779</v>
      </c>
      <c r="G617" s="189" t="s">
        <v>190</v>
      </c>
      <c r="H617" s="190">
        <v>139.15</v>
      </c>
      <c r="I617" s="191"/>
      <c r="J617" s="192">
        <f>ROUND(I617*H617,2)</f>
        <v>0</v>
      </c>
      <c r="K617" s="188" t="s">
        <v>139</v>
      </c>
      <c r="L617" s="39"/>
      <c r="M617" s="193" t="s">
        <v>1</v>
      </c>
      <c r="N617" s="194" t="s">
        <v>38</v>
      </c>
      <c r="O617" s="71"/>
      <c r="P617" s="195">
        <f>O617*H617</f>
        <v>0</v>
      </c>
      <c r="Q617" s="195">
        <v>0</v>
      </c>
      <c r="R617" s="195">
        <f>Q617*H617</f>
        <v>0</v>
      </c>
      <c r="S617" s="195">
        <v>0</v>
      </c>
      <c r="T617" s="196">
        <f>S617*H617</f>
        <v>0</v>
      </c>
      <c r="U617" s="34"/>
      <c r="V617" s="34"/>
      <c r="W617" s="34"/>
      <c r="X617" s="34"/>
      <c r="Y617" s="34"/>
      <c r="Z617" s="34"/>
      <c r="AA617" s="34"/>
      <c r="AB617" s="34"/>
      <c r="AC617" s="34"/>
      <c r="AD617" s="34"/>
      <c r="AE617" s="34"/>
      <c r="AR617" s="197" t="s">
        <v>191</v>
      </c>
      <c r="AT617" s="197" t="s">
        <v>135</v>
      </c>
      <c r="AU617" s="197" t="s">
        <v>82</v>
      </c>
      <c r="AY617" s="17" t="s">
        <v>133</v>
      </c>
      <c r="BE617" s="198">
        <f>IF(N617="základní",J617,0)</f>
        <v>0</v>
      </c>
      <c r="BF617" s="198">
        <f>IF(N617="snížená",J617,0)</f>
        <v>0</v>
      </c>
      <c r="BG617" s="198">
        <f>IF(N617="zákl. přenesená",J617,0)</f>
        <v>0</v>
      </c>
      <c r="BH617" s="198">
        <f>IF(N617="sníž. přenesená",J617,0)</f>
        <v>0</v>
      </c>
      <c r="BI617" s="198">
        <f>IF(N617="nulová",J617,0)</f>
        <v>0</v>
      </c>
      <c r="BJ617" s="17" t="s">
        <v>78</v>
      </c>
      <c r="BK617" s="198">
        <f>ROUND(I617*H617,2)</f>
        <v>0</v>
      </c>
      <c r="BL617" s="17" t="s">
        <v>191</v>
      </c>
      <c r="BM617" s="197" t="s">
        <v>780</v>
      </c>
    </row>
    <row r="618" spans="1:47" s="2" customFormat="1" ht="11.25">
      <c r="A618" s="34"/>
      <c r="B618" s="35"/>
      <c r="C618" s="36"/>
      <c r="D618" s="199" t="s">
        <v>140</v>
      </c>
      <c r="E618" s="36"/>
      <c r="F618" s="200" t="s">
        <v>781</v>
      </c>
      <c r="G618" s="36"/>
      <c r="H618" s="36"/>
      <c r="I618" s="201"/>
      <c r="J618" s="36"/>
      <c r="K618" s="36"/>
      <c r="L618" s="39"/>
      <c r="M618" s="202"/>
      <c r="N618" s="203"/>
      <c r="O618" s="71"/>
      <c r="P618" s="71"/>
      <c r="Q618" s="71"/>
      <c r="R618" s="71"/>
      <c r="S618" s="71"/>
      <c r="T618" s="72"/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  <c r="AT618" s="17" t="s">
        <v>140</v>
      </c>
      <c r="AU618" s="17" t="s">
        <v>82</v>
      </c>
    </row>
    <row r="619" spans="2:51" s="13" customFormat="1" ht="11.25">
      <c r="B619" s="204"/>
      <c r="C619" s="205"/>
      <c r="D619" s="206" t="s">
        <v>142</v>
      </c>
      <c r="E619" s="207" t="s">
        <v>1</v>
      </c>
      <c r="F619" s="208" t="s">
        <v>766</v>
      </c>
      <c r="G619" s="205"/>
      <c r="H619" s="207" t="s">
        <v>1</v>
      </c>
      <c r="I619" s="209"/>
      <c r="J619" s="205"/>
      <c r="K619" s="205"/>
      <c r="L619" s="210"/>
      <c r="M619" s="211"/>
      <c r="N619" s="212"/>
      <c r="O619" s="212"/>
      <c r="P619" s="212"/>
      <c r="Q619" s="212"/>
      <c r="R619" s="212"/>
      <c r="S619" s="212"/>
      <c r="T619" s="213"/>
      <c r="AT619" s="214" t="s">
        <v>142</v>
      </c>
      <c r="AU619" s="214" t="s">
        <v>82</v>
      </c>
      <c r="AV619" s="13" t="s">
        <v>78</v>
      </c>
      <c r="AW619" s="13" t="s">
        <v>30</v>
      </c>
      <c r="AX619" s="13" t="s">
        <v>73</v>
      </c>
      <c r="AY619" s="214" t="s">
        <v>133</v>
      </c>
    </row>
    <row r="620" spans="2:51" s="14" customFormat="1" ht="11.25">
      <c r="B620" s="215"/>
      <c r="C620" s="216"/>
      <c r="D620" s="206" t="s">
        <v>142</v>
      </c>
      <c r="E620" s="217" t="s">
        <v>1</v>
      </c>
      <c r="F620" s="218" t="s">
        <v>782</v>
      </c>
      <c r="G620" s="216"/>
      <c r="H620" s="219">
        <v>35.7</v>
      </c>
      <c r="I620" s="220"/>
      <c r="J620" s="216"/>
      <c r="K620" s="216"/>
      <c r="L620" s="221"/>
      <c r="M620" s="222"/>
      <c r="N620" s="223"/>
      <c r="O620" s="223"/>
      <c r="P620" s="223"/>
      <c r="Q620" s="223"/>
      <c r="R620" s="223"/>
      <c r="S620" s="223"/>
      <c r="T620" s="224"/>
      <c r="AT620" s="225" t="s">
        <v>142</v>
      </c>
      <c r="AU620" s="225" t="s">
        <v>82</v>
      </c>
      <c r="AV620" s="14" t="s">
        <v>82</v>
      </c>
      <c r="AW620" s="14" t="s">
        <v>30</v>
      </c>
      <c r="AX620" s="14" t="s">
        <v>73</v>
      </c>
      <c r="AY620" s="225" t="s">
        <v>133</v>
      </c>
    </row>
    <row r="621" spans="2:51" s="13" customFormat="1" ht="11.25">
      <c r="B621" s="204"/>
      <c r="C621" s="205"/>
      <c r="D621" s="206" t="s">
        <v>142</v>
      </c>
      <c r="E621" s="207" t="s">
        <v>1</v>
      </c>
      <c r="F621" s="208" t="s">
        <v>408</v>
      </c>
      <c r="G621" s="205"/>
      <c r="H621" s="207" t="s">
        <v>1</v>
      </c>
      <c r="I621" s="209"/>
      <c r="J621" s="205"/>
      <c r="K621" s="205"/>
      <c r="L621" s="210"/>
      <c r="M621" s="211"/>
      <c r="N621" s="212"/>
      <c r="O621" s="212"/>
      <c r="P621" s="212"/>
      <c r="Q621" s="212"/>
      <c r="R621" s="212"/>
      <c r="S621" s="212"/>
      <c r="T621" s="213"/>
      <c r="AT621" s="214" t="s">
        <v>142</v>
      </c>
      <c r="AU621" s="214" t="s">
        <v>82</v>
      </c>
      <c r="AV621" s="13" t="s">
        <v>78</v>
      </c>
      <c r="AW621" s="13" t="s">
        <v>30</v>
      </c>
      <c r="AX621" s="13" t="s">
        <v>73</v>
      </c>
      <c r="AY621" s="214" t="s">
        <v>133</v>
      </c>
    </row>
    <row r="622" spans="2:51" s="14" customFormat="1" ht="11.25">
      <c r="B622" s="215"/>
      <c r="C622" s="216"/>
      <c r="D622" s="206" t="s">
        <v>142</v>
      </c>
      <c r="E622" s="217" t="s">
        <v>1</v>
      </c>
      <c r="F622" s="218" t="s">
        <v>783</v>
      </c>
      <c r="G622" s="216"/>
      <c r="H622" s="219">
        <v>22.1</v>
      </c>
      <c r="I622" s="220"/>
      <c r="J622" s="216"/>
      <c r="K622" s="216"/>
      <c r="L622" s="221"/>
      <c r="M622" s="222"/>
      <c r="N622" s="223"/>
      <c r="O622" s="223"/>
      <c r="P622" s="223"/>
      <c r="Q622" s="223"/>
      <c r="R622" s="223"/>
      <c r="S622" s="223"/>
      <c r="T622" s="224"/>
      <c r="AT622" s="225" t="s">
        <v>142</v>
      </c>
      <c r="AU622" s="225" t="s">
        <v>82</v>
      </c>
      <c r="AV622" s="14" t="s">
        <v>82</v>
      </c>
      <c r="AW622" s="14" t="s">
        <v>30</v>
      </c>
      <c r="AX622" s="14" t="s">
        <v>73</v>
      </c>
      <c r="AY622" s="225" t="s">
        <v>133</v>
      </c>
    </row>
    <row r="623" spans="2:51" s="13" customFormat="1" ht="11.25">
      <c r="B623" s="204"/>
      <c r="C623" s="205"/>
      <c r="D623" s="206" t="s">
        <v>142</v>
      </c>
      <c r="E623" s="207" t="s">
        <v>1</v>
      </c>
      <c r="F623" s="208" t="s">
        <v>769</v>
      </c>
      <c r="G623" s="205"/>
      <c r="H623" s="207" t="s">
        <v>1</v>
      </c>
      <c r="I623" s="209"/>
      <c r="J623" s="205"/>
      <c r="K623" s="205"/>
      <c r="L623" s="210"/>
      <c r="M623" s="211"/>
      <c r="N623" s="212"/>
      <c r="O623" s="212"/>
      <c r="P623" s="212"/>
      <c r="Q623" s="212"/>
      <c r="R623" s="212"/>
      <c r="S623" s="212"/>
      <c r="T623" s="213"/>
      <c r="AT623" s="214" t="s">
        <v>142</v>
      </c>
      <c r="AU623" s="214" t="s">
        <v>82</v>
      </c>
      <c r="AV623" s="13" t="s">
        <v>78</v>
      </c>
      <c r="AW623" s="13" t="s">
        <v>30</v>
      </c>
      <c r="AX623" s="13" t="s">
        <v>73</v>
      </c>
      <c r="AY623" s="214" t="s">
        <v>133</v>
      </c>
    </row>
    <row r="624" spans="2:51" s="14" customFormat="1" ht="11.25">
      <c r="B624" s="215"/>
      <c r="C624" s="216"/>
      <c r="D624" s="206" t="s">
        <v>142</v>
      </c>
      <c r="E624" s="217" t="s">
        <v>1</v>
      </c>
      <c r="F624" s="218" t="s">
        <v>784</v>
      </c>
      <c r="G624" s="216"/>
      <c r="H624" s="219">
        <v>27.2</v>
      </c>
      <c r="I624" s="220"/>
      <c r="J624" s="216"/>
      <c r="K624" s="216"/>
      <c r="L624" s="221"/>
      <c r="M624" s="222"/>
      <c r="N624" s="223"/>
      <c r="O624" s="223"/>
      <c r="P624" s="223"/>
      <c r="Q624" s="223"/>
      <c r="R624" s="223"/>
      <c r="S624" s="223"/>
      <c r="T624" s="224"/>
      <c r="AT624" s="225" t="s">
        <v>142</v>
      </c>
      <c r="AU624" s="225" t="s">
        <v>82</v>
      </c>
      <c r="AV624" s="14" t="s">
        <v>82</v>
      </c>
      <c r="AW624" s="14" t="s">
        <v>30</v>
      </c>
      <c r="AX624" s="14" t="s">
        <v>73</v>
      </c>
      <c r="AY624" s="225" t="s">
        <v>133</v>
      </c>
    </row>
    <row r="625" spans="2:51" s="13" customFormat="1" ht="11.25">
      <c r="B625" s="204"/>
      <c r="C625" s="205"/>
      <c r="D625" s="206" t="s">
        <v>142</v>
      </c>
      <c r="E625" s="207" t="s">
        <v>1</v>
      </c>
      <c r="F625" s="208" t="s">
        <v>771</v>
      </c>
      <c r="G625" s="205"/>
      <c r="H625" s="207" t="s">
        <v>1</v>
      </c>
      <c r="I625" s="209"/>
      <c r="J625" s="205"/>
      <c r="K625" s="205"/>
      <c r="L625" s="210"/>
      <c r="M625" s="211"/>
      <c r="N625" s="212"/>
      <c r="O625" s="212"/>
      <c r="P625" s="212"/>
      <c r="Q625" s="212"/>
      <c r="R625" s="212"/>
      <c r="S625" s="212"/>
      <c r="T625" s="213"/>
      <c r="AT625" s="214" t="s">
        <v>142</v>
      </c>
      <c r="AU625" s="214" t="s">
        <v>82</v>
      </c>
      <c r="AV625" s="13" t="s">
        <v>78</v>
      </c>
      <c r="AW625" s="13" t="s">
        <v>30</v>
      </c>
      <c r="AX625" s="13" t="s">
        <v>73</v>
      </c>
      <c r="AY625" s="214" t="s">
        <v>133</v>
      </c>
    </row>
    <row r="626" spans="2:51" s="14" customFormat="1" ht="11.25">
      <c r="B626" s="215"/>
      <c r="C626" s="216"/>
      <c r="D626" s="206" t="s">
        <v>142</v>
      </c>
      <c r="E626" s="217" t="s">
        <v>1</v>
      </c>
      <c r="F626" s="218" t="s">
        <v>785</v>
      </c>
      <c r="G626" s="216"/>
      <c r="H626" s="219">
        <v>18.1</v>
      </c>
      <c r="I626" s="220"/>
      <c r="J626" s="216"/>
      <c r="K626" s="216"/>
      <c r="L626" s="221"/>
      <c r="M626" s="222"/>
      <c r="N626" s="223"/>
      <c r="O626" s="223"/>
      <c r="P626" s="223"/>
      <c r="Q626" s="223"/>
      <c r="R626" s="223"/>
      <c r="S626" s="223"/>
      <c r="T626" s="224"/>
      <c r="AT626" s="225" t="s">
        <v>142</v>
      </c>
      <c r="AU626" s="225" t="s">
        <v>82</v>
      </c>
      <c r="AV626" s="14" t="s">
        <v>82</v>
      </c>
      <c r="AW626" s="14" t="s">
        <v>30</v>
      </c>
      <c r="AX626" s="14" t="s">
        <v>73</v>
      </c>
      <c r="AY626" s="225" t="s">
        <v>133</v>
      </c>
    </row>
    <row r="627" spans="2:51" s="14" customFormat="1" ht="11.25">
      <c r="B627" s="215"/>
      <c r="C627" s="216"/>
      <c r="D627" s="206" t="s">
        <v>142</v>
      </c>
      <c r="E627" s="217" t="s">
        <v>1</v>
      </c>
      <c r="F627" s="218" t="s">
        <v>786</v>
      </c>
      <c r="G627" s="216"/>
      <c r="H627" s="219">
        <v>22.75</v>
      </c>
      <c r="I627" s="220"/>
      <c r="J627" s="216"/>
      <c r="K627" s="216"/>
      <c r="L627" s="221"/>
      <c r="M627" s="222"/>
      <c r="N627" s="223"/>
      <c r="O627" s="223"/>
      <c r="P627" s="223"/>
      <c r="Q627" s="223"/>
      <c r="R627" s="223"/>
      <c r="S627" s="223"/>
      <c r="T627" s="224"/>
      <c r="AT627" s="225" t="s">
        <v>142</v>
      </c>
      <c r="AU627" s="225" t="s">
        <v>82</v>
      </c>
      <c r="AV627" s="14" t="s">
        <v>82</v>
      </c>
      <c r="AW627" s="14" t="s">
        <v>30</v>
      </c>
      <c r="AX627" s="14" t="s">
        <v>73</v>
      </c>
      <c r="AY627" s="225" t="s">
        <v>133</v>
      </c>
    </row>
    <row r="628" spans="2:51" s="14" customFormat="1" ht="11.25">
      <c r="B628" s="215"/>
      <c r="C628" s="216"/>
      <c r="D628" s="206" t="s">
        <v>142</v>
      </c>
      <c r="E628" s="217" t="s">
        <v>1</v>
      </c>
      <c r="F628" s="218" t="s">
        <v>787</v>
      </c>
      <c r="G628" s="216"/>
      <c r="H628" s="219">
        <v>13.3</v>
      </c>
      <c r="I628" s="220"/>
      <c r="J628" s="216"/>
      <c r="K628" s="216"/>
      <c r="L628" s="221"/>
      <c r="M628" s="222"/>
      <c r="N628" s="223"/>
      <c r="O628" s="223"/>
      <c r="P628" s="223"/>
      <c r="Q628" s="223"/>
      <c r="R628" s="223"/>
      <c r="S628" s="223"/>
      <c r="T628" s="224"/>
      <c r="AT628" s="225" t="s">
        <v>142</v>
      </c>
      <c r="AU628" s="225" t="s">
        <v>82</v>
      </c>
      <c r="AV628" s="14" t="s">
        <v>82</v>
      </c>
      <c r="AW628" s="14" t="s">
        <v>30</v>
      </c>
      <c r="AX628" s="14" t="s">
        <v>73</v>
      </c>
      <c r="AY628" s="225" t="s">
        <v>133</v>
      </c>
    </row>
    <row r="629" spans="2:51" s="15" customFormat="1" ht="11.25">
      <c r="B629" s="226"/>
      <c r="C629" s="227"/>
      <c r="D629" s="206" t="s">
        <v>142</v>
      </c>
      <c r="E629" s="228" t="s">
        <v>1</v>
      </c>
      <c r="F629" s="229" t="s">
        <v>144</v>
      </c>
      <c r="G629" s="227"/>
      <c r="H629" s="230">
        <v>139.15</v>
      </c>
      <c r="I629" s="231"/>
      <c r="J629" s="227"/>
      <c r="K629" s="227"/>
      <c r="L629" s="232"/>
      <c r="M629" s="233"/>
      <c r="N629" s="234"/>
      <c r="O629" s="234"/>
      <c r="P629" s="234"/>
      <c r="Q629" s="234"/>
      <c r="R629" s="234"/>
      <c r="S629" s="234"/>
      <c r="T629" s="235"/>
      <c r="AT629" s="236" t="s">
        <v>142</v>
      </c>
      <c r="AU629" s="236" t="s">
        <v>82</v>
      </c>
      <c r="AV629" s="15" t="s">
        <v>88</v>
      </c>
      <c r="AW629" s="15" t="s">
        <v>30</v>
      </c>
      <c r="AX629" s="15" t="s">
        <v>78</v>
      </c>
      <c r="AY629" s="236" t="s">
        <v>133</v>
      </c>
    </row>
    <row r="630" spans="1:65" s="2" customFormat="1" ht="16.5" customHeight="1">
      <c r="A630" s="34"/>
      <c r="B630" s="35"/>
      <c r="C630" s="186" t="s">
        <v>788</v>
      </c>
      <c r="D630" s="186" t="s">
        <v>135</v>
      </c>
      <c r="E630" s="187" t="s">
        <v>789</v>
      </c>
      <c r="F630" s="188" t="s">
        <v>790</v>
      </c>
      <c r="G630" s="189" t="s">
        <v>169</v>
      </c>
      <c r="H630" s="190">
        <v>172.21</v>
      </c>
      <c r="I630" s="191"/>
      <c r="J630" s="192">
        <f>ROUND(I630*H630,2)</f>
        <v>0</v>
      </c>
      <c r="K630" s="188" t="s">
        <v>139</v>
      </c>
      <c r="L630" s="39"/>
      <c r="M630" s="193" t="s">
        <v>1</v>
      </c>
      <c r="N630" s="194" t="s">
        <v>38</v>
      </c>
      <c r="O630" s="71"/>
      <c r="P630" s="195">
        <f>O630*H630</f>
        <v>0</v>
      </c>
      <c r="Q630" s="195">
        <v>0</v>
      </c>
      <c r="R630" s="195">
        <f>Q630*H630</f>
        <v>0</v>
      </c>
      <c r="S630" s="195">
        <v>0</v>
      </c>
      <c r="T630" s="196">
        <f>S630*H630</f>
        <v>0</v>
      </c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R630" s="197" t="s">
        <v>191</v>
      </c>
      <c r="AT630" s="197" t="s">
        <v>135</v>
      </c>
      <c r="AU630" s="197" t="s">
        <v>82</v>
      </c>
      <c r="AY630" s="17" t="s">
        <v>133</v>
      </c>
      <c r="BE630" s="198">
        <f>IF(N630="základní",J630,0)</f>
        <v>0</v>
      </c>
      <c r="BF630" s="198">
        <f>IF(N630="snížená",J630,0)</f>
        <v>0</v>
      </c>
      <c r="BG630" s="198">
        <f>IF(N630="zákl. přenesená",J630,0)</f>
        <v>0</v>
      </c>
      <c r="BH630" s="198">
        <f>IF(N630="sníž. přenesená",J630,0)</f>
        <v>0</v>
      </c>
      <c r="BI630" s="198">
        <f>IF(N630="nulová",J630,0)</f>
        <v>0</v>
      </c>
      <c r="BJ630" s="17" t="s">
        <v>78</v>
      </c>
      <c r="BK630" s="198">
        <f>ROUND(I630*H630,2)</f>
        <v>0</v>
      </c>
      <c r="BL630" s="17" t="s">
        <v>191</v>
      </c>
      <c r="BM630" s="197" t="s">
        <v>791</v>
      </c>
    </row>
    <row r="631" spans="1:47" s="2" customFormat="1" ht="11.25">
      <c r="A631" s="34"/>
      <c r="B631" s="35"/>
      <c r="C631" s="36"/>
      <c r="D631" s="199" t="s">
        <v>140</v>
      </c>
      <c r="E631" s="36"/>
      <c r="F631" s="200" t="s">
        <v>792</v>
      </c>
      <c r="G631" s="36"/>
      <c r="H631" s="36"/>
      <c r="I631" s="201"/>
      <c r="J631" s="36"/>
      <c r="K631" s="36"/>
      <c r="L631" s="39"/>
      <c r="M631" s="202"/>
      <c r="N631" s="203"/>
      <c r="O631" s="71"/>
      <c r="P631" s="71"/>
      <c r="Q631" s="71"/>
      <c r="R631" s="71"/>
      <c r="S631" s="71"/>
      <c r="T631" s="72"/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  <c r="AT631" s="17" t="s">
        <v>140</v>
      </c>
      <c r="AU631" s="17" t="s">
        <v>82</v>
      </c>
    </row>
    <row r="632" spans="2:51" s="13" customFormat="1" ht="11.25">
      <c r="B632" s="204"/>
      <c r="C632" s="205"/>
      <c r="D632" s="206" t="s">
        <v>142</v>
      </c>
      <c r="E632" s="207" t="s">
        <v>1</v>
      </c>
      <c r="F632" s="208" t="s">
        <v>793</v>
      </c>
      <c r="G632" s="205"/>
      <c r="H632" s="207" t="s">
        <v>1</v>
      </c>
      <c r="I632" s="209"/>
      <c r="J632" s="205"/>
      <c r="K632" s="205"/>
      <c r="L632" s="210"/>
      <c r="M632" s="211"/>
      <c r="N632" s="212"/>
      <c r="O632" s="212"/>
      <c r="P632" s="212"/>
      <c r="Q632" s="212"/>
      <c r="R632" s="212"/>
      <c r="S632" s="212"/>
      <c r="T632" s="213"/>
      <c r="AT632" s="214" t="s">
        <v>142</v>
      </c>
      <c r="AU632" s="214" t="s">
        <v>82</v>
      </c>
      <c r="AV632" s="13" t="s">
        <v>78</v>
      </c>
      <c r="AW632" s="13" t="s">
        <v>30</v>
      </c>
      <c r="AX632" s="13" t="s">
        <v>73</v>
      </c>
      <c r="AY632" s="214" t="s">
        <v>133</v>
      </c>
    </row>
    <row r="633" spans="2:51" s="14" customFormat="1" ht="11.25">
      <c r="B633" s="215"/>
      <c r="C633" s="216"/>
      <c r="D633" s="206" t="s">
        <v>142</v>
      </c>
      <c r="E633" s="217" t="s">
        <v>1</v>
      </c>
      <c r="F633" s="218" t="s">
        <v>794</v>
      </c>
      <c r="G633" s="216"/>
      <c r="H633" s="219">
        <v>172.21</v>
      </c>
      <c r="I633" s="220"/>
      <c r="J633" s="216"/>
      <c r="K633" s="216"/>
      <c r="L633" s="221"/>
      <c r="M633" s="222"/>
      <c r="N633" s="223"/>
      <c r="O633" s="223"/>
      <c r="P633" s="223"/>
      <c r="Q633" s="223"/>
      <c r="R633" s="223"/>
      <c r="S633" s="223"/>
      <c r="T633" s="224"/>
      <c r="AT633" s="225" t="s">
        <v>142</v>
      </c>
      <c r="AU633" s="225" t="s">
        <v>82</v>
      </c>
      <c r="AV633" s="14" t="s">
        <v>82</v>
      </c>
      <c r="AW633" s="14" t="s">
        <v>30</v>
      </c>
      <c r="AX633" s="14" t="s">
        <v>73</v>
      </c>
      <c r="AY633" s="225" t="s">
        <v>133</v>
      </c>
    </row>
    <row r="634" spans="2:51" s="15" customFormat="1" ht="11.25">
      <c r="B634" s="226"/>
      <c r="C634" s="227"/>
      <c r="D634" s="206" t="s">
        <v>142</v>
      </c>
      <c r="E634" s="228" t="s">
        <v>1</v>
      </c>
      <c r="F634" s="229" t="s">
        <v>144</v>
      </c>
      <c r="G634" s="227"/>
      <c r="H634" s="230">
        <v>172.21</v>
      </c>
      <c r="I634" s="231"/>
      <c r="J634" s="227"/>
      <c r="K634" s="227"/>
      <c r="L634" s="232"/>
      <c r="M634" s="233"/>
      <c r="N634" s="234"/>
      <c r="O634" s="234"/>
      <c r="P634" s="234"/>
      <c r="Q634" s="234"/>
      <c r="R634" s="234"/>
      <c r="S634" s="234"/>
      <c r="T634" s="235"/>
      <c r="AT634" s="236" t="s">
        <v>142</v>
      </c>
      <c r="AU634" s="236" t="s">
        <v>82</v>
      </c>
      <c r="AV634" s="15" t="s">
        <v>88</v>
      </c>
      <c r="AW634" s="15" t="s">
        <v>30</v>
      </c>
      <c r="AX634" s="15" t="s">
        <v>78</v>
      </c>
      <c r="AY634" s="236" t="s">
        <v>133</v>
      </c>
    </row>
    <row r="635" spans="1:65" s="2" customFormat="1" ht="16.5" customHeight="1">
      <c r="A635" s="34"/>
      <c r="B635" s="35"/>
      <c r="C635" s="186" t="s">
        <v>488</v>
      </c>
      <c r="D635" s="186" t="s">
        <v>135</v>
      </c>
      <c r="E635" s="187" t="s">
        <v>795</v>
      </c>
      <c r="F635" s="188" t="s">
        <v>796</v>
      </c>
      <c r="G635" s="189" t="s">
        <v>169</v>
      </c>
      <c r="H635" s="190">
        <v>172.21</v>
      </c>
      <c r="I635" s="191"/>
      <c r="J635" s="192">
        <f>ROUND(I635*H635,2)</f>
        <v>0</v>
      </c>
      <c r="K635" s="188" t="s">
        <v>139</v>
      </c>
      <c r="L635" s="39"/>
      <c r="M635" s="193" t="s">
        <v>1</v>
      </c>
      <c r="N635" s="194" t="s">
        <v>38</v>
      </c>
      <c r="O635" s="71"/>
      <c r="P635" s="195">
        <f>O635*H635</f>
        <v>0</v>
      </c>
      <c r="Q635" s="195">
        <v>0</v>
      </c>
      <c r="R635" s="195">
        <f>Q635*H635</f>
        <v>0</v>
      </c>
      <c r="S635" s="195">
        <v>0</v>
      </c>
      <c r="T635" s="196">
        <f>S635*H635</f>
        <v>0</v>
      </c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R635" s="197" t="s">
        <v>191</v>
      </c>
      <c r="AT635" s="197" t="s">
        <v>135</v>
      </c>
      <c r="AU635" s="197" t="s">
        <v>82</v>
      </c>
      <c r="AY635" s="17" t="s">
        <v>133</v>
      </c>
      <c r="BE635" s="198">
        <f>IF(N635="základní",J635,0)</f>
        <v>0</v>
      </c>
      <c r="BF635" s="198">
        <f>IF(N635="snížená",J635,0)</f>
        <v>0</v>
      </c>
      <c r="BG635" s="198">
        <f>IF(N635="zákl. přenesená",J635,0)</f>
        <v>0</v>
      </c>
      <c r="BH635" s="198">
        <f>IF(N635="sníž. přenesená",J635,0)</f>
        <v>0</v>
      </c>
      <c r="BI635" s="198">
        <f>IF(N635="nulová",J635,0)</f>
        <v>0</v>
      </c>
      <c r="BJ635" s="17" t="s">
        <v>78</v>
      </c>
      <c r="BK635" s="198">
        <f>ROUND(I635*H635,2)</f>
        <v>0</v>
      </c>
      <c r="BL635" s="17" t="s">
        <v>191</v>
      </c>
      <c r="BM635" s="197" t="s">
        <v>797</v>
      </c>
    </row>
    <row r="636" spans="1:47" s="2" customFormat="1" ht="11.25">
      <c r="A636" s="34"/>
      <c r="B636" s="35"/>
      <c r="C636" s="36"/>
      <c r="D636" s="199" t="s">
        <v>140</v>
      </c>
      <c r="E636" s="36"/>
      <c r="F636" s="200" t="s">
        <v>798</v>
      </c>
      <c r="G636" s="36"/>
      <c r="H636" s="36"/>
      <c r="I636" s="201"/>
      <c r="J636" s="36"/>
      <c r="K636" s="36"/>
      <c r="L636" s="39"/>
      <c r="M636" s="202"/>
      <c r="N636" s="203"/>
      <c r="O636" s="71"/>
      <c r="P636" s="71"/>
      <c r="Q636" s="71"/>
      <c r="R636" s="71"/>
      <c r="S636" s="71"/>
      <c r="T636" s="72"/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T636" s="17" t="s">
        <v>140</v>
      </c>
      <c r="AU636" s="17" t="s">
        <v>82</v>
      </c>
    </row>
    <row r="637" spans="2:51" s="13" customFormat="1" ht="11.25">
      <c r="B637" s="204"/>
      <c r="C637" s="205"/>
      <c r="D637" s="206" t="s">
        <v>142</v>
      </c>
      <c r="E637" s="207" t="s">
        <v>1</v>
      </c>
      <c r="F637" s="208" t="s">
        <v>793</v>
      </c>
      <c r="G637" s="205"/>
      <c r="H637" s="207" t="s">
        <v>1</v>
      </c>
      <c r="I637" s="209"/>
      <c r="J637" s="205"/>
      <c r="K637" s="205"/>
      <c r="L637" s="210"/>
      <c r="M637" s="211"/>
      <c r="N637" s="212"/>
      <c r="O637" s="212"/>
      <c r="P637" s="212"/>
      <c r="Q637" s="212"/>
      <c r="R637" s="212"/>
      <c r="S637" s="212"/>
      <c r="T637" s="213"/>
      <c r="AT637" s="214" t="s">
        <v>142</v>
      </c>
      <c r="AU637" s="214" t="s">
        <v>82</v>
      </c>
      <c r="AV637" s="13" t="s">
        <v>78</v>
      </c>
      <c r="AW637" s="13" t="s">
        <v>30</v>
      </c>
      <c r="AX637" s="13" t="s">
        <v>73</v>
      </c>
      <c r="AY637" s="214" t="s">
        <v>133</v>
      </c>
    </row>
    <row r="638" spans="2:51" s="14" customFormat="1" ht="11.25">
      <c r="B638" s="215"/>
      <c r="C638" s="216"/>
      <c r="D638" s="206" t="s">
        <v>142</v>
      </c>
      <c r="E638" s="217" t="s">
        <v>1</v>
      </c>
      <c r="F638" s="218" t="s">
        <v>794</v>
      </c>
      <c r="G638" s="216"/>
      <c r="H638" s="219">
        <v>172.21</v>
      </c>
      <c r="I638" s="220"/>
      <c r="J638" s="216"/>
      <c r="K638" s="216"/>
      <c r="L638" s="221"/>
      <c r="M638" s="222"/>
      <c r="N638" s="223"/>
      <c r="O638" s="223"/>
      <c r="P638" s="223"/>
      <c r="Q638" s="223"/>
      <c r="R638" s="223"/>
      <c r="S638" s="223"/>
      <c r="T638" s="224"/>
      <c r="AT638" s="225" t="s">
        <v>142</v>
      </c>
      <c r="AU638" s="225" t="s">
        <v>82</v>
      </c>
      <c r="AV638" s="14" t="s">
        <v>82</v>
      </c>
      <c r="AW638" s="14" t="s">
        <v>30</v>
      </c>
      <c r="AX638" s="14" t="s">
        <v>73</v>
      </c>
      <c r="AY638" s="225" t="s">
        <v>133</v>
      </c>
    </row>
    <row r="639" spans="2:51" s="15" customFormat="1" ht="11.25">
      <c r="B639" s="226"/>
      <c r="C639" s="227"/>
      <c r="D639" s="206" t="s">
        <v>142</v>
      </c>
      <c r="E639" s="228" t="s">
        <v>1</v>
      </c>
      <c r="F639" s="229" t="s">
        <v>144</v>
      </c>
      <c r="G639" s="227"/>
      <c r="H639" s="230">
        <v>172.21</v>
      </c>
      <c r="I639" s="231"/>
      <c r="J639" s="227"/>
      <c r="K639" s="227"/>
      <c r="L639" s="232"/>
      <c r="M639" s="233"/>
      <c r="N639" s="234"/>
      <c r="O639" s="234"/>
      <c r="P639" s="234"/>
      <c r="Q639" s="234"/>
      <c r="R639" s="234"/>
      <c r="S639" s="234"/>
      <c r="T639" s="235"/>
      <c r="AT639" s="236" t="s">
        <v>142</v>
      </c>
      <c r="AU639" s="236" t="s">
        <v>82</v>
      </c>
      <c r="AV639" s="15" t="s">
        <v>88</v>
      </c>
      <c r="AW639" s="15" t="s">
        <v>30</v>
      </c>
      <c r="AX639" s="15" t="s">
        <v>78</v>
      </c>
      <c r="AY639" s="236" t="s">
        <v>133</v>
      </c>
    </row>
    <row r="640" spans="1:65" s="2" customFormat="1" ht="33" customHeight="1">
      <c r="A640" s="34"/>
      <c r="B640" s="35"/>
      <c r="C640" s="186" t="s">
        <v>799</v>
      </c>
      <c r="D640" s="186" t="s">
        <v>135</v>
      </c>
      <c r="E640" s="187" t="s">
        <v>800</v>
      </c>
      <c r="F640" s="188" t="s">
        <v>801</v>
      </c>
      <c r="G640" s="189" t="s">
        <v>169</v>
      </c>
      <c r="H640" s="190">
        <v>172.688</v>
      </c>
      <c r="I640" s="191"/>
      <c r="J640" s="192">
        <f>ROUND(I640*H640,2)</f>
        <v>0</v>
      </c>
      <c r="K640" s="188" t="s">
        <v>139</v>
      </c>
      <c r="L640" s="39"/>
      <c r="M640" s="193" t="s">
        <v>1</v>
      </c>
      <c r="N640" s="194" t="s">
        <v>38</v>
      </c>
      <c r="O640" s="71"/>
      <c r="P640" s="195">
        <f>O640*H640</f>
        <v>0</v>
      </c>
      <c r="Q640" s="195">
        <v>0</v>
      </c>
      <c r="R640" s="195">
        <f>Q640*H640</f>
        <v>0</v>
      </c>
      <c r="S640" s="195">
        <v>0</v>
      </c>
      <c r="T640" s="196">
        <f>S640*H640</f>
        <v>0</v>
      </c>
      <c r="U640" s="34"/>
      <c r="V640" s="34"/>
      <c r="W640" s="34"/>
      <c r="X640" s="34"/>
      <c r="Y640" s="34"/>
      <c r="Z640" s="34"/>
      <c r="AA640" s="34"/>
      <c r="AB640" s="34"/>
      <c r="AC640" s="34"/>
      <c r="AD640" s="34"/>
      <c r="AE640" s="34"/>
      <c r="AR640" s="197" t="s">
        <v>191</v>
      </c>
      <c r="AT640" s="197" t="s">
        <v>135</v>
      </c>
      <c r="AU640" s="197" t="s">
        <v>82</v>
      </c>
      <c r="AY640" s="17" t="s">
        <v>133</v>
      </c>
      <c r="BE640" s="198">
        <f>IF(N640="základní",J640,0)</f>
        <v>0</v>
      </c>
      <c r="BF640" s="198">
        <f>IF(N640="snížená",J640,0)</f>
        <v>0</v>
      </c>
      <c r="BG640" s="198">
        <f>IF(N640="zákl. přenesená",J640,0)</f>
        <v>0</v>
      </c>
      <c r="BH640" s="198">
        <f>IF(N640="sníž. přenesená",J640,0)</f>
        <v>0</v>
      </c>
      <c r="BI640" s="198">
        <f>IF(N640="nulová",J640,0)</f>
        <v>0</v>
      </c>
      <c r="BJ640" s="17" t="s">
        <v>78</v>
      </c>
      <c r="BK640" s="198">
        <f>ROUND(I640*H640,2)</f>
        <v>0</v>
      </c>
      <c r="BL640" s="17" t="s">
        <v>191</v>
      </c>
      <c r="BM640" s="197" t="s">
        <v>802</v>
      </c>
    </row>
    <row r="641" spans="1:47" s="2" customFormat="1" ht="11.25">
      <c r="A641" s="34"/>
      <c r="B641" s="35"/>
      <c r="C641" s="36"/>
      <c r="D641" s="199" t="s">
        <v>140</v>
      </c>
      <c r="E641" s="36"/>
      <c r="F641" s="200" t="s">
        <v>803</v>
      </c>
      <c r="G641" s="36"/>
      <c r="H641" s="36"/>
      <c r="I641" s="201"/>
      <c r="J641" s="36"/>
      <c r="K641" s="36"/>
      <c r="L641" s="39"/>
      <c r="M641" s="202"/>
      <c r="N641" s="203"/>
      <c r="O641" s="71"/>
      <c r="P641" s="71"/>
      <c r="Q641" s="71"/>
      <c r="R641" s="71"/>
      <c r="S641" s="71"/>
      <c r="T641" s="72"/>
      <c r="U641" s="34"/>
      <c r="V641" s="34"/>
      <c r="W641" s="34"/>
      <c r="X641" s="34"/>
      <c r="Y641" s="34"/>
      <c r="Z641" s="34"/>
      <c r="AA641" s="34"/>
      <c r="AB641" s="34"/>
      <c r="AC641" s="34"/>
      <c r="AD641" s="34"/>
      <c r="AE641" s="34"/>
      <c r="AT641" s="17" t="s">
        <v>140</v>
      </c>
      <c r="AU641" s="17" t="s">
        <v>82</v>
      </c>
    </row>
    <row r="642" spans="2:51" s="13" customFormat="1" ht="11.25">
      <c r="B642" s="204"/>
      <c r="C642" s="205"/>
      <c r="D642" s="206" t="s">
        <v>142</v>
      </c>
      <c r="E642" s="207" t="s">
        <v>1</v>
      </c>
      <c r="F642" s="208" t="s">
        <v>804</v>
      </c>
      <c r="G642" s="205"/>
      <c r="H642" s="207" t="s">
        <v>1</v>
      </c>
      <c r="I642" s="209"/>
      <c r="J642" s="205"/>
      <c r="K642" s="205"/>
      <c r="L642" s="210"/>
      <c r="M642" s="211"/>
      <c r="N642" s="212"/>
      <c r="O642" s="212"/>
      <c r="P642" s="212"/>
      <c r="Q642" s="212"/>
      <c r="R642" s="212"/>
      <c r="S642" s="212"/>
      <c r="T642" s="213"/>
      <c r="AT642" s="214" t="s">
        <v>142</v>
      </c>
      <c r="AU642" s="214" t="s">
        <v>82</v>
      </c>
      <c r="AV642" s="13" t="s">
        <v>78</v>
      </c>
      <c r="AW642" s="13" t="s">
        <v>30</v>
      </c>
      <c r="AX642" s="13" t="s">
        <v>73</v>
      </c>
      <c r="AY642" s="214" t="s">
        <v>133</v>
      </c>
    </row>
    <row r="643" spans="2:51" s="14" customFormat="1" ht="11.25">
      <c r="B643" s="215"/>
      <c r="C643" s="216"/>
      <c r="D643" s="206" t="s">
        <v>142</v>
      </c>
      <c r="E643" s="217" t="s">
        <v>1</v>
      </c>
      <c r="F643" s="218" t="s">
        <v>307</v>
      </c>
      <c r="G643" s="216"/>
      <c r="H643" s="219">
        <v>0.248</v>
      </c>
      <c r="I643" s="220"/>
      <c r="J643" s="216"/>
      <c r="K643" s="216"/>
      <c r="L643" s="221"/>
      <c r="M643" s="222"/>
      <c r="N643" s="223"/>
      <c r="O643" s="223"/>
      <c r="P643" s="223"/>
      <c r="Q643" s="223"/>
      <c r="R643" s="223"/>
      <c r="S643" s="223"/>
      <c r="T643" s="224"/>
      <c r="AT643" s="225" t="s">
        <v>142</v>
      </c>
      <c r="AU643" s="225" t="s">
        <v>82</v>
      </c>
      <c r="AV643" s="14" t="s">
        <v>82</v>
      </c>
      <c r="AW643" s="14" t="s">
        <v>30</v>
      </c>
      <c r="AX643" s="14" t="s">
        <v>73</v>
      </c>
      <c r="AY643" s="225" t="s">
        <v>133</v>
      </c>
    </row>
    <row r="644" spans="2:51" s="14" customFormat="1" ht="11.25">
      <c r="B644" s="215"/>
      <c r="C644" s="216"/>
      <c r="D644" s="206" t="s">
        <v>142</v>
      </c>
      <c r="E644" s="217" t="s">
        <v>1</v>
      </c>
      <c r="F644" s="218" t="s">
        <v>805</v>
      </c>
      <c r="G644" s="216"/>
      <c r="H644" s="219">
        <v>0.23</v>
      </c>
      <c r="I644" s="220"/>
      <c r="J644" s="216"/>
      <c r="K644" s="216"/>
      <c r="L644" s="221"/>
      <c r="M644" s="222"/>
      <c r="N644" s="223"/>
      <c r="O644" s="223"/>
      <c r="P644" s="223"/>
      <c r="Q644" s="223"/>
      <c r="R644" s="223"/>
      <c r="S644" s="223"/>
      <c r="T644" s="224"/>
      <c r="AT644" s="225" t="s">
        <v>142</v>
      </c>
      <c r="AU644" s="225" t="s">
        <v>82</v>
      </c>
      <c r="AV644" s="14" t="s">
        <v>82</v>
      </c>
      <c r="AW644" s="14" t="s">
        <v>30</v>
      </c>
      <c r="AX644" s="14" t="s">
        <v>73</v>
      </c>
      <c r="AY644" s="225" t="s">
        <v>133</v>
      </c>
    </row>
    <row r="645" spans="2:51" s="13" customFormat="1" ht="22.5">
      <c r="B645" s="204"/>
      <c r="C645" s="205"/>
      <c r="D645" s="206" t="s">
        <v>142</v>
      </c>
      <c r="E645" s="207" t="s">
        <v>1</v>
      </c>
      <c r="F645" s="208" t="s">
        <v>806</v>
      </c>
      <c r="G645" s="205"/>
      <c r="H645" s="207" t="s">
        <v>1</v>
      </c>
      <c r="I645" s="209"/>
      <c r="J645" s="205"/>
      <c r="K645" s="205"/>
      <c r="L645" s="210"/>
      <c r="M645" s="211"/>
      <c r="N645" s="212"/>
      <c r="O645" s="212"/>
      <c r="P645" s="212"/>
      <c r="Q645" s="212"/>
      <c r="R645" s="212"/>
      <c r="S645" s="212"/>
      <c r="T645" s="213"/>
      <c r="AT645" s="214" t="s">
        <v>142</v>
      </c>
      <c r="AU645" s="214" t="s">
        <v>82</v>
      </c>
      <c r="AV645" s="13" t="s">
        <v>78</v>
      </c>
      <c r="AW645" s="13" t="s">
        <v>30</v>
      </c>
      <c r="AX645" s="13" t="s">
        <v>73</v>
      </c>
      <c r="AY645" s="214" t="s">
        <v>133</v>
      </c>
    </row>
    <row r="646" spans="2:51" s="13" customFormat="1" ht="11.25">
      <c r="B646" s="204"/>
      <c r="C646" s="205"/>
      <c r="D646" s="206" t="s">
        <v>142</v>
      </c>
      <c r="E646" s="207" t="s">
        <v>1</v>
      </c>
      <c r="F646" s="208" t="s">
        <v>793</v>
      </c>
      <c r="G646" s="205"/>
      <c r="H646" s="207" t="s">
        <v>1</v>
      </c>
      <c r="I646" s="209"/>
      <c r="J646" s="205"/>
      <c r="K646" s="205"/>
      <c r="L646" s="210"/>
      <c r="M646" s="211"/>
      <c r="N646" s="212"/>
      <c r="O646" s="212"/>
      <c r="P646" s="212"/>
      <c r="Q646" s="212"/>
      <c r="R646" s="212"/>
      <c r="S646" s="212"/>
      <c r="T646" s="213"/>
      <c r="AT646" s="214" t="s">
        <v>142</v>
      </c>
      <c r="AU646" s="214" t="s">
        <v>82</v>
      </c>
      <c r="AV646" s="13" t="s">
        <v>78</v>
      </c>
      <c r="AW646" s="13" t="s">
        <v>30</v>
      </c>
      <c r="AX646" s="13" t="s">
        <v>73</v>
      </c>
      <c r="AY646" s="214" t="s">
        <v>133</v>
      </c>
    </row>
    <row r="647" spans="2:51" s="14" customFormat="1" ht="11.25">
      <c r="B647" s="215"/>
      <c r="C647" s="216"/>
      <c r="D647" s="206" t="s">
        <v>142</v>
      </c>
      <c r="E647" s="217" t="s">
        <v>1</v>
      </c>
      <c r="F647" s="218" t="s">
        <v>794</v>
      </c>
      <c r="G647" s="216"/>
      <c r="H647" s="219">
        <v>172.21</v>
      </c>
      <c r="I647" s="220"/>
      <c r="J647" s="216"/>
      <c r="K647" s="216"/>
      <c r="L647" s="221"/>
      <c r="M647" s="222"/>
      <c r="N647" s="223"/>
      <c r="O647" s="223"/>
      <c r="P647" s="223"/>
      <c r="Q647" s="223"/>
      <c r="R647" s="223"/>
      <c r="S647" s="223"/>
      <c r="T647" s="224"/>
      <c r="AT647" s="225" t="s">
        <v>142</v>
      </c>
      <c r="AU647" s="225" t="s">
        <v>82</v>
      </c>
      <c r="AV647" s="14" t="s">
        <v>82</v>
      </c>
      <c r="AW647" s="14" t="s">
        <v>30</v>
      </c>
      <c r="AX647" s="14" t="s">
        <v>73</v>
      </c>
      <c r="AY647" s="225" t="s">
        <v>133</v>
      </c>
    </row>
    <row r="648" spans="2:51" s="15" customFormat="1" ht="11.25">
      <c r="B648" s="226"/>
      <c r="C648" s="227"/>
      <c r="D648" s="206" t="s">
        <v>142</v>
      </c>
      <c r="E648" s="228" t="s">
        <v>1</v>
      </c>
      <c r="F648" s="229" t="s">
        <v>144</v>
      </c>
      <c r="G648" s="227"/>
      <c r="H648" s="230">
        <v>172.68800000000002</v>
      </c>
      <c r="I648" s="231"/>
      <c r="J648" s="227"/>
      <c r="K648" s="227"/>
      <c r="L648" s="232"/>
      <c r="M648" s="233"/>
      <c r="N648" s="234"/>
      <c r="O648" s="234"/>
      <c r="P648" s="234"/>
      <c r="Q648" s="234"/>
      <c r="R648" s="234"/>
      <c r="S648" s="234"/>
      <c r="T648" s="235"/>
      <c r="AT648" s="236" t="s">
        <v>142</v>
      </c>
      <c r="AU648" s="236" t="s">
        <v>82</v>
      </c>
      <c r="AV648" s="15" t="s">
        <v>88</v>
      </c>
      <c r="AW648" s="15" t="s">
        <v>30</v>
      </c>
      <c r="AX648" s="15" t="s">
        <v>78</v>
      </c>
      <c r="AY648" s="236" t="s">
        <v>133</v>
      </c>
    </row>
    <row r="649" spans="1:65" s="2" customFormat="1" ht="44.25" customHeight="1">
      <c r="A649" s="34"/>
      <c r="B649" s="35"/>
      <c r="C649" s="186" t="s">
        <v>494</v>
      </c>
      <c r="D649" s="186" t="s">
        <v>135</v>
      </c>
      <c r="E649" s="187" t="s">
        <v>807</v>
      </c>
      <c r="F649" s="188" t="s">
        <v>808</v>
      </c>
      <c r="G649" s="189" t="s">
        <v>138</v>
      </c>
      <c r="H649" s="190">
        <v>1</v>
      </c>
      <c r="I649" s="191"/>
      <c r="J649" s="192">
        <f>ROUND(I649*H649,2)</f>
        <v>0</v>
      </c>
      <c r="K649" s="188" t="s">
        <v>139</v>
      </c>
      <c r="L649" s="39"/>
      <c r="M649" s="193" t="s">
        <v>1</v>
      </c>
      <c r="N649" s="194" t="s">
        <v>38</v>
      </c>
      <c r="O649" s="71"/>
      <c r="P649" s="195">
        <f>O649*H649</f>
        <v>0</v>
      </c>
      <c r="Q649" s="195">
        <v>0</v>
      </c>
      <c r="R649" s="195">
        <f>Q649*H649</f>
        <v>0</v>
      </c>
      <c r="S649" s="195">
        <v>0</v>
      </c>
      <c r="T649" s="196">
        <f>S649*H649</f>
        <v>0</v>
      </c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4"/>
      <c r="AR649" s="197" t="s">
        <v>191</v>
      </c>
      <c r="AT649" s="197" t="s">
        <v>135</v>
      </c>
      <c r="AU649" s="197" t="s">
        <v>82</v>
      </c>
      <c r="AY649" s="17" t="s">
        <v>133</v>
      </c>
      <c r="BE649" s="198">
        <f>IF(N649="základní",J649,0)</f>
        <v>0</v>
      </c>
      <c r="BF649" s="198">
        <f>IF(N649="snížená",J649,0)</f>
        <v>0</v>
      </c>
      <c r="BG649" s="198">
        <f>IF(N649="zákl. přenesená",J649,0)</f>
        <v>0</v>
      </c>
      <c r="BH649" s="198">
        <f>IF(N649="sníž. přenesená",J649,0)</f>
        <v>0</v>
      </c>
      <c r="BI649" s="198">
        <f>IF(N649="nulová",J649,0)</f>
        <v>0</v>
      </c>
      <c r="BJ649" s="17" t="s">
        <v>78</v>
      </c>
      <c r="BK649" s="198">
        <f>ROUND(I649*H649,2)</f>
        <v>0</v>
      </c>
      <c r="BL649" s="17" t="s">
        <v>191</v>
      </c>
      <c r="BM649" s="197" t="s">
        <v>809</v>
      </c>
    </row>
    <row r="650" spans="1:47" s="2" customFormat="1" ht="11.25">
      <c r="A650" s="34"/>
      <c r="B650" s="35"/>
      <c r="C650" s="36"/>
      <c r="D650" s="199" t="s">
        <v>140</v>
      </c>
      <c r="E650" s="36"/>
      <c r="F650" s="200" t="s">
        <v>810</v>
      </c>
      <c r="G650" s="36"/>
      <c r="H650" s="36"/>
      <c r="I650" s="201"/>
      <c r="J650" s="36"/>
      <c r="K650" s="36"/>
      <c r="L650" s="39"/>
      <c r="M650" s="202"/>
      <c r="N650" s="203"/>
      <c r="O650" s="71"/>
      <c r="P650" s="71"/>
      <c r="Q650" s="71"/>
      <c r="R650" s="71"/>
      <c r="S650" s="71"/>
      <c r="T650" s="72"/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T650" s="17" t="s">
        <v>140</v>
      </c>
      <c r="AU650" s="17" t="s">
        <v>82</v>
      </c>
    </row>
    <row r="651" spans="2:51" s="13" customFormat="1" ht="22.5">
      <c r="B651" s="204"/>
      <c r="C651" s="205"/>
      <c r="D651" s="206" t="s">
        <v>142</v>
      </c>
      <c r="E651" s="207" t="s">
        <v>1</v>
      </c>
      <c r="F651" s="208" t="s">
        <v>811</v>
      </c>
      <c r="G651" s="205"/>
      <c r="H651" s="207" t="s">
        <v>1</v>
      </c>
      <c r="I651" s="209"/>
      <c r="J651" s="205"/>
      <c r="K651" s="205"/>
      <c r="L651" s="210"/>
      <c r="M651" s="211"/>
      <c r="N651" s="212"/>
      <c r="O651" s="212"/>
      <c r="P651" s="212"/>
      <c r="Q651" s="212"/>
      <c r="R651" s="212"/>
      <c r="S651" s="212"/>
      <c r="T651" s="213"/>
      <c r="AT651" s="214" t="s">
        <v>142</v>
      </c>
      <c r="AU651" s="214" t="s">
        <v>82</v>
      </c>
      <c r="AV651" s="13" t="s">
        <v>78</v>
      </c>
      <c r="AW651" s="13" t="s">
        <v>30</v>
      </c>
      <c r="AX651" s="13" t="s">
        <v>73</v>
      </c>
      <c r="AY651" s="214" t="s">
        <v>133</v>
      </c>
    </row>
    <row r="652" spans="2:51" s="14" customFormat="1" ht="11.25">
      <c r="B652" s="215"/>
      <c r="C652" s="216"/>
      <c r="D652" s="206" t="s">
        <v>142</v>
      </c>
      <c r="E652" s="217" t="s">
        <v>1</v>
      </c>
      <c r="F652" s="218" t="s">
        <v>78</v>
      </c>
      <c r="G652" s="216"/>
      <c r="H652" s="219">
        <v>1</v>
      </c>
      <c r="I652" s="220"/>
      <c r="J652" s="216"/>
      <c r="K652" s="216"/>
      <c r="L652" s="221"/>
      <c r="M652" s="222"/>
      <c r="N652" s="223"/>
      <c r="O652" s="223"/>
      <c r="P652" s="223"/>
      <c r="Q652" s="223"/>
      <c r="R652" s="223"/>
      <c r="S652" s="223"/>
      <c r="T652" s="224"/>
      <c r="AT652" s="225" t="s">
        <v>142</v>
      </c>
      <c r="AU652" s="225" t="s">
        <v>82</v>
      </c>
      <c r="AV652" s="14" t="s">
        <v>82</v>
      </c>
      <c r="AW652" s="14" t="s">
        <v>30</v>
      </c>
      <c r="AX652" s="14" t="s">
        <v>73</v>
      </c>
      <c r="AY652" s="225" t="s">
        <v>133</v>
      </c>
    </row>
    <row r="653" spans="2:51" s="15" customFormat="1" ht="11.25">
      <c r="B653" s="226"/>
      <c r="C653" s="227"/>
      <c r="D653" s="206" t="s">
        <v>142</v>
      </c>
      <c r="E653" s="228" t="s">
        <v>1</v>
      </c>
      <c r="F653" s="229" t="s">
        <v>144</v>
      </c>
      <c r="G653" s="227"/>
      <c r="H653" s="230">
        <v>1</v>
      </c>
      <c r="I653" s="231"/>
      <c r="J653" s="227"/>
      <c r="K653" s="227"/>
      <c r="L653" s="232"/>
      <c r="M653" s="233"/>
      <c r="N653" s="234"/>
      <c r="O653" s="234"/>
      <c r="P653" s="234"/>
      <c r="Q653" s="234"/>
      <c r="R653" s="234"/>
      <c r="S653" s="234"/>
      <c r="T653" s="235"/>
      <c r="AT653" s="236" t="s">
        <v>142</v>
      </c>
      <c r="AU653" s="236" t="s">
        <v>82</v>
      </c>
      <c r="AV653" s="15" t="s">
        <v>88</v>
      </c>
      <c r="AW653" s="15" t="s">
        <v>30</v>
      </c>
      <c r="AX653" s="15" t="s">
        <v>78</v>
      </c>
      <c r="AY653" s="236" t="s">
        <v>133</v>
      </c>
    </row>
    <row r="654" spans="1:65" s="2" customFormat="1" ht="16.5" customHeight="1">
      <c r="A654" s="34"/>
      <c r="B654" s="35"/>
      <c r="C654" s="237" t="s">
        <v>812</v>
      </c>
      <c r="D654" s="237" t="s">
        <v>242</v>
      </c>
      <c r="E654" s="238" t="s">
        <v>813</v>
      </c>
      <c r="F654" s="239" t="s">
        <v>814</v>
      </c>
      <c r="G654" s="240" t="s">
        <v>169</v>
      </c>
      <c r="H654" s="241">
        <v>0.825</v>
      </c>
      <c r="I654" s="242"/>
      <c r="J654" s="243">
        <f>ROUND(I654*H654,2)</f>
        <v>0</v>
      </c>
      <c r="K654" s="239" t="s">
        <v>139</v>
      </c>
      <c r="L654" s="244"/>
      <c r="M654" s="245" t="s">
        <v>1</v>
      </c>
      <c r="N654" s="246" t="s">
        <v>38</v>
      </c>
      <c r="O654" s="71"/>
      <c r="P654" s="195">
        <f>O654*H654</f>
        <v>0</v>
      </c>
      <c r="Q654" s="195">
        <v>0</v>
      </c>
      <c r="R654" s="195">
        <f>Q654*H654</f>
        <v>0</v>
      </c>
      <c r="S654" s="195">
        <v>0</v>
      </c>
      <c r="T654" s="196">
        <f>S654*H654</f>
        <v>0</v>
      </c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  <c r="AR654" s="197" t="s">
        <v>245</v>
      </c>
      <c r="AT654" s="197" t="s">
        <v>242</v>
      </c>
      <c r="AU654" s="197" t="s">
        <v>82</v>
      </c>
      <c r="AY654" s="17" t="s">
        <v>133</v>
      </c>
      <c r="BE654" s="198">
        <f>IF(N654="základní",J654,0)</f>
        <v>0</v>
      </c>
      <c r="BF654" s="198">
        <f>IF(N654="snížená",J654,0)</f>
        <v>0</v>
      </c>
      <c r="BG654" s="198">
        <f>IF(N654="zákl. přenesená",J654,0)</f>
        <v>0</v>
      </c>
      <c r="BH654" s="198">
        <f>IF(N654="sníž. přenesená",J654,0)</f>
        <v>0</v>
      </c>
      <c r="BI654" s="198">
        <f>IF(N654="nulová",J654,0)</f>
        <v>0</v>
      </c>
      <c r="BJ654" s="17" t="s">
        <v>78</v>
      </c>
      <c r="BK654" s="198">
        <f>ROUND(I654*H654,2)</f>
        <v>0</v>
      </c>
      <c r="BL654" s="17" t="s">
        <v>191</v>
      </c>
      <c r="BM654" s="197" t="s">
        <v>815</v>
      </c>
    </row>
    <row r="655" spans="2:51" s="14" customFormat="1" ht="11.25">
      <c r="B655" s="215"/>
      <c r="C655" s="216"/>
      <c r="D655" s="206" t="s">
        <v>142</v>
      </c>
      <c r="E655" s="217" t="s">
        <v>1</v>
      </c>
      <c r="F655" s="218" t="s">
        <v>816</v>
      </c>
      <c r="G655" s="216"/>
      <c r="H655" s="219">
        <v>0.75</v>
      </c>
      <c r="I655" s="220"/>
      <c r="J655" s="216"/>
      <c r="K655" s="216"/>
      <c r="L655" s="221"/>
      <c r="M655" s="222"/>
      <c r="N655" s="223"/>
      <c r="O655" s="223"/>
      <c r="P655" s="223"/>
      <c r="Q655" s="223"/>
      <c r="R655" s="223"/>
      <c r="S655" s="223"/>
      <c r="T655" s="224"/>
      <c r="AT655" s="225" t="s">
        <v>142</v>
      </c>
      <c r="AU655" s="225" t="s">
        <v>82</v>
      </c>
      <c r="AV655" s="14" t="s">
        <v>82</v>
      </c>
      <c r="AW655" s="14" t="s">
        <v>30</v>
      </c>
      <c r="AX655" s="14" t="s">
        <v>73</v>
      </c>
      <c r="AY655" s="225" t="s">
        <v>133</v>
      </c>
    </row>
    <row r="656" spans="2:51" s="15" customFormat="1" ht="11.25">
      <c r="B656" s="226"/>
      <c r="C656" s="227"/>
      <c r="D656" s="206" t="s">
        <v>142</v>
      </c>
      <c r="E656" s="228" t="s">
        <v>1</v>
      </c>
      <c r="F656" s="229" t="s">
        <v>144</v>
      </c>
      <c r="G656" s="227"/>
      <c r="H656" s="230">
        <v>0.75</v>
      </c>
      <c r="I656" s="231"/>
      <c r="J656" s="227"/>
      <c r="K656" s="227"/>
      <c r="L656" s="232"/>
      <c r="M656" s="233"/>
      <c r="N656" s="234"/>
      <c r="O656" s="234"/>
      <c r="P656" s="234"/>
      <c r="Q656" s="234"/>
      <c r="R656" s="234"/>
      <c r="S656" s="234"/>
      <c r="T656" s="235"/>
      <c r="AT656" s="236" t="s">
        <v>142</v>
      </c>
      <c r="AU656" s="236" t="s">
        <v>82</v>
      </c>
      <c r="AV656" s="15" t="s">
        <v>88</v>
      </c>
      <c r="AW656" s="15" t="s">
        <v>30</v>
      </c>
      <c r="AX656" s="15" t="s">
        <v>73</v>
      </c>
      <c r="AY656" s="236" t="s">
        <v>133</v>
      </c>
    </row>
    <row r="657" spans="2:51" s="14" customFormat="1" ht="11.25">
      <c r="B657" s="215"/>
      <c r="C657" s="216"/>
      <c r="D657" s="206" t="s">
        <v>142</v>
      </c>
      <c r="E657" s="217" t="s">
        <v>1</v>
      </c>
      <c r="F657" s="218" t="s">
        <v>817</v>
      </c>
      <c r="G657" s="216"/>
      <c r="H657" s="219">
        <v>0.825</v>
      </c>
      <c r="I657" s="220"/>
      <c r="J657" s="216"/>
      <c r="K657" s="216"/>
      <c r="L657" s="221"/>
      <c r="M657" s="222"/>
      <c r="N657" s="223"/>
      <c r="O657" s="223"/>
      <c r="P657" s="223"/>
      <c r="Q657" s="223"/>
      <c r="R657" s="223"/>
      <c r="S657" s="223"/>
      <c r="T657" s="224"/>
      <c r="AT657" s="225" t="s">
        <v>142</v>
      </c>
      <c r="AU657" s="225" t="s">
        <v>82</v>
      </c>
      <c r="AV657" s="14" t="s">
        <v>82</v>
      </c>
      <c r="AW657" s="14" t="s">
        <v>30</v>
      </c>
      <c r="AX657" s="14" t="s">
        <v>73</v>
      </c>
      <c r="AY657" s="225" t="s">
        <v>133</v>
      </c>
    </row>
    <row r="658" spans="2:51" s="15" customFormat="1" ht="11.25">
      <c r="B658" s="226"/>
      <c r="C658" s="227"/>
      <c r="D658" s="206" t="s">
        <v>142</v>
      </c>
      <c r="E658" s="228" t="s">
        <v>1</v>
      </c>
      <c r="F658" s="229" t="s">
        <v>144</v>
      </c>
      <c r="G658" s="227"/>
      <c r="H658" s="230">
        <v>0.825</v>
      </c>
      <c r="I658" s="231"/>
      <c r="J658" s="227"/>
      <c r="K658" s="227"/>
      <c r="L658" s="232"/>
      <c r="M658" s="233"/>
      <c r="N658" s="234"/>
      <c r="O658" s="234"/>
      <c r="P658" s="234"/>
      <c r="Q658" s="234"/>
      <c r="R658" s="234"/>
      <c r="S658" s="234"/>
      <c r="T658" s="235"/>
      <c r="AT658" s="236" t="s">
        <v>142</v>
      </c>
      <c r="AU658" s="236" t="s">
        <v>82</v>
      </c>
      <c r="AV658" s="15" t="s">
        <v>88</v>
      </c>
      <c r="AW658" s="15" t="s">
        <v>30</v>
      </c>
      <c r="AX658" s="15" t="s">
        <v>78</v>
      </c>
      <c r="AY658" s="236" t="s">
        <v>133</v>
      </c>
    </row>
    <row r="659" spans="1:65" s="2" customFormat="1" ht="21.75" customHeight="1">
      <c r="A659" s="34"/>
      <c r="B659" s="35"/>
      <c r="C659" s="186" t="s">
        <v>503</v>
      </c>
      <c r="D659" s="186" t="s">
        <v>135</v>
      </c>
      <c r="E659" s="187" t="s">
        <v>818</v>
      </c>
      <c r="F659" s="188" t="s">
        <v>819</v>
      </c>
      <c r="G659" s="189" t="s">
        <v>190</v>
      </c>
      <c r="H659" s="190">
        <v>5</v>
      </c>
      <c r="I659" s="191"/>
      <c r="J659" s="192">
        <f>ROUND(I659*H659,2)</f>
        <v>0</v>
      </c>
      <c r="K659" s="188" t="s">
        <v>139</v>
      </c>
      <c r="L659" s="39"/>
      <c r="M659" s="193" t="s">
        <v>1</v>
      </c>
      <c r="N659" s="194" t="s">
        <v>38</v>
      </c>
      <c r="O659" s="71"/>
      <c r="P659" s="195">
        <f>O659*H659</f>
        <v>0</v>
      </c>
      <c r="Q659" s="195">
        <v>0</v>
      </c>
      <c r="R659" s="195">
        <f>Q659*H659</f>
        <v>0</v>
      </c>
      <c r="S659" s="195">
        <v>0</v>
      </c>
      <c r="T659" s="196">
        <f>S659*H659</f>
        <v>0</v>
      </c>
      <c r="U659" s="34"/>
      <c r="V659" s="34"/>
      <c r="W659" s="34"/>
      <c r="X659" s="34"/>
      <c r="Y659" s="34"/>
      <c r="Z659" s="34"/>
      <c r="AA659" s="34"/>
      <c r="AB659" s="34"/>
      <c r="AC659" s="34"/>
      <c r="AD659" s="34"/>
      <c r="AE659" s="34"/>
      <c r="AR659" s="197" t="s">
        <v>191</v>
      </c>
      <c r="AT659" s="197" t="s">
        <v>135</v>
      </c>
      <c r="AU659" s="197" t="s">
        <v>82</v>
      </c>
      <c r="AY659" s="17" t="s">
        <v>133</v>
      </c>
      <c r="BE659" s="198">
        <f>IF(N659="základní",J659,0)</f>
        <v>0</v>
      </c>
      <c r="BF659" s="198">
        <f>IF(N659="snížená",J659,0)</f>
        <v>0</v>
      </c>
      <c r="BG659" s="198">
        <f>IF(N659="zákl. přenesená",J659,0)</f>
        <v>0</v>
      </c>
      <c r="BH659" s="198">
        <f>IF(N659="sníž. přenesená",J659,0)</f>
        <v>0</v>
      </c>
      <c r="BI659" s="198">
        <f>IF(N659="nulová",J659,0)</f>
        <v>0</v>
      </c>
      <c r="BJ659" s="17" t="s">
        <v>78</v>
      </c>
      <c r="BK659" s="198">
        <f>ROUND(I659*H659,2)</f>
        <v>0</v>
      </c>
      <c r="BL659" s="17" t="s">
        <v>191</v>
      </c>
      <c r="BM659" s="197" t="s">
        <v>820</v>
      </c>
    </row>
    <row r="660" spans="1:47" s="2" customFormat="1" ht="11.25">
      <c r="A660" s="34"/>
      <c r="B660" s="35"/>
      <c r="C660" s="36"/>
      <c r="D660" s="199" t="s">
        <v>140</v>
      </c>
      <c r="E660" s="36"/>
      <c r="F660" s="200" t="s">
        <v>821</v>
      </c>
      <c r="G660" s="36"/>
      <c r="H660" s="36"/>
      <c r="I660" s="201"/>
      <c r="J660" s="36"/>
      <c r="K660" s="36"/>
      <c r="L660" s="39"/>
      <c r="M660" s="202"/>
      <c r="N660" s="203"/>
      <c r="O660" s="71"/>
      <c r="P660" s="71"/>
      <c r="Q660" s="71"/>
      <c r="R660" s="71"/>
      <c r="S660" s="71"/>
      <c r="T660" s="72"/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34"/>
      <c r="AT660" s="17" t="s">
        <v>140</v>
      </c>
      <c r="AU660" s="17" t="s">
        <v>82</v>
      </c>
    </row>
    <row r="661" spans="2:51" s="13" customFormat="1" ht="11.25">
      <c r="B661" s="204"/>
      <c r="C661" s="205"/>
      <c r="D661" s="206" t="s">
        <v>142</v>
      </c>
      <c r="E661" s="207" t="s">
        <v>1</v>
      </c>
      <c r="F661" s="208" t="s">
        <v>822</v>
      </c>
      <c r="G661" s="205"/>
      <c r="H661" s="207" t="s">
        <v>1</v>
      </c>
      <c r="I661" s="209"/>
      <c r="J661" s="205"/>
      <c r="K661" s="205"/>
      <c r="L661" s="210"/>
      <c r="M661" s="211"/>
      <c r="N661" s="212"/>
      <c r="O661" s="212"/>
      <c r="P661" s="212"/>
      <c r="Q661" s="212"/>
      <c r="R661" s="212"/>
      <c r="S661" s="212"/>
      <c r="T661" s="213"/>
      <c r="AT661" s="214" t="s">
        <v>142</v>
      </c>
      <c r="AU661" s="214" t="s">
        <v>82</v>
      </c>
      <c r="AV661" s="13" t="s">
        <v>78</v>
      </c>
      <c r="AW661" s="13" t="s">
        <v>30</v>
      </c>
      <c r="AX661" s="13" t="s">
        <v>73</v>
      </c>
      <c r="AY661" s="214" t="s">
        <v>133</v>
      </c>
    </row>
    <row r="662" spans="2:51" s="14" customFormat="1" ht="11.25">
      <c r="B662" s="215"/>
      <c r="C662" s="216"/>
      <c r="D662" s="206" t="s">
        <v>142</v>
      </c>
      <c r="E662" s="217" t="s">
        <v>1</v>
      </c>
      <c r="F662" s="218" t="s">
        <v>159</v>
      </c>
      <c r="G662" s="216"/>
      <c r="H662" s="219">
        <v>5</v>
      </c>
      <c r="I662" s="220"/>
      <c r="J662" s="216"/>
      <c r="K662" s="216"/>
      <c r="L662" s="221"/>
      <c r="M662" s="222"/>
      <c r="N662" s="223"/>
      <c r="O662" s="223"/>
      <c r="P662" s="223"/>
      <c r="Q662" s="223"/>
      <c r="R662" s="223"/>
      <c r="S662" s="223"/>
      <c r="T662" s="224"/>
      <c r="AT662" s="225" t="s">
        <v>142</v>
      </c>
      <c r="AU662" s="225" t="s">
        <v>82</v>
      </c>
      <c r="AV662" s="14" t="s">
        <v>82</v>
      </c>
      <c r="AW662" s="14" t="s">
        <v>30</v>
      </c>
      <c r="AX662" s="14" t="s">
        <v>73</v>
      </c>
      <c r="AY662" s="225" t="s">
        <v>133</v>
      </c>
    </row>
    <row r="663" spans="2:51" s="15" customFormat="1" ht="11.25">
      <c r="B663" s="226"/>
      <c r="C663" s="227"/>
      <c r="D663" s="206" t="s">
        <v>142</v>
      </c>
      <c r="E663" s="228" t="s">
        <v>1</v>
      </c>
      <c r="F663" s="229" t="s">
        <v>144</v>
      </c>
      <c r="G663" s="227"/>
      <c r="H663" s="230">
        <v>5</v>
      </c>
      <c r="I663" s="231"/>
      <c r="J663" s="227"/>
      <c r="K663" s="227"/>
      <c r="L663" s="232"/>
      <c r="M663" s="233"/>
      <c r="N663" s="234"/>
      <c r="O663" s="234"/>
      <c r="P663" s="234"/>
      <c r="Q663" s="234"/>
      <c r="R663" s="234"/>
      <c r="S663" s="234"/>
      <c r="T663" s="235"/>
      <c r="AT663" s="236" t="s">
        <v>142</v>
      </c>
      <c r="AU663" s="236" t="s">
        <v>82</v>
      </c>
      <c r="AV663" s="15" t="s">
        <v>88</v>
      </c>
      <c r="AW663" s="15" t="s">
        <v>30</v>
      </c>
      <c r="AX663" s="15" t="s">
        <v>78</v>
      </c>
      <c r="AY663" s="236" t="s">
        <v>133</v>
      </c>
    </row>
    <row r="664" spans="1:65" s="2" customFormat="1" ht="16.5" customHeight="1">
      <c r="A664" s="34"/>
      <c r="B664" s="35"/>
      <c r="C664" s="237" t="s">
        <v>823</v>
      </c>
      <c r="D664" s="237" t="s">
        <v>242</v>
      </c>
      <c r="E664" s="238" t="s">
        <v>824</v>
      </c>
      <c r="F664" s="239" t="s">
        <v>825</v>
      </c>
      <c r="G664" s="240" t="s">
        <v>190</v>
      </c>
      <c r="H664" s="241">
        <v>5.5</v>
      </c>
      <c r="I664" s="242"/>
      <c r="J664" s="243">
        <f>ROUND(I664*H664,2)</f>
        <v>0</v>
      </c>
      <c r="K664" s="239" t="s">
        <v>139</v>
      </c>
      <c r="L664" s="244"/>
      <c r="M664" s="245" t="s">
        <v>1</v>
      </c>
      <c r="N664" s="246" t="s">
        <v>38</v>
      </c>
      <c r="O664" s="71"/>
      <c r="P664" s="195">
        <f>O664*H664</f>
        <v>0</v>
      </c>
      <c r="Q664" s="195">
        <v>0</v>
      </c>
      <c r="R664" s="195">
        <f>Q664*H664</f>
        <v>0</v>
      </c>
      <c r="S664" s="195">
        <v>0</v>
      </c>
      <c r="T664" s="196">
        <f>S664*H664</f>
        <v>0</v>
      </c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34"/>
      <c r="AR664" s="197" t="s">
        <v>245</v>
      </c>
      <c r="AT664" s="197" t="s">
        <v>242</v>
      </c>
      <c r="AU664" s="197" t="s">
        <v>82</v>
      </c>
      <c r="AY664" s="17" t="s">
        <v>133</v>
      </c>
      <c r="BE664" s="198">
        <f>IF(N664="základní",J664,0)</f>
        <v>0</v>
      </c>
      <c r="BF664" s="198">
        <f>IF(N664="snížená",J664,0)</f>
        <v>0</v>
      </c>
      <c r="BG664" s="198">
        <f>IF(N664="zákl. přenesená",J664,0)</f>
        <v>0</v>
      </c>
      <c r="BH664" s="198">
        <f>IF(N664="sníž. přenesená",J664,0)</f>
        <v>0</v>
      </c>
      <c r="BI664" s="198">
        <f>IF(N664="nulová",J664,0)</f>
        <v>0</v>
      </c>
      <c r="BJ664" s="17" t="s">
        <v>78</v>
      </c>
      <c r="BK664" s="198">
        <f>ROUND(I664*H664,2)</f>
        <v>0</v>
      </c>
      <c r="BL664" s="17" t="s">
        <v>191</v>
      </c>
      <c r="BM664" s="197" t="s">
        <v>826</v>
      </c>
    </row>
    <row r="665" spans="2:51" s="14" customFormat="1" ht="11.25">
      <c r="B665" s="215"/>
      <c r="C665" s="216"/>
      <c r="D665" s="206" t="s">
        <v>142</v>
      </c>
      <c r="E665" s="217" t="s">
        <v>1</v>
      </c>
      <c r="F665" s="218" t="s">
        <v>827</v>
      </c>
      <c r="G665" s="216"/>
      <c r="H665" s="219">
        <v>5.5</v>
      </c>
      <c r="I665" s="220"/>
      <c r="J665" s="216"/>
      <c r="K665" s="216"/>
      <c r="L665" s="221"/>
      <c r="M665" s="222"/>
      <c r="N665" s="223"/>
      <c r="O665" s="223"/>
      <c r="P665" s="223"/>
      <c r="Q665" s="223"/>
      <c r="R665" s="223"/>
      <c r="S665" s="223"/>
      <c r="T665" s="224"/>
      <c r="AT665" s="225" t="s">
        <v>142</v>
      </c>
      <c r="AU665" s="225" t="s">
        <v>82</v>
      </c>
      <c r="AV665" s="14" t="s">
        <v>82</v>
      </c>
      <c r="AW665" s="14" t="s">
        <v>30</v>
      </c>
      <c r="AX665" s="14" t="s">
        <v>73</v>
      </c>
      <c r="AY665" s="225" t="s">
        <v>133</v>
      </c>
    </row>
    <row r="666" spans="2:51" s="15" customFormat="1" ht="11.25">
      <c r="B666" s="226"/>
      <c r="C666" s="227"/>
      <c r="D666" s="206" t="s">
        <v>142</v>
      </c>
      <c r="E666" s="228" t="s">
        <v>1</v>
      </c>
      <c r="F666" s="229" t="s">
        <v>144</v>
      </c>
      <c r="G666" s="227"/>
      <c r="H666" s="230">
        <v>5.5</v>
      </c>
      <c r="I666" s="231"/>
      <c r="J666" s="227"/>
      <c r="K666" s="227"/>
      <c r="L666" s="232"/>
      <c r="M666" s="233"/>
      <c r="N666" s="234"/>
      <c r="O666" s="234"/>
      <c r="P666" s="234"/>
      <c r="Q666" s="234"/>
      <c r="R666" s="234"/>
      <c r="S666" s="234"/>
      <c r="T666" s="235"/>
      <c r="AT666" s="236" t="s">
        <v>142</v>
      </c>
      <c r="AU666" s="236" t="s">
        <v>82</v>
      </c>
      <c r="AV666" s="15" t="s">
        <v>88</v>
      </c>
      <c r="AW666" s="15" t="s">
        <v>30</v>
      </c>
      <c r="AX666" s="15" t="s">
        <v>78</v>
      </c>
      <c r="AY666" s="236" t="s">
        <v>133</v>
      </c>
    </row>
    <row r="667" spans="1:65" s="2" customFormat="1" ht="24.2" customHeight="1">
      <c r="A667" s="34"/>
      <c r="B667" s="35"/>
      <c r="C667" s="186" t="s">
        <v>511</v>
      </c>
      <c r="D667" s="186" t="s">
        <v>135</v>
      </c>
      <c r="E667" s="187" t="s">
        <v>828</v>
      </c>
      <c r="F667" s="188" t="s">
        <v>829</v>
      </c>
      <c r="G667" s="189" t="s">
        <v>169</v>
      </c>
      <c r="H667" s="190">
        <v>172.21</v>
      </c>
      <c r="I667" s="191"/>
      <c r="J667" s="192">
        <f>ROUND(I667*H667,2)</f>
        <v>0</v>
      </c>
      <c r="K667" s="188" t="s">
        <v>139</v>
      </c>
      <c r="L667" s="39"/>
      <c r="M667" s="193" t="s">
        <v>1</v>
      </c>
      <c r="N667" s="194" t="s">
        <v>38</v>
      </c>
      <c r="O667" s="71"/>
      <c r="P667" s="195">
        <f>O667*H667</f>
        <v>0</v>
      </c>
      <c r="Q667" s="195">
        <v>0</v>
      </c>
      <c r="R667" s="195">
        <f>Q667*H667</f>
        <v>0</v>
      </c>
      <c r="S667" s="195">
        <v>0</v>
      </c>
      <c r="T667" s="196">
        <f>S667*H667</f>
        <v>0</v>
      </c>
      <c r="U667" s="34"/>
      <c r="V667" s="34"/>
      <c r="W667" s="34"/>
      <c r="X667" s="34"/>
      <c r="Y667" s="34"/>
      <c r="Z667" s="34"/>
      <c r="AA667" s="34"/>
      <c r="AB667" s="34"/>
      <c r="AC667" s="34"/>
      <c r="AD667" s="34"/>
      <c r="AE667" s="34"/>
      <c r="AR667" s="197" t="s">
        <v>191</v>
      </c>
      <c r="AT667" s="197" t="s">
        <v>135</v>
      </c>
      <c r="AU667" s="197" t="s">
        <v>82</v>
      </c>
      <c r="AY667" s="17" t="s">
        <v>133</v>
      </c>
      <c r="BE667" s="198">
        <f>IF(N667="základní",J667,0)</f>
        <v>0</v>
      </c>
      <c r="BF667" s="198">
        <f>IF(N667="snížená",J667,0)</f>
        <v>0</v>
      </c>
      <c r="BG667" s="198">
        <f>IF(N667="zákl. přenesená",J667,0)</f>
        <v>0</v>
      </c>
      <c r="BH667" s="198">
        <f>IF(N667="sníž. přenesená",J667,0)</f>
        <v>0</v>
      </c>
      <c r="BI667" s="198">
        <f>IF(N667="nulová",J667,0)</f>
        <v>0</v>
      </c>
      <c r="BJ667" s="17" t="s">
        <v>78</v>
      </c>
      <c r="BK667" s="198">
        <f>ROUND(I667*H667,2)</f>
        <v>0</v>
      </c>
      <c r="BL667" s="17" t="s">
        <v>191</v>
      </c>
      <c r="BM667" s="197" t="s">
        <v>830</v>
      </c>
    </row>
    <row r="668" spans="1:47" s="2" customFormat="1" ht="11.25">
      <c r="A668" s="34"/>
      <c r="B668" s="35"/>
      <c r="C668" s="36"/>
      <c r="D668" s="199" t="s">
        <v>140</v>
      </c>
      <c r="E668" s="36"/>
      <c r="F668" s="200" t="s">
        <v>831</v>
      </c>
      <c r="G668" s="36"/>
      <c r="H668" s="36"/>
      <c r="I668" s="201"/>
      <c r="J668" s="36"/>
      <c r="K668" s="36"/>
      <c r="L668" s="39"/>
      <c r="M668" s="202"/>
      <c r="N668" s="203"/>
      <c r="O668" s="71"/>
      <c r="P668" s="71"/>
      <c r="Q668" s="71"/>
      <c r="R668" s="71"/>
      <c r="S668" s="71"/>
      <c r="T668" s="72"/>
      <c r="U668" s="34"/>
      <c r="V668" s="34"/>
      <c r="W668" s="34"/>
      <c r="X668" s="34"/>
      <c r="Y668" s="34"/>
      <c r="Z668" s="34"/>
      <c r="AA668" s="34"/>
      <c r="AB668" s="34"/>
      <c r="AC668" s="34"/>
      <c r="AD668" s="34"/>
      <c r="AE668" s="34"/>
      <c r="AT668" s="17" t="s">
        <v>140</v>
      </c>
      <c r="AU668" s="17" t="s">
        <v>82</v>
      </c>
    </row>
    <row r="669" spans="2:51" s="13" customFormat="1" ht="11.25">
      <c r="B669" s="204"/>
      <c r="C669" s="205"/>
      <c r="D669" s="206" t="s">
        <v>142</v>
      </c>
      <c r="E669" s="207" t="s">
        <v>1</v>
      </c>
      <c r="F669" s="208" t="s">
        <v>793</v>
      </c>
      <c r="G669" s="205"/>
      <c r="H669" s="207" t="s">
        <v>1</v>
      </c>
      <c r="I669" s="209"/>
      <c r="J669" s="205"/>
      <c r="K669" s="205"/>
      <c r="L669" s="210"/>
      <c r="M669" s="211"/>
      <c r="N669" s="212"/>
      <c r="O669" s="212"/>
      <c r="P669" s="212"/>
      <c r="Q669" s="212"/>
      <c r="R669" s="212"/>
      <c r="S669" s="212"/>
      <c r="T669" s="213"/>
      <c r="AT669" s="214" t="s">
        <v>142</v>
      </c>
      <c r="AU669" s="214" t="s">
        <v>82</v>
      </c>
      <c r="AV669" s="13" t="s">
        <v>78</v>
      </c>
      <c r="AW669" s="13" t="s">
        <v>30</v>
      </c>
      <c r="AX669" s="13" t="s">
        <v>73</v>
      </c>
      <c r="AY669" s="214" t="s">
        <v>133</v>
      </c>
    </row>
    <row r="670" spans="2:51" s="14" customFormat="1" ht="11.25">
      <c r="B670" s="215"/>
      <c r="C670" s="216"/>
      <c r="D670" s="206" t="s">
        <v>142</v>
      </c>
      <c r="E670" s="217" t="s">
        <v>1</v>
      </c>
      <c r="F670" s="218" t="s">
        <v>794</v>
      </c>
      <c r="G670" s="216"/>
      <c r="H670" s="219">
        <v>172.21</v>
      </c>
      <c r="I670" s="220"/>
      <c r="J670" s="216"/>
      <c r="K670" s="216"/>
      <c r="L670" s="221"/>
      <c r="M670" s="222"/>
      <c r="N670" s="223"/>
      <c r="O670" s="223"/>
      <c r="P670" s="223"/>
      <c r="Q670" s="223"/>
      <c r="R670" s="223"/>
      <c r="S670" s="223"/>
      <c r="T670" s="224"/>
      <c r="AT670" s="225" t="s">
        <v>142</v>
      </c>
      <c r="AU670" s="225" t="s">
        <v>82</v>
      </c>
      <c r="AV670" s="14" t="s">
        <v>82</v>
      </c>
      <c r="AW670" s="14" t="s">
        <v>30</v>
      </c>
      <c r="AX670" s="14" t="s">
        <v>73</v>
      </c>
      <c r="AY670" s="225" t="s">
        <v>133</v>
      </c>
    </row>
    <row r="671" spans="2:51" s="15" customFormat="1" ht="11.25">
      <c r="B671" s="226"/>
      <c r="C671" s="227"/>
      <c r="D671" s="206" t="s">
        <v>142</v>
      </c>
      <c r="E671" s="228" t="s">
        <v>1</v>
      </c>
      <c r="F671" s="229" t="s">
        <v>144</v>
      </c>
      <c r="G671" s="227"/>
      <c r="H671" s="230">
        <v>172.21</v>
      </c>
      <c r="I671" s="231"/>
      <c r="J671" s="227"/>
      <c r="K671" s="227"/>
      <c r="L671" s="232"/>
      <c r="M671" s="233"/>
      <c r="N671" s="234"/>
      <c r="O671" s="234"/>
      <c r="P671" s="234"/>
      <c r="Q671" s="234"/>
      <c r="R671" s="234"/>
      <c r="S671" s="234"/>
      <c r="T671" s="235"/>
      <c r="AT671" s="236" t="s">
        <v>142</v>
      </c>
      <c r="AU671" s="236" t="s">
        <v>82</v>
      </c>
      <c r="AV671" s="15" t="s">
        <v>88</v>
      </c>
      <c r="AW671" s="15" t="s">
        <v>30</v>
      </c>
      <c r="AX671" s="15" t="s">
        <v>78</v>
      </c>
      <c r="AY671" s="236" t="s">
        <v>133</v>
      </c>
    </row>
    <row r="672" spans="1:65" s="2" customFormat="1" ht="49.15" customHeight="1">
      <c r="A672" s="34"/>
      <c r="B672" s="35"/>
      <c r="C672" s="237" t="s">
        <v>832</v>
      </c>
      <c r="D672" s="237" t="s">
        <v>242</v>
      </c>
      <c r="E672" s="238" t="s">
        <v>833</v>
      </c>
      <c r="F672" s="239" t="s">
        <v>834</v>
      </c>
      <c r="G672" s="240" t="s">
        <v>169</v>
      </c>
      <c r="H672" s="241">
        <v>175.654</v>
      </c>
      <c r="I672" s="242"/>
      <c r="J672" s="243">
        <f>ROUND(I672*H672,2)</f>
        <v>0</v>
      </c>
      <c r="K672" s="239" t="s">
        <v>139</v>
      </c>
      <c r="L672" s="244"/>
      <c r="M672" s="245" t="s">
        <v>1</v>
      </c>
      <c r="N672" s="246" t="s">
        <v>38</v>
      </c>
      <c r="O672" s="71"/>
      <c r="P672" s="195">
        <f>O672*H672</f>
        <v>0</v>
      </c>
      <c r="Q672" s="195">
        <v>0</v>
      </c>
      <c r="R672" s="195">
        <f>Q672*H672</f>
        <v>0</v>
      </c>
      <c r="S672" s="195">
        <v>0</v>
      </c>
      <c r="T672" s="196">
        <f>S672*H672</f>
        <v>0</v>
      </c>
      <c r="U672" s="34"/>
      <c r="V672" s="34"/>
      <c r="W672" s="34"/>
      <c r="X672" s="34"/>
      <c r="Y672" s="34"/>
      <c r="Z672" s="34"/>
      <c r="AA672" s="34"/>
      <c r="AB672" s="34"/>
      <c r="AC672" s="34"/>
      <c r="AD672" s="34"/>
      <c r="AE672" s="34"/>
      <c r="AR672" s="197" t="s">
        <v>245</v>
      </c>
      <c r="AT672" s="197" t="s">
        <v>242</v>
      </c>
      <c r="AU672" s="197" t="s">
        <v>82</v>
      </c>
      <c r="AY672" s="17" t="s">
        <v>133</v>
      </c>
      <c r="BE672" s="198">
        <f>IF(N672="základní",J672,0)</f>
        <v>0</v>
      </c>
      <c r="BF672" s="198">
        <f>IF(N672="snížená",J672,0)</f>
        <v>0</v>
      </c>
      <c r="BG672" s="198">
        <f>IF(N672="zákl. přenesená",J672,0)</f>
        <v>0</v>
      </c>
      <c r="BH672" s="198">
        <f>IF(N672="sníž. přenesená",J672,0)</f>
        <v>0</v>
      </c>
      <c r="BI672" s="198">
        <f>IF(N672="nulová",J672,0)</f>
        <v>0</v>
      </c>
      <c r="BJ672" s="17" t="s">
        <v>78</v>
      </c>
      <c r="BK672" s="198">
        <f>ROUND(I672*H672,2)</f>
        <v>0</v>
      </c>
      <c r="BL672" s="17" t="s">
        <v>191</v>
      </c>
      <c r="BM672" s="197" t="s">
        <v>835</v>
      </c>
    </row>
    <row r="673" spans="2:51" s="14" customFormat="1" ht="11.25">
      <c r="B673" s="215"/>
      <c r="C673" s="216"/>
      <c r="D673" s="206" t="s">
        <v>142</v>
      </c>
      <c r="E673" s="217" t="s">
        <v>1</v>
      </c>
      <c r="F673" s="218" t="s">
        <v>836</v>
      </c>
      <c r="G673" s="216"/>
      <c r="H673" s="219">
        <v>175.654</v>
      </c>
      <c r="I673" s="220"/>
      <c r="J673" s="216"/>
      <c r="K673" s="216"/>
      <c r="L673" s="221"/>
      <c r="M673" s="222"/>
      <c r="N673" s="223"/>
      <c r="O673" s="223"/>
      <c r="P673" s="223"/>
      <c r="Q673" s="223"/>
      <c r="R673" s="223"/>
      <c r="S673" s="223"/>
      <c r="T673" s="224"/>
      <c r="AT673" s="225" t="s">
        <v>142</v>
      </c>
      <c r="AU673" s="225" t="s">
        <v>82</v>
      </c>
      <c r="AV673" s="14" t="s">
        <v>82</v>
      </c>
      <c r="AW673" s="14" t="s">
        <v>30</v>
      </c>
      <c r="AX673" s="14" t="s">
        <v>73</v>
      </c>
      <c r="AY673" s="225" t="s">
        <v>133</v>
      </c>
    </row>
    <row r="674" spans="2:51" s="15" customFormat="1" ht="11.25">
      <c r="B674" s="226"/>
      <c r="C674" s="227"/>
      <c r="D674" s="206" t="s">
        <v>142</v>
      </c>
      <c r="E674" s="228" t="s">
        <v>1</v>
      </c>
      <c r="F674" s="229" t="s">
        <v>144</v>
      </c>
      <c r="G674" s="227"/>
      <c r="H674" s="230">
        <v>175.654</v>
      </c>
      <c r="I674" s="231"/>
      <c r="J674" s="227"/>
      <c r="K674" s="227"/>
      <c r="L674" s="232"/>
      <c r="M674" s="233"/>
      <c r="N674" s="234"/>
      <c r="O674" s="234"/>
      <c r="P674" s="234"/>
      <c r="Q674" s="234"/>
      <c r="R674" s="234"/>
      <c r="S674" s="234"/>
      <c r="T674" s="235"/>
      <c r="AT674" s="236" t="s">
        <v>142</v>
      </c>
      <c r="AU674" s="236" t="s">
        <v>82</v>
      </c>
      <c r="AV674" s="15" t="s">
        <v>88</v>
      </c>
      <c r="AW674" s="15" t="s">
        <v>30</v>
      </c>
      <c r="AX674" s="15" t="s">
        <v>78</v>
      </c>
      <c r="AY674" s="236" t="s">
        <v>133</v>
      </c>
    </row>
    <row r="675" spans="1:65" s="2" customFormat="1" ht="21.75" customHeight="1">
      <c r="A675" s="34"/>
      <c r="B675" s="35"/>
      <c r="C675" s="186" t="s">
        <v>517</v>
      </c>
      <c r="D675" s="186" t="s">
        <v>135</v>
      </c>
      <c r="E675" s="187" t="s">
        <v>818</v>
      </c>
      <c r="F675" s="188" t="s">
        <v>819</v>
      </c>
      <c r="G675" s="189" t="s">
        <v>190</v>
      </c>
      <c r="H675" s="190">
        <v>141.575</v>
      </c>
      <c r="I675" s="191"/>
      <c r="J675" s="192">
        <f>ROUND(I675*H675,2)</f>
        <v>0</v>
      </c>
      <c r="K675" s="188" t="s">
        <v>139</v>
      </c>
      <c r="L675" s="39"/>
      <c r="M675" s="193" t="s">
        <v>1</v>
      </c>
      <c r="N675" s="194" t="s">
        <v>38</v>
      </c>
      <c r="O675" s="71"/>
      <c r="P675" s="195">
        <f>O675*H675</f>
        <v>0</v>
      </c>
      <c r="Q675" s="195">
        <v>0</v>
      </c>
      <c r="R675" s="195">
        <f>Q675*H675</f>
        <v>0</v>
      </c>
      <c r="S675" s="195">
        <v>0</v>
      </c>
      <c r="T675" s="196">
        <f>S675*H675</f>
        <v>0</v>
      </c>
      <c r="U675" s="34"/>
      <c r="V675" s="34"/>
      <c r="W675" s="34"/>
      <c r="X675" s="34"/>
      <c r="Y675" s="34"/>
      <c r="Z675" s="34"/>
      <c r="AA675" s="34"/>
      <c r="AB675" s="34"/>
      <c r="AC675" s="34"/>
      <c r="AD675" s="34"/>
      <c r="AE675" s="34"/>
      <c r="AR675" s="197" t="s">
        <v>191</v>
      </c>
      <c r="AT675" s="197" t="s">
        <v>135</v>
      </c>
      <c r="AU675" s="197" t="s">
        <v>82</v>
      </c>
      <c r="AY675" s="17" t="s">
        <v>133</v>
      </c>
      <c r="BE675" s="198">
        <f>IF(N675="základní",J675,0)</f>
        <v>0</v>
      </c>
      <c r="BF675" s="198">
        <f>IF(N675="snížená",J675,0)</f>
        <v>0</v>
      </c>
      <c r="BG675" s="198">
        <f>IF(N675="zákl. přenesená",J675,0)</f>
        <v>0</v>
      </c>
      <c r="BH675" s="198">
        <f>IF(N675="sníž. přenesená",J675,0)</f>
        <v>0</v>
      </c>
      <c r="BI675" s="198">
        <f>IF(N675="nulová",J675,0)</f>
        <v>0</v>
      </c>
      <c r="BJ675" s="17" t="s">
        <v>78</v>
      </c>
      <c r="BK675" s="198">
        <f>ROUND(I675*H675,2)</f>
        <v>0</v>
      </c>
      <c r="BL675" s="17" t="s">
        <v>191</v>
      </c>
      <c r="BM675" s="197" t="s">
        <v>837</v>
      </c>
    </row>
    <row r="676" spans="1:47" s="2" customFormat="1" ht="11.25">
      <c r="A676" s="34"/>
      <c r="B676" s="35"/>
      <c r="C676" s="36"/>
      <c r="D676" s="199" t="s">
        <v>140</v>
      </c>
      <c r="E676" s="36"/>
      <c r="F676" s="200" t="s">
        <v>821</v>
      </c>
      <c r="G676" s="36"/>
      <c r="H676" s="36"/>
      <c r="I676" s="201"/>
      <c r="J676" s="36"/>
      <c r="K676" s="36"/>
      <c r="L676" s="39"/>
      <c r="M676" s="202"/>
      <c r="N676" s="203"/>
      <c r="O676" s="71"/>
      <c r="P676" s="71"/>
      <c r="Q676" s="71"/>
      <c r="R676" s="71"/>
      <c r="S676" s="71"/>
      <c r="T676" s="72"/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34"/>
      <c r="AT676" s="17" t="s">
        <v>140</v>
      </c>
      <c r="AU676" s="17" t="s">
        <v>82</v>
      </c>
    </row>
    <row r="677" spans="2:51" s="13" customFormat="1" ht="11.25">
      <c r="B677" s="204"/>
      <c r="C677" s="205"/>
      <c r="D677" s="206" t="s">
        <v>142</v>
      </c>
      <c r="E677" s="207" t="s">
        <v>1</v>
      </c>
      <c r="F677" s="208" t="s">
        <v>838</v>
      </c>
      <c r="G677" s="205"/>
      <c r="H677" s="207" t="s">
        <v>1</v>
      </c>
      <c r="I677" s="209"/>
      <c r="J677" s="205"/>
      <c r="K677" s="205"/>
      <c r="L677" s="210"/>
      <c r="M677" s="211"/>
      <c r="N677" s="212"/>
      <c r="O677" s="212"/>
      <c r="P677" s="212"/>
      <c r="Q677" s="212"/>
      <c r="R677" s="212"/>
      <c r="S677" s="212"/>
      <c r="T677" s="213"/>
      <c r="AT677" s="214" t="s">
        <v>142</v>
      </c>
      <c r="AU677" s="214" t="s">
        <v>82</v>
      </c>
      <c r="AV677" s="13" t="s">
        <v>78</v>
      </c>
      <c r="AW677" s="13" t="s">
        <v>30</v>
      </c>
      <c r="AX677" s="13" t="s">
        <v>73</v>
      </c>
      <c r="AY677" s="214" t="s">
        <v>133</v>
      </c>
    </row>
    <row r="678" spans="2:51" s="14" customFormat="1" ht="11.25">
      <c r="B678" s="215"/>
      <c r="C678" s="216"/>
      <c r="D678" s="206" t="s">
        <v>142</v>
      </c>
      <c r="E678" s="217" t="s">
        <v>1</v>
      </c>
      <c r="F678" s="218" t="s">
        <v>839</v>
      </c>
      <c r="G678" s="216"/>
      <c r="H678" s="219">
        <v>44.4</v>
      </c>
      <c r="I678" s="220"/>
      <c r="J678" s="216"/>
      <c r="K678" s="216"/>
      <c r="L678" s="221"/>
      <c r="M678" s="222"/>
      <c r="N678" s="223"/>
      <c r="O678" s="223"/>
      <c r="P678" s="223"/>
      <c r="Q678" s="223"/>
      <c r="R678" s="223"/>
      <c r="S678" s="223"/>
      <c r="T678" s="224"/>
      <c r="AT678" s="225" t="s">
        <v>142</v>
      </c>
      <c r="AU678" s="225" t="s">
        <v>82</v>
      </c>
      <c r="AV678" s="14" t="s">
        <v>82</v>
      </c>
      <c r="AW678" s="14" t="s">
        <v>30</v>
      </c>
      <c r="AX678" s="14" t="s">
        <v>73</v>
      </c>
      <c r="AY678" s="225" t="s">
        <v>133</v>
      </c>
    </row>
    <row r="679" spans="2:51" s="13" customFormat="1" ht="11.25">
      <c r="B679" s="204"/>
      <c r="C679" s="205"/>
      <c r="D679" s="206" t="s">
        <v>142</v>
      </c>
      <c r="E679" s="207" t="s">
        <v>1</v>
      </c>
      <c r="F679" s="208" t="s">
        <v>186</v>
      </c>
      <c r="G679" s="205"/>
      <c r="H679" s="207" t="s">
        <v>1</v>
      </c>
      <c r="I679" s="209"/>
      <c r="J679" s="205"/>
      <c r="K679" s="205"/>
      <c r="L679" s="210"/>
      <c r="M679" s="211"/>
      <c r="N679" s="212"/>
      <c r="O679" s="212"/>
      <c r="P679" s="212"/>
      <c r="Q679" s="212"/>
      <c r="R679" s="212"/>
      <c r="S679" s="212"/>
      <c r="T679" s="213"/>
      <c r="AT679" s="214" t="s">
        <v>142</v>
      </c>
      <c r="AU679" s="214" t="s">
        <v>82</v>
      </c>
      <c r="AV679" s="13" t="s">
        <v>78</v>
      </c>
      <c r="AW679" s="13" t="s">
        <v>30</v>
      </c>
      <c r="AX679" s="13" t="s">
        <v>73</v>
      </c>
      <c r="AY679" s="214" t="s">
        <v>133</v>
      </c>
    </row>
    <row r="680" spans="2:51" s="14" customFormat="1" ht="11.25">
      <c r="B680" s="215"/>
      <c r="C680" s="216"/>
      <c r="D680" s="206" t="s">
        <v>142</v>
      </c>
      <c r="E680" s="217" t="s">
        <v>1</v>
      </c>
      <c r="F680" s="218" t="s">
        <v>840</v>
      </c>
      <c r="G680" s="216"/>
      <c r="H680" s="219">
        <v>40.5</v>
      </c>
      <c r="I680" s="220"/>
      <c r="J680" s="216"/>
      <c r="K680" s="216"/>
      <c r="L680" s="221"/>
      <c r="M680" s="222"/>
      <c r="N680" s="223"/>
      <c r="O680" s="223"/>
      <c r="P680" s="223"/>
      <c r="Q680" s="223"/>
      <c r="R680" s="223"/>
      <c r="S680" s="223"/>
      <c r="T680" s="224"/>
      <c r="AT680" s="225" t="s">
        <v>142</v>
      </c>
      <c r="AU680" s="225" t="s">
        <v>82</v>
      </c>
      <c r="AV680" s="14" t="s">
        <v>82</v>
      </c>
      <c r="AW680" s="14" t="s">
        <v>30</v>
      </c>
      <c r="AX680" s="14" t="s">
        <v>73</v>
      </c>
      <c r="AY680" s="225" t="s">
        <v>133</v>
      </c>
    </row>
    <row r="681" spans="2:51" s="13" customFormat="1" ht="11.25">
      <c r="B681" s="204"/>
      <c r="C681" s="205"/>
      <c r="D681" s="206" t="s">
        <v>142</v>
      </c>
      <c r="E681" s="207" t="s">
        <v>1</v>
      </c>
      <c r="F681" s="208" t="s">
        <v>841</v>
      </c>
      <c r="G681" s="205"/>
      <c r="H681" s="207" t="s">
        <v>1</v>
      </c>
      <c r="I681" s="209"/>
      <c r="J681" s="205"/>
      <c r="K681" s="205"/>
      <c r="L681" s="210"/>
      <c r="M681" s="211"/>
      <c r="N681" s="212"/>
      <c r="O681" s="212"/>
      <c r="P681" s="212"/>
      <c r="Q681" s="212"/>
      <c r="R681" s="212"/>
      <c r="S681" s="212"/>
      <c r="T681" s="213"/>
      <c r="AT681" s="214" t="s">
        <v>142</v>
      </c>
      <c r="AU681" s="214" t="s">
        <v>82</v>
      </c>
      <c r="AV681" s="13" t="s">
        <v>78</v>
      </c>
      <c r="AW681" s="13" t="s">
        <v>30</v>
      </c>
      <c r="AX681" s="13" t="s">
        <v>73</v>
      </c>
      <c r="AY681" s="214" t="s">
        <v>133</v>
      </c>
    </row>
    <row r="682" spans="2:51" s="14" customFormat="1" ht="22.5">
      <c r="B682" s="215"/>
      <c r="C682" s="216"/>
      <c r="D682" s="206" t="s">
        <v>142</v>
      </c>
      <c r="E682" s="217" t="s">
        <v>1</v>
      </c>
      <c r="F682" s="218" t="s">
        <v>842</v>
      </c>
      <c r="G682" s="216"/>
      <c r="H682" s="219">
        <v>56.675</v>
      </c>
      <c r="I682" s="220"/>
      <c r="J682" s="216"/>
      <c r="K682" s="216"/>
      <c r="L682" s="221"/>
      <c r="M682" s="222"/>
      <c r="N682" s="223"/>
      <c r="O682" s="223"/>
      <c r="P682" s="223"/>
      <c r="Q682" s="223"/>
      <c r="R682" s="223"/>
      <c r="S682" s="223"/>
      <c r="T682" s="224"/>
      <c r="AT682" s="225" t="s">
        <v>142</v>
      </c>
      <c r="AU682" s="225" t="s">
        <v>82</v>
      </c>
      <c r="AV682" s="14" t="s">
        <v>82</v>
      </c>
      <c r="AW682" s="14" t="s">
        <v>30</v>
      </c>
      <c r="AX682" s="14" t="s">
        <v>73</v>
      </c>
      <c r="AY682" s="225" t="s">
        <v>133</v>
      </c>
    </row>
    <row r="683" spans="2:51" s="15" customFormat="1" ht="11.25">
      <c r="B683" s="226"/>
      <c r="C683" s="227"/>
      <c r="D683" s="206" t="s">
        <v>142</v>
      </c>
      <c r="E683" s="228" t="s">
        <v>1</v>
      </c>
      <c r="F683" s="229" t="s">
        <v>144</v>
      </c>
      <c r="G683" s="227"/>
      <c r="H683" s="230">
        <v>141.575</v>
      </c>
      <c r="I683" s="231"/>
      <c r="J683" s="227"/>
      <c r="K683" s="227"/>
      <c r="L683" s="232"/>
      <c r="M683" s="233"/>
      <c r="N683" s="234"/>
      <c r="O683" s="234"/>
      <c r="P683" s="234"/>
      <c r="Q683" s="234"/>
      <c r="R683" s="234"/>
      <c r="S683" s="234"/>
      <c r="T683" s="235"/>
      <c r="AT683" s="236" t="s">
        <v>142</v>
      </c>
      <c r="AU683" s="236" t="s">
        <v>82</v>
      </c>
      <c r="AV683" s="15" t="s">
        <v>88</v>
      </c>
      <c r="AW683" s="15" t="s">
        <v>30</v>
      </c>
      <c r="AX683" s="15" t="s">
        <v>78</v>
      </c>
      <c r="AY683" s="236" t="s">
        <v>133</v>
      </c>
    </row>
    <row r="684" spans="1:65" s="2" customFormat="1" ht="16.5" customHeight="1">
      <c r="A684" s="34"/>
      <c r="B684" s="35"/>
      <c r="C684" s="237" t="s">
        <v>843</v>
      </c>
      <c r="D684" s="237" t="s">
        <v>242</v>
      </c>
      <c r="E684" s="238" t="s">
        <v>844</v>
      </c>
      <c r="F684" s="239" t="s">
        <v>845</v>
      </c>
      <c r="G684" s="240" t="s">
        <v>190</v>
      </c>
      <c r="H684" s="241">
        <v>155.733</v>
      </c>
      <c r="I684" s="242"/>
      <c r="J684" s="243">
        <f>ROUND(I684*H684,2)</f>
        <v>0</v>
      </c>
      <c r="K684" s="239" t="s">
        <v>1</v>
      </c>
      <c r="L684" s="244"/>
      <c r="M684" s="245" t="s">
        <v>1</v>
      </c>
      <c r="N684" s="246" t="s">
        <v>38</v>
      </c>
      <c r="O684" s="71"/>
      <c r="P684" s="195">
        <f>O684*H684</f>
        <v>0</v>
      </c>
      <c r="Q684" s="195">
        <v>0</v>
      </c>
      <c r="R684" s="195">
        <f>Q684*H684</f>
        <v>0</v>
      </c>
      <c r="S684" s="195">
        <v>0</v>
      </c>
      <c r="T684" s="196">
        <f>S684*H684</f>
        <v>0</v>
      </c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  <c r="AR684" s="197" t="s">
        <v>245</v>
      </c>
      <c r="AT684" s="197" t="s">
        <v>242</v>
      </c>
      <c r="AU684" s="197" t="s">
        <v>82</v>
      </c>
      <c r="AY684" s="17" t="s">
        <v>133</v>
      </c>
      <c r="BE684" s="198">
        <f>IF(N684="základní",J684,0)</f>
        <v>0</v>
      </c>
      <c r="BF684" s="198">
        <f>IF(N684="snížená",J684,0)</f>
        <v>0</v>
      </c>
      <c r="BG684" s="198">
        <f>IF(N684="zákl. přenesená",J684,0)</f>
        <v>0</v>
      </c>
      <c r="BH684" s="198">
        <f>IF(N684="sníž. přenesená",J684,0)</f>
        <v>0</v>
      </c>
      <c r="BI684" s="198">
        <f>IF(N684="nulová",J684,0)</f>
        <v>0</v>
      </c>
      <c r="BJ684" s="17" t="s">
        <v>78</v>
      </c>
      <c r="BK684" s="198">
        <f>ROUND(I684*H684,2)</f>
        <v>0</v>
      </c>
      <c r="BL684" s="17" t="s">
        <v>191</v>
      </c>
      <c r="BM684" s="197" t="s">
        <v>846</v>
      </c>
    </row>
    <row r="685" spans="2:51" s="14" customFormat="1" ht="11.25">
      <c r="B685" s="215"/>
      <c r="C685" s="216"/>
      <c r="D685" s="206" t="s">
        <v>142</v>
      </c>
      <c r="E685" s="217" t="s">
        <v>1</v>
      </c>
      <c r="F685" s="218" t="s">
        <v>847</v>
      </c>
      <c r="G685" s="216"/>
      <c r="H685" s="219">
        <v>155.733</v>
      </c>
      <c r="I685" s="220"/>
      <c r="J685" s="216"/>
      <c r="K685" s="216"/>
      <c r="L685" s="221"/>
      <c r="M685" s="222"/>
      <c r="N685" s="223"/>
      <c r="O685" s="223"/>
      <c r="P685" s="223"/>
      <c r="Q685" s="223"/>
      <c r="R685" s="223"/>
      <c r="S685" s="223"/>
      <c r="T685" s="224"/>
      <c r="AT685" s="225" t="s">
        <v>142</v>
      </c>
      <c r="AU685" s="225" t="s">
        <v>82</v>
      </c>
      <c r="AV685" s="14" t="s">
        <v>82</v>
      </c>
      <c r="AW685" s="14" t="s">
        <v>30</v>
      </c>
      <c r="AX685" s="14" t="s">
        <v>73</v>
      </c>
      <c r="AY685" s="225" t="s">
        <v>133</v>
      </c>
    </row>
    <row r="686" spans="2:51" s="15" customFormat="1" ht="11.25">
      <c r="B686" s="226"/>
      <c r="C686" s="227"/>
      <c r="D686" s="206" t="s">
        <v>142</v>
      </c>
      <c r="E686" s="228" t="s">
        <v>1</v>
      </c>
      <c r="F686" s="229" t="s">
        <v>144</v>
      </c>
      <c r="G686" s="227"/>
      <c r="H686" s="230">
        <v>155.733</v>
      </c>
      <c r="I686" s="231"/>
      <c r="J686" s="227"/>
      <c r="K686" s="227"/>
      <c r="L686" s="232"/>
      <c r="M686" s="233"/>
      <c r="N686" s="234"/>
      <c r="O686" s="234"/>
      <c r="P686" s="234"/>
      <c r="Q686" s="234"/>
      <c r="R686" s="234"/>
      <c r="S686" s="234"/>
      <c r="T686" s="235"/>
      <c r="AT686" s="236" t="s">
        <v>142</v>
      </c>
      <c r="AU686" s="236" t="s">
        <v>82</v>
      </c>
      <c r="AV686" s="15" t="s">
        <v>88</v>
      </c>
      <c r="AW686" s="15" t="s">
        <v>30</v>
      </c>
      <c r="AX686" s="15" t="s">
        <v>78</v>
      </c>
      <c r="AY686" s="236" t="s">
        <v>133</v>
      </c>
    </row>
    <row r="687" spans="1:65" s="2" customFormat="1" ht="16.5" customHeight="1">
      <c r="A687" s="34"/>
      <c r="B687" s="35"/>
      <c r="C687" s="186" t="s">
        <v>523</v>
      </c>
      <c r="D687" s="186" t="s">
        <v>135</v>
      </c>
      <c r="E687" s="187" t="s">
        <v>848</v>
      </c>
      <c r="F687" s="188" t="s">
        <v>849</v>
      </c>
      <c r="G687" s="189" t="s">
        <v>190</v>
      </c>
      <c r="H687" s="190">
        <v>5.5</v>
      </c>
      <c r="I687" s="191"/>
      <c r="J687" s="192">
        <f>ROUND(I687*H687,2)</f>
        <v>0</v>
      </c>
      <c r="K687" s="188" t="s">
        <v>139</v>
      </c>
      <c r="L687" s="39"/>
      <c r="M687" s="193" t="s">
        <v>1</v>
      </c>
      <c r="N687" s="194" t="s">
        <v>38</v>
      </c>
      <c r="O687" s="71"/>
      <c r="P687" s="195">
        <f>O687*H687</f>
        <v>0</v>
      </c>
      <c r="Q687" s="195">
        <v>0</v>
      </c>
      <c r="R687" s="195">
        <f>Q687*H687</f>
        <v>0</v>
      </c>
      <c r="S687" s="195">
        <v>0</v>
      </c>
      <c r="T687" s="196">
        <f>S687*H687</f>
        <v>0</v>
      </c>
      <c r="U687" s="34"/>
      <c r="V687" s="34"/>
      <c r="W687" s="34"/>
      <c r="X687" s="34"/>
      <c r="Y687" s="34"/>
      <c r="Z687" s="34"/>
      <c r="AA687" s="34"/>
      <c r="AB687" s="34"/>
      <c r="AC687" s="34"/>
      <c r="AD687" s="34"/>
      <c r="AE687" s="34"/>
      <c r="AR687" s="197" t="s">
        <v>191</v>
      </c>
      <c r="AT687" s="197" t="s">
        <v>135</v>
      </c>
      <c r="AU687" s="197" t="s">
        <v>82</v>
      </c>
      <c r="AY687" s="17" t="s">
        <v>133</v>
      </c>
      <c r="BE687" s="198">
        <f>IF(N687="základní",J687,0)</f>
        <v>0</v>
      </c>
      <c r="BF687" s="198">
        <f>IF(N687="snížená",J687,0)</f>
        <v>0</v>
      </c>
      <c r="BG687" s="198">
        <f>IF(N687="zákl. přenesená",J687,0)</f>
        <v>0</v>
      </c>
      <c r="BH687" s="198">
        <f>IF(N687="sníž. přenesená",J687,0)</f>
        <v>0</v>
      </c>
      <c r="BI687" s="198">
        <f>IF(N687="nulová",J687,0)</f>
        <v>0</v>
      </c>
      <c r="BJ687" s="17" t="s">
        <v>78</v>
      </c>
      <c r="BK687" s="198">
        <f>ROUND(I687*H687,2)</f>
        <v>0</v>
      </c>
      <c r="BL687" s="17" t="s">
        <v>191</v>
      </c>
      <c r="BM687" s="197" t="s">
        <v>850</v>
      </c>
    </row>
    <row r="688" spans="1:47" s="2" customFormat="1" ht="11.25">
      <c r="A688" s="34"/>
      <c r="B688" s="35"/>
      <c r="C688" s="36"/>
      <c r="D688" s="199" t="s">
        <v>140</v>
      </c>
      <c r="E688" s="36"/>
      <c r="F688" s="200" t="s">
        <v>851</v>
      </c>
      <c r="G688" s="36"/>
      <c r="H688" s="36"/>
      <c r="I688" s="201"/>
      <c r="J688" s="36"/>
      <c r="K688" s="36"/>
      <c r="L688" s="39"/>
      <c r="M688" s="202"/>
      <c r="N688" s="203"/>
      <c r="O688" s="71"/>
      <c r="P688" s="71"/>
      <c r="Q688" s="71"/>
      <c r="R688" s="71"/>
      <c r="S688" s="71"/>
      <c r="T688" s="72"/>
      <c r="U688" s="34"/>
      <c r="V688" s="34"/>
      <c r="W688" s="34"/>
      <c r="X688" s="34"/>
      <c r="Y688" s="34"/>
      <c r="Z688" s="34"/>
      <c r="AA688" s="34"/>
      <c r="AB688" s="34"/>
      <c r="AC688" s="34"/>
      <c r="AD688" s="34"/>
      <c r="AE688" s="34"/>
      <c r="AT688" s="17" t="s">
        <v>140</v>
      </c>
      <c r="AU688" s="17" t="s">
        <v>82</v>
      </c>
    </row>
    <row r="689" spans="2:51" s="13" customFormat="1" ht="11.25">
      <c r="B689" s="204"/>
      <c r="C689" s="205"/>
      <c r="D689" s="206" t="s">
        <v>142</v>
      </c>
      <c r="E689" s="207" t="s">
        <v>1</v>
      </c>
      <c r="F689" s="208" t="s">
        <v>852</v>
      </c>
      <c r="G689" s="205"/>
      <c r="H689" s="207" t="s">
        <v>1</v>
      </c>
      <c r="I689" s="209"/>
      <c r="J689" s="205"/>
      <c r="K689" s="205"/>
      <c r="L689" s="210"/>
      <c r="M689" s="211"/>
      <c r="N689" s="212"/>
      <c r="O689" s="212"/>
      <c r="P689" s="212"/>
      <c r="Q689" s="212"/>
      <c r="R689" s="212"/>
      <c r="S689" s="212"/>
      <c r="T689" s="213"/>
      <c r="AT689" s="214" t="s">
        <v>142</v>
      </c>
      <c r="AU689" s="214" t="s">
        <v>82</v>
      </c>
      <c r="AV689" s="13" t="s">
        <v>78</v>
      </c>
      <c r="AW689" s="13" t="s">
        <v>30</v>
      </c>
      <c r="AX689" s="13" t="s">
        <v>73</v>
      </c>
      <c r="AY689" s="214" t="s">
        <v>133</v>
      </c>
    </row>
    <row r="690" spans="2:51" s="14" customFormat="1" ht="11.25">
      <c r="B690" s="215"/>
      <c r="C690" s="216"/>
      <c r="D690" s="206" t="s">
        <v>142</v>
      </c>
      <c r="E690" s="217" t="s">
        <v>1</v>
      </c>
      <c r="F690" s="218" t="s">
        <v>853</v>
      </c>
      <c r="G690" s="216"/>
      <c r="H690" s="219">
        <v>5.5</v>
      </c>
      <c r="I690" s="220"/>
      <c r="J690" s="216"/>
      <c r="K690" s="216"/>
      <c r="L690" s="221"/>
      <c r="M690" s="222"/>
      <c r="N690" s="223"/>
      <c r="O690" s="223"/>
      <c r="P690" s="223"/>
      <c r="Q690" s="223"/>
      <c r="R690" s="223"/>
      <c r="S690" s="223"/>
      <c r="T690" s="224"/>
      <c r="AT690" s="225" t="s">
        <v>142</v>
      </c>
      <c r="AU690" s="225" t="s">
        <v>82</v>
      </c>
      <c r="AV690" s="14" t="s">
        <v>82</v>
      </c>
      <c r="AW690" s="14" t="s">
        <v>30</v>
      </c>
      <c r="AX690" s="14" t="s">
        <v>73</v>
      </c>
      <c r="AY690" s="225" t="s">
        <v>133</v>
      </c>
    </row>
    <row r="691" spans="2:51" s="15" customFormat="1" ht="11.25">
      <c r="B691" s="226"/>
      <c r="C691" s="227"/>
      <c r="D691" s="206" t="s">
        <v>142</v>
      </c>
      <c r="E691" s="228" t="s">
        <v>1</v>
      </c>
      <c r="F691" s="229" t="s">
        <v>144</v>
      </c>
      <c r="G691" s="227"/>
      <c r="H691" s="230">
        <v>5.5</v>
      </c>
      <c r="I691" s="231"/>
      <c r="J691" s="227"/>
      <c r="K691" s="227"/>
      <c r="L691" s="232"/>
      <c r="M691" s="233"/>
      <c r="N691" s="234"/>
      <c r="O691" s="234"/>
      <c r="P691" s="234"/>
      <c r="Q691" s="234"/>
      <c r="R691" s="234"/>
      <c r="S691" s="234"/>
      <c r="T691" s="235"/>
      <c r="AT691" s="236" t="s">
        <v>142</v>
      </c>
      <c r="AU691" s="236" t="s">
        <v>82</v>
      </c>
      <c r="AV691" s="15" t="s">
        <v>88</v>
      </c>
      <c r="AW691" s="15" t="s">
        <v>30</v>
      </c>
      <c r="AX691" s="15" t="s">
        <v>78</v>
      </c>
      <c r="AY691" s="236" t="s">
        <v>133</v>
      </c>
    </row>
    <row r="692" spans="1:65" s="2" customFormat="1" ht="16.5" customHeight="1">
      <c r="A692" s="34"/>
      <c r="B692" s="35"/>
      <c r="C692" s="237" t="s">
        <v>854</v>
      </c>
      <c r="D692" s="237" t="s">
        <v>242</v>
      </c>
      <c r="E692" s="238" t="s">
        <v>855</v>
      </c>
      <c r="F692" s="239" t="s">
        <v>856</v>
      </c>
      <c r="G692" s="240" t="s">
        <v>190</v>
      </c>
      <c r="H692" s="241">
        <v>6.171</v>
      </c>
      <c r="I692" s="242"/>
      <c r="J692" s="243">
        <f>ROUND(I692*H692,2)</f>
        <v>0</v>
      </c>
      <c r="K692" s="239" t="s">
        <v>139</v>
      </c>
      <c r="L692" s="244"/>
      <c r="M692" s="245" t="s">
        <v>1</v>
      </c>
      <c r="N692" s="246" t="s">
        <v>38</v>
      </c>
      <c r="O692" s="71"/>
      <c r="P692" s="195">
        <f>O692*H692</f>
        <v>0</v>
      </c>
      <c r="Q692" s="195">
        <v>0</v>
      </c>
      <c r="R692" s="195">
        <f>Q692*H692</f>
        <v>0</v>
      </c>
      <c r="S692" s="195">
        <v>0</v>
      </c>
      <c r="T692" s="196">
        <f>S692*H692</f>
        <v>0</v>
      </c>
      <c r="U692" s="34"/>
      <c r="V692" s="34"/>
      <c r="W692" s="34"/>
      <c r="X692" s="34"/>
      <c r="Y692" s="34"/>
      <c r="Z692" s="34"/>
      <c r="AA692" s="34"/>
      <c r="AB692" s="34"/>
      <c r="AC692" s="34"/>
      <c r="AD692" s="34"/>
      <c r="AE692" s="34"/>
      <c r="AR692" s="197" t="s">
        <v>245</v>
      </c>
      <c r="AT692" s="197" t="s">
        <v>242</v>
      </c>
      <c r="AU692" s="197" t="s">
        <v>82</v>
      </c>
      <c r="AY692" s="17" t="s">
        <v>133</v>
      </c>
      <c r="BE692" s="198">
        <f>IF(N692="základní",J692,0)</f>
        <v>0</v>
      </c>
      <c r="BF692" s="198">
        <f>IF(N692="snížená",J692,0)</f>
        <v>0</v>
      </c>
      <c r="BG692" s="198">
        <f>IF(N692="zákl. přenesená",J692,0)</f>
        <v>0</v>
      </c>
      <c r="BH692" s="198">
        <f>IF(N692="sníž. přenesená",J692,0)</f>
        <v>0</v>
      </c>
      <c r="BI692" s="198">
        <f>IF(N692="nulová",J692,0)</f>
        <v>0</v>
      </c>
      <c r="BJ692" s="17" t="s">
        <v>78</v>
      </c>
      <c r="BK692" s="198">
        <f>ROUND(I692*H692,2)</f>
        <v>0</v>
      </c>
      <c r="BL692" s="17" t="s">
        <v>191</v>
      </c>
      <c r="BM692" s="197" t="s">
        <v>857</v>
      </c>
    </row>
    <row r="693" spans="2:51" s="14" customFormat="1" ht="11.25">
      <c r="B693" s="215"/>
      <c r="C693" s="216"/>
      <c r="D693" s="206" t="s">
        <v>142</v>
      </c>
      <c r="E693" s="217" t="s">
        <v>1</v>
      </c>
      <c r="F693" s="218" t="s">
        <v>858</v>
      </c>
      <c r="G693" s="216"/>
      <c r="H693" s="219">
        <v>6.05</v>
      </c>
      <c r="I693" s="220"/>
      <c r="J693" s="216"/>
      <c r="K693" s="216"/>
      <c r="L693" s="221"/>
      <c r="M693" s="222"/>
      <c r="N693" s="223"/>
      <c r="O693" s="223"/>
      <c r="P693" s="223"/>
      <c r="Q693" s="223"/>
      <c r="R693" s="223"/>
      <c r="S693" s="223"/>
      <c r="T693" s="224"/>
      <c r="AT693" s="225" t="s">
        <v>142</v>
      </c>
      <c r="AU693" s="225" t="s">
        <v>82</v>
      </c>
      <c r="AV693" s="14" t="s">
        <v>82</v>
      </c>
      <c r="AW693" s="14" t="s">
        <v>30</v>
      </c>
      <c r="AX693" s="14" t="s">
        <v>73</v>
      </c>
      <c r="AY693" s="225" t="s">
        <v>133</v>
      </c>
    </row>
    <row r="694" spans="2:51" s="15" customFormat="1" ht="11.25">
      <c r="B694" s="226"/>
      <c r="C694" s="227"/>
      <c r="D694" s="206" t="s">
        <v>142</v>
      </c>
      <c r="E694" s="228" t="s">
        <v>1</v>
      </c>
      <c r="F694" s="229" t="s">
        <v>144</v>
      </c>
      <c r="G694" s="227"/>
      <c r="H694" s="230">
        <v>6.05</v>
      </c>
      <c r="I694" s="231"/>
      <c r="J694" s="227"/>
      <c r="K694" s="227"/>
      <c r="L694" s="232"/>
      <c r="M694" s="233"/>
      <c r="N694" s="234"/>
      <c r="O694" s="234"/>
      <c r="P694" s="234"/>
      <c r="Q694" s="234"/>
      <c r="R694" s="234"/>
      <c r="S694" s="234"/>
      <c r="T694" s="235"/>
      <c r="AT694" s="236" t="s">
        <v>142</v>
      </c>
      <c r="AU694" s="236" t="s">
        <v>82</v>
      </c>
      <c r="AV694" s="15" t="s">
        <v>88</v>
      </c>
      <c r="AW694" s="15" t="s">
        <v>30</v>
      </c>
      <c r="AX694" s="15" t="s">
        <v>73</v>
      </c>
      <c r="AY694" s="236" t="s">
        <v>133</v>
      </c>
    </row>
    <row r="695" spans="2:51" s="14" customFormat="1" ht="11.25">
      <c r="B695" s="215"/>
      <c r="C695" s="216"/>
      <c r="D695" s="206" t="s">
        <v>142</v>
      </c>
      <c r="E695" s="217" t="s">
        <v>1</v>
      </c>
      <c r="F695" s="218" t="s">
        <v>859</v>
      </c>
      <c r="G695" s="216"/>
      <c r="H695" s="219">
        <v>6.171</v>
      </c>
      <c r="I695" s="220"/>
      <c r="J695" s="216"/>
      <c r="K695" s="216"/>
      <c r="L695" s="221"/>
      <c r="M695" s="222"/>
      <c r="N695" s="223"/>
      <c r="O695" s="223"/>
      <c r="P695" s="223"/>
      <c r="Q695" s="223"/>
      <c r="R695" s="223"/>
      <c r="S695" s="223"/>
      <c r="T695" s="224"/>
      <c r="AT695" s="225" t="s">
        <v>142</v>
      </c>
      <c r="AU695" s="225" t="s">
        <v>82</v>
      </c>
      <c r="AV695" s="14" t="s">
        <v>82</v>
      </c>
      <c r="AW695" s="14" t="s">
        <v>30</v>
      </c>
      <c r="AX695" s="14" t="s">
        <v>73</v>
      </c>
      <c r="AY695" s="225" t="s">
        <v>133</v>
      </c>
    </row>
    <row r="696" spans="2:51" s="15" customFormat="1" ht="11.25">
      <c r="B696" s="226"/>
      <c r="C696" s="227"/>
      <c r="D696" s="206" t="s">
        <v>142</v>
      </c>
      <c r="E696" s="228" t="s">
        <v>1</v>
      </c>
      <c r="F696" s="229" t="s">
        <v>144</v>
      </c>
      <c r="G696" s="227"/>
      <c r="H696" s="230">
        <v>6.171</v>
      </c>
      <c r="I696" s="231"/>
      <c r="J696" s="227"/>
      <c r="K696" s="227"/>
      <c r="L696" s="232"/>
      <c r="M696" s="233"/>
      <c r="N696" s="234"/>
      <c r="O696" s="234"/>
      <c r="P696" s="234"/>
      <c r="Q696" s="234"/>
      <c r="R696" s="234"/>
      <c r="S696" s="234"/>
      <c r="T696" s="235"/>
      <c r="AT696" s="236" t="s">
        <v>142</v>
      </c>
      <c r="AU696" s="236" t="s">
        <v>82</v>
      </c>
      <c r="AV696" s="15" t="s">
        <v>88</v>
      </c>
      <c r="AW696" s="15" t="s">
        <v>30</v>
      </c>
      <c r="AX696" s="15" t="s">
        <v>78</v>
      </c>
      <c r="AY696" s="236" t="s">
        <v>133</v>
      </c>
    </row>
    <row r="697" spans="1:65" s="2" customFormat="1" ht="37.9" customHeight="1">
      <c r="A697" s="34"/>
      <c r="B697" s="35"/>
      <c r="C697" s="186" t="s">
        <v>528</v>
      </c>
      <c r="D697" s="186" t="s">
        <v>135</v>
      </c>
      <c r="E697" s="187" t="s">
        <v>860</v>
      </c>
      <c r="F697" s="188" t="s">
        <v>861</v>
      </c>
      <c r="G697" s="189" t="s">
        <v>516</v>
      </c>
      <c r="H697" s="247"/>
      <c r="I697" s="191"/>
      <c r="J697" s="192">
        <f>ROUND(I697*H697,2)</f>
        <v>0</v>
      </c>
      <c r="K697" s="188" t="s">
        <v>139</v>
      </c>
      <c r="L697" s="39"/>
      <c r="M697" s="193" t="s">
        <v>1</v>
      </c>
      <c r="N697" s="194" t="s">
        <v>38</v>
      </c>
      <c r="O697" s="71"/>
      <c r="P697" s="195">
        <f>O697*H697</f>
        <v>0</v>
      </c>
      <c r="Q697" s="195">
        <v>0</v>
      </c>
      <c r="R697" s="195">
        <f>Q697*H697</f>
        <v>0</v>
      </c>
      <c r="S697" s="195">
        <v>0</v>
      </c>
      <c r="T697" s="196">
        <f>S697*H697</f>
        <v>0</v>
      </c>
      <c r="U697" s="34"/>
      <c r="V697" s="34"/>
      <c r="W697" s="34"/>
      <c r="X697" s="34"/>
      <c r="Y697" s="34"/>
      <c r="Z697" s="34"/>
      <c r="AA697" s="34"/>
      <c r="AB697" s="34"/>
      <c r="AC697" s="34"/>
      <c r="AD697" s="34"/>
      <c r="AE697" s="34"/>
      <c r="AR697" s="197" t="s">
        <v>191</v>
      </c>
      <c r="AT697" s="197" t="s">
        <v>135</v>
      </c>
      <c r="AU697" s="197" t="s">
        <v>82</v>
      </c>
      <c r="AY697" s="17" t="s">
        <v>133</v>
      </c>
      <c r="BE697" s="198">
        <f>IF(N697="základní",J697,0)</f>
        <v>0</v>
      </c>
      <c r="BF697" s="198">
        <f>IF(N697="snížená",J697,0)</f>
        <v>0</v>
      </c>
      <c r="BG697" s="198">
        <f>IF(N697="zákl. přenesená",J697,0)</f>
        <v>0</v>
      </c>
      <c r="BH697" s="198">
        <f>IF(N697="sníž. přenesená",J697,0)</f>
        <v>0</v>
      </c>
      <c r="BI697" s="198">
        <f>IF(N697="nulová",J697,0)</f>
        <v>0</v>
      </c>
      <c r="BJ697" s="17" t="s">
        <v>78</v>
      </c>
      <c r="BK697" s="198">
        <f>ROUND(I697*H697,2)</f>
        <v>0</v>
      </c>
      <c r="BL697" s="17" t="s">
        <v>191</v>
      </c>
      <c r="BM697" s="197" t="s">
        <v>862</v>
      </c>
    </row>
    <row r="698" spans="1:47" s="2" customFormat="1" ht="11.25">
      <c r="A698" s="34"/>
      <c r="B698" s="35"/>
      <c r="C698" s="36"/>
      <c r="D698" s="199" t="s">
        <v>140</v>
      </c>
      <c r="E698" s="36"/>
      <c r="F698" s="200" t="s">
        <v>863</v>
      </c>
      <c r="G698" s="36"/>
      <c r="H698" s="36"/>
      <c r="I698" s="201"/>
      <c r="J698" s="36"/>
      <c r="K698" s="36"/>
      <c r="L698" s="39"/>
      <c r="M698" s="202"/>
      <c r="N698" s="203"/>
      <c r="O698" s="71"/>
      <c r="P698" s="71"/>
      <c r="Q698" s="71"/>
      <c r="R698" s="71"/>
      <c r="S698" s="71"/>
      <c r="T698" s="72"/>
      <c r="U698" s="34"/>
      <c r="V698" s="34"/>
      <c r="W698" s="34"/>
      <c r="X698" s="34"/>
      <c r="Y698" s="34"/>
      <c r="Z698" s="34"/>
      <c r="AA698" s="34"/>
      <c r="AB698" s="34"/>
      <c r="AC698" s="34"/>
      <c r="AD698" s="34"/>
      <c r="AE698" s="34"/>
      <c r="AT698" s="17" t="s">
        <v>140</v>
      </c>
      <c r="AU698" s="17" t="s">
        <v>82</v>
      </c>
    </row>
    <row r="699" spans="2:63" s="12" customFormat="1" ht="22.9" customHeight="1">
      <c r="B699" s="170"/>
      <c r="C699" s="171"/>
      <c r="D699" s="172" t="s">
        <v>72</v>
      </c>
      <c r="E699" s="184" t="s">
        <v>864</v>
      </c>
      <c r="F699" s="184" t="s">
        <v>865</v>
      </c>
      <c r="G699" s="171"/>
      <c r="H699" s="171"/>
      <c r="I699" s="174"/>
      <c r="J699" s="185">
        <f>BK699</f>
        <v>0</v>
      </c>
      <c r="K699" s="171"/>
      <c r="L699" s="176"/>
      <c r="M699" s="177"/>
      <c r="N699" s="178"/>
      <c r="O699" s="178"/>
      <c r="P699" s="179">
        <f>SUM(P700:P751)</f>
        <v>0</v>
      </c>
      <c r="Q699" s="178"/>
      <c r="R699" s="179">
        <f>SUM(R700:R751)</f>
        <v>0</v>
      </c>
      <c r="S699" s="178"/>
      <c r="T699" s="180">
        <f>SUM(T700:T751)</f>
        <v>0</v>
      </c>
      <c r="AR699" s="181" t="s">
        <v>82</v>
      </c>
      <c r="AT699" s="182" t="s">
        <v>72</v>
      </c>
      <c r="AU699" s="182" t="s">
        <v>78</v>
      </c>
      <c r="AY699" s="181" t="s">
        <v>133</v>
      </c>
      <c r="BK699" s="183">
        <f>SUM(BK700:BK751)</f>
        <v>0</v>
      </c>
    </row>
    <row r="700" spans="1:65" s="2" customFormat="1" ht="24.2" customHeight="1">
      <c r="A700" s="34"/>
      <c r="B700" s="35"/>
      <c r="C700" s="186" t="s">
        <v>866</v>
      </c>
      <c r="D700" s="186" t="s">
        <v>135</v>
      </c>
      <c r="E700" s="187" t="s">
        <v>867</v>
      </c>
      <c r="F700" s="188" t="s">
        <v>868</v>
      </c>
      <c r="G700" s="189" t="s">
        <v>169</v>
      </c>
      <c r="H700" s="190">
        <v>36.6</v>
      </c>
      <c r="I700" s="191"/>
      <c r="J700" s="192">
        <f>ROUND(I700*H700,2)</f>
        <v>0</v>
      </c>
      <c r="K700" s="188" t="s">
        <v>139</v>
      </c>
      <c r="L700" s="39"/>
      <c r="M700" s="193" t="s">
        <v>1</v>
      </c>
      <c r="N700" s="194" t="s">
        <v>38</v>
      </c>
      <c r="O700" s="71"/>
      <c r="P700" s="195">
        <f>O700*H700</f>
        <v>0</v>
      </c>
      <c r="Q700" s="195">
        <v>0</v>
      </c>
      <c r="R700" s="195">
        <f>Q700*H700</f>
        <v>0</v>
      </c>
      <c r="S700" s="195">
        <v>0</v>
      </c>
      <c r="T700" s="196">
        <f>S700*H700</f>
        <v>0</v>
      </c>
      <c r="U700" s="34"/>
      <c r="V700" s="34"/>
      <c r="W700" s="34"/>
      <c r="X700" s="34"/>
      <c r="Y700" s="34"/>
      <c r="Z700" s="34"/>
      <c r="AA700" s="34"/>
      <c r="AB700" s="34"/>
      <c r="AC700" s="34"/>
      <c r="AD700" s="34"/>
      <c r="AE700" s="34"/>
      <c r="AR700" s="197" t="s">
        <v>191</v>
      </c>
      <c r="AT700" s="197" t="s">
        <v>135</v>
      </c>
      <c r="AU700" s="197" t="s">
        <v>82</v>
      </c>
      <c r="AY700" s="17" t="s">
        <v>133</v>
      </c>
      <c r="BE700" s="198">
        <f>IF(N700="základní",J700,0)</f>
        <v>0</v>
      </c>
      <c r="BF700" s="198">
        <f>IF(N700="snížená",J700,0)</f>
        <v>0</v>
      </c>
      <c r="BG700" s="198">
        <f>IF(N700="zákl. přenesená",J700,0)</f>
        <v>0</v>
      </c>
      <c r="BH700" s="198">
        <f>IF(N700="sníž. přenesená",J700,0)</f>
        <v>0</v>
      </c>
      <c r="BI700" s="198">
        <f>IF(N700="nulová",J700,0)</f>
        <v>0</v>
      </c>
      <c r="BJ700" s="17" t="s">
        <v>78</v>
      </c>
      <c r="BK700" s="198">
        <f>ROUND(I700*H700,2)</f>
        <v>0</v>
      </c>
      <c r="BL700" s="17" t="s">
        <v>191</v>
      </c>
      <c r="BM700" s="197" t="s">
        <v>869</v>
      </c>
    </row>
    <row r="701" spans="1:47" s="2" customFormat="1" ht="11.25">
      <c r="A701" s="34"/>
      <c r="B701" s="35"/>
      <c r="C701" s="36"/>
      <c r="D701" s="199" t="s">
        <v>140</v>
      </c>
      <c r="E701" s="36"/>
      <c r="F701" s="200" t="s">
        <v>870</v>
      </c>
      <c r="G701" s="36"/>
      <c r="H701" s="36"/>
      <c r="I701" s="201"/>
      <c r="J701" s="36"/>
      <c r="K701" s="36"/>
      <c r="L701" s="39"/>
      <c r="M701" s="202"/>
      <c r="N701" s="203"/>
      <c r="O701" s="71"/>
      <c r="P701" s="71"/>
      <c r="Q701" s="71"/>
      <c r="R701" s="71"/>
      <c r="S701" s="71"/>
      <c r="T701" s="72"/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34"/>
      <c r="AT701" s="17" t="s">
        <v>140</v>
      </c>
      <c r="AU701" s="17" t="s">
        <v>82</v>
      </c>
    </row>
    <row r="702" spans="2:51" s="13" customFormat="1" ht="11.25">
      <c r="B702" s="204"/>
      <c r="C702" s="205"/>
      <c r="D702" s="206" t="s">
        <v>142</v>
      </c>
      <c r="E702" s="207" t="s">
        <v>1</v>
      </c>
      <c r="F702" s="208" t="s">
        <v>285</v>
      </c>
      <c r="G702" s="205"/>
      <c r="H702" s="207" t="s">
        <v>1</v>
      </c>
      <c r="I702" s="209"/>
      <c r="J702" s="205"/>
      <c r="K702" s="205"/>
      <c r="L702" s="210"/>
      <c r="M702" s="211"/>
      <c r="N702" s="212"/>
      <c r="O702" s="212"/>
      <c r="P702" s="212"/>
      <c r="Q702" s="212"/>
      <c r="R702" s="212"/>
      <c r="S702" s="212"/>
      <c r="T702" s="213"/>
      <c r="AT702" s="214" t="s">
        <v>142</v>
      </c>
      <c r="AU702" s="214" t="s">
        <v>82</v>
      </c>
      <c r="AV702" s="13" t="s">
        <v>78</v>
      </c>
      <c r="AW702" s="13" t="s">
        <v>30</v>
      </c>
      <c r="AX702" s="13" t="s">
        <v>73</v>
      </c>
      <c r="AY702" s="214" t="s">
        <v>133</v>
      </c>
    </row>
    <row r="703" spans="2:51" s="14" customFormat="1" ht="11.25">
      <c r="B703" s="215"/>
      <c r="C703" s="216"/>
      <c r="D703" s="206" t="s">
        <v>142</v>
      </c>
      <c r="E703" s="217" t="s">
        <v>1</v>
      </c>
      <c r="F703" s="218" t="s">
        <v>871</v>
      </c>
      <c r="G703" s="216"/>
      <c r="H703" s="219">
        <v>35.46</v>
      </c>
      <c r="I703" s="220"/>
      <c r="J703" s="216"/>
      <c r="K703" s="216"/>
      <c r="L703" s="221"/>
      <c r="M703" s="222"/>
      <c r="N703" s="223"/>
      <c r="O703" s="223"/>
      <c r="P703" s="223"/>
      <c r="Q703" s="223"/>
      <c r="R703" s="223"/>
      <c r="S703" s="223"/>
      <c r="T703" s="224"/>
      <c r="AT703" s="225" t="s">
        <v>142</v>
      </c>
      <c r="AU703" s="225" t="s">
        <v>82</v>
      </c>
      <c r="AV703" s="14" t="s">
        <v>82</v>
      </c>
      <c r="AW703" s="14" t="s">
        <v>30</v>
      </c>
      <c r="AX703" s="14" t="s">
        <v>73</v>
      </c>
      <c r="AY703" s="225" t="s">
        <v>133</v>
      </c>
    </row>
    <row r="704" spans="2:51" s="14" customFormat="1" ht="11.25">
      <c r="B704" s="215"/>
      <c r="C704" s="216"/>
      <c r="D704" s="206" t="s">
        <v>142</v>
      </c>
      <c r="E704" s="217" t="s">
        <v>1</v>
      </c>
      <c r="F704" s="218" t="s">
        <v>872</v>
      </c>
      <c r="G704" s="216"/>
      <c r="H704" s="219">
        <v>1.14</v>
      </c>
      <c r="I704" s="220"/>
      <c r="J704" s="216"/>
      <c r="K704" s="216"/>
      <c r="L704" s="221"/>
      <c r="M704" s="222"/>
      <c r="N704" s="223"/>
      <c r="O704" s="223"/>
      <c r="P704" s="223"/>
      <c r="Q704" s="223"/>
      <c r="R704" s="223"/>
      <c r="S704" s="223"/>
      <c r="T704" s="224"/>
      <c r="AT704" s="225" t="s">
        <v>142</v>
      </c>
      <c r="AU704" s="225" t="s">
        <v>82</v>
      </c>
      <c r="AV704" s="14" t="s">
        <v>82</v>
      </c>
      <c r="AW704" s="14" t="s">
        <v>30</v>
      </c>
      <c r="AX704" s="14" t="s">
        <v>73</v>
      </c>
      <c r="AY704" s="225" t="s">
        <v>133</v>
      </c>
    </row>
    <row r="705" spans="2:51" s="15" customFormat="1" ht="11.25">
      <c r="B705" s="226"/>
      <c r="C705" s="227"/>
      <c r="D705" s="206" t="s">
        <v>142</v>
      </c>
      <c r="E705" s="228" t="s">
        <v>1</v>
      </c>
      <c r="F705" s="229" t="s">
        <v>144</v>
      </c>
      <c r="G705" s="227"/>
      <c r="H705" s="230">
        <v>36.6</v>
      </c>
      <c r="I705" s="231"/>
      <c r="J705" s="227"/>
      <c r="K705" s="227"/>
      <c r="L705" s="232"/>
      <c r="M705" s="233"/>
      <c r="N705" s="234"/>
      <c r="O705" s="234"/>
      <c r="P705" s="234"/>
      <c r="Q705" s="234"/>
      <c r="R705" s="234"/>
      <c r="S705" s="234"/>
      <c r="T705" s="235"/>
      <c r="AT705" s="236" t="s">
        <v>142</v>
      </c>
      <c r="AU705" s="236" t="s">
        <v>82</v>
      </c>
      <c r="AV705" s="15" t="s">
        <v>88</v>
      </c>
      <c r="AW705" s="15" t="s">
        <v>30</v>
      </c>
      <c r="AX705" s="15" t="s">
        <v>78</v>
      </c>
      <c r="AY705" s="236" t="s">
        <v>133</v>
      </c>
    </row>
    <row r="706" spans="1:65" s="2" customFormat="1" ht="24.2" customHeight="1">
      <c r="A706" s="34"/>
      <c r="B706" s="35"/>
      <c r="C706" s="186" t="s">
        <v>531</v>
      </c>
      <c r="D706" s="186" t="s">
        <v>135</v>
      </c>
      <c r="E706" s="187" t="s">
        <v>873</v>
      </c>
      <c r="F706" s="188" t="s">
        <v>874</v>
      </c>
      <c r="G706" s="189" t="s">
        <v>169</v>
      </c>
      <c r="H706" s="190">
        <v>3.5</v>
      </c>
      <c r="I706" s="191"/>
      <c r="J706" s="192">
        <f>ROUND(I706*H706,2)</f>
        <v>0</v>
      </c>
      <c r="K706" s="188" t="s">
        <v>139</v>
      </c>
      <c r="L706" s="39"/>
      <c r="M706" s="193" t="s">
        <v>1</v>
      </c>
      <c r="N706" s="194" t="s">
        <v>38</v>
      </c>
      <c r="O706" s="71"/>
      <c r="P706" s="195">
        <f>O706*H706</f>
        <v>0</v>
      </c>
      <c r="Q706" s="195">
        <v>0</v>
      </c>
      <c r="R706" s="195">
        <f>Q706*H706</f>
        <v>0</v>
      </c>
      <c r="S706" s="195">
        <v>0</v>
      </c>
      <c r="T706" s="196">
        <f>S706*H706</f>
        <v>0</v>
      </c>
      <c r="U706" s="34"/>
      <c r="V706" s="34"/>
      <c r="W706" s="34"/>
      <c r="X706" s="34"/>
      <c r="Y706" s="34"/>
      <c r="Z706" s="34"/>
      <c r="AA706" s="34"/>
      <c r="AB706" s="34"/>
      <c r="AC706" s="34"/>
      <c r="AD706" s="34"/>
      <c r="AE706" s="34"/>
      <c r="AR706" s="197" t="s">
        <v>191</v>
      </c>
      <c r="AT706" s="197" t="s">
        <v>135</v>
      </c>
      <c r="AU706" s="197" t="s">
        <v>82</v>
      </c>
      <c r="AY706" s="17" t="s">
        <v>133</v>
      </c>
      <c r="BE706" s="198">
        <f>IF(N706="základní",J706,0)</f>
        <v>0</v>
      </c>
      <c r="BF706" s="198">
        <f>IF(N706="snížená",J706,0)</f>
        <v>0</v>
      </c>
      <c r="BG706" s="198">
        <f>IF(N706="zákl. přenesená",J706,0)</f>
        <v>0</v>
      </c>
      <c r="BH706" s="198">
        <f>IF(N706="sníž. přenesená",J706,0)</f>
        <v>0</v>
      </c>
      <c r="BI706" s="198">
        <f>IF(N706="nulová",J706,0)</f>
        <v>0</v>
      </c>
      <c r="BJ706" s="17" t="s">
        <v>78</v>
      </c>
      <c r="BK706" s="198">
        <f>ROUND(I706*H706,2)</f>
        <v>0</v>
      </c>
      <c r="BL706" s="17" t="s">
        <v>191</v>
      </c>
      <c r="BM706" s="197" t="s">
        <v>875</v>
      </c>
    </row>
    <row r="707" spans="1:47" s="2" customFormat="1" ht="11.25">
      <c r="A707" s="34"/>
      <c r="B707" s="35"/>
      <c r="C707" s="36"/>
      <c r="D707" s="199" t="s">
        <v>140</v>
      </c>
      <c r="E707" s="36"/>
      <c r="F707" s="200" t="s">
        <v>876</v>
      </c>
      <c r="G707" s="36"/>
      <c r="H707" s="36"/>
      <c r="I707" s="201"/>
      <c r="J707" s="36"/>
      <c r="K707" s="36"/>
      <c r="L707" s="39"/>
      <c r="M707" s="202"/>
      <c r="N707" s="203"/>
      <c r="O707" s="71"/>
      <c r="P707" s="71"/>
      <c r="Q707" s="71"/>
      <c r="R707" s="71"/>
      <c r="S707" s="71"/>
      <c r="T707" s="72"/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4"/>
      <c r="AT707" s="17" t="s">
        <v>140</v>
      </c>
      <c r="AU707" s="17" t="s">
        <v>82</v>
      </c>
    </row>
    <row r="708" spans="2:51" s="14" customFormat="1" ht="11.25">
      <c r="B708" s="215"/>
      <c r="C708" s="216"/>
      <c r="D708" s="206" t="s">
        <v>142</v>
      </c>
      <c r="E708" s="217" t="s">
        <v>1</v>
      </c>
      <c r="F708" s="218" t="s">
        <v>877</v>
      </c>
      <c r="G708" s="216"/>
      <c r="H708" s="219">
        <v>3.5</v>
      </c>
      <c r="I708" s="220"/>
      <c r="J708" s="216"/>
      <c r="K708" s="216"/>
      <c r="L708" s="221"/>
      <c r="M708" s="222"/>
      <c r="N708" s="223"/>
      <c r="O708" s="223"/>
      <c r="P708" s="223"/>
      <c r="Q708" s="223"/>
      <c r="R708" s="223"/>
      <c r="S708" s="223"/>
      <c r="T708" s="224"/>
      <c r="AT708" s="225" t="s">
        <v>142</v>
      </c>
      <c r="AU708" s="225" t="s">
        <v>82</v>
      </c>
      <c r="AV708" s="14" t="s">
        <v>82</v>
      </c>
      <c r="AW708" s="14" t="s">
        <v>30</v>
      </c>
      <c r="AX708" s="14" t="s">
        <v>73</v>
      </c>
      <c r="AY708" s="225" t="s">
        <v>133</v>
      </c>
    </row>
    <row r="709" spans="2:51" s="15" customFormat="1" ht="11.25">
      <c r="B709" s="226"/>
      <c r="C709" s="227"/>
      <c r="D709" s="206" t="s">
        <v>142</v>
      </c>
      <c r="E709" s="228" t="s">
        <v>1</v>
      </c>
      <c r="F709" s="229" t="s">
        <v>144</v>
      </c>
      <c r="G709" s="227"/>
      <c r="H709" s="230">
        <v>3.5</v>
      </c>
      <c r="I709" s="231"/>
      <c r="J709" s="227"/>
      <c r="K709" s="227"/>
      <c r="L709" s="232"/>
      <c r="M709" s="233"/>
      <c r="N709" s="234"/>
      <c r="O709" s="234"/>
      <c r="P709" s="234"/>
      <c r="Q709" s="234"/>
      <c r="R709" s="234"/>
      <c r="S709" s="234"/>
      <c r="T709" s="235"/>
      <c r="AT709" s="236" t="s">
        <v>142</v>
      </c>
      <c r="AU709" s="236" t="s">
        <v>82</v>
      </c>
      <c r="AV709" s="15" t="s">
        <v>88</v>
      </c>
      <c r="AW709" s="15" t="s">
        <v>30</v>
      </c>
      <c r="AX709" s="15" t="s">
        <v>78</v>
      </c>
      <c r="AY709" s="236" t="s">
        <v>133</v>
      </c>
    </row>
    <row r="710" spans="1:65" s="2" customFormat="1" ht="24.2" customHeight="1">
      <c r="A710" s="34"/>
      <c r="B710" s="35"/>
      <c r="C710" s="186" t="s">
        <v>878</v>
      </c>
      <c r="D710" s="186" t="s">
        <v>135</v>
      </c>
      <c r="E710" s="187" t="s">
        <v>879</v>
      </c>
      <c r="F710" s="188" t="s">
        <v>880</v>
      </c>
      <c r="G710" s="189" t="s">
        <v>138</v>
      </c>
      <c r="H710" s="190">
        <v>2</v>
      </c>
      <c r="I710" s="191"/>
      <c r="J710" s="192">
        <f>ROUND(I710*H710,2)</f>
        <v>0</v>
      </c>
      <c r="K710" s="188" t="s">
        <v>139</v>
      </c>
      <c r="L710" s="39"/>
      <c r="M710" s="193" t="s">
        <v>1</v>
      </c>
      <c r="N710" s="194" t="s">
        <v>38</v>
      </c>
      <c r="O710" s="71"/>
      <c r="P710" s="195">
        <f>O710*H710</f>
        <v>0</v>
      </c>
      <c r="Q710" s="195">
        <v>0</v>
      </c>
      <c r="R710" s="195">
        <f>Q710*H710</f>
        <v>0</v>
      </c>
      <c r="S710" s="195">
        <v>0</v>
      </c>
      <c r="T710" s="196">
        <f>S710*H710</f>
        <v>0</v>
      </c>
      <c r="U710" s="34"/>
      <c r="V710" s="34"/>
      <c r="W710" s="34"/>
      <c r="X710" s="34"/>
      <c r="Y710" s="34"/>
      <c r="Z710" s="34"/>
      <c r="AA710" s="34"/>
      <c r="AB710" s="34"/>
      <c r="AC710" s="34"/>
      <c r="AD710" s="34"/>
      <c r="AE710" s="34"/>
      <c r="AR710" s="197" t="s">
        <v>191</v>
      </c>
      <c r="AT710" s="197" t="s">
        <v>135</v>
      </c>
      <c r="AU710" s="197" t="s">
        <v>82</v>
      </c>
      <c r="AY710" s="17" t="s">
        <v>133</v>
      </c>
      <c r="BE710" s="198">
        <f>IF(N710="základní",J710,0)</f>
        <v>0</v>
      </c>
      <c r="BF710" s="198">
        <f>IF(N710="snížená",J710,0)</f>
        <v>0</v>
      </c>
      <c r="BG710" s="198">
        <f>IF(N710="zákl. přenesená",J710,0)</f>
        <v>0</v>
      </c>
      <c r="BH710" s="198">
        <f>IF(N710="sníž. přenesená",J710,0)</f>
        <v>0</v>
      </c>
      <c r="BI710" s="198">
        <f>IF(N710="nulová",J710,0)</f>
        <v>0</v>
      </c>
      <c r="BJ710" s="17" t="s">
        <v>78</v>
      </c>
      <c r="BK710" s="198">
        <f>ROUND(I710*H710,2)</f>
        <v>0</v>
      </c>
      <c r="BL710" s="17" t="s">
        <v>191</v>
      </c>
      <c r="BM710" s="197" t="s">
        <v>881</v>
      </c>
    </row>
    <row r="711" spans="1:47" s="2" customFormat="1" ht="11.25">
      <c r="A711" s="34"/>
      <c r="B711" s="35"/>
      <c r="C711" s="36"/>
      <c r="D711" s="199" t="s">
        <v>140</v>
      </c>
      <c r="E711" s="36"/>
      <c r="F711" s="200" t="s">
        <v>882</v>
      </c>
      <c r="G711" s="36"/>
      <c r="H711" s="36"/>
      <c r="I711" s="201"/>
      <c r="J711" s="36"/>
      <c r="K711" s="36"/>
      <c r="L711" s="39"/>
      <c r="M711" s="202"/>
      <c r="N711" s="203"/>
      <c r="O711" s="71"/>
      <c r="P711" s="71"/>
      <c r="Q711" s="71"/>
      <c r="R711" s="71"/>
      <c r="S711" s="71"/>
      <c r="T711" s="72"/>
      <c r="U711" s="34"/>
      <c r="V711" s="34"/>
      <c r="W711" s="34"/>
      <c r="X711" s="34"/>
      <c r="Y711" s="34"/>
      <c r="Z711" s="34"/>
      <c r="AA711" s="34"/>
      <c r="AB711" s="34"/>
      <c r="AC711" s="34"/>
      <c r="AD711" s="34"/>
      <c r="AE711" s="34"/>
      <c r="AT711" s="17" t="s">
        <v>140</v>
      </c>
      <c r="AU711" s="17" t="s">
        <v>82</v>
      </c>
    </row>
    <row r="712" spans="2:51" s="14" customFormat="1" ht="11.25">
      <c r="B712" s="215"/>
      <c r="C712" s="216"/>
      <c r="D712" s="206" t="s">
        <v>142</v>
      </c>
      <c r="E712" s="217" t="s">
        <v>1</v>
      </c>
      <c r="F712" s="218" t="s">
        <v>82</v>
      </c>
      <c r="G712" s="216"/>
      <c r="H712" s="219">
        <v>2</v>
      </c>
      <c r="I712" s="220"/>
      <c r="J712" s="216"/>
      <c r="K712" s="216"/>
      <c r="L712" s="221"/>
      <c r="M712" s="222"/>
      <c r="N712" s="223"/>
      <c r="O712" s="223"/>
      <c r="P712" s="223"/>
      <c r="Q712" s="223"/>
      <c r="R712" s="223"/>
      <c r="S712" s="223"/>
      <c r="T712" s="224"/>
      <c r="AT712" s="225" t="s">
        <v>142</v>
      </c>
      <c r="AU712" s="225" t="s">
        <v>82</v>
      </c>
      <c r="AV712" s="14" t="s">
        <v>82</v>
      </c>
      <c r="AW712" s="14" t="s">
        <v>30</v>
      </c>
      <c r="AX712" s="14" t="s">
        <v>73</v>
      </c>
      <c r="AY712" s="225" t="s">
        <v>133</v>
      </c>
    </row>
    <row r="713" spans="2:51" s="15" customFormat="1" ht="11.25">
      <c r="B713" s="226"/>
      <c r="C713" s="227"/>
      <c r="D713" s="206" t="s">
        <v>142</v>
      </c>
      <c r="E713" s="228" t="s">
        <v>1</v>
      </c>
      <c r="F713" s="229" t="s">
        <v>144</v>
      </c>
      <c r="G713" s="227"/>
      <c r="H713" s="230">
        <v>2</v>
      </c>
      <c r="I713" s="231"/>
      <c r="J713" s="227"/>
      <c r="K713" s="227"/>
      <c r="L713" s="232"/>
      <c r="M713" s="233"/>
      <c r="N713" s="234"/>
      <c r="O713" s="234"/>
      <c r="P713" s="234"/>
      <c r="Q713" s="234"/>
      <c r="R713" s="234"/>
      <c r="S713" s="234"/>
      <c r="T713" s="235"/>
      <c r="AT713" s="236" t="s">
        <v>142</v>
      </c>
      <c r="AU713" s="236" t="s">
        <v>82</v>
      </c>
      <c r="AV713" s="15" t="s">
        <v>88</v>
      </c>
      <c r="AW713" s="15" t="s">
        <v>30</v>
      </c>
      <c r="AX713" s="15" t="s">
        <v>78</v>
      </c>
      <c r="AY713" s="236" t="s">
        <v>133</v>
      </c>
    </row>
    <row r="714" spans="1:65" s="2" customFormat="1" ht="44.25" customHeight="1">
      <c r="A714" s="34"/>
      <c r="B714" s="35"/>
      <c r="C714" s="186" t="s">
        <v>538</v>
      </c>
      <c r="D714" s="186" t="s">
        <v>135</v>
      </c>
      <c r="E714" s="187" t="s">
        <v>883</v>
      </c>
      <c r="F714" s="188" t="s">
        <v>884</v>
      </c>
      <c r="G714" s="189" t="s">
        <v>169</v>
      </c>
      <c r="H714" s="190">
        <v>36.6</v>
      </c>
      <c r="I714" s="191"/>
      <c r="J714" s="192">
        <f>ROUND(I714*H714,2)</f>
        <v>0</v>
      </c>
      <c r="K714" s="188" t="s">
        <v>139</v>
      </c>
      <c r="L714" s="39"/>
      <c r="M714" s="193" t="s">
        <v>1</v>
      </c>
      <c r="N714" s="194" t="s">
        <v>38</v>
      </c>
      <c r="O714" s="71"/>
      <c r="P714" s="195">
        <f>O714*H714</f>
        <v>0</v>
      </c>
      <c r="Q714" s="195">
        <v>0</v>
      </c>
      <c r="R714" s="195">
        <f>Q714*H714</f>
        <v>0</v>
      </c>
      <c r="S714" s="195">
        <v>0</v>
      </c>
      <c r="T714" s="196">
        <f>S714*H714</f>
        <v>0</v>
      </c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34"/>
      <c r="AR714" s="197" t="s">
        <v>191</v>
      </c>
      <c r="AT714" s="197" t="s">
        <v>135</v>
      </c>
      <c r="AU714" s="197" t="s">
        <v>82</v>
      </c>
      <c r="AY714" s="17" t="s">
        <v>133</v>
      </c>
      <c r="BE714" s="198">
        <f>IF(N714="základní",J714,0)</f>
        <v>0</v>
      </c>
      <c r="BF714" s="198">
        <f>IF(N714="snížená",J714,0)</f>
        <v>0</v>
      </c>
      <c r="BG714" s="198">
        <f>IF(N714="zákl. přenesená",J714,0)</f>
        <v>0</v>
      </c>
      <c r="BH714" s="198">
        <f>IF(N714="sníž. přenesená",J714,0)</f>
        <v>0</v>
      </c>
      <c r="BI714" s="198">
        <f>IF(N714="nulová",J714,0)</f>
        <v>0</v>
      </c>
      <c r="BJ714" s="17" t="s">
        <v>78</v>
      </c>
      <c r="BK714" s="198">
        <f>ROUND(I714*H714,2)</f>
        <v>0</v>
      </c>
      <c r="BL714" s="17" t="s">
        <v>191</v>
      </c>
      <c r="BM714" s="197" t="s">
        <v>885</v>
      </c>
    </row>
    <row r="715" spans="1:47" s="2" customFormat="1" ht="11.25">
      <c r="A715" s="34"/>
      <c r="B715" s="35"/>
      <c r="C715" s="36"/>
      <c r="D715" s="199" t="s">
        <v>140</v>
      </c>
      <c r="E715" s="36"/>
      <c r="F715" s="200" t="s">
        <v>886</v>
      </c>
      <c r="G715" s="36"/>
      <c r="H715" s="36"/>
      <c r="I715" s="201"/>
      <c r="J715" s="36"/>
      <c r="K715" s="36"/>
      <c r="L715" s="39"/>
      <c r="M715" s="202"/>
      <c r="N715" s="203"/>
      <c r="O715" s="71"/>
      <c r="P715" s="71"/>
      <c r="Q715" s="71"/>
      <c r="R715" s="71"/>
      <c r="S715" s="71"/>
      <c r="T715" s="72"/>
      <c r="U715" s="34"/>
      <c r="V715" s="34"/>
      <c r="W715" s="34"/>
      <c r="X715" s="34"/>
      <c r="Y715" s="34"/>
      <c r="Z715" s="34"/>
      <c r="AA715" s="34"/>
      <c r="AB715" s="34"/>
      <c r="AC715" s="34"/>
      <c r="AD715" s="34"/>
      <c r="AE715" s="34"/>
      <c r="AT715" s="17" t="s">
        <v>140</v>
      </c>
      <c r="AU715" s="17" t="s">
        <v>82</v>
      </c>
    </row>
    <row r="716" spans="2:51" s="13" customFormat="1" ht="11.25">
      <c r="B716" s="204"/>
      <c r="C716" s="205"/>
      <c r="D716" s="206" t="s">
        <v>142</v>
      </c>
      <c r="E716" s="207" t="s">
        <v>1</v>
      </c>
      <c r="F716" s="208" t="s">
        <v>285</v>
      </c>
      <c r="G716" s="205"/>
      <c r="H716" s="207" t="s">
        <v>1</v>
      </c>
      <c r="I716" s="209"/>
      <c r="J716" s="205"/>
      <c r="K716" s="205"/>
      <c r="L716" s="210"/>
      <c r="M716" s="211"/>
      <c r="N716" s="212"/>
      <c r="O716" s="212"/>
      <c r="P716" s="212"/>
      <c r="Q716" s="212"/>
      <c r="R716" s="212"/>
      <c r="S716" s="212"/>
      <c r="T716" s="213"/>
      <c r="AT716" s="214" t="s">
        <v>142</v>
      </c>
      <c r="AU716" s="214" t="s">
        <v>82</v>
      </c>
      <c r="AV716" s="13" t="s">
        <v>78</v>
      </c>
      <c r="AW716" s="13" t="s">
        <v>30</v>
      </c>
      <c r="AX716" s="13" t="s">
        <v>73</v>
      </c>
      <c r="AY716" s="214" t="s">
        <v>133</v>
      </c>
    </row>
    <row r="717" spans="2:51" s="14" customFormat="1" ht="11.25">
      <c r="B717" s="215"/>
      <c r="C717" s="216"/>
      <c r="D717" s="206" t="s">
        <v>142</v>
      </c>
      <c r="E717" s="217" t="s">
        <v>1</v>
      </c>
      <c r="F717" s="218" t="s">
        <v>871</v>
      </c>
      <c r="G717" s="216"/>
      <c r="H717" s="219">
        <v>35.46</v>
      </c>
      <c r="I717" s="220"/>
      <c r="J717" s="216"/>
      <c r="K717" s="216"/>
      <c r="L717" s="221"/>
      <c r="M717" s="222"/>
      <c r="N717" s="223"/>
      <c r="O717" s="223"/>
      <c r="P717" s="223"/>
      <c r="Q717" s="223"/>
      <c r="R717" s="223"/>
      <c r="S717" s="223"/>
      <c r="T717" s="224"/>
      <c r="AT717" s="225" t="s">
        <v>142</v>
      </c>
      <c r="AU717" s="225" t="s">
        <v>82</v>
      </c>
      <c r="AV717" s="14" t="s">
        <v>82</v>
      </c>
      <c r="AW717" s="14" t="s">
        <v>30</v>
      </c>
      <c r="AX717" s="14" t="s">
        <v>73</v>
      </c>
      <c r="AY717" s="225" t="s">
        <v>133</v>
      </c>
    </row>
    <row r="718" spans="2:51" s="14" customFormat="1" ht="11.25">
      <c r="B718" s="215"/>
      <c r="C718" s="216"/>
      <c r="D718" s="206" t="s">
        <v>142</v>
      </c>
      <c r="E718" s="217" t="s">
        <v>1</v>
      </c>
      <c r="F718" s="218" t="s">
        <v>872</v>
      </c>
      <c r="G718" s="216"/>
      <c r="H718" s="219">
        <v>1.14</v>
      </c>
      <c r="I718" s="220"/>
      <c r="J718" s="216"/>
      <c r="K718" s="216"/>
      <c r="L718" s="221"/>
      <c r="M718" s="222"/>
      <c r="N718" s="223"/>
      <c r="O718" s="223"/>
      <c r="P718" s="223"/>
      <c r="Q718" s="223"/>
      <c r="R718" s="223"/>
      <c r="S718" s="223"/>
      <c r="T718" s="224"/>
      <c r="AT718" s="225" t="s">
        <v>142</v>
      </c>
      <c r="AU718" s="225" t="s">
        <v>82</v>
      </c>
      <c r="AV718" s="14" t="s">
        <v>82</v>
      </c>
      <c r="AW718" s="14" t="s">
        <v>30</v>
      </c>
      <c r="AX718" s="14" t="s">
        <v>73</v>
      </c>
      <c r="AY718" s="225" t="s">
        <v>133</v>
      </c>
    </row>
    <row r="719" spans="2:51" s="15" customFormat="1" ht="11.25">
      <c r="B719" s="226"/>
      <c r="C719" s="227"/>
      <c r="D719" s="206" t="s">
        <v>142</v>
      </c>
      <c r="E719" s="228" t="s">
        <v>1</v>
      </c>
      <c r="F719" s="229" t="s">
        <v>144</v>
      </c>
      <c r="G719" s="227"/>
      <c r="H719" s="230">
        <v>36.6</v>
      </c>
      <c r="I719" s="231"/>
      <c r="J719" s="227"/>
      <c r="K719" s="227"/>
      <c r="L719" s="232"/>
      <c r="M719" s="233"/>
      <c r="N719" s="234"/>
      <c r="O719" s="234"/>
      <c r="P719" s="234"/>
      <c r="Q719" s="234"/>
      <c r="R719" s="234"/>
      <c r="S719" s="234"/>
      <c r="T719" s="235"/>
      <c r="AT719" s="236" t="s">
        <v>142</v>
      </c>
      <c r="AU719" s="236" t="s">
        <v>82</v>
      </c>
      <c r="AV719" s="15" t="s">
        <v>88</v>
      </c>
      <c r="AW719" s="15" t="s">
        <v>30</v>
      </c>
      <c r="AX719" s="15" t="s">
        <v>78</v>
      </c>
      <c r="AY719" s="236" t="s">
        <v>133</v>
      </c>
    </row>
    <row r="720" spans="1:65" s="2" customFormat="1" ht="24.2" customHeight="1">
      <c r="A720" s="34"/>
      <c r="B720" s="35"/>
      <c r="C720" s="237" t="s">
        <v>887</v>
      </c>
      <c r="D720" s="237" t="s">
        <v>242</v>
      </c>
      <c r="E720" s="238" t="s">
        <v>888</v>
      </c>
      <c r="F720" s="239" t="s">
        <v>889</v>
      </c>
      <c r="G720" s="240" t="s">
        <v>169</v>
      </c>
      <c r="H720" s="241">
        <v>43.481</v>
      </c>
      <c r="I720" s="242"/>
      <c r="J720" s="243">
        <f>ROUND(I720*H720,2)</f>
        <v>0</v>
      </c>
      <c r="K720" s="239" t="s">
        <v>139</v>
      </c>
      <c r="L720" s="244"/>
      <c r="M720" s="245" t="s">
        <v>1</v>
      </c>
      <c r="N720" s="246" t="s">
        <v>38</v>
      </c>
      <c r="O720" s="71"/>
      <c r="P720" s="195">
        <f>O720*H720</f>
        <v>0</v>
      </c>
      <c r="Q720" s="195">
        <v>0</v>
      </c>
      <c r="R720" s="195">
        <f>Q720*H720</f>
        <v>0</v>
      </c>
      <c r="S720" s="195">
        <v>0</v>
      </c>
      <c r="T720" s="196">
        <f>S720*H720</f>
        <v>0</v>
      </c>
      <c r="U720" s="34"/>
      <c r="V720" s="34"/>
      <c r="W720" s="34"/>
      <c r="X720" s="34"/>
      <c r="Y720" s="34"/>
      <c r="Z720" s="34"/>
      <c r="AA720" s="34"/>
      <c r="AB720" s="34"/>
      <c r="AC720" s="34"/>
      <c r="AD720" s="34"/>
      <c r="AE720" s="34"/>
      <c r="AR720" s="197" t="s">
        <v>245</v>
      </c>
      <c r="AT720" s="197" t="s">
        <v>242</v>
      </c>
      <c r="AU720" s="197" t="s">
        <v>82</v>
      </c>
      <c r="AY720" s="17" t="s">
        <v>133</v>
      </c>
      <c r="BE720" s="198">
        <f>IF(N720="základní",J720,0)</f>
        <v>0</v>
      </c>
      <c r="BF720" s="198">
        <f>IF(N720="snížená",J720,0)</f>
        <v>0</v>
      </c>
      <c r="BG720" s="198">
        <f>IF(N720="zákl. přenesená",J720,0)</f>
        <v>0</v>
      </c>
      <c r="BH720" s="198">
        <f>IF(N720="sníž. přenesená",J720,0)</f>
        <v>0</v>
      </c>
      <c r="BI720" s="198">
        <f>IF(N720="nulová",J720,0)</f>
        <v>0</v>
      </c>
      <c r="BJ720" s="17" t="s">
        <v>78</v>
      </c>
      <c r="BK720" s="198">
        <f>ROUND(I720*H720,2)</f>
        <v>0</v>
      </c>
      <c r="BL720" s="17" t="s">
        <v>191</v>
      </c>
      <c r="BM720" s="197" t="s">
        <v>890</v>
      </c>
    </row>
    <row r="721" spans="2:51" s="14" customFormat="1" ht="11.25">
      <c r="B721" s="215"/>
      <c r="C721" s="216"/>
      <c r="D721" s="206" t="s">
        <v>142</v>
      </c>
      <c r="E721" s="217" t="s">
        <v>1</v>
      </c>
      <c r="F721" s="218" t="s">
        <v>891</v>
      </c>
      <c r="G721" s="216"/>
      <c r="H721" s="219">
        <v>39.528</v>
      </c>
      <c r="I721" s="220"/>
      <c r="J721" s="216"/>
      <c r="K721" s="216"/>
      <c r="L721" s="221"/>
      <c r="M721" s="222"/>
      <c r="N721" s="223"/>
      <c r="O721" s="223"/>
      <c r="P721" s="223"/>
      <c r="Q721" s="223"/>
      <c r="R721" s="223"/>
      <c r="S721" s="223"/>
      <c r="T721" s="224"/>
      <c r="AT721" s="225" t="s">
        <v>142</v>
      </c>
      <c r="AU721" s="225" t="s">
        <v>82</v>
      </c>
      <c r="AV721" s="14" t="s">
        <v>82</v>
      </c>
      <c r="AW721" s="14" t="s">
        <v>30</v>
      </c>
      <c r="AX721" s="14" t="s">
        <v>73</v>
      </c>
      <c r="AY721" s="225" t="s">
        <v>133</v>
      </c>
    </row>
    <row r="722" spans="2:51" s="15" customFormat="1" ht="11.25">
      <c r="B722" s="226"/>
      <c r="C722" s="227"/>
      <c r="D722" s="206" t="s">
        <v>142</v>
      </c>
      <c r="E722" s="228" t="s">
        <v>1</v>
      </c>
      <c r="F722" s="229" t="s">
        <v>144</v>
      </c>
      <c r="G722" s="227"/>
      <c r="H722" s="230">
        <v>39.528</v>
      </c>
      <c r="I722" s="231"/>
      <c r="J722" s="227"/>
      <c r="K722" s="227"/>
      <c r="L722" s="232"/>
      <c r="M722" s="233"/>
      <c r="N722" s="234"/>
      <c r="O722" s="234"/>
      <c r="P722" s="234"/>
      <c r="Q722" s="234"/>
      <c r="R722" s="234"/>
      <c r="S722" s="234"/>
      <c r="T722" s="235"/>
      <c r="AT722" s="236" t="s">
        <v>142</v>
      </c>
      <c r="AU722" s="236" t="s">
        <v>82</v>
      </c>
      <c r="AV722" s="15" t="s">
        <v>88</v>
      </c>
      <c r="AW722" s="15" t="s">
        <v>30</v>
      </c>
      <c r="AX722" s="15" t="s">
        <v>73</v>
      </c>
      <c r="AY722" s="236" t="s">
        <v>133</v>
      </c>
    </row>
    <row r="723" spans="2:51" s="14" customFormat="1" ht="11.25">
      <c r="B723" s="215"/>
      <c r="C723" s="216"/>
      <c r="D723" s="206" t="s">
        <v>142</v>
      </c>
      <c r="E723" s="217" t="s">
        <v>1</v>
      </c>
      <c r="F723" s="218" t="s">
        <v>892</v>
      </c>
      <c r="G723" s="216"/>
      <c r="H723" s="219">
        <v>43.481</v>
      </c>
      <c r="I723" s="220"/>
      <c r="J723" s="216"/>
      <c r="K723" s="216"/>
      <c r="L723" s="221"/>
      <c r="M723" s="222"/>
      <c r="N723" s="223"/>
      <c r="O723" s="223"/>
      <c r="P723" s="223"/>
      <c r="Q723" s="223"/>
      <c r="R723" s="223"/>
      <c r="S723" s="223"/>
      <c r="T723" s="224"/>
      <c r="AT723" s="225" t="s">
        <v>142</v>
      </c>
      <c r="AU723" s="225" t="s">
        <v>82</v>
      </c>
      <c r="AV723" s="14" t="s">
        <v>82</v>
      </c>
      <c r="AW723" s="14" t="s">
        <v>30</v>
      </c>
      <c r="AX723" s="14" t="s">
        <v>73</v>
      </c>
      <c r="AY723" s="225" t="s">
        <v>133</v>
      </c>
    </row>
    <row r="724" spans="2:51" s="15" customFormat="1" ht="11.25">
      <c r="B724" s="226"/>
      <c r="C724" s="227"/>
      <c r="D724" s="206" t="s">
        <v>142</v>
      </c>
      <c r="E724" s="228" t="s">
        <v>1</v>
      </c>
      <c r="F724" s="229" t="s">
        <v>144</v>
      </c>
      <c r="G724" s="227"/>
      <c r="H724" s="230">
        <v>43.481</v>
      </c>
      <c r="I724" s="231"/>
      <c r="J724" s="227"/>
      <c r="K724" s="227"/>
      <c r="L724" s="232"/>
      <c r="M724" s="233"/>
      <c r="N724" s="234"/>
      <c r="O724" s="234"/>
      <c r="P724" s="234"/>
      <c r="Q724" s="234"/>
      <c r="R724" s="234"/>
      <c r="S724" s="234"/>
      <c r="T724" s="235"/>
      <c r="AT724" s="236" t="s">
        <v>142</v>
      </c>
      <c r="AU724" s="236" t="s">
        <v>82</v>
      </c>
      <c r="AV724" s="15" t="s">
        <v>88</v>
      </c>
      <c r="AW724" s="15" t="s">
        <v>30</v>
      </c>
      <c r="AX724" s="15" t="s">
        <v>78</v>
      </c>
      <c r="AY724" s="236" t="s">
        <v>133</v>
      </c>
    </row>
    <row r="725" spans="1:65" s="2" customFormat="1" ht="33" customHeight="1">
      <c r="A725" s="34"/>
      <c r="B725" s="35"/>
      <c r="C725" s="186" t="s">
        <v>546</v>
      </c>
      <c r="D725" s="186" t="s">
        <v>135</v>
      </c>
      <c r="E725" s="187" t="s">
        <v>893</v>
      </c>
      <c r="F725" s="188" t="s">
        <v>894</v>
      </c>
      <c r="G725" s="189" t="s">
        <v>169</v>
      </c>
      <c r="H725" s="190">
        <v>7.606</v>
      </c>
      <c r="I725" s="191"/>
      <c r="J725" s="192">
        <f>ROUND(I725*H725,2)</f>
        <v>0</v>
      </c>
      <c r="K725" s="188" t="s">
        <v>139</v>
      </c>
      <c r="L725" s="39"/>
      <c r="M725" s="193" t="s">
        <v>1</v>
      </c>
      <c r="N725" s="194" t="s">
        <v>38</v>
      </c>
      <c r="O725" s="71"/>
      <c r="P725" s="195">
        <f>O725*H725</f>
        <v>0</v>
      </c>
      <c r="Q725" s="195">
        <v>0</v>
      </c>
      <c r="R725" s="195">
        <f>Q725*H725</f>
        <v>0</v>
      </c>
      <c r="S725" s="195">
        <v>0</v>
      </c>
      <c r="T725" s="196">
        <f>S725*H725</f>
        <v>0</v>
      </c>
      <c r="U725" s="34"/>
      <c r="V725" s="34"/>
      <c r="W725" s="34"/>
      <c r="X725" s="34"/>
      <c r="Y725" s="34"/>
      <c r="Z725" s="34"/>
      <c r="AA725" s="34"/>
      <c r="AB725" s="34"/>
      <c r="AC725" s="34"/>
      <c r="AD725" s="34"/>
      <c r="AE725" s="34"/>
      <c r="AR725" s="197" t="s">
        <v>191</v>
      </c>
      <c r="AT725" s="197" t="s">
        <v>135</v>
      </c>
      <c r="AU725" s="197" t="s">
        <v>82</v>
      </c>
      <c r="AY725" s="17" t="s">
        <v>133</v>
      </c>
      <c r="BE725" s="198">
        <f>IF(N725="základní",J725,0)</f>
        <v>0</v>
      </c>
      <c r="BF725" s="198">
        <f>IF(N725="snížená",J725,0)</f>
        <v>0</v>
      </c>
      <c r="BG725" s="198">
        <f>IF(N725="zákl. přenesená",J725,0)</f>
        <v>0</v>
      </c>
      <c r="BH725" s="198">
        <f>IF(N725="sníž. přenesená",J725,0)</f>
        <v>0</v>
      </c>
      <c r="BI725" s="198">
        <f>IF(N725="nulová",J725,0)</f>
        <v>0</v>
      </c>
      <c r="BJ725" s="17" t="s">
        <v>78</v>
      </c>
      <c r="BK725" s="198">
        <f>ROUND(I725*H725,2)</f>
        <v>0</v>
      </c>
      <c r="BL725" s="17" t="s">
        <v>191</v>
      </c>
      <c r="BM725" s="197" t="s">
        <v>895</v>
      </c>
    </row>
    <row r="726" spans="1:47" s="2" customFormat="1" ht="11.25">
      <c r="A726" s="34"/>
      <c r="B726" s="35"/>
      <c r="C726" s="36"/>
      <c r="D726" s="199" t="s">
        <v>140</v>
      </c>
      <c r="E726" s="36"/>
      <c r="F726" s="200" t="s">
        <v>896</v>
      </c>
      <c r="G726" s="36"/>
      <c r="H726" s="36"/>
      <c r="I726" s="201"/>
      <c r="J726" s="36"/>
      <c r="K726" s="36"/>
      <c r="L726" s="39"/>
      <c r="M726" s="202"/>
      <c r="N726" s="203"/>
      <c r="O726" s="71"/>
      <c r="P726" s="71"/>
      <c r="Q726" s="71"/>
      <c r="R726" s="71"/>
      <c r="S726" s="71"/>
      <c r="T726" s="72"/>
      <c r="U726" s="34"/>
      <c r="V726" s="34"/>
      <c r="W726" s="34"/>
      <c r="X726" s="34"/>
      <c r="Y726" s="34"/>
      <c r="Z726" s="34"/>
      <c r="AA726" s="34"/>
      <c r="AB726" s="34"/>
      <c r="AC726" s="34"/>
      <c r="AD726" s="34"/>
      <c r="AE726" s="34"/>
      <c r="AT726" s="17" t="s">
        <v>140</v>
      </c>
      <c r="AU726" s="17" t="s">
        <v>82</v>
      </c>
    </row>
    <row r="727" spans="2:51" s="14" customFormat="1" ht="11.25">
      <c r="B727" s="215"/>
      <c r="C727" s="216"/>
      <c r="D727" s="206" t="s">
        <v>142</v>
      </c>
      <c r="E727" s="217" t="s">
        <v>1</v>
      </c>
      <c r="F727" s="218" t="s">
        <v>897</v>
      </c>
      <c r="G727" s="216"/>
      <c r="H727" s="219">
        <v>7.436</v>
      </c>
      <c r="I727" s="220"/>
      <c r="J727" s="216"/>
      <c r="K727" s="216"/>
      <c r="L727" s="221"/>
      <c r="M727" s="222"/>
      <c r="N727" s="223"/>
      <c r="O727" s="223"/>
      <c r="P727" s="223"/>
      <c r="Q727" s="223"/>
      <c r="R727" s="223"/>
      <c r="S727" s="223"/>
      <c r="T727" s="224"/>
      <c r="AT727" s="225" t="s">
        <v>142</v>
      </c>
      <c r="AU727" s="225" t="s">
        <v>82</v>
      </c>
      <c r="AV727" s="14" t="s">
        <v>82</v>
      </c>
      <c r="AW727" s="14" t="s">
        <v>30</v>
      </c>
      <c r="AX727" s="14" t="s">
        <v>73</v>
      </c>
      <c r="AY727" s="225" t="s">
        <v>133</v>
      </c>
    </row>
    <row r="728" spans="2:51" s="14" customFormat="1" ht="11.25">
      <c r="B728" s="215"/>
      <c r="C728" s="216"/>
      <c r="D728" s="206" t="s">
        <v>142</v>
      </c>
      <c r="E728" s="217" t="s">
        <v>1</v>
      </c>
      <c r="F728" s="218" t="s">
        <v>898</v>
      </c>
      <c r="G728" s="216"/>
      <c r="H728" s="219">
        <v>0.17</v>
      </c>
      <c r="I728" s="220"/>
      <c r="J728" s="216"/>
      <c r="K728" s="216"/>
      <c r="L728" s="221"/>
      <c r="M728" s="222"/>
      <c r="N728" s="223"/>
      <c r="O728" s="223"/>
      <c r="P728" s="223"/>
      <c r="Q728" s="223"/>
      <c r="R728" s="223"/>
      <c r="S728" s="223"/>
      <c r="T728" s="224"/>
      <c r="AT728" s="225" t="s">
        <v>142</v>
      </c>
      <c r="AU728" s="225" t="s">
        <v>82</v>
      </c>
      <c r="AV728" s="14" t="s">
        <v>82</v>
      </c>
      <c r="AW728" s="14" t="s">
        <v>30</v>
      </c>
      <c r="AX728" s="14" t="s">
        <v>73</v>
      </c>
      <c r="AY728" s="225" t="s">
        <v>133</v>
      </c>
    </row>
    <row r="729" spans="2:51" s="15" customFormat="1" ht="11.25">
      <c r="B729" s="226"/>
      <c r="C729" s="227"/>
      <c r="D729" s="206" t="s">
        <v>142</v>
      </c>
      <c r="E729" s="228" t="s">
        <v>1</v>
      </c>
      <c r="F729" s="229" t="s">
        <v>144</v>
      </c>
      <c r="G729" s="227"/>
      <c r="H729" s="230">
        <v>7.606</v>
      </c>
      <c r="I729" s="231"/>
      <c r="J729" s="227"/>
      <c r="K729" s="227"/>
      <c r="L729" s="232"/>
      <c r="M729" s="233"/>
      <c r="N729" s="234"/>
      <c r="O729" s="234"/>
      <c r="P729" s="234"/>
      <c r="Q729" s="234"/>
      <c r="R729" s="234"/>
      <c r="S729" s="234"/>
      <c r="T729" s="235"/>
      <c r="AT729" s="236" t="s">
        <v>142</v>
      </c>
      <c r="AU729" s="236" t="s">
        <v>82</v>
      </c>
      <c r="AV729" s="15" t="s">
        <v>88</v>
      </c>
      <c r="AW729" s="15" t="s">
        <v>30</v>
      </c>
      <c r="AX729" s="15" t="s">
        <v>78</v>
      </c>
      <c r="AY729" s="236" t="s">
        <v>133</v>
      </c>
    </row>
    <row r="730" spans="1:65" s="2" customFormat="1" ht="33" customHeight="1">
      <c r="A730" s="34"/>
      <c r="B730" s="35"/>
      <c r="C730" s="186" t="s">
        <v>899</v>
      </c>
      <c r="D730" s="186" t="s">
        <v>135</v>
      </c>
      <c r="E730" s="187" t="s">
        <v>900</v>
      </c>
      <c r="F730" s="188" t="s">
        <v>901</v>
      </c>
      <c r="G730" s="189" t="s">
        <v>169</v>
      </c>
      <c r="H730" s="190">
        <v>36.6</v>
      </c>
      <c r="I730" s="191"/>
      <c r="J730" s="192">
        <f>ROUND(I730*H730,2)</f>
        <v>0</v>
      </c>
      <c r="K730" s="188" t="s">
        <v>139</v>
      </c>
      <c r="L730" s="39"/>
      <c r="M730" s="193" t="s">
        <v>1</v>
      </c>
      <c r="N730" s="194" t="s">
        <v>38</v>
      </c>
      <c r="O730" s="71"/>
      <c r="P730" s="195">
        <f>O730*H730</f>
        <v>0</v>
      </c>
      <c r="Q730" s="195">
        <v>0</v>
      </c>
      <c r="R730" s="195">
        <f>Q730*H730</f>
        <v>0</v>
      </c>
      <c r="S730" s="195">
        <v>0</v>
      </c>
      <c r="T730" s="196">
        <f>S730*H730</f>
        <v>0</v>
      </c>
      <c r="U730" s="34"/>
      <c r="V730" s="34"/>
      <c r="W730" s="34"/>
      <c r="X730" s="34"/>
      <c r="Y730" s="34"/>
      <c r="Z730" s="34"/>
      <c r="AA730" s="34"/>
      <c r="AB730" s="34"/>
      <c r="AC730" s="34"/>
      <c r="AD730" s="34"/>
      <c r="AE730" s="34"/>
      <c r="AR730" s="197" t="s">
        <v>191</v>
      </c>
      <c r="AT730" s="197" t="s">
        <v>135</v>
      </c>
      <c r="AU730" s="197" t="s">
        <v>82</v>
      </c>
      <c r="AY730" s="17" t="s">
        <v>133</v>
      </c>
      <c r="BE730" s="198">
        <f>IF(N730="základní",J730,0)</f>
        <v>0</v>
      </c>
      <c r="BF730" s="198">
        <f>IF(N730="snížená",J730,0)</f>
        <v>0</v>
      </c>
      <c r="BG730" s="198">
        <f>IF(N730="zákl. přenesená",J730,0)</f>
        <v>0</v>
      </c>
      <c r="BH730" s="198">
        <f>IF(N730="sníž. přenesená",J730,0)</f>
        <v>0</v>
      </c>
      <c r="BI730" s="198">
        <f>IF(N730="nulová",J730,0)</f>
        <v>0</v>
      </c>
      <c r="BJ730" s="17" t="s">
        <v>78</v>
      </c>
      <c r="BK730" s="198">
        <f>ROUND(I730*H730,2)</f>
        <v>0</v>
      </c>
      <c r="BL730" s="17" t="s">
        <v>191</v>
      </c>
      <c r="BM730" s="197" t="s">
        <v>902</v>
      </c>
    </row>
    <row r="731" spans="1:47" s="2" customFormat="1" ht="11.25">
      <c r="A731" s="34"/>
      <c r="B731" s="35"/>
      <c r="C731" s="36"/>
      <c r="D731" s="199" t="s">
        <v>140</v>
      </c>
      <c r="E731" s="36"/>
      <c r="F731" s="200" t="s">
        <v>903</v>
      </c>
      <c r="G731" s="36"/>
      <c r="H731" s="36"/>
      <c r="I731" s="201"/>
      <c r="J731" s="36"/>
      <c r="K731" s="36"/>
      <c r="L731" s="39"/>
      <c r="M731" s="202"/>
      <c r="N731" s="203"/>
      <c r="O731" s="71"/>
      <c r="P731" s="71"/>
      <c r="Q731" s="71"/>
      <c r="R731" s="71"/>
      <c r="S731" s="71"/>
      <c r="T731" s="72"/>
      <c r="U731" s="34"/>
      <c r="V731" s="34"/>
      <c r="W731" s="34"/>
      <c r="X731" s="34"/>
      <c r="Y731" s="34"/>
      <c r="Z731" s="34"/>
      <c r="AA731" s="34"/>
      <c r="AB731" s="34"/>
      <c r="AC731" s="34"/>
      <c r="AD731" s="34"/>
      <c r="AE731" s="34"/>
      <c r="AT731" s="17" t="s">
        <v>140</v>
      </c>
      <c r="AU731" s="17" t="s">
        <v>82</v>
      </c>
    </row>
    <row r="732" spans="1:65" s="2" customFormat="1" ht="33" customHeight="1">
      <c r="A732" s="34"/>
      <c r="B732" s="35"/>
      <c r="C732" s="186" t="s">
        <v>552</v>
      </c>
      <c r="D732" s="186" t="s">
        <v>135</v>
      </c>
      <c r="E732" s="187" t="s">
        <v>904</v>
      </c>
      <c r="F732" s="188" t="s">
        <v>905</v>
      </c>
      <c r="G732" s="189" t="s">
        <v>169</v>
      </c>
      <c r="H732" s="190">
        <v>0.6</v>
      </c>
      <c r="I732" s="191"/>
      <c r="J732" s="192">
        <f>ROUND(I732*H732,2)</f>
        <v>0</v>
      </c>
      <c r="K732" s="188" t="s">
        <v>139</v>
      </c>
      <c r="L732" s="39"/>
      <c r="M732" s="193" t="s">
        <v>1</v>
      </c>
      <c r="N732" s="194" t="s">
        <v>38</v>
      </c>
      <c r="O732" s="71"/>
      <c r="P732" s="195">
        <f>O732*H732</f>
        <v>0</v>
      </c>
      <c r="Q732" s="195">
        <v>0</v>
      </c>
      <c r="R732" s="195">
        <f>Q732*H732</f>
        <v>0</v>
      </c>
      <c r="S732" s="195">
        <v>0</v>
      </c>
      <c r="T732" s="196">
        <f>S732*H732</f>
        <v>0</v>
      </c>
      <c r="U732" s="34"/>
      <c r="V732" s="34"/>
      <c r="W732" s="34"/>
      <c r="X732" s="34"/>
      <c r="Y732" s="34"/>
      <c r="Z732" s="34"/>
      <c r="AA732" s="34"/>
      <c r="AB732" s="34"/>
      <c r="AC732" s="34"/>
      <c r="AD732" s="34"/>
      <c r="AE732" s="34"/>
      <c r="AR732" s="197" t="s">
        <v>191</v>
      </c>
      <c r="AT732" s="197" t="s">
        <v>135</v>
      </c>
      <c r="AU732" s="197" t="s">
        <v>82</v>
      </c>
      <c r="AY732" s="17" t="s">
        <v>133</v>
      </c>
      <c r="BE732" s="198">
        <f>IF(N732="základní",J732,0)</f>
        <v>0</v>
      </c>
      <c r="BF732" s="198">
        <f>IF(N732="snížená",J732,0)</f>
        <v>0</v>
      </c>
      <c r="BG732" s="198">
        <f>IF(N732="zákl. přenesená",J732,0)</f>
        <v>0</v>
      </c>
      <c r="BH732" s="198">
        <f>IF(N732="sníž. přenesená",J732,0)</f>
        <v>0</v>
      </c>
      <c r="BI732" s="198">
        <f>IF(N732="nulová",J732,0)</f>
        <v>0</v>
      </c>
      <c r="BJ732" s="17" t="s">
        <v>78</v>
      </c>
      <c r="BK732" s="198">
        <f>ROUND(I732*H732,2)</f>
        <v>0</v>
      </c>
      <c r="BL732" s="17" t="s">
        <v>191</v>
      </c>
      <c r="BM732" s="197" t="s">
        <v>906</v>
      </c>
    </row>
    <row r="733" spans="1:47" s="2" customFormat="1" ht="11.25">
      <c r="A733" s="34"/>
      <c r="B733" s="35"/>
      <c r="C733" s="36"/>
      <c r="D733" s="199" t="s">
        <v>140</v>
      </c>
      <c r="E733" s="36"/>
      <c r="F733" s="200" t="s">
        <v>907</v>
      </c>
      <c r="G733" s="36"/>
      <c r="H733" s="36"/>
      <c r="I733" s="201"/>
      <c r="J733" s="36"/>
      <c r="K733" s="36"/>
      <c r="L733" s="39"/>
      <c r="M733" s="202"/>
      <c r="N733" s="203"/>
      <c r="O733" s="71"/>
      <c r="P733" s="71"/>
      <c r="Q733" s="71"/>
      <c r="R733" s="71"/>
      <c r="S733" s="71"/>
      <c r="T733" s="72"/>
      <c r="U733" s="34"/>
      <c r="V733" s="34"/>
      <c r="W733" s="34"/>
      <c r="X733" s="34"/>
      <c r="Y733" s="34"/>
      <c r="Z733" s="34"/>
      <c r="AA733" s="34"/>
      <c r="AB733" s="34"/>
      <c r="AC733" s="34"/>
      <c r="AD733" s="34"/>
      <c r="AE733" s="34"/>
      <c r="AT733" s="17" t="s">
        <v>140</v>
      </c>
      <c r="AU733" s="17" t="s">
        <v>82</v>
      </c>
    </row>
    <row r="734" spans="1:65" s="2" customFormat="1" ht="24.2" customHeight="1">
      <c r="A734" s="34"/>
      <c r="B734" s="35"/>
      <c r="C734" s="186" t="s">
        <v>908</v>
      </c>
      <c r="D734" s="186" t="s">
        <v>135</v>
      </c>
      <c r="E734" s="187" t="s">
        <v>909</v>
      </c>
      <c r="F734" s="188" t="s">
        <v>910</v>
      </c>
      <c r="G734" s="189" t="s">
        <v>190</v>
      </c>
      <c r="H734" s="190">
        <v>9.7</v>
      </c>
      <c r="I734" s="191"/>
      <c r="J734" s="192">
        <f>ROUND(I734*H734,2)</f>
        <v>0</v>
      </c>
      <c r="K734" s="188" t="s">
        <v>139</v>
      </c>
      <c r="L734" s="39"/>
      <c r="M734" s="193" t="s">
        <v>1</v>
      </c>
      <c r="N734" s="194" t="s">
        <v>38</v>
      </c>
      <c r="O734" s="71"/>
      <c r="P734" s="195">
        <f>O734*H734</f>
        <v>0</v>
      </c>
      <c r="Q734" s="195">
        <v>0</v>
      </c>
      <c r="R734" s="195">
        <f>Q734*H734</f>
        <v>0</v>
      </c>
      <c r="S734" s="195">
        <v>0</v>
      </c>
      <c r="T734" s="196">
        <f>S734*H734</f>
        <v>0</v>
      </c>
      <c r="U734" s="34"/>
      <c r="V734" s="34"/>
      <c r="W734" s="34"/>
      <c r="X734" s="34"/>
      <c r="Y734" s="34"/>
      <c r="Z734" s="34"/>
      <c r="AA734" s="34"/>
      <c r="AB734" s="34"/>
      <c r="AC734" s="34"/>
      <c r="AD734" s="34"/>
      <c r="AE734" s="34"/>
      <c r="AR734" s="197" t="s">
        <v>191</v>
      </c>
      <c r="AT734" s="197" t="s">
        <v>135</v>
      </c>
      <c r="AU734" s="197" t="s">
        <v>82</v>
      </c>
      <c r="AY734" s="17" t="s">
        <v>133</v>
      </c>
      <c r="BE734" s="198">
        <f>IF(N734="základní",J734,0)</f>
        <v>0</v>
      </c>
      <c r="BF734" s="198">
        <f>IF(N734="snížená",J734,0)</f>
        <v>0</v>
      </c>
      <c r="BG734" s="198">
        <f>IF(N734="zákl. přenesená",J734,0)</f>
        <v>0</v>
      </c>
      <c r="BH734" s="198">
        <f>IF(N734="sníž. přenesená",J734,0)</f>
        <v>0</v>
      </c>
      <c r="BI734" s="198">
        <f>IF(N734="nulová",J734,0)</f>
        <v>0</v>
      </c>
      <c r="BJ734" s="17" t="s">
        <v>78</v>
      </c>
      <c r="BK734" s="198">
        <f>ROUND(I734*H734,2)</f>
        <v>0</v>
      </c>
      <c r="BL734" s="17" t="s">
        <v>191</v>
      </c>
      <c r="BM734" s="197" t="s">
        <v>911</v>
      </c>
    </row>
    <row r="735" spans="1:47" s="2" customFormat="1" ht="11.25">
      <c r="A735" s="34"/>
      <c r="B735" s="35"/>
      <c r="C735" s="36"/>
      <c r="D735" s="199" t="s">
        <v>140</v>
      </c>
      <c r="E735" s="36"/>
      <c r="F735" s="200" t="s">
        <v>912</v>
      </c>
      <c r="G735" s="36"/>
      <c r="H735" s="36"/>
      <c r="I735" s="201"/>
      <c r="J735" s="36"/>
      <c r="K735" s="36"/>
      <c r="L735" s="39"/>
      <c r="M735" s="202"/>
      <c r="N735" s="203"/>
      <c r="O735" s="71"/>
      <c r="P735" s="71"/>
      <c r="Q735" s="71"/>
      <c r="R735" s="71"/>
      <c r="S735" s="71"/>
      <c r="T735" s="72"/>
      <c r="U735" s="34"/>
      <c r="V735" s="34"/>
      <c r="W735" s="34"/>
      <c r="X735" s="34"/>
      <c r="Y735" s="34"/>
      <c r="Z735" s="34"/>
      <c r="AA735" s="34"/>
      <c r="AB735" s="34"/>
      <c r="AC735" s="34"/>
      <c r="AD735" s="34"/>
      <c r="AE735" s="34"/>
      <c r="AT735" s="17" t="s">
        <v>140</v>
      </c>
      <c r="AU735" s="17" t="s">
        <v>82</v>
      </c>
    </row>
    <row r="736" spans="2:51" s="14" customFormat="1" ht="11.25">
      <c r="B736" s="215"/>
      <c r="C736" s="216"/>
      <c r="D736" s="206" t="s">
        <v>142</v>
      </c>
      <c r="E736" s="217" t="s">
        <v>1</v>
      </c>
      <c r="F736" s="218" t="s">
        <v>913</v>
      </c>
      <c r="G736" s="216"/>
      <c r="H736" s="219">
        <v>9.7</v>
      </c>
      <c r="I736" s="220"/>
      <c r="J736" s="216"/>
      <c r="K736" s="216"/>
      <c r="L736" s="221"/>
      <c r="M736" s="222"/>
      <c r="N736" s="223"/>
      <c r="O736" s="223"/>
      <c r="P736" s="223"/>
      <c r="Q736" s="223"/>
      <c r="R736" s="223"/>
      <c r="S736" s="223"/>
      <c r="T736" s="224"/>
      <c r="AT736" s="225" t="s">
        <v>142</v>
      </c>
      <c r="AU736" s="225" t="s">
        <v>82</v>
      </c>
      <c r="AV736" s="14" t="s">
        <v>82</v>
      </c>
      <c r="AW736" s="14" t="s">
        <v>30</v>
      </c>
      <c r="AX736" s="14" t="s">
        <v>73</v>
      </c>
      <c r="AY736" s="225" t="s">
        <v>133</v>
      </c>
    </row>
    <row r="737" spans="2:51" s="15" customFormat="1" ht="11.25">
      <c r="B737" s="226"/>
      <c r="C737" s="227"/>
      <c r="D737" s="206" t="s">
        <v>142</v>
      </c>
      <c r="E737" s="228" t="s">
        <v>1</v>
      </c>
      <c r="F737" s="229" t="s">
        <v>144</v>
      </c>
      <c r="G737" s="227"/>
      <c r="H737" s="230">
        <v>9.7</v>
      </c>
      <c r="I737" s="231"/>
      <c r="J737" s="227"/>
      <c r="K737" s="227"/>
      <c r="L737" s="232"/>
      <c r="M737" s="233"/>
      <c r="N737" s="234"/>
      <c r="O737" s="234"/>
      <c r="P737" s="234"/>
      <c r="Q737" s="234"/>
      <c r="R737" s="234"/>
      <c r="S737" s="234"/>
      <c r="T737" s="235"/>
      <c r="AT737" s="236" t="s">
        <v>142</v>
      </c>
      <c r="AU737" s="236" t="s">
        <v>82</v>
      </c>
      <c r="AV737" s="15" t="s">
        <v>88</v>
      </c>
      <c r="AW737" s="15" t="s">
        <v>30</v>
      </c>
      <c r="AX737" s="15" t="s">
        <v>78</v>
      </c>
      <c r="AY737" s="236" t="s">
        <v>133</v>
      </c>
    </row>
    <row r="738" spans="1:65" s="2" customFormat="1" ht="24.2" customHeight="1">
      <c r="A738" s="34"/>
      <c r="B738" s="35"/>
      <c r="C738" s="186" t="s">
        <v>561</v>
      </c>
      <c r="D738" s="186" t="s">
        <v>135</v>
      </c>
      <c r="E738" s="187" t="s">
        <v>914</v>
      </c>
      <c r="F738" s="188" t="s">
        <v>915</v>
      </c>
      <c r="G738" s="189" t="s">
        <v>190</v>
      </c>
      <c r="H738" s="190">
        <v>19.7</v>
      </c>
      <c r="I738" s="191"/>
      <c r="J738" s="192">
        <f>ROUND(I738*H738,2)</f>
        <v>0</v>
      </c>
      <c r="K738" s="188" t="s">
        <v>139</v>
      </c>
      <c r="L738" s="39"/>
      <c r="M738" s="193" t="s">
        <v>1</v>
      </c>
      <c r="N738" s="194" t="s">
        <v>38</v>
      </c>
      <c r="O738" s="71"/>
      <c r="P738" s="195">
        <f>O738*H738</f>
        <v>0</v>
      </c>
      <c r="Q738" s="195">
        <v>0</v>
      </c>
      <c r="R738" s="195">
        <f>Q738*H738</f>
        <v>0</v>
      </c>
      <c r="S738" s="195">
        <v>0</v>
      </c>
      <c r="T738" s="196">
        <f>S738*H738</f>
        <v>0</v>
      </c>
      <c r="U738" s="34"/>
      <c r="V738" s="34"/>
      <c r="W738" s="34"/>
      <c r="X738" s="34"/>
      <c r="Y738" s="34"/>
      <c r="Z738" s="34"/>
      <c r="AA738" s="34"/>
      <c r="AB738" s="34"/>
      <c r="AC738" s="34"/>
      <c r="AD738" s="34"/>
      <c r="AE738" s="34"/>
      <c r="AR738" s="197" t="s">
        <v>191</v>
      </c>
      <c r="AT738" s="197" t="s">
        <v>135</v>
      </c>
      <c r="AU738" s="197" t="s">
        <v>82</v>
      </c>
      <c r="AY738" s="17" t="s">
        <v>133</v>
      </c>
      <c r="BE738" s="198">
        <f>IF(N738="základní",J738,0)</f>
        <v>0</v>
      </c>
      <c r="BF738" s="198">
        <f>IF(N738="snížená",J738,0)</f>
        <v>0</v>
      </c>
      <c r="BG738" s="198">
        <f>IF(N738="zákl. přenesená",J738,0)</f>
        <v>0</v>
      </c>
      <c r="BH738" s="198">
        <f>IF(N738="sníž. přenesená",J738,0)</f>
        <v>0</v>
      </c>
      <c r="BI738" s="198">
        <f>IF(N738="nulová",J738,0)</f>
        <v>0</v>
      </c>
      <c r="BJ738" s="17" t="s">
        <v>78</v>
      </c>
      <c r="BK738" s="198">
        <f>ROUND(I738*H738,2)</f>
        <v>0</v>
      </c>
      <c r="BL738" s="17" t="s">
        <v>191</v>
      </c>
      <c r="BM738" s="197" t="s">
        <v>916</v>
      </c>
    </row>
    <row r="739" spans="1:47" s="2" customFormat="1" ht="11.25">
      <c r="A739" s="34"/>
      <c r="B739" s="35"/>
      <c r="C739" s="36"/>
      <c r="D739" s="199" t="s">
        <v>140</v>
      </c>
      <c r="E739" s="36"/>
      <c r="F739" s="200" t="s">
        <v>917</v>
      </c>
      <c r="G739" s="36"/>
      <c r="H739" s="36"/>
      <c r="I739" s="201"/>
      <c r="J739" s="36"/>
      <c r="K739" s="36"/>
      <c r="L739" s="39"/>
      <c r="M739" s="202"/>
      <c r="N739" s="203"/>
      <c r="O739" s="71"/>
      <c r="P739" s="71"/>
      <c r="Q739" s="71"/>
      <c r="R739" s="71"/>
      <c r="S739" s="71"/>
      <c r="T739" s="72"/>
      <c r="U739" s="34"/>
      <c r="V739" s="34"/>
      <c r="W739" s="34"/>
      <c r="X739" s="34"/>
      <c r="Y739" s="34"/>
      <c r="Z739" s="34"/>
      <c r="AA739" s="34"/>
      <c r="AB739" s="34"/>
      <c r="AC739" s="34"/>
      <c r="AD739" s="34"/>
      <c r="AE739" s="34"/>
      <c r="AT739" s="17" t="s">
        <v>140</v>
      </c>
      <c r="AU739" s="17" t="s">
        <v>82</v>
      </c>
    </row>
    <row r="740" spans="2:51" s="14" customFormat="1" ht="11.25">
      <c r="B740" s="215"/>
      <c r="C740" s="216"/>
      <c r="D740" s="206" t="s">
        <v>142</v>
      </c>
      <c r="E740" s="217" t="s">
        <v>1</v>
      </c>
      <c r="F740" s="218" t="s">
        <v>918</v>
      </c>
      <c r="G740" s="216"/>
      <c r="H740" s="219">
        <v>19.7</v>
      </c>
      <c r="I740" s="220"/>
      <c r="J740" s="216"/>
      <c r="K740" s="216"/>
      <c r="L740" s="221"/>
      <c r="M740" s="222"/>
      <c r="N740" s="223"/>
      <c r="O740" s="223"/>
      <c r="P740" s="223"/>
      <c r="Q740" s="223"/>
      <c r="R740" s="223"/>
      <c r="S740" s="223"/>
      <c r="T740" s="224"/>
      <c r="AT740" s="225" t="s">
        <v>142</v>
      </c>
      <c r="AU740" s="225" t="s">
        <v>82</v>
      </c>
      <c r="AV740" s="14" t="s">
        <v>82</v>
      </c>
      <c r="AW740" s="14" t="s">
        <v>30</v>
      </c>
      <c r="AX740" s="14" t="s">
        <v>73</v>
      </c>
      <c r="AY740" s="225" t="s">
        <v>133</v>
      </c>
    </row>
    <row r="741" spans="2:51" s="15" customFormat="1" ht="11.25">
      <c r="B741" s="226"/>
      <c r="C741" s="227"/>
      <c r="D741" s="206" t="s">
        <v>142</v>
      </c>
      <c r="E741" s="228" t="s">
        <v>1</v>
      </c>
      <c r="F741" s="229" t="s">
        <v>144</v>
      </c>
      <c r="G741" s="227"/>
      <c r="H741" s="230">
        <v>19.7</v>
      </c>
      <c r="I741" s="231"/>
      <c r="J741" s="227"/>
      <c r="K741" s="227"/>
      <c r="L741" s="232"/>
      <c r="M741" s="233"/>
      <c r="N741" s="234"/>
      <c r="O741" s="234"/>
      <c r="P741" s="234"/>
      <c r="Q741" s="234"/>
      <c r="R741" s="234"/>
      <c r="S741" s="234"/>
      <c r="T741" s="235"/>
      <c r="AT741" s="236" t="s">
        <v>142</v>
      </c>
      <c r="AU741" s="236" t="s">
        <v>82</v>
      </c>
      <c r="AV741" s="15" t="s">
        <v>88</v>
      </c>
      <c r="AW741" s="15" t="s">
        <v>30</v>
      </c>
      <c r="AX741" s="15" t="s">
        <v>78</v>
      </c>
      <c r="AY741" s="236" t="s">
        <v>133</v>
      </c>
    </row>
    <row r="742" spans="1:65" s="2" customFormat="1" ht="24.2" customHeight="1">
      <c r="A742" s="34"/>
      <c r="B742" s="35"/>
      <c r="C742" s="186" t="s">
        <v>919</v>
      </c>
      <c r="D742" s="186" t="s">
        <v>135</v>
      </c>
      <c r="E742" s="187" t="s">
        <v>920</v>
      </c>
      <c r="F742" s="188" t="s">
        <v>921</v>
      </c>
      <c r="G742" s="189" t="s">
        <v>190</v>
      </c>
      <c r="H742" s="190">
        <v>49.7</v>
      </c>
      <c r="I742" s="191"/>
      <c r="J742" s="192">
        <f>ROUND(I742*H742,2)</f>
        <v>0</v>
      </c>
      <c r="K742" s="188" t="s">
        <v>139</v>
      </c>
      <c r="L742" s="39"/>
      <c r="M742" s="193" t="s">
        <v>1</v>
      </c>
      <c r="N742" s="194" t="s">
        <v>38</v>
      </c>
      <c r="O742" s="71"/>
      <c r="P742" s="195">
        <f>O742*H742</f>
        <v>0</v>
      </c>
      <c r="Q742" s="195">
        <v>0</v>
      </c>
      <c r="R742" s="195">
        <f>Q742*H742</f>
        <v>0</v>
      </c>
      <c r="S742" s="195">
        <v>0</v>
      </c>
      <c r="T742" s="196">
        <f>S742*H742</f>
        <v>0</v>
      </c>
      <c r="U742" s="34"/>
      <c r="V742" s="34"/>
      <c r="W742" s="34"/>
      <c r="X742" s="34"/>
      <c r="Y742" s="34"/>
      <c r="Z742" s="34"/>
      <c r="AA742" s="34"/>
      <c r="AB742" s="34"/>
      <c r="AC742" s="34"/>
      <c r="AD742" s="34"/>
      <c r="AE742" s="34"/>
      <c r="AR742" s="197" t="s">
        <v>191</v>
      </c>
      <c r="AT742" s="197" t="s">
        <v>135</v>
      </c>
      <c r="AU742" s="197" t="s">
        <v>82</v>
      </c>
      <c r="AY742" s="17" t="s">
        <v>133</v>
      </c>
      <c r="BE742" s="198">
        <f>IF(N742="základní",J742,0)</f>
        <v>0</v>
      </c>
      <c r="BF742" s="198">
        <f>IF(N742="snížená",J742,0)</f>
        <v>0</v>
      </c>
      <c r="BG742" s="198">
        <f>IF(N742="zákl. přenesená",J742,0)</f>
        <v>0</v>
      </c>
      <c r="BH742" s="198">
        <f>IF(N742="sníž. přenesená",J742,0)</f>
        <v>0</v>
      </c>
      <c r="BI742" s="198">
        <f>IF(N742="nulová",J742,0)</f>
        <v>0</v>
      </c>
      <c r="BJ742" s="17" t="s">
        <v>78</v>
      </c>
      <c r="BK742" s="198">
        <f>ROUND(I742*H742,2)</f>
        <v>0</v>
      </c>
      <c r="BL742" s="17" t="s">
        <v>191</v>
      </c>
      <c r="BM742" s="197" t="s">
        <v>922</v>
      </c>
    </row>
    <row r="743" spans="1:47" s="2" customFormat="1" ht="11.25">
      <c r="A743" s="34"/>
      <c r="B743" s="35"/>
      <c r="C743" s="36"/>
      <c r="D743" s="199" t="s">
        <v>140</v>
      </c>
      <c r="E743" s="36"/>
      <c r="F743" s="200" t="s">
        <v>923</v>
      </c>
      <c r="G743" s="36"/>
      <c r="H743" s="36"/>
      <c r="I743" s="201"/>
      <c r="J743" s="36"/>
      <c r="K743" s="36"/>
      <c r="L743" s="39"/>
      <c r="M743" s="202"/>
      <c r="N743" s="203"/>
      <c r="O743" s="71"/>
      <c r="P743" s="71"/>
      <c r="Q743" s="71"/>
      <c r="R743" s="71"/>
      <c r="S743" s="71"/>
      <c r="T743" s="72"/>
      <c r="U743" s="34"/>
      <c r="V743" s="34"/>
      <c r="W743" s="34"/>
      <c r="X743" s="34"/>
      <c r="Y743" s="34"/>
      <c r="Z743" s="34"/>
      <c r="AA743" s="34"/>
      <c r="AB743" s="34"/>
      <c r="AC743" s="34"/>
      <c r="AD743" s="34"/>
      <c r="AE743" s="34"/>
      <c r="AT743" s="17" t="s">
        <v>140</v>
      </c>
      <c r="AU743" s="17" t="s">
        <v>82</v>
      </c>
    </row>
    <row r="744" spans="2:51" s="13" customFormat="1" ht="11.25">
      <c r="B744" s="204"/>
      <c r="C744" s="205"/>
      <c r="D744" s="206" t="s">
        <v>142</v>
      </c>
      <c r="E744" s="207" t="s">
        <v>1</v>
      </c>
      <c r="F744" s="208" t="s">
        <v>924</v>
      </c>
      <c r="G744" s="205"/>
      <c r="H744" s="207" t="s">
        <v>1</v>
      </c>
      <c r="I744" s="209"/>
      <c r="J744" s="205"/>
      <c r="K744" s="205"/>
      <c r="L744" s="210"/>
      <c r="M744" s="211"/>
      <c r="N744" s="212"/>
      <c r="O744" s="212"/>
      <c r="P744" s="212"/>
      <c r="Q744" s="212"/>
      <c r="R744" s="212"/>
      <c r="S744" s="212"/>
      <c r="T744" s="213"/>
      <c r="AT744" s="214" t="s">
        <v>142</v>
      </c>
      <c r="AU744" s="214" t="s">
        <v>82</v>
      </c>
      <c r="AV744" s="13" t="s">
        <v>78</v>
      </c>
      <c r="AW744" s="13" t="s">
        <v>30</v>
      </c>
      <c r="AX744" s="13" t="s">
        <v>73</v>
      </c>
      <c r="AY744" s="214" t="s">
        <v>133</v>
      </c>
    </row>
    <row r="745" spans="2:51" s="14" customFormat="1" ht="11.25">
      <c r="B745" s="215"/>
      <c r="C745" s="216"/>
      <c r="D745" s="206" t="s">
        <v>142</v>
      </c>
      <c r="E745" s="217" t="s">
        <v>1</v>
      </c>
      <c r="F745" s="218" t="s">
        <v>918</v>
      </c>
      <c r="G745" s="216"/>
      <c r="H745" s="219">
        <v>19.7</v>
      </c>
      <c r="I745" s="220"/>
      <c r="J745" s="216"/>
      <c r="K745" s="216"/>
      <c r="L745" s="221"/>
      <c r="M745" s="222"/>
      <c r="N745" s="223"/>
      <c r="O745" s="223"/>
      <c r="P745" s="223"/>
      <c r="Q745" s="223"/>
      <c r="R745" s="223"/>
      <c r="S745" s="223"/>
      <c r="T745" s="224"/>
      <c r="AT745" s="225" t="s">
        <v>142</v>
      </c>
      <c r="AU745" s="225" t="s">
        <v>82</v>
      </c>
      <c r="AV745" s="14" t="s">
        <v>82</v>
      </c>
      <c r="AW745" s="14" t="s">
        <v>30</v>
      </c>
      <c r="AX745" s="14" t="s">
        <v>73</v>
      </c>
      <c r="AY745" s="225" t="s">
        <v>133</v>
      </c>
    </row>
    <row r="746" spans="2:51" s="13" customFormat="1" ht="11.25">
      <c r="B746" s="204"/>
      <c r="C746" s="205"/>
      <c r="D746" s="206" t="s">
        <v>142</v>
      </c>
      <c r="E746" s="207" t="s">
        <v>1</v>
      </c>
      <c r="F746" s="208" t="s">
        <v>925</v>
      </c>
      <c r="G746" s="205"/>
      <c r="H746" s="207" t="s">
        <v>1</v>
      </c>
      <c r="I746" s="209"/>
      <c r="J746" s="205"/>
      <c r="K746" s="205"/>
      <c r="L746" s="210"/>
      <c r="M746" s="211"/>
      <c r="N746" s="212"/>
      <c r="O746" s="212"/>
      <c r="P746" s="212"/>
      <c r="Q746" s="212"/>
      <c r="R746" s="212"/>
      <c r="S746" s="212"/>
      <c r="T746" s="213"/>
      <c r="AT746" s="214" t="s">
        <v>142</v>
      </c>
      <c r="AU746" s="214" t="s">
        <v>82</v>
      </c>
      <c r="AV746" s="13" t="s">
        <v>78</v>
      </c>
      <c r="AW746" s="13" t="s">
        <v>30</v>
      </c>
      <c r="AX746" s="13" t="s">
        <v>73</v>
      </c>
      <c r="AY746" s="214" t="s">
        <v>133</v>
      </c>
    </row>
    <row r="747" spans="2:51" s="14" customFormat="1" ht="11.25">
      <c r="B747" s="215"/>
      <c r="C747" s="216"/>
      <c r="D747" s="206" t="s">
        <v>142</v>
      </c>
      <c r="E747" s="217" t="s">
        <v>1</v>
      </c>
      <c r="F747" s="218" t="s">
        <v>238</v>
      </c>
      <c r="G747" s="216"/>
      <c r="H747" s="219">
        <v>30</v>
      </c>
      <c r="I747" s="220"/>
      <c r="J747" s="216"/>
      <c r="K747" s="216"/>
      <c r="L747" s="221"/>
      <c r="M747" s="222"/>
      <c r="N747" s="223"/>
      <c r="O747" s="223"/>
      <c r="P747" s="223"/>
      <c r="Q747" s="223"/>
      <c r="R747" s="223"/>
      <c r="S747" s="223"/>
      <c r="T747" s="224"/>
      <c r="AT747" s="225" t="s">
        <v>142</v>
      </c>
      <c r="AU747" s="225" t="s">
        <v>82</v>
      </c>
      <c r="AV747" s="14" t="s">
        <v>82</v>
      </c>
      <c r="AW747" s="14" t="s">
        <v>30</v>
      </c>
      <c r="AX747" s="14" t="s">
        <v>73</v>
      </c>
      <c r="AY747" s="225" t="s">
        <v>133</v>
      </c>
    </row>
    <row r="748" spans="2:51" s="15" customFormat="1" ht="11.25">
      <c r="B748" s="226"/>
      <c r="C748" s="227"/>
      <c r="D748" s="206" t="s">
        <v>142</v>
      </c>
      <c r="E748" s="228" t="s">
        <v>1</v>
      </c>
      <c r="F748" s="229" t="s">
        <v>144</v>
      </c>
      <c r="G748" s="227"/>
      <c r="H748" s="230">
        <v>49.7</v>
      </c>
      <c r="I748" s="231"/>
      <c r="J748" s="227"/>
      <c r="K748" s="227"/>
      <c r="L748" s="232"/>
      <c r="M748" s="233"/>
      <c r="N748" s="234"/>
      <c r="O748" s="234"/>
      <c r="P748" s="234"/>
      <c r="Q748" s="234"/>
      <c r="R748" s="234"/>
      <c r="S748" s="234"/>
      <c r="T748" s="235"/>
      <c r="AT748" s="236" t="s">
        <v>142</v>
      </c>
      <c r="AU748" s="236" t="s">
        <v>82</v>
      </c>
      <c r="AV748" s="15" t="s">
        <v>88</v>
      </c>
      <c r="AW748" s="15" t="s">
        <v>30</v>
      </c>
      <c r="AX748" s="15" t="s">
        <v>78</v>
      </c>
      <c r="AY748" s="236" t="s">
        <v>133</v>
      </c>
    </row>
    <row r="749" spans="1:65" s="2" customFormat="1" ht="24.2" customHeight="1">
      <c r="A749" s="34"/>
      <c r="B749" s="35"/>
      <c r="C749" s="186" t="s">
        <v>566</v>
      </c>
      <c r="D749" s="186" t="s">
        <v>135</v>
      </c>
      <c r="E749" s="187" t="s">
        <v>926</v>
      </c>
      <c r="F749" s="188" t="s">
        <v>927</v>
      </c>
      <c r="G749" s="189" t="s">
        <v>928</v>
      </c>
      <c r="H749" s="190">
        <v>1</v>
      </c>
      <c r="I749" s="191"/>
      <c r="J749" s="192">
        <f>ROUND(I749*H749,2)</f>
        <v>0</v>
      </c>
      <c r="K749" s="188" t="s">
        <v>1</v>
      </c>
      <c r="L749" s="39"/>
      <c r="M749" s="193" t="s">
        <v>1</v>
      </c>
      <c r="N749" s="194" t="s">
        <v>38</v>
      </c>
      <c r="O749" s="71"/>
      <c r="P749" s="195">
        <f>O749*H749</f>
        <v>0</v>
      </c>
      <c r="Q749" s="195">
        <v>0</v>
      </c>
      <c r="R749" s="195">
        <f>Q749*H749</f>
        <v>0</v>
      </c>
      <c r="S749" s="195">
        <v>0</v>
      </c>
      <c r="T749" s="196">
        <f>S749*H749</f>
        <v>0</v>
      </c>
      <c r="U749" s="34"/>
      <c r="V749" s="34"/>
      <c r="W749" s="34"/>
      <c r="X749" s="34"/>
      <c r="Y749" s="34"/>
      <c r="Z749" s="34"/>
      <c r="AA749" s="34"/>
      <c r="AB749" s="34"/>
      <c r="AC749" s="34"/>
      <c r="AD749" s="34"/>
      <c r="AE749" s="34"/>
      <c r="AR749" s="197" t="s">
        <v>191</v>
      </c>
      <c r="AT749" s="197" t="s">
        <v>135</v>
      </c>
      <c r="AU749" s="197" t="s">
        <v>82</v>
      </c>
      <c r="AY749" s="17" t="s">
        <v>133</v>
      </c>
      <c r="BE749" s="198">
        <f>IF(N749="základní",J749,0)</f>
        <v>0</v>
      </c>
      <c r="BF749" s="198">
        <f>IF(N749="snížená",J749,0)</f>
        <v>0</v>
      </c>
      <c r="BG749" s="198">
        <f>IF(N749="zákl. přenesená",J749,0)</f>
        <v>0</v>
      </c>
      <c r="BH749" s="198">
        <f>IF(N749="sníž. přenesená",J749,0)</f>
        <v>0</v>
      </c>
      <c r="BI749" s="198">
        <f>IF(N749="nulová",J749,0)</f>
        <v>0</v>
      </c>
      <c r="BJ749" s="17" t="s">
        <v>78</v>
      </c>
      <c r="BK749" s="198">
        <f>ROUND(I749*H749,2)</f>
        <v>0</v>
      </c>
      <c r="BL749" s="17" t="s">
        <v>191</v>
      </c>
      <c r="BM749" s="197" t="s">
        <v>929</v>
      </c>
    </row>
    <row r="750" spans="1:65" s="2" customFormat="1" ht="44.25" customHeight="1">
      <c r="A750" s="34"/>
      <c r="B750" s="35"/>
      <c r="C750" s="186" t="s">
        <v>930</v>
      </c>
      <c r="D750" s="186" t="s">
        <v>135</v>
      </c>
      <c r="E750" s="187" t="s">
        <v>931</v>
      </c>
      <c r="F750" s="188" t="s">
        <v>932</v>
      </c>
      <c r="G750" s="189" t="s">
        <v>516</v>
      </c>
      <c r="H750" s="247"/>
      <c r="I750" s="191"/>
      <c r="J750" s="192">
        <f>ROUND(I750*H750,2)</f>
        <v>0</v>
      </c>
      <c r="K750" s="188" t="s">
        <v>139</v>
      </c>
      <c r="L750" s="39"/>
      <c r="M750" s="193" t="s">
        <v>1</v>
      </c>
      <c r="N750" s="194" t="s">
        <v>38</v>
      </c>
      <c r="O750" s="71"/>
      <c r="P750" s="195">
        <f>O750*H750</f>
        <v>0</v>
      </c>
      <c r="Q750" s="195">
        <v>0</v>
      </c>
      <c r="R750" s="195">
        <f>Q750*H750</f>
        <v>0</v>
      </c>
      <c r="S750" s="195">
        <v>0</v>
      </c>
      <c r="T750" s="196">
        <f>S750*H750</f>
        <v>0</v>
      </c>
      <c r="U750" s="34"/>
      <c r="V750" s="34"/>
      <c r="W750" s="34"/>
      <c r="X750" s="34"/>
      <c r="Y750" s="34"/>
      <c r="Z750" s="34"/>
      <c r="AA750" s="34"/>
      <c r="AB750" s="34"/>
      <c r="AC750" s="34"/>
      <c r="AD750" s="34"/>
      <c r="AE750" s="34"/>
      <c r="AR750" s="197" t="s">
        <v>191</v>
      </c>
      <c r="AT750" s="197" t="s">
        <v>135</v>
      </c>
      <c r="AU750" s="197" t="s">
        <v>82</v>
      </c>
      <c r="AY750" s="17" t="s">
        <v>133</v>
      </c>
      <c r="BE750" s="198">
        <f>IF(N750="základní",J750,0)</f>
        <v>0</v>
      </c>
      <c r="BF750" s="198">
        <f>IF(N750="snížená",J750,0)</f>
        <v>0</v>
      </c>
      <c r="BG750" s="198">
        <f>IF(N750="zákl. přenesená",J750,0)</f>
        <v>0</v>
      </c>
      <c r="BH750" s="198">
        <f>IF(N750="sníž. přenesená",J750,0)</f>
        <v>0</v>
      </c>
      <c r="BI750" s="198">
        <f>IF(N750="nulová",J750,0)</f>
        <v>0</v>
      </c>
      <c r="BJ750" s="17" t="s">
        <v>78</v>
      </c>
      <c r="BK750" s="198">
        <f>ROUND(I750*H750,2)</f>
        <v>0</v>
      </c>
      <c r="BL750" s="17" t="s">
        <v>191</v>
      </c>
      <c r="BM750" s="197" t="s">
        <v>933</v>
      </c>
    </row>
    <row r="751" spans="1:47" s="2" customFormat="1" ht="11.25">
      <c r="A751" s="34"/>
      <c r="B751" s="35"/>
      <c r="C751" s="36"/>
      <c r="D751" s="199" t="s">
        <v>140</v>
      </c>
      <c r="E751" s="36"/>
      <c r="F751" s="200" t="s">
        <v>934</v>
      </c>
      <c r="G751" s="36"/>
      <c r="H751" s="36"/>
      <c r="I751" s="201"/>
      <c r="J751" s="36"/>
      <c r="K751" s="36"/>
      <c r="L751" s="39"/>
      <c r="M751" s="202"/>
      <c r="N751" s="203"/>
      <c r="O751" s="71"/>
      <c r="P751" s="71"/>
      <c r="Q751" s="71"/>
      <c r="R751" s="71"/>
      <c r="S751" s="71"/>
      <c r="T751" s="72"/>
      <c r="U751" s="34"/>
      <c r="V751" s="34"/>
      <c r="W751" s="34"/>
      <c r="X751" s="34"/>
      <c r="Y751" s="34"/>
      <c r="Z751" s="34"/>
      <c r="AA751" s="34"/>
      <c r="AB751" s="34"/>
      <c r="AC751" s="34"/>
      <c r="AD751" s="34"/>
      <c r="AE751" s="34"/>
      <c r="AT751" s="17" t="s">
        <v>140</v>
      </c>
      <c r="AU751" s="17" t="s">
        <v>82</v>
      </c>
    </row>
    <row r="752" spans="2:63" s="12" customFormat="1" ht="22.9" customHeight="1">
      <c r="B752" s="170"/>
      <c r="C752" s="171"/>
      <c r="D752" s="172" t="s">
        <v>72</v>
      </c>
      <c r="E752" s="184" t="s">
        <v>935</v>
      </c>
      <c r="F752" s="184" t="s">
        <v>936</v>
      </c>
      <c r="G752" s="171"/>
      <c r="H752" s="171"/>
      <c r="I752" s="174"/>
      <c r="J752" s="185">
        <f>BK752</f>
        <v>0</v>
      </c>
      <c r="K752" s="171"/>
      <c r="L752" s="176"/>
      <c r="M752" s="177"/>
      <c r="N752" s="178"/>
      <c r="O752" s="178"/>
      <c r="P752" s="179">
        <f>SUM(P753:P786)</f>
        <v>0</v>
      </c>
      <c r="Q752" s="178"/>
      <c r="R752" s="179">
        <f>SUM(R753:R786)</f>
        <v>0</v>
      </c>
      <c r="S752" s="178"/>
      <c r="T752" s="180">
        <f>SUM(T753:T786)</f>
        <v>0</v>
      </c>
      <c r="AR752" s="181" t="s">
        <v>82</v>
      </c>
      <c r="AT752" s="182" t="s">
        <v>72</v>
      </c>
      <c r="AU752" s="182" t="s">
        <v>78</v>
      </c>
      <c r="AY752" s="181" t="s">
        <v>133</v>
      </c>
      <c r="BK752" s="183">
        <f>SUM(BK753:BK786)</f>
        <v>0</v>
      </c>
    </row>
    <row r="753" spans="1:65" s="2" customFormat="1" ht="24.2" customHeight="1">
      <c r="A753" s="34"/>
      <c r="B753" s="35"/>
      <c r="C753" s="186" t="s">
        <v>570</v>
      </c>
      <c r="D753" s="186" t="s">
        <v>135</v>
      </c>
      <c r="E753" s="187" t="s">
        <v>937</v>
      </c>
      <c r="F753" s="188" t="s">
        <v>938</v>
      </c>
      <c r="G753" s="189" t="s">
        <v>169</v>
      </c>
      <c r="H753" s="190">
        <v>75.612</v>
      </c>
      <c r="I753" s="191"/>
      <c r="J753" s="192">
        <f>ROUND(I753*H753,2)</f>
        <v>0</v>
      </c>
      <c r="K753" s="188" t="s">
        <v>139</v>
      </c>
      <c r="L753" s="39"/>
      <c r="M753" s="193" t="s">
        <v>1</v>
      </c>
      <c r="N753" s="194" t="s">
        <v>38</v>
      </c>
      <c r="O753" s="71"/>
      <c r="P753" s="195">
        <f>O753*H753</f>
        <v>0</v>
      </c>
      <c r="Q753" s="195">
        <v>0</v>
      </c>
      <c r="R753" s="195">
        <f>Q753*H753</f>
        <v>0</v>
      </c>
      <c r="S753" s="195">
        <v>0</v>
      </c>
      <c r="T753" s="196">
        <f>S753*H753</f>
        <v>0</v>
      </c>
      <c r="U753" s="34"/>
      <c r="V753" s="34"/>
      <c r="W753" s="34"/>
      <c r="X753" s="34"/>
      <c r="Y753" s="34"/>
      <c r="Z753" s="34"/>
      <c r="AA753" s="34"/>
      <c r="AB753" s="34"/>
      <c r="AC753" s="34"/>
      <c r="AD753" s="34"/>
      <c r="AE753" s="34"/>
      <c r="AR753" s="197" t="s">
        <v>191</v>
      </c>
      <c r="AT753" s="197" t="s">
        <v>135</v>
      </c>
      <c r="AU753" s="197" t="s">
        <v>82</v>
      </c>
      <c r="AY753" s="17" t="s">
        <v>133</v>
      </c>
      <c r="BE753" s="198">
        <f>IF(N753="základní",J753,0)</f>
        <v>0</v>
      </c>
      <c r="BF753" s="198">
        <f>IF(N753="snížená",J753,0)</f>
        <v>0</v>
      </c>
      <c r="BG753" s="198">
        <f>IF(N753="zákl. přenesená",J753,0)</f>
        <v>0</v>
      </c>
      <c r="BH753" s="198">
        <f>IF(N753="sníž. přenesená",J753,0)</f>
        <v>0</v>
      </c>
      <c r="BI753" s="198">
        <f>IF(N753="nulová",J753,0)</f>
        <v>0</v>
      </c>
      <c r="BJ753" s="17" t="s">
        <v>78</v>
      </c>
      <c r="BK753" s="198">
        <f>ROUND(I753*H753,2)</f>
        <v>0</v>
      </c>
      <c r="BL753" s="17" t="s">
        <v>191</v>
      </c>
      <c r="BM753" s="197" t="s">
        <v>939</v>
      </c>
    </row>
    <row r="754" spans="1:47" s="2" customFormat="1" ht="11.25">
      <c r="A754" s="34"/>
      <c r="B754" s="35"/>
      <c r="C754" s="36"/>
      <c r="D754" s="199" t="s">
        <v>140</v>
      </c>
      <c r="E754" s="36"/>
      <c r="F754" s="200" t="s">
        <v>940</v>
      </c>
      <c r="G754" s="36"/>
      <c r="H754" s="36"/>
      <c r="I754" s="201"/>
      <c r="J754" s="36"/>
      <c r="K754" s="36"/>
      <c r="L754" s="39"/>
      <c r="M754" s="202"/>
      <c r="N754" s="203"/>
      <c r="O754" s="71"/>
      <c r="P754" s="71"/>
      <c r="Q754" s="71"/>
      <c r="R754" s="71"/>
      <c r="S754" s="71"/>
      <c r="T754" s="72"/>
      <c r="U754" s="34"/>
      <c r="V754" s="34"/>
      <c r="W754" s="34"/>
      <c r="X754" s="34"/>
      <c r="Y754" s="34"/>
      <c r="Z754" s="34"/>
      <c r="AA754" s="34"/>
      <c r="AB754" s="34"/>
      <c r="AC754" s="34"/>
      <c r="AD754" s="34"/>
      <c r="AE754" s="34"/>
      <c r="AT754" s="17" t="s">
        <v>140</v>
      </c>
      <c r="AU754" s="17" t="s">
        <v>82</v>
      </c>
    </row>
    <row r="755" spans="2:51" s="13" customFormat="1" ht="11.25">
      <c r="B755" s="204"/>
      <c r="C755" s="205"/>
      <c r="D755" s="206" t="s">
        <v>142</v>
      </c>
      <c r="E755" s="207" t="s">
        <v>1</v>
      </c>
      <c r="F755" s="208" t="s">
        <v>941</v>
      </c>
      <c r="G755" s="205"/>
      <c r="H755" s="207" t="s">
        <v>1</v>
      </c>
      <c r="I755" s="209"/>
      <c r="J755" s="205"/>
      <c r="K755" s="205"/>
      <c r="L755" s="210"/>
      <c r="M755" s="211"/>
      <c r="N755" s="212"/>
      <c r="O755" s="212"/>
      <c r="P755" s="212"/>
      <c r="Q755" s="212"/>
      <c r="R755" s="212"/>
      <c r="S755" s="212"/>
      <c r="T755" s="213"/>
      <c r="AT755" s="214" t="s">
        <v>142</v>
      </c>
      <c r="AU755" s="214" t="s">
        <v>82</v>
      </c>
      <c r="AV755" s="13" t="s">
        <v>78</v>
      </c>
      <c r="AW755" s="13" t="s">
        <v>30</v>
      </c>
      <c r="AX755" s="13" t="s">
        <v>73</v>
      </c>
      <c r="AY755" s="214" t="s">
        <v>133</v>
      </c>
    </row>
    <row r="756" spans="2:51" s="14" customFormat="1" ht="11.25">
      <c r="B756" s="215"/>
      <c r="C756" s="216"/>
      <c r="D756" s="206" t="s">
        <v>142</v>
      </c>
      <c r="E756" s="217" t="s">
        <v>1</v>
      </c>
      <c r="F756" s="218" t="s">
        <v>942</v>
      </c>
      <c r="G756" s="216"/>
      <c r="H756" s="219">
        <v>1.102</v>
      </c>
      <c r="I756" s="220"/>
      <c r="J756" s="216"/>
      <c r="K756" s="216"/>
      <c r="L756" s="221"/>
      <c r="M756" s="222"/>
      <c r="N756" s="223"/>
      <c r="O756" s="223"/>
      <c r="P756" s="223"/>
      <c r="Q756" s="223"/>
      <c r="R756" s="223"/>
      <c r="S756" s="223"/>
      <c r="T756" s="224"/>
      <c r="AT756" s="225" t="s">
        <v>142</v>
      </c>
      <c r="AU756" s="225" t="s">
        <v>82</v>
      </c>
      <c r="AV756" s="14" t="s">
        <v>82</v>
      </c>
      <c r="AW756" s="14" t="s">
        <v>30</v>
      </c>
      <c r="AX756" s="14" t="s">
        <v>73</v>
      </c>
      <c r="AY756" s="225" t="s">
        <v>133</v>
      </c>
    </row>
    <row r="757" spans="2:51" s="13" customFormat="1" ht="11.25">
      <c r="B757" s="204"/>
      <c r="C757" s="205"/>
      <c r="D757" s="206" t="s">
        <v>142</v>
      </c>
      <c r="E757" s="207" t="s">
        <v>1</v>
      </c>
      <c r="F757" s="208" t="s">
        <v>943</v>
      </c>
      <c r="G757" s="205"/>
      <c r="H757" s="207" t="s">
        <v>1</v>
      </c>
      <c r="I757" s="209"/>
      <c r="J757" s="205"/>
      <c r="K757" s="205"/>
      <c r="L757" s="210"/>
      <c r="M757" s="211"/>
      <c r="N757" s="212"/>
      <c r="O757" s="212"/>
      <c r="P757" s="212"/>
      <c r="Q757" s="212"/>
      <c r="R757" s="212"/>
      <c r="S757" s="212"/>
      <c r="T757" s="213"/>
      <c r="AT757" s="214" t="s">
        <v>142</v>
      </c>
      <c r="AU757" s="214" t="s">
        <v>82</v>
      </c>
      <c r="AV757" s="13" t="s">
        <v>78</v>
      </c>
      <c r="AW757" s="13" t="s">
        <v>30</v>
      </c>
      <c r="AX757" s="13" t="s">
        <v>73</v>
      </c>
      <c r="AY757" s="214" t="s">
        <v>133</v>
      </c>
    </row>
    <row r="758" spans="2:51" s="14" customFormat="1" ht="11.25">
      <c r="B758" s="215"/>
      <c r="C758" s="216"/>
      <c r="D758" s="206" t="s">
        <v>142</v>
      </c>
      <c r="E758" s="217" t="s">
        <v>1</v>
      </c>
      <c r="F758" s="218" t="s">
        <v>944</v>
      </c>
      <c r="G758" s="216"/>
      <c r="H758" s="219">
        <v>2.37</v>
      </c>
      <c r="I758" s="220"/>
      <c r="J758" s="216"/>
      <c r="K758" s="216"/>
      <c r="L758" s="221"/>
      <c r="M758" s="222"/>
      <c r="N758" s="223"/>
      <c r="O758" s="223"/>
      <c r="P758" s="223"/>
      <c r="Q758" s="223"/>
      <c r="R758" s="223"/>
      <c r="S758" s="223"/>
      <c r="T758" s="224"/>
      <c r="AT758" s="225" t="s">
        <v>142</v>
      </c>
      <c r="AU758" s="225" t="s">
        <v>82</v>
      </c>
      <c r="AV758" s="14" t="s">
        <v>82</v>
      </c>
      <c r="AW758" s="14" t="s">
        <v>30</v>
      </c>
      <c r="AX758" s="14" t="s">
        <v>73</v>
      </c>
      <c r="AY758" s="225" t="s">
        <v>133</v>
      </c>
    </row>
    <row r="759" spans="2:51" s="14" customFormat="1" ht="11.25">
      <c r="B759" s="215"/>
      <c r="C759" s="216"/>
      <c r="D759" s="206" t="s">
        <v>142</v>
      </c>
      <c r="E759" s="217" t="s">
        <v>1</v>
      </c>
      <c r="F759" s="218" t="s">
        <v>945</v>
      </c>
      <c r="G759" s="216"/>
      <c r="H759" s="219">
        <v>4.74</v>
      </c>
      <c r="I759" s="220"/>
      <c r="J759" s="216"/>
      <c r="K759" s="216"/>
      <c r="L759" s="221"/>
      <c r="M759" s="222"/>
      <c r="N759" s="223"/>
      <c r="O759" s="223"/>
      <c r="P759" s="223"/>
      <c r="Q759" s="223"/>
      <c r="R759" s="223"/>
      <c r="S759" s="223"/>
      <c r="T759" s="224"/>
      <c r="AT759" s="225" t="s">
        <v>142</v>
      </c>
      <c r="AU759" s="225" t="s">
        <v>82</v>
      </c>
      <c r="AV759" s="14" t="s">
        <v>82</v>
      </c>
      <c r="AW759" s="14" t="s">
        <v>30</v>
      </c>
      <c r="AX759" s="14" t="s">
        <v>73</v>
      </c>
      <c r="AY759" s="225" t="s">
        <v>133</v>
      </c>
    </row>
    <row r="760" spans="2:51" s="13" customFormat="1" ht="11.25">
      <c r="B760" s="204"/>
      <c r="C760" s="205"/>
      <c r="D760" s="206" t="s">
        <v>142</v>
      </c>
      <c r="E760" s="207" t="s">
        <v>1</v>
      </c>
      <c r="F760" s="208" t="s">
        <v>946</v>
      </c>
      <c r="G760" s="205"/>
      <c r="H760" s="207" t="s">
        <v>1</v>
      </c>
      <c r="I760" s="209"/>
      <c r="J760" s="205"/>
      <c r="K760" s="205"/>
      <c r="L760" s="210"/>
      <c r="M760" s="211"/>
      <c r="N760" s="212"/>
      <c r="O760" s="212"/>
      <c r="P760" s="212"/>
      <c r="Q760" s="212"/>
      <c r="R760" s="212"/>
      <c r="S760" s="212"/>
      <c r="T760" s="213"/>
      <c r="AT760" s="214" t="s">
        <v>142</v>
      </c>
      <c r="AU760" s="214" t="s">
        <v>82</v>
      </c>
      <c r="AV760" s="13" t="s">
        <v>78</v>
      </c>
      <c r="AW760" s="13" t="s">
        <v>30</v>
      </c>
      <c r="AX760" s="13" t="s">
        <v>73</v>
      </c>
      <c r="AY760" s="214" t="s">
        <v>133</v>
      </c>
    </row>
    <row r="761" spans="2:51" s="14" customFormat="1" ht="11.25">
      <c r="B761" s="215"/>
      <c r="C761" s="216"/>
      <c r="D761" s="206" t="s">
        <v>142</v>
      </c>
      <c r="E761" s="217" t="s">
        <v>1</v>
      </c>
      <c r="F761" s="218" t="s">
        <v>159</v>
      </c>
      <c r="G761" s="216"/>
      <c r="H761" s="219">
        <v>5</v>
      </c>
      <c r="I761" s="220"/>
      <c r="J761" s="216"/>
      <c r="K761" s="216"/>
      <c r="L761" s="221"/>
      <c r="M761" s="222"/>
      <c r="N761" s="223"/>
      <c r="O761" s="223"/>
      <c r="P761" s="223"/>
      <c r="Q761" s="223"/>
      <c r="R761" s="223"/>
      <c r="S761" s="223"/>
      <c r="T761" s="224"/>
      <c r="AT761" s="225" t="s">
        <v>142</v>
      </c>
      <c r="AU761" s="225" t="s">
        <v>82</v>
      </c>
      <c r="AV761" s="14" t="s">
        <v>82</v>
      </c>
      <c r="AW761" s="14" t="s">
        <v>30</v>
      </c>
      <c r="AX761" s="14" t="s">
        <v>73</v>
      </c>
      <c r="AY761" s="225" t="s">
        <v>133</v>
      </c>
    </row>
    <row r="762" spans="2:51" s="13" customFormat="1" ht="11.25">
      <c r="B762" s="204"/>
      <c r="C762" s="205"/>
      <c r="D762" s="206" t="s">
        <v>142</v>
      </c>
      <c r="E762" s="207" t="s">
        <v>1</v>
      </c>
      <c r="F762" s="208" t="s">
        <v>947</v>
      </c>
      <c r="G762" s="205"/>
      <c r="H762" s="207" t="s">
        <v>1</v>
      </c>
      <c r="I762" s="209"/>
      <c r="J762" s="205"/>
      <c r="K762" s="205"/>
      <c r="L762" s="210"/>
      <c r="M762" s="211"/>
      <c r="N762" s="212"/>
      <c r="O762" s="212"/>
      <c r="P762" s="212"/>
      <c r="Q762" s="212"/>
      <c r="R762" s="212"/>
      <c r="S762" s="212"/>
      <c r="T762" s="213"/>
      <c r="AT762" s="214" t="s">
        <v>142</v>
      </c>
      <c r="AU762" s="214" t="s">
        <v>82</v>
      </c>
      <c r="AV762" s="13" t="s">
        <v>78</v>
      </c>
      <c r="AW762" s="13" t="s">
        <v>30</v>
      </c>
      <c r="AX762" s="13" t="s">
        <v>73</v>
      </c>
      <c r="AY762" s="214" t="s">
        <v>133</v>
      </c>
    </row>
    <row r="763" spans="2:51" s="14" customFormat="1" ht="11.25">
      <c r="B763" s="215"/>
      <c r="C763" s="216"/>
      <c r="D763" s="206" t="s">
        <v>142</v>
      </c>
      <c r="E763" s="217" t="s">
        <v>1</v>
      </c>
      <c r="F763" s="218" t="s">
        <v>948</v>
      </c>
      <c r="G763" s="216"/>
      <c r="H763" s="219">
        <v>62.4</v>
      </c>
      <c r="I763" s="220"/>
      <c r="J763" s="216"/>
      <c r="K763" s="216"/>
      <c r="L763" s="221"/>
      <c r="M763" s="222"/>
      <c r="N763" s="223"/>
      <c r="O763" s="223"/>
      <c r="P763" s="223"/>
      <c r="Q763" s="223"/>
      <c r="R763" s="223"/>
      <c r="S763" s="223"/>
      <c r="T763" s="224"/>
      <c r="AT763" s="225" t="s">
        <v>142</v>
      </c>
      <c r="AU763" s="225" t="s">
        <v>82</v>
      </c>
      <c r="AV763" s="14" t="s">
        <v>82</v>
      </c>
      <c r="AW763" s="14" t="s">
        <v>30</v>
      </c>
      <c r="AX763" s="14" t="s">
        <v>73</v>
      </c>
      <c r="AY763" s="225" t="s">
        <v>133</v>
      </c>
    </row>
    <row r="764" spans="2:51" s="15" customFormat="1" ht="11.25">
      <c r="B764" s="226"/>
      <c r="C764" s="227"/>
      <c r="D764" s="206" t="s">
        <v>142</v>
      </c>
      <c r="E764" s="228" t="s">
        <v>1</v>
      </c>
      <c r="F764" s="229" t="s">
        <v>144</v>
      </c>
      <c r="G764" s="227"/>
      <c r="H764" s="230">
        <v>75.612</v>
      </c>
      <c r="I764" s="231"/>
      <c r="J764" s="227"/>
      <c r="K764" s="227"/>
      <c r="L764" s="232"/>
      <c r="M764" s="233"/>
      <c r="N764" s="234"/>
      <c r="O764" s="234"/>
      <c r="P764" s="234"/>
      <c r="Q764" s="234"/>
      <c r="R764" s="234"/>
      <c r="S764" s="234"/>
      <c r="T764" s="235"/>
      <c r="AT764" s="236" t="s">
        <v>142</v>
      </c>
      <c r="AU764" s="236" t="s">
        <v>82</v>
      </c>
      <c r="AV764" s="15" t="s">
        <v>88</v>
      </c>
      <c r="AW764" s="15" t="s">
        <v>30</v>
      </c>
      <c r="AX764" s="15" t="s">
        <v>78</v>
      </c>
      <c r="AY764" s="236" t="s">
        <v>133</v>
      </c>
    </row>
    <row r="765" spans="1:65" s="2" customFormat="1" ht="24.2" customHeight="1">
      <c r="A765" s="34"/>
      <c r="B765" s="35"/>
      <c r="C765" s="186" t="s">
        <v>949</v>
      </c>
      <c r="D765" s="186" t="s">
        <v>135</v>
      </c>
      <c r="E765" s="187" t="s">
        <v>950</v>
      </c>
      <c r="F765" s="188" t="s">
        <v>951</v>
      </c>
      <c r="G765" s="189" t="s">
        <v>169</v>
      </c>
      <c r="H765" s="190">
        <v>1.102</v>
      </c>
      <c r="I765" s="191"/>
      <c r="J765" s="192">
        <f>ROUND(I765*H765,2)</f>
        <v>0</v>
      </c>
      <c r="K765" s="188" t="s">
        <v>1</v>
      </c>
      <c r="L765" s="39"/>
      <c r="M765" s="193" t="s">
        <v>1</v>
      </c>
      <c r="N765" s="194" t="s">
        <v>38</v>
      </c>
      <c r="O765" s="71"/>
      <c r="P765" s="195">
        <f>O765*H765</f>
        <v>0</v>
      </c>
      <c r="Q765" s="195">
        <v>0</v>
      </c>
      <c r="R765" s="195">
        <f>Q765*H765</f>
        <v>0</v>
      </c>
      <c r="S765" s="195">
        <v>0</v>
      </c>
      <c r="T765" s="196">
        <f>S765*H765</f>
        <v>0</v>
      </c>
      <c r="U765" s="34"/>
      <c r="V765" s="34"/>
      <c r="W765" s="34"/>
      <c r="X765" s="34"/>
      <c r="Y765" s="34"/>
      <c r="Z765" s="34"/>
      <c r="AA765" s="34"/>
      <c r="AB765" s="34"/>
      <c r="AC765" s="34"/>
      <c r="AD765" s="34"/>
      <c r="AE765" s="34"/>
      <c r="AR765" s="197" t="s">
        <v>191</v>
      </c>
      <c r="AT765" s="197" t="s">
        <v>135</v>
      </c>
      <c r="AU765" s="197" t="s">
        <v>82</v>
      </c>
      <c r="AY765" s="17" t="s">
        <v>133</v>
      </c>
      <c r="BE765" s="198">
        <f>IF(N765="základní",J765,0)</f>
        <v>0</v>
      </c>
      <c r="BF765" s="198">
        <f>IF(N765="snížená",J765,0)</f>
        <v>0</v>
      </c>
      <c r="BG765" s="198">
        <f>IF(N765="zákl. přenesená",J765,0)</f>
        <v>0</v>
      </c>
      <c r="BH765" s="198">
        <f>IF(N765="sníž. přenesená",J765,0)</f>
        <v>0</v>
      </c>
      <c r="BI765" s="198">
        <f>IF(N765="nulová",J765,0)</f>
        <v>0</v>
      </c>
      <c r="BJ765" s="17" t="s">
        <v>78</v>
      </c>
      <c r="BK765" s="198">
        <f>ROUND(I765*H765,2)</f>
        <v>0</v>
      </c>
      <c r="BL765" s="17" t="s">
        <v>191</v>
      </c>
      <c r="BM765" s="197" t="s">
        <v>952</v>
      </c>
    </row>
    <row r="766" spans="2:51" s="13" customFormat="1" ht="11.25">
      <c r="B766" s="204"/>
      <c r="C766" s="205"/>
      <c r="D766" s="206" t="s">
        <v>142</v>
      </c>
      <c r="E766" s="207" t="s">
        <v>1</v>
      </c>
      <c r="F766" s="208" t="s">
        <v>953</v>
      </c>
      <c r="G766" s="205"/>
      <c r="H766" s="207" t="s">
        <v>1</v>
      </c>
      <c r="I766" s="209"/>
      <c r="J766" s="205"/>
      <c r="K766" s="205"/>
      <c r="L766" s="210"/>
      <c r="M766" s="211"/>
      <c r="N766" s="212"/>
      <c r="O766" s="212"/>
      <c r="P766" s="212"/>
      <c r="Q766" s="212"/>
      <c r="R766" s="212"/>
      <c r="S766" s="212"/>
      <c r="T766" s="213"/>
      <c r="AT766" s="214" t="s">
        <v>142</v>
      </c>
      <c r="AU766" s="214" t="s">
        <v>82</v>
      </c>
      <c r="AV766" s="13" t="s">
        <v>78</v>
      </c>
      <c r="AW766" s="13" t="s">
        <v>30</v>
      </c>
      <c r="AX766" s="13" t="s">
        <v>73</v>
      </c>
      <c r="AY766" s="214" t="s">
        <v>133</v>
      </c>
    </row>
    <row r="767" spans="2:51" s="13" customFormat="1" ht="11.25">
      <c r="B767" s="204"/>
      <c r="C767" s="205"/>
      <c r="D767" s="206" t="s">
        <v>142</v>
      </c>
      <c r="E767" s="207" t="s">
        <v>1</v>
      </c>
      <c r="F767" s="208" t="s">
        <v>941</v>
      </c>
      <c r="G767" s="205"/>
      <c r="H767" s="207" t="s">
        <v>1</v>
      </c>
      <c r="I767" s="209"/>
      <c r="J767" s="205"/>
      <c r="K767" s="205"/>
      <c r="L767" s="210"/>
      <c r="M767" s="211"/>
      <c r="N767" s="212"/>
      <c r="O767" s="212"/>
      <c r="P767" s="212"/>
      <c r="Q767" s="212"/>
      <c r="R767" s="212"/>
      <c r="S767" s="212"/>
      <c r="T767" s="213"/>
      <c r="AT767" s="214" t="s">
        <v>142</v>
      </c>
      <c r="AU767" s="214" t="s">
        <v>82</v>
      </c>
      <c r="AV767" s="13" t="s">
        <v>78</v>
      </c>
      <c r="AW767" s="13" t="s">
        <v>30</v>
      </c>
      <c r="AX767" s="13" t="s">
        <v>73</v>
      </c>
      <c r="AY767" s="214" t="s">
        <v>133</v>
      </c>
    </row>
    <row r="768" spans="2:51" s="14" customFormat="1" ht="11.25">
      <c r="B768" s="215"/>
      <c r="C768" s="216"/>
      <c r="D768" s="206" t="s">
        <v>142</v>
      </c>
      <c r="E768" s="217" t="s">
        <v>1</v>
      </c>
      <c r="F768" s="218" t="s">
        <v>942</v>
      </c>
      <c r="G768" s="216"/>
      <c r="H768" s="219">
        <v>1.102</v>
      </c>
      <c r="I768" s="220"/>
      <c r="J768" s="216"/>
      <c r="K768" s="216"/>
      <c r="L768" s="221"/>
      <c r="M768" s="222"/>
      <c r="N768" s="223"/>
      <c r="O768" s="223"/>
      <c r="P768" s="223"/>
      <c r="Q768" s="223"/>
      <c r="R768" s="223"/>
      <c r="S768" s="223"/>
      <c r="T768" s="224"/>
      <c r="AT768" s="225" t="s">
        <v>142</v>
      </c>
      <c r="AU768" s="225" t="s">
        <v>82</v>
      </c>
      <c r="AV768" s="14" t="s">
        <v>82</v>
      </c>
      <c r="AW768" s="14" t="s">
        <v>30</v>
      </c>
      <c r="AX768" s="14" t="s">
        <v>73</v>
      </c>
      <c r="AY768" s="225" t="s">
        <v>133</v>
      </c>
    </row>
    <row r="769" spans="2:51" s="15" customFormat="1" ht="11.25">
      <c r="B769" s="226"/>
      <c r="C769" s="227"/>
      <c r="D769" s="206" t="s">
        <v>142</v>
      </c>
      <c r="E769" s="228" t="s">
        <v>1</v>
      </c>
      <c r="F769" s="229" t="s">
        <v>144</v>
      </c>
      <c r="G769" s="227"/>
      <c r="H769" s="230">
        <v>1.102</v>
      </c>
      <c r="I769" s="231"/>
      <c r="J769" s="227"/>
      <c r="K769" s="227"/>
      <c r="L769" s="232"/>
      <c r="M769" s="233"/>
      <c r="N769" s="234"/>
      <c r="O769" s="234"/>
      <c r="P769" s="234"/>
      <c r="Q769" s="234"/>
      <c r="R769" s="234"/>
      <c r="S769" s="234"/>
      <c r="T769" s="235"/>
      <c r="AT769" s="236" t="s">
        <v>142</v>
      </c>
      <c r="AU769" s="236" t="s">
        <v>82</v>
      </c>
      <c r="AV769" s="15" t="s">
        <v>88</v>
      </c>
      <c r="AW769" s="15" t="s">
        <v>30</v>
      </c>
      <c r="AX769" s="15" t="s">
        <v>78</v>
      </c>
      <c r="AY769" s="236" t="s">
        <v>133</v>
      </c>
    </row>
    <row r="770" spans="1:65" s="2" customFormat="1" ht="24.2" customHeight="1">
      <c r="A770" s="34"/>
      <c r="B770" s="35"/>
      <c r="C770" s="186" t="s">
        <v>574</v>
      </c>
      <c r="D770" s="186" t="s">
        <v>135</v>
      </c>
      <c r="E770" s="187" t="s">
        <v>954</v>
      </c>
      <c r="F770" s="188" t="s">
        <v>955</v>
      </c>
      <c r="G770" s="189" t="s">
        <v>169</v>
      </c>
      <c r="H770" s="190">
        <v>13.212</v>
      </c>
      <c r="I770" s="191"/>
      <c r="J770" s="192">
        <f>ROUND(I770*H770,2)</f>
        <v>0</v>
      </c>
      <c r="K770" s="188" t="s">
        <v>139</v>
      </c>
      <c r="L770" s="39"/>
      <c r="M770" s="193" t="s">
        <v>1</v>
      </c>
      <c r="N770" s="194" t="s">
        <v>38</v>
      </c>
      <c r="O770" s="71"/>
      <c r="P770" s="195">
        <f>O770*H770</f>
        <v>0</v>
      </c>
      <c r="Q770" s="195">
        <v>0</v>
      </c>
      <c r="R770" s="195">
        <f>Q770*H770</f>
        <v>0</v>
      </c>
      <c r="S770" s="195">
        <v>0</v>
      </c>
      <c r="T770" s="196">
        <f>S770*H770</f>
        <v>0</v>
      </c>
      <c r="U770" s="34"/>
      <c r="V770" s="34"/>
      <c r="W770" s="34"/>
      <c r="X770" s="34"/>
      <c r="Y770" s="34"/>
      <c r="Z770" s="34"/>
      <c r="AA770" s="34"/>
      <c r="AB770" s="34"/>
      <c r="AC770" s="34"/>
      <c r="AD770" s="34"/>
      <c r="AE770" s="34"/>
      <c r="AR770" s="197" t="s">
        <v>191</v>
      </c>
      <c r="AT770" s="197" t="s">
        <v>135</v>
      </c>
      <c r="AU770" s="197" t="s">
        <v>82</v>
      </c>
      <c r="AY770" s="17" t="s">
        <v>133</v>
      </c>
      <c r="BE770" s="198">
        <f>IF(N770="základní",J770,0)</f>
        <v>0</v>
      </c>
      <c r="BF770" s="198">
        <f>IF(N770="snížená",J770,0)</f>
        <v>0</v>
      </c>
      <c r="BG770" s="198">
        <f>IF(N770="zákl. přenesená",J770,0)</f>
        <v>0</v>
      </c>
      <c r="BH770" s="198">
        <f>IF(N770="sníž. přenesená",J770,0)</f>
        <v>0</v>
      </c>
      <c r="BI770" s="198">
        <f>IF(N770="nulová",J770,0)</f>
        <v>0</v>
      </c>
      <c r="BJ770" s="17" t="s">
        <v>78</v>
      </c>
      <c r="BK770" s="198">
        <f>ROUND(I770*H770,2)</f>
        <v>0</v>
      </c>
      <c r="BL770" s="17" t="s">
        <v>191</v>
      </c>
      <c r="BM770" s="197" t="s">
        <v>956</v>
      </c>
    </row>
    <row r="771" spans="1:47" s="2" customFormat="1" ht="11.25">
      <c r="A771" s="34"/>
      <c r="B771" s="35"/>
      <c r="C771" s="36"/>
      <c r="D771" s="199" t="s">
        <v>140</v>
      </c>
      <c r="E771" s="36"/>
      <c r="F771" s="200" t="s">
        <v>957</v>
      </c>
      <c r="G771" s="36"/>
      <c r="H771" s="36"/>
      <c r="I771" s="201"/>
      <c r="J771" s="36"/>
      <c r="K771" s="36"/>
      <c r="L771" s="39"/>
      <c r="M771" s="202"/>
      <c r="N771" s="203"/>
      <c r="O771" s="71"/>
      <c r="P771" s="71"/>
      <c r="Q771" s="71"/>
      <c r="R771" s="71"/>
      <c r="S771" s="71"/>
      <c r="T771" s="72"/>
      <c r="U771" s="34"/>
      <c r="V771" s="34"/>
      <c r="W771" s="34"/>
      <c r="X771" s="34"/>
      <c r="Y771" s="34"/>
      <c r="Z771" s="34"/>
      <c r="AA771" s="34"/>
      <c r="AB771" s="34"/>
      <c r="AC771" s="34"/>
      <c r="AD771" s="34"/>
      <c r="AE771" s="34"/>
      <c r="AT771" s="17" t="s">
        <v>140</v>
      </c>
      <c r="AU771" s="17" t="s">
        <v>82</v>
      </c>
    </row>
    <row r="772" spans="2:51" s="13" customFormat="1" ht="11.25">
      <c r="B772" s="204"/>
      <c r="C772" s="205"/>
      <c r="D772" s="206" t="s">
        <v>142</v>
      </c>
      <c r="E772" s="207" t="s">
        <v>1</v>
      </c>
      <c r="F772" s="208" t="s">
        <v>941</v>
      </c>
      <c r="G772" s="205"/>
      <c r="H772" s="207" t="s">
        <v>1</v>
      </c>
      <c r="I772" s="209"/>
      <c r="J772" s="205"/>
      <c r="K772" s="205"/>
      <c r="L772" s="210"/>
      <c r="M772" s="211"/>
      <c r="N772" s="212"/>
      <c r="O772" s="212"/>
      <c r="P772" s="212"/>
      <c r="Q772" s="212"/>
      <c r="R772" s="212"/>
      <c r="S772" s="212"/>
      <c r="T772" s="213"/>
      <c r="AT772" s="214" t="s">
        <v>142</v>
      </c>
      <c r="AU772" s="214" t="s">
        <v>82</v>
      </c>
      <c r="AV772" s="13" t="s">
        <v>78</v>
      </c>
      <c r="AW772" s="13" t="s">
        <v>30</v>
      </c>
      <c r="AX772" s="13" t="s">
        <v>73</v>
      </c>
      <c r="AY772" s="214" t="s">
        <v>133</v>
      </c>
    </row>
    <row r="773" spans="2:51" s="14" customFormat="1" ht="11.25">
      <c r="B773" s="215"/>
      <c r="C773" s="216"/>
      <c r="D773" s="206" t="s">
        <v>142</v>
      </c>
      <c r="E773" s="217" t="s">
        <v>1</v>
      </c>
      <c r="F773" s="218" t="s">
        <v>942</v>
      </c>
      <c r="G773" s="216"/>
      <c r="H773" s="219">
        <v>1.102</v>
      </c>
      <c r="I773" s="220"/>
      <c r="J773" s="216"/>
      <c r="K773" s="216"/>
      <c r="L773" s="221"/>
      <c r="M773" s="222"/>
      <c r="N773" s="223"/>
      <c r="O773" s="223"/>
      <c r="P773" s="223"/>
      <c r="Q773" s="223"/>
      <c r="R773" s="223"/>
      <c r="S773" s="223"/>
      <c r="T773" s="224"/>
      <c r="AT773" s="225" t="s">
        <v>142</v>
      </c>
      <c r="AU773" s="225" t="s">
        <v>82</v>
      </c>
      <c r="AV773" s="14" t="s">
        <v>82</v>
      </c>
      <c r="AW773" s="14" t="s">
        <v>30</v>
      </c>
      <c r="AX773" s="14" t="s">
        <v>73</v>
      </c>
      <c r="AY773" s="225" t="s">
        <v>133</v>
      </c>
    </row>
    <row r="774" spans="2:51" s="13" customFormat="1" ht="11.25">
      <c r="B774" s="204"/>
      <c r="C774" s="205"/>
      <c r="D774" s="206" t="s">
        <v>142</v>
      </c>
      <c r="E774" s="207" t="s">
        <v>1</v>
      </c>
      <c r="F774" s="208" t="s">
        <v>946</v>
      </c>
      <c r="G774" s="205"/>
      <c r="H774" s="207" t="s">
        <v>1</v>
      </c>
      <c r="I774" s="209"/>
      <c r="J774" s="205"/>
      <c r="K774" s="205"/>
      <c r="L774" s="210"/>
      <c r="M774" s="211"/>
      <c r="N774" s="212"/>
      <c r="O774" s="212"/>
      <c r="P774" s="212"/>
      <c r="Q774" s="212"/>
      <c r="R774" s="212"/>
      <c r="S774" s="212"/>
      <c r="T774" s="213"/>
      <c r="AT774" s="214" t="s">
        <v>142</v>
      </c>
      <c r="AU774" s="214" t="s">
        <v>82</v>
      </c>
      <c r="AV774" s="13" t="s">
        <v>78</v>
      </c>
      <c r="AW774" s="13" t="s">
        <v>30</v>
      </c>
      <c r="AX774" s="13" t="s">
        <v>73</v>
      </c>
      <c r="AY774" s="214" t="s">
        <v>133</v>
      </c>
    </row>
    <row r="775" spans="2:51" s="14" customFormat="1" ht="11.25">
      <c r="B775" s="215"/>
      <c r="C775" s="216"/>
      <c r="D775" s="206" t="s">
        <v>142</v>
      </c>
      <c r="E775" s="217" t="s">
        <v>1</v>
      </c>
      <c r="F775" s="218" t="s">
        <v>159</v>
      </c>
      <c r="G775" s="216"/>
      <c r="H775" s="219">
        <v>5</v>
      </c>
      <c r="I775" s="220"/>
      <c r="J775" s="216"/>
      <c r="K775" s="216"/>
      <c r="L775" s="221"/>
      <c r="M775" s="222"/>
      <c r="N775" s="223"/>
      <c r="O775" s="223"/>
      <c r="P775" s="223"/>
      <c r="Q775" s="223"/>
      <c r="R775" s="223"/>
      <c r="S775" s="223"/>
      <c r="T775" s="224"/>
      <c r="AT775" s="225" t="s">
        <v>142</v>
      </c>
      <c r="AU775" s="225" t="s">
        <v>82</v>
      </c>
      <c r="AV775" s="14" t="s">
        <v>82</v>
      </c>
      <c r="AW775" s="14" t="s">
        <v>30</v>
      </c>
      <c r="AX775" s="14" t="s">
        <v>73</v>
      </c>
      <c r="AY775" s="225" t="s">
        <v>133</v>
      </c>
    </row>
    <row r="776" spans="2:51" s="13" customFormat="1" ht="11.25">
      <c r="B776" s="204"/>
      <c r="C776" s="205"/>
      <c r="D776" s="206" t="s">
        <v>142</v>
      </c>
      <c r="E776" s="207" t="s">
        <v>1</v>
      </c>
      <c r="F776" s="208" t="s">
        <v>943</v>
      </c>
      <c r="G776" s="205"/>
      <c r="H776" s="207" t="s">
        <v>1</v>
      </c>
      <c r="I776" s="209"/>
      <c r="J776" s="205"/>
      <c r="K776" s="205"/>
      <c r="L776" s="210"/>
      <c r="M776" s="211"/>
      <c r="N776" s="212"/>
      <c r="O776" s="212"/>
      <c r="P776" s="212"/>
      <c r="Q776" s="212"/>
      <c r="R776" s="212"/>
      <c r="S776" s="212"/>
      <c r="T776" s="213"/>
      <c r="AT776" s="214" t="s">
        <v>142</v>
      </c>
      <c r="AU776" s="214" t="s">
        <v>82</v>
      </c>
      <c r="AV776" s="13" t="s">
        <v>78</v>
      </c>
      <c r="AW776" s="13" t="s">
        <v>30</v>
      </c>
      <c r="AX776" s="13" t="s">
        <v>73</v>
      </c>
      <c r="AY776" s="214" t="s">
        <v>133</v>
      </c>
    </row>
    <row r="777" spans="2:51" s="14" customFormat="1" ht="11.25">
      <c r="B777" s="215"/>
      <c r="C777" s="216"/>
      <c r="D777" s="206" t="s">
        <v>142</v>
      </c>
      <c r="E777" s="217" t="s">
        <v>1</v>
      </c>
      <c r="F777" s="218" t="s">
        <v>944</v>
      </c>
      <c r="G777" s="216"/>
      <c r="H777" s="219">
        <v>2.37</v>
      </c>
      <c r="I777" s="220"/>
      <c r="J777" s="216"/>
      <c r="K777" s="216"/>
      <c r="L777" s="221"/>
      <c r="M777" s="222"/>
      <c r="N777" s="223"/>
      <c r="O777" s="223"/>
      <c r="P777" s="223"/>
      <c r="Q777" s="223"/>
      <c r="R777" s="223"/>
      <c r="S777" s="223"/>
      <c r="T777" s="224"/>
      <c r="AT777" s="225" t="s">
        <v>142</v>
      </c>
      <c r="AU777" s="225" t="s">
        <v>82</v>
      </c>
      <c r="AV777" s="14" t="s">
        <v>82</v>
      </c>
      <c r="AW777" s="14" t="s">
        <v>30</v>
      </c>
      <c r="AX777" s="14" t="s">
        <v>73</v>
      </c>
      <c r="AY777" s="225" t="s">
        <v>133</v>
      </c>
    </row>
    <row r="778" spans="2:51" s="14" customFormat="1" ht="11.25">
      <c r="B778" s="215"/>
      <c r="C778" s="216"/>
      <c r="D778" s="206" t="s">
        <v>142</v>
      </c>
      <c r="E778" s="217" t="s">
        <v>1</v>
      </c>
      <c r="F778" s="218" t="s">
        <v>945</v>
      </c>
      <c r="G778" s="216"/>
      <c r="H778" s="219">
        <v>4.74</v>
      </c>
      <c r="I778" s="220"/>
      <c r="J778" s="216"/>
      <c r="K778" s="216"/>
      <c r="L778" s="221"/>
      <c r="M778" s="222"/>
      <c r="N778" s="223"/>
      <c r="O778" s="223"/>
      <c r="P778" s="223"/>
      <c r="Q778" s="223"/>
      <c r="R778" s="223"/>
      <c r="S778" s="223"/>
      <c r="T778" s="224"/>
      <c r="AT778" s="225" t="s">
        <v>142</v>
      </c>
      <c r="AU778" s="225" t="s">
        <v>82</v>
      </c>
      <c r="AV778" s="14" t="s">
        <v>82</v>
      </c>
      <c r="AW778" s="14" t="s">
        <v>30</v>
      </c>
      <c r="AX778" s="14" t="s">
        <v>73</v>
      </c>
      <c r="AY778" s="225" t="s">
        <v>133</v>
      </c>
    </row>
    <row r="779" spans="2:51" s="15" customFormat="1" ht="11.25">
      <c r="B779" s="226"/>
      <c r="C779" s="227"/>
      <c r="D779" s="206" t="s">
        <v>142</v>
      </c>
      <c r="E779" s="228" t="s">
        <v>1</v>
      </c>
      <c r="F779" s="229" t="s">
        <v>144</v>
      </c>
      <c r="G779" s="227"/>
      <c r="H779" s="230">
        <v>13.212000000000002</v>
      </c>
      <c r="I779" s="231"/>
      <c r="J779" s="227"/>
      <c r="K779" s="227"/>
      <c r="L779" s="232"/>
      <c r="M779" s="233"/>
      <c r="N779" s="234"/>
      <c r="O779" s="234"/>
      <c r="P779" s="234"/>
      <c r="Q779" s="234"/>
      <c r="R779" s="234"/>
      <c r="S779" s="234"/>
      <c r="T779" s="235"/>
      <c r="AT779" s="236" t="s">
        <v>142</v>
      </c>
      <c r="AU779" s="236" t="s">
        <v>82</v>
      </c>
      <c r="AV779" s="15" t="s">
        <v>88</v>
      </c>
      <c r="AW779" s="15" t="s">
        <v>30</v>
      </c>
      <c r="AX779" s="15" t="s">
        <v>78</v>
      </c>
      <c r="AY779" s="236" t="s">
        <v>133</v>
      </c>
    </row>
    <row r="780" spans="1:65" s="2" customFormat="1" ht="24.2" customHeight="1">
      <c r="A780" s="34"/>
      <c r="B780" s="35"/>
      <c r="C780" s="186" t="s">
        <v>958</v>
      </c>
      <c r="D780" s="186" t="s">
        <v>135</v>
      </c>
      <c r="E780" s="187" t="s">
        <v>959</v>
      </c>
      <c r="F780" s="188" t="s">
        <v>960</v>
      </c>
      <c r="G780" s="189" t="s">
        <v>169</v>
      </c>
      <c r="H780" s="190">
        <v>13.212</v>
      </c>
      <c r="I780" s="191"/>
      <c r="J780" s="192">
        <f>ROUND(I780*H780,2)</f>
        <v>0</v>
      </c>
      <c r="K780" s="188" t="s">
        <v>139</v>
      </c>
      <c r="L780" s="39"/>
      <c r="M780" s="193" t="s">
        <v>1</v>
      </c>
      <c r="N780" s="194" t="s">
        <v>38</v>
      </c>
      <c r="O780" s="71"/>
      <c r="P780" s="195">
        <f>O780*H780</f>
        <v>0</v>
      </c>
      <c r="Q780" s="195">
        <v>0</v>
      </c>
      <c r="R780" s="195">
        <f>Q780*H780</f>
        <v>0</v>
      </c>
      <c r="S780" s="195">
        <v>0</v>
      </c>
      <c r="T780" s="196">
        <f>S780*H780</f>
        <v>0</v>
      </c>
      <c r="U780" s="34"/>
      <c r="V780" s="34"/>
      <c r="W780" s="34"/>
      <c r="X780" s="34"/>
      <c r="Y780" s="34"/>
      <c r="Z780" s="34"/>
      <c r="AA780" s="34"/>
      <c r="AB780" s="34"/>
      <c r="AC780" s="34"/>
      <c r="AD780" s="34"/>
      <c r="AE780" s="34"/>
      <c r="AR780" s="197" t="s">
        <v>191</v>
      </c>
      <c r="AT780" s="197" t="s">
        <v>135</v>
      </c>
      <c r="AU780" s="197" t="s">
        <v>82</v>
      </c>
      <c r="AY780" s="17" t="s">
        <v>133</v>
      </c>
      <c r="BE780" s="198">
        <f>IF(N780="základní",J780,0)</f>
        <v>0</v>
      </c>
      <c r="BF780" s="198">
        <f>IF(N780="snížená",J780,0)</f>
        <v>0</v>
      </c>
      <c r="BG780" s="198">
        <f>IF(N780="zákl. přenesená",J780,0)</f>
        <v>0</v>
      </c>
      <c r="BH780" s="198">
        <f>IF(N780="sníž. přenesená",J780,0)</f>
        <v>0</v>
      </c>
      <c r="BI780" s="198">
        <f>IF(N780="nulová",J780,0)</f>
        <v>0</v>
      </c>
      <c r="BJ780" s="17" t="s">
        <v>78</v>
      </c>
      <c r="BK780" s="198">
        <f>ROUND(I780*H780,2)</f>
        <v>0</v>
      </c>
      <c r="BL780" s="17" t="s">
        <v>191</v>
      </c>
      <c r="BM780" s="197" t="s">
        <v>961</v>
      </c>
    </row>
    <row r="781" spans="1:47" s="2" customFormat="1" ht="11.25">
      <c r="A781" s="34"/>
      <c r="B781" s="35"/>
      <c r="C781" s="36"/>
      <c r="D781" s="199" t="s">
        <v>140</v>
      </c>
      <c r="E781" s="36"/>
      <c r="F781" s="200" t="s">
        <v>962</v>
      </c>
      <c r="G781" s="36"/>
      <c r="H781" s="36"/>
      <c r="I781" s="201"/>
      <c r="J781" s="36"/>
      <c r="K781" s="36"/>
      <c r="L781" s="39"/>
      <c r="M781" s="202"/>
      <c r="N781" s="203"/>
      <c r="O781" s="71"/>
      <c r="P781" s="71"/>
      <c r="Q781" s="71"/>
      <c r="R781" s="71"/>
      <c r="S781" s="71"/>
      <c r="T781" s="72"/>
      <c r="U781" s="34"/>
      <c r="V781" s="34"/>
      <c r="W781" s="34"/>
      <c r="X781" s="34"/>
      <c r="Y781" s="34"/>
      <c r="Z781" s="34"/>
      <c r="AA781" s="34"/>
      <c r="AB781" s="34"/>
      <c r="AC781" s="34"/>
      <c r="AD781" s="34"/>
      <c r="AE781" s="34"/>
      <c r="AT781" s="17" t="s">
        <v>140</v>
      </c>
      <c r="AU781" s="17" t="s">
        <v>82</v>
      </c>
    </row>
    <row r="782" spans="1:65" s="2" customFormat="1" ht="24.2" customHeight="1">
      <c r="A782" s="34"/>
      <c r="B782" s="35"/>
      <c r="C782" s="186" t="s">
        <v>578</v>
      </c>
      <c r="D782" s="186" t="s">
        <v>135</v>
      </c>
      <c r="E782" s="187" t="s">
        <v>963</v>
      </c>
      <c r="F782" s="188" t="s">
        <v>964</v>
      </c>
      <c r="G782" s="189" t="s">
        <v>169</v>
      </c>
      <c r="H782" s="190">
        <v>62.4</v>
      </c>
      <c r="I782" s="191"/>
      <c r="J782" s="192">
        <f>ROUND(I782*H782,2)</f>
        <v>0</v>
      </c>
      <c r="K782" s="188" t="s">
        <v>139</v>
      </c>
      <c r="L782" s="39"/>
      <c r="M782" s="193" t="s">
        <v>1</v>
      </c>
      <c r="N782" s="194" t="s">
        <v>38</v>
      </c>
      <c r="O782" s="71"/>
      <c r="P782" s="195">
        <f>O782*H782</f>
        <v>0</v>
      </c>
      <c r="Q782" s="195">
        <v>0</v>
      </c>
      <c r="R782" s="195">
        <f>Q782*H782</f>
        <v>0</v>
      </c>
      <c r="S782" s="195">
        <v>0</v>
      </c>
      <c r="T782" s="196">
        <f>S782*H782</f>
        <v>0</v>
      </c>
      <c r="U782" s="34"/>
      <c r="V782" s="34"/>
      <c r="W782" s="34"/>
      <c r="X782" s="34"/>
      <c r="Y782" s="34"/>
      <c r="Z782" s="34"/>
      <c r="AA782" s="34"/>
      <c r="AB782" s="34"/>
      <c r="AC782" s="34"/>
      <c r="AD782" s="34"/>
      <c r="AE782" s="34"/>
      <c r="AR782" s="197" t="s">
        <v>191</v>
      </c>
      <c r="AT782" s="197" t="s">
        <v>135</v>
      </c>
      <c r="AU782" s="197" t="s">
        <v>82</v>
      </c>
      <c r="AY782" s="17" t="s">
        <v>133</v>
      </c>
      <c r="BE782" s="198">
        <f>IF(N782="základní",J782,0)</f>
        <v>0</v>
      </c>
      <c r="BF782" s="198">
        <f>IF(N782="snížená",J782,0)</f>
        <v>0</v>
      </c>
      <c r="BG782" s="198">
        <f>IF(N782="zákl. přenesená",J782,0)</f>
        <v>0</v>
      </c>
      <c r="BH782" s="198">
        <f>IF(N782="sníž. přenesená",J782,0)</f>
        <v>0</v>
      </c>
      <c r="BI782" s="198">
        <f>IF(N782="nulová",J782,0)</f>
        <v>0</v>
      </c>
      <c r="BJ782" s="17" t="s">
        <v>78</v>
      </c>
      <c r="BK782" s="198">
        <f>ROUND(I782*H782,2)</f>
        <v>0</v>
      </c>
      <c r="BL782" s="17" t="s">
        <v>191</v>
      </c>
      <c r="BM782" s="197" t="s">
        <v>965</v>
      </c>
    </row>
    <row r="783" spans="1:47" s="2" customFormat="1" ht="11.25">
      <c r="A783" s="34"/>
      <c r="B783" s="35"/>
      <c r="C783" s="36"/>
      <c r="D783" s="199" t="s">
        <v>140</v>
      </c>
      <c r="E783" s="36"/>
      <c r="F783" s="200" t="s">
        <v>966</v>
      </c>
      <c r="G783" s="36"/>
      <c r="H783" s="36"/>
      <c r="I783" s="201"/>
      <c r="J783" s="36"/>
      <c r="K783" s="36"/>
      <c r="L783" s="39"/>
      <c r="M783" s="202"/>
      <c r="N783" s="203"/>
      <c r="O783" s="71"/>
      <c r="P783" s="71"/>
      <c r="Q783" s="71"/>
      <c r="R783" s="71"/>
      <c r="S783" s="71"/>
      <c r="T783" s="72"/>
      <c r="U783" s="34"/>
      <c r="V783" s="34"/>
      <c r="W783" s="34"/>
      <c r="X783" s="34"/>
      <c r="Y783" s="34"/>
      <c r="Z783" s="34"/>
      <c r="AA783" s="34"/>
      <c r="AB783" s="34"/>
      <c r="AC783" s="34"/>
      <c r="AD783" s="34"/>
      <c r="AE783" s="34"/>
      <c r="AT783" s="17" t="s">
        <v>140</v>
      </c>
      <c r="AU783" s="17" t="s">
        <v>82</v>
      </c>
    </row>
    <row r="784" spans="2:51" s="13" customFormat="1" ht="11.25">
      <c r="B784" s="204"/>
      <c r="C784" s="205"/>
      <c r="D784" s="206" t="s">
        <v>142</v>
      </c>
      <c r="E784" s="207" t="s">
        <v>1</v>
      </c>
      <c r="F784" s="208" t="s">
        <v>947</v>
      </c>
      <c r="G784" s="205"/>
      <c r="H784" s="207" t="s">
        <v>1</v>
      </c>
      <c r="I784" s="209"/>
      <c r="J784" s="205"/>
      <c r="K784" s="205"/>
      <c r="L784" s="210"/>
      <c r="M784" s="211"/>
      <c r="N784" s="212"/>
      <c r="O784" s="212"/>
      <c r="P784" s="212"/>
      <c r="Q784" s="212"/>
      <c r="R784" s="212"/>
      <c r="S784" s="212"/>
      <c r="T784" s="213"/>
      <c r="AT784" s="214" t="s">
        <v>142</v>
      </c>
      <c r="AU784" s="214" t="s">
        <v>82</v>
      </c>
      <c r="AV784" s="13" t="s">
        <v>78</v>
      </c>
      <c r="AW784" s="13" t="s">
        <v>30</v>
      </c>
      <c r="AX784" s="13" t="s">
        <v>73</v>
      </c>
      <c r="AY784" s="214" t="s">
        <v>133</v>
      </c>
    </row>
    <row r="785" spans="2:51" s="14" customFormat="1" ht="11.25">
      <c r="B785" s="215"/>
      <c r="C785" s="216"/>
      <c r="D785" s="206" t="s">
        <v>142</v>
      </c>
      <c r="E785" s="217" t="s">
        <v>1</v>
      </c>
      <c r="F785" s="218" t="s">
        <v>948</v>
      </c>
      <c r="G785" s="216"/>
      <c r="H785" s="219">
        <v>62.4</v>
      </c>
      <c r="I785" s="220"/>
      <c r="J785" s="216"/>
      <c r="K785" s="216"/>
      <c r="L785" s="221"/>
      <c r="M785" s="222"/>
      <c r="N785" s="223"/>
      <c r="O785" s="223"/>
      <c r="P785" s="223"/>
      <c r="Q785" s="223"/>
      <c r="R785" s="223"/>
      <c r="S785" s="223"/>
      <c r="T785" s="224"/>
      <c r="AT785" s="225" t="s">
        <v>142</v>
      </c>
      <c r="AU785" s="225" t="s">
        <v>82</v>
      </c>
      <c r="AV785" s="14" t="s">
        <v>82</v>
      </c>
      <c r="AW785" s="14" t="s">
        <v>30</v>
      </c>
      <c r="AX785" s="14" t="s">
        <v>73</v>
      </c>
      <c r="AY785" s="225" t="s">
        <v>133</v>
      </c>
    </row>
    <row r="786" spans="2:51" s="15" customFormat="1" ht="11.25">
      <c r="B786" s="226"/>
      <c r="C786" s="227"/>
      <c r="D786" s="206" t="s">
        <v>142</v>
      </c>
      <c r="E786" s="228" t="s">
        <v>1</v>
      </c>
      <c r="F786" s="229" t="s">
        <v>144</v>
      </c>
      <c r="G786" s="227"/>
      <c r="H786" s="230">
        <v>62.4</v>
      </c>
      <c r="I786" s="231"/>
      <c r="J786" s="227"/>
      <c r="K786" s="227"/>
      <c r="L786" s="232"/>
      <c r="M786" s="233"/>
      <c r="N786" s="234"/>
      <c r="O786" s="234"/>
      <c r="P786" s="234"/>
      <c r="Q786" s="234"/>
      <c r="R786" s="234"/>
      <c r="S786" s="234"/>
      <c r="T786" s="235"/>
      <c r="AT786" s="236" t="s">
        <v>142</v>
      </c>
      <c r="AU786" s="236" t="s">
        <v>82</v>
      </c>
      <c r="AV786" s="15" t="s">
        <v>88</v>
      </c>
      <c r="AW786" s="15" t="s">
        <v>30</v>
      </c>
      <c r="AX786" s="15" t="s">
        <v>78</v>
      </c>
      <c r="AY786" s="236" t="s">
        <v>133</v>
      </c>
    </row>
    <row r="787" spans="2:63" s="12" customFormat="1" ht="22.9" customHeight="1">
      <c r="B787" s="170"/>
      <c r="C787" s="171"/>
      <c r="D787" s="172" t="s">
        <v>72</v>
      </c>
      <c r="E787" s="184" t="s">
        <v>967</v>
      </c>
      <c r="F787" s="184" t="s">
        <v>968</v>
      </c>
      <c r="G787" s="171"/>
      <c r="H787" s="171"/>
      <c r="I787" s="174"/>
      <c r="J787" s="185">
        <f>BK787</f>
        <v>0</v>
      </c>
      <c r="K787" s="171"/>
      <c r="L787" s="176"/>
      <c r="M787" s="177"/>
      <c r="N787" s="178"/>
      <c r="O787" s="178"/>
      <c r="P787" s="179">
        <f>SUM(P788:P844)</f>
        <v>0</v>
      </c>
      <c r="Q787" s="178"/>
      <c r="R787" s="179">
        <f>SUM(R788:R844)</f>
        <v>0</v>
      </c>
      <c r="S787" s="178"/>
      <c r="T787" s="180">
        <f>SUM(T788:T844)</f>
        <v>0</v>
      </c>
      <c r="AR787" s="181" t="s">
        <v>82</v>
      </c>
      <c r="AT787" s="182" t="s">
        <v>72</v>
      </c>
      <c r="AU787" s="182" t="s">
        <v>78</v>
      </c>
      <c r="AY787" s="181" t="s">
        <v>133</v>
      </c>
      <c r="BK787" s="183">
        <f>SUM(BK788:BK844)</f>
        <v>0</v>
      </c>
    </row>
    <row r="788" spans="1:65" s="2" customFormat="1" ht="24.2" customHeight="1">
      <c r="A788" s="34"/>
      <c r="B788" s="35"/>
      <c r="C788" s="186" t="s">
        <v>969</v>
      </c>
      <c r="D788" s="186" t="s">
        <v>135</v>
      </c>
      <c r="E788" s="187" t="s">
        <v>970</v>
      </c>
      <c r="F788" s="188" t="s">
        <v>971</v>
      </c>
      <c r="G788" s="189" t="s">
        <v>169</v>
      </c>
      <c r="H788" s="190">
        <v>1355.343</v>
      </c>
      <c r="I788" s="191"/>
      <c r="J788" s="192">
        <f>ROUND(I788*H788,2)</f>
        <v>0</v>
      </c>
      <c r="K788" s="188" t="s">
        <v>1</v>
      </c>
      <c r="L788" s="39"/>
      <c r="M788" s="193" t="s">
        <v>1</v>
      </c>
      <c r="N788" s="194" t="s">
        <v>38</v>
      </c>
      <c r="O788" s="71"/>
      <c r="P788" s="195">
        <f>O788*H788</f>
        <v>0</v>
      </c>
      <c r="Q788" s="195">
        <v>0</v>
      </c>
      <c r="R788" s="195">
        <f>Q788*H788</f>
        <v>0</v>
      </c>
      <c r="S788" s="195">
        <v>0</v>
      </c>
      <c r="T788" s="196">
        <f>S788*H788</f>
        <v>0</v>
      </c>
      <c r="U788" s="34"/>
      <c r="V788" s="34"/>
      <c r="W788" s="34"/>
      <c r="X788" s="34"/>
      <c r="Y788" s="34"/>
      <c r="Z788" s="34"/>
      <c r="AA788" s="34"/>
      <c r="AB788" s="34"/>
      <c r="AC788" s="34"/>
      <c r="AD788" s="34"/>
      <c r="AE788" s="34"/>
      <c r="AR788" s="197" t="s">
        <v>191</v>
      </c>
      <c r="AT788" s="197" t="s">
        <v>135</v>
      </c>
      <c r="AU788" s="197" t="s">
        <v>82</v>
      </c>
      <c r="AY788" s="17" t="s">
        <v>133</v>
      </c>
      <c r="BE788" s="198">
        <f>IF(N788="základní",J788,0)</f>
        <v>0</v>
      </c>
      <c r="BF788" s="198">
        <f>IF(N788="snížená",J788,0)</f>
        <v>0</v>
      </c>
      <c r="BG788" s="198">
        <f>IF(N788="zákl. přenesená",J788,0)</f>
        <v>0</v>
      </c>
      <c r="BH788" s="198">
        <f>IF(N788="sníž. přenesená",J788,0)</f>
        <v>0</v>
      </c>
      <c r="BI788" s="198">
        <f>IF(N788="nulová",J788,0)</f>
        <v>0</v>
      </c>
      <c r="BJ788" s="17" t="s">
        <v>78</v>
      </c>
      <c r="BK788" s="198">
        <f>ROUND(I788*H788,2)</f>
        <v>0</v>
      </c>
      <c r="BL788" s="17" t="s">
        <v>191</v>
      </c>
      <c r="BM788" s="197" t="s">
        <v>972</v>
      </c>
    </row>
    <row r="789" spans="1:65" s="2" customFormat="1" ht="21.75" customHeight="1">
      <c r="A789" s="34"/>
      <c r="B789" s="35"/>
      <c r="C789" s="186" t="s">
        <v>583</v>
      </c>
      <c r="D789" s="186" t="s">
        <v>135</v>
      </c>
      <c r="E789" s="187" t="s">
        <v>973</v>
      </c>
      <c r="F789" s="188" t="s">
        <v>974</v>
      </c>
      <c r="G789" s="189" t="s">
        <v>169</v>
      </c>
      <c r="H789" s="190">
        <v>1319.463</v>
      </c>
      <c r="I789" s="191"/>
      <c r="J789" s="192">
        <f>ROUND(I789*H789,2)</f>
        <v>0</v>
      </c>
      <c r="K789" s="188" t="s">
        <v>139</v>
      </c>
      <c r="L789" s="39"/>
      <c r="M789" s="193" t="s">
        <v>1</v>
      </c>
      <c r="N789" s="194" t="s">
        <v>38</v>
      </c>
      <c r="O789" s="71"/>
      <c r="P789" s="195">
        <f>O789*H789</f>
        <v>0</v>
      </c>
      <c r="Q789" s="195">
        <v>0</v>
      </c>
      <c r="R789" s="195">
        <f>Q789*H789</f>
        <v>0</v>
      </c>
      <c r="S789" s="195">
        <v>0</v>
      </c>
      <c r="T789" s="196">
        <f>S789*H789</f>
        <v>0</v>
      </c>
      <c r="U789" s="34"/>
      <c r="V789" s="34"/>
      <c r="W789" s="34"/>
      <c r="X789" s="34"/>
      <c r="Y789" s="34"/>
      <c r="Z789" s="34"/>
      <c r="AA789" s="34"/>
      <c r="AB789" s="34"/>
      <c r="AC789" s="34"/>
      <c r="AD789" s="34"/>
      <c r="AE789" s="34"/>
      <c r="AR789" s="197" t="s">
        <v>191</v>
      </c>
      <c r="AT789" s="197" t="s">
        <v>135</v>
      </c>
      <c r="AU789" s="197" t="s">
        <v>82</v>
      </c>
      <c r="AY789" s="17" t="s">
        <v>133</v>
      </c>
      <c r="BE789" s="198">
        <f>IF(N789="základní",J789,0)</f>
        <v>0</v>
      </c>
      <c r="BF789" s="198">
        <f>IF(N789="snížená",J789,0)</f>
        <v>0</v>
      </c>
      <c r="BG789" s="198">
        <f>IF(N789="zákl. přenesená",J789,0)</f>
        <v>0</v>
      </c>
      <c r="BH789" s="198">
        <f>IF(N789="sníž. přenesená",J789,0)</f>
        <v>0</v>
      </c>
      <c r="BI789" s="198">
        <f>IF(N789="nulová",J789,0)</f>
        <v>0</v>
      </c>
      <c r="BJ789" s="17" t="s">
        <v>78</v>
      </c>
      <c r="BK789" s="198">
        <f>ROUND(I789*H789,2)</f>
        <v>0</v>
      </c>
      <c r="BL789" s="17" t="s">
        <v>191</v>
      </c>
      <c r="BM789" s="197" t="s">
        <v>975</v>
      </c>
    </row>
    <row r="790" spans="1:47" s="2" customFormat="1" ht="11.25">
      <c r="A790" s="34"/>
      <c r="B790" s="35"/>
      <c r="C790" s="36"/>
      <c r="D790" s="199" t="s">
        <v>140</v>
      </c>
      <c r="E790" s="36"/>
      <c r="F790" s="200" t="s">
        <v>976</v>
      </c>
      <c r="G790" s="36"/>
      <c r="H790" s="36"/>
      <c r="I790" s="201"/>
      <c r="J790" s="36"/>
      <c r="K790" s="36"/>
      <c r="L790" s="39"/>
      <c r="M790" s="202"/>
      <c r="N790" s="203"/>
      <c r="O790" s="71"/>
      <c r="P790" s="71"/>
      <c r="Q790" s="71"/>
      <c r="R790" s="71"/>
      <c r="S790" s="71"/>
      <c r="T790" s="72"/>
      <c r="U790" s="34"/>
      <c r="V790" s="34"/>
      <c r="W790" s="34"/>
      <c r="X790" s="34"/>
      <c r="Y790" s="34"/>
      <c r="Z790" s="34"/>
      <c r="AA790" s="34"/>
      <c r="AB790" s="34"/>
      <c r="AC790" s="34"/>
      <c r="AD790" s="34"/>
      <c r="AE790" s="34"/>
      <c r="AT790" s="17" t="s">
        <v>140</v>
      </c>
      <c r="AU790" s="17" t="s">
        <v>82</v>
      </c>
    </row>
    <row r="791" spans="2:51" s="13" customFormat="1" ht="11.25">
      <c r="B791" s="204"/>
      <c r="C791" s="205"/>
      <c r="D791" s="206" t="s">
        <v>142</v>
      </c>
      <c r="E791" s="207" t="s">
        <v>1</v>
      </c>
      <c r="F791" s="208" t="s">
        <v>977</v>
      </c>
      <c r="G791" s="205"/>
      <c r="H791" s="207" t="s">
        <v>1</v>
      </c>
      <c r="I791" s="209"/>
      <c r="J791" s="205"/>
      <c r="K791" s="205"/>
      <c r="L791" s="210"/>
      <c r="M791" s="211"/>
      <c r="N791" s="212"/>
      <c r="O791" s="212"/>
      <c r="P791" s="212"/>
      <c r="Q791" s="212"/>
      <c r="R791" s="212"/>
      <c r="S791" s="212"/>
      <c r="T791" s="213"/>
      <c r="AT791" s="214" t="s">
        <v>142</v>
      </c>
      <c r="AU791" s="214" t="s">
        <v>82</v>
      </c>
      <c r="AV791" s="13" t="s">
        <v>78</v>
      </c>
      <c r="AW791" s="13" t="s">
        <v>30</v>
      </c>
      <c r="AX791" s="13" t="s">
        <v>73</v>
      </c>
      <c r="AY791" s="214" t="s">
        <v>133</v>
      </c>
    </row>
    <row r="792" spans="2:51" s="14" customFormat="1" ht="11.25">
      <c r="B792" s="215"/>
      <c r="C792" s="216"/>
      <c r="D792" s="206" t="s">
        <v>142</v>
      </c>
      <c r="E792" s="217" t="s">
        <v>1</v>
      </c>
      <c r="F792" s="218" t="s">
        <v>978</v>
      </c>
      <c r="G792" s="216"/>
      <c r="H792" s="219">
        <v>187.055</v>
      </c>
      <c r="I792" s="220"/>
      <c r="J792" s="216"/>
      <c r="K792" s="216"/>
      <c r="L792" s="221"/>
      <c r="M792" s="222"/>
      <c r="N792" s="223"/>
      <c r="O792" s="223"/>
      <c r="P792" s="223"/>
      <c r="Q792" s="223"/>
      <c r="R792" s="223"/>
      <c r="S792" s="223"/>
      <c r="T792" s="224"/>
      <c r="AT792" s="225" t="s">
        <v>142</v>
      </c>
      <c r="AU792" s="225" t="s">
        <v>82</v>
      </c>
      <c r="AV792" s="14" t="s">
        <v>82</v>
      </c>
      <c r="AW792" s="14" t="s">
        <v>30</v>
      </c>
      <c r="AX792" s="14" t="s">
        <v>73</v>
      </c>
      <c r="AY792" s="225" t="s">
        <v>133</v>
      </c>
    </row>
    <row r="793" spans="2:51" s="14" customFormat="1" ht="11.25">
      <c r="B793" s="215"/>
      <c r="C793" s="216"/>
      <c r="D793" s="206" t="s">
        <v>142</v>
      </c>
      <c r="E793" s="217" t="s">
        <v>1</v>
      </c>
      <c r="F793" s="218" t="s">
        <v>979</v>
      </c>
      <c r="G793" s="216"/>
      <c r="H793" s="219">
        <v>-9.6</v>
      </c>
      <c r="I793" s="220"/>
      <c r="J793" s="216"/>
      <c r="K793" s="216"/>
      <c r="L793" s="221"/>
      <c r="M793" s="222"/>
      <c r="N793" s="223"/>
      <c r="O793" s="223"/>
      <c r="P793" s="223"/>
      <c r="Q793" s="223"/>
      <c r="R793" s="223"/>
      <c r="S793" s="223"/>
      <c r="T793" s="224"/>
      <c r="AT793" s="225" t="s">
        <v>142</v>
      </c>
      <c r="AU793" s="225" t="s">
        <v>82</v>
      </c>
      <c r="AV793" s="14" t="s">
        <v>82</v>
      </c>
      <c r="AW793" s="14" t="s">
        <v>30</v>
      </c>
      <c r="AX793" s="14" t="s">
        <v>73</v>
      </c>
      <c r="AY793" s="225" t="s">
        <v>133</v>
      </c>
    </row>
    <row r="794" spans="2:51" s="13" customFormat="1" ht="11.25">
      <c r="B794" s="204"/>
      <c r="C794" s="205"/>
      <c r="D794" s="206" t="s">
        <v>142</v>
      </c>
      <c r="E794" s="207" t="s">
        <v>1</v>
      </c>
      <c r="F794" s="208" t="s">
        <v>980</v>
      </c>
      <c r="G794" s="205"/>
      <c r="H794" s="207" t="s">
        <v>1</v>
      </c>
      <c r="I794" s="209"/>
      <c r="J794" s="205"/>
      <c r="K794" s="205"/>
      <c r="L794" s="210"/>
      <c r="M794" s="211"/>
      <c r="N794" s="212"/>
      <c r="O794" s="212"/>
      <c r="P794" s="212"/>
      <c r="Q794" s="212"/>
      <c r="R794" s="212"/>
      <c r="S794" s="212"/>
      <c r="T794" s="213"/>
      <c r="AT794" s="214" t="s">
        <v>142</v>
      </c>
      <c r="AU794" s="214" t="s">
        <v>82</v>
      </c>
      <c r="AV794" s="13" t="s">
        <v>78</v>
      </c>
      <c r="AW794" s="13" t="s">
        <v>30</v>
      </c>
      <c r="AX794" s="13" t="s">
        <v>73</v>
      </c>
      <c r="AY794" s="214" t="s">
        <v>133</v>
      </c>
    </row>
    <row r="795" spans="2:51" s="14" customFormat="1" ht="11.25">
      <c r="B795" s="215"/>
      <c r="C795" s="216"/>
      <c r="D795" s="206" t="s">
        <v>142</v>
      </c>
      <c r="E795" s="217" t="s">
        <v>1</v>
      </c>
      <c r="F795" s="218" t="s">
        <v>981</v>
      </c>
      <c r="G795" s="216"/>
      <c r="H795" s="219">
        <v>120.225</v>
      </c>
      <c r="I795" s="220"/>
      <c r="J795" s="216"/>
      <c r="K795" s="216"/>
      <c r="L795" s="221"/>
      <c r="M795" s="222"/>
      <c r="N795" s="223"/>
      <c r="O795" s="223"/>
      <c r="P795" s="223"/>
      <c r="Q795" s="223"/>
      <c r="R795" s="223"/>
      <c r="S795" s="223"/>
      <c r="T795" s="224"/>
      <c r="AT795" s="225" t="s">
        <v>142</v>
      </c>
      <c r="AU795" s="225" t="s">
        <v>82</v>
      </c>
      <c r="AV795" s="14" t="s">
        <v>82</v>
      </c>
      <c r="AW795" s="14" t="s">
        <v>30</v>
      </c>
      <c r="AX795" s="14" t="s">
        <v>73</v>
      </c>
      <c r="AY795" s="225" t="s">
        <v>133</v>
      </c>
    </row>
    <row r="796" spans="2:51" s="14" customFormat="1" ht="11.25">
      <c r="B796" s="215"/>
      <c r="C796" s="216"/>
      <c r="D796" s="206" t="s">
        <v>142</v>
      </c>
      <c r="E796" s="217" t="s">
        <v>1</v>
      </c>
      <c r="F796" s="218" t="s">
        <v>982</v>
      </c>
      <c r="G796" s="216"/>
      <c r="H796" s="219">
        <v>-1.72</v>
      </c>
      <c r="I796" s="220"/>
      <c r="J796" s="216"/>
      <c r="K796" s="216"/>
      <c r="L796" s="221"/>
      <c r="M796" s="222"/>
      <c r="N796" s="223"/>
      <c r="O796" s="223"/>
      <c r="P796" s="223"/>
      <c r="Q796" s="223"/>
      <c r="R796" s="223"/>
      <c r="S796" s="223"/>
      <c r="T796" s="224"/>
      <c r="AT796" s="225" t="s">
        <v>142</v>
      </c>
      <c r="AU796" s="225" t="s">
        <v>82</v>
      </c>
      <c r="AV796" s="14" t="s">
        <v>82</v>
      </c>
      <c r="AW796" s="14" t="s">
        <v>30</v>
      </c>
      <c r="AX796" s="14" t="s">
        <v>73</v>
      </c>
      <c r="AY796" s="225" t="s">
        <v>133</v>
      </c>
    </row>
    <row r="797" spans="2:51" s="14" customFormat="1" ht="11.25">
      <c r="B797" s="215"/>
      <c r="C797" s="216"/>
      <c r="D797" s="206" t="s">
        <v>142</v>
      </c>
      <c r="E797" s="217" t="s">
        <v>1</v>
      </c>
      <c r="F797" s="218" t="s">
        <v>983</v>
      </c>
      <c r="G797" s="216"/>
      <c r="H797" s="219">
        <v>-36.6</v>
      </c>
      <c r="I797" s="220"/>
      <c r="J797" s="216"/>
      <c r="K797" s="216"/>
      <c r="L797" s="221"/>
      <c r="M797" s="222"/>
      <c r="N797" s="223"/>
      <c r="O797" s="223"/>
      <c r="P797" s="223"/>
      <c r="Q797" s="223"/>
      <c r="R797" s="223"/>
      <c r="S797" s="223"/>
      <c r="T797" s="224"/>
      <c r="AT797" s="225" t="s">
        <v>142</v>
      </c>
      <c r="AU797" s="225" t="s">
        <v>82</v>
      </c>
      <c r="AV797" s="14" t="s">
        <v>82</v>
      </c>
      <c r="AW797" s="14" t="s">
        <v>30</v>
      </c>
      <c r="AX797" s="14" t="s">
        <v>73</v>
      </c>
      <c r="AY797" s="225" t="s">
        <v>133</v>
      </c>
    </row>
    <row r="798" spans="2:51" s="13" customFormat="1" ht="11.25">
      <c r="B798" s="204"/>
      <c r="C798" s="205"/>
      <c r="D798" s="206" t="s">
        <v>142</v>
      </c>
      <c r="E798" s="207" t="s">
        <v>1</v>
      </c>
      <c r="F798" s="208" t="s">
        <v>984</v>
      </c>
      <c r="G798" s="205"/>
      <c r="H798" s="207" t="s">
        <v>1</v>
      </c>
      <c r="I798" s="209"/>
      <c r="J798" s="205"/>
      <c r="K798" s="205"/>
      <c r="L798" s="210"/>
      <c r="M798" s="211"/>
      <c r="N798" s="212"/>
      <c r="O798" s="212"/>
      <c r="P798" s="212"/>
      <c r="Q798" s="212"/>
      <c r="R798" s="212"/>
      <c r="S798" s="212"/>
      <c r="T798" s="213"/>
      <c r="AT798" s="214" t="s">
        <v>142</v>
      </c>
      <c r="AU798" s="214" t="s">
        <v>82</v>
      </c>
      <c r="AV798" s="13" t="s">
        <v>78</v>
      </c>
      <c r="AW798" s="13" t="s">
        <v>30</v>
      </c>
      <c r="AX798" s="13" t="s">
        <v>73</v>
      </c>
      <c r="AY798" s="214" t="s">
        <v>133</v>
      </c>
    </row>
    <row r="799" spans="2:51" s="14" customFormat="1" ht="11.25">
      <c r="B799" s="215"/>
      <c r="C799" s="216"/>
      <c r="D799" s="206" t="s">
        <v>142</v>
      </c>
      <c r="E799" s="217" t="s">
        <v>1</v>
      </c>
      <c r="F799" s="218" t="s">
        <v>985</v>
      </c>
      <c r="G799" s="216"/>
      <c r="H799" s="219">
        <v>176.405</v>
      </c>
      <c r="I799" s="220"/>
      <c r="J799" s="216"/>
      <c r="K799" s="216"/>
      <c r="L799" s="221"/>
      <c r="M799" s="222"/>
      <c r="N799" s="223"/>
      <c r="O799" s="223"/>
      <c r="P799" s="223"/>
      <c r="Q799" s="223"/>
      <c r="R799" s="223"/>
      <c r="S799" s="223"/>
      <c r="T799" s="224"/>
      <c r="AT799" s="225" t="s">
        <v>142</v>
      </c>
      <c r="AU799" s="225" t="s">
        <v>82</v>
      </c>
      <c r="AV799" s="14" t="s">
        <v>82</v>
      </c>
      <c r="AW799" s="14" t="s">
        <v>30</v>
      </c>
      <c r="AX799" s="14" t="s">
        <v>73</v>
      </c>
      <c r="AY799" s="225" t="s">
        <v>133</v>
      </c>
    </row>
    <row r="800" spans="2:51" s="14" customFormat="1" ht="11.25">
      <c r="B800" s="215"/>
      <c r="C800" s="216"/>
      <c r="D800" s="206" t="s">
        <v>142</v>
      </c>
      <c r="E800" s="217" t="s">
        <v>1</v>
      </c>
      <c r="F800" s="218" t="s">
        <v>986</v>
      </c>
      <c r="G800" s="216"/>
      <c r="H800" s="219">
        <v>-7.88</v>
      </c>
      <c r="I800" s="220"/>
      <c r="J800" s="216"/>
      <c r="K800" s="216"/>
      <c r="L800" s="221"/>
      <c r="M800" s="222"/>
      <c r="N800" s="223"/>
      <c r="O800" s="223"/>
      <c r="P800" s="223"/>
      <c r="Q800" s="223"/>
      <c r="R800" s="223"/>
      <c r="S800" s="223"/>
      <c r="T800" s="224"/>
      <c r="AT800" s="225" t="s">
        <v>142</v>
      </c>
      <c r="AU800" s="225" t="s">
        <v>82</v>
      </c>
      <c r="AV800" s="14" t="s">
        <v>82</v>
      </c>
      <c r="AW800" s="14" t="s">
        <v>30</v>
      </c>
      <c r="AX800" s="14" t="s">
        <v>73</v>
      </c>
      <c r="AY800" s="225" t="s">
        <v>133</v>
      </c>
    </row>
    <row r="801" spans="2:51" s="13" customFormat="1" ht="11.25">
      <c r="B801" s="204"/>
      <c r="C801" s="205"/>
      <c r="D801" s="206" t="s">
        <v>142</v>
      </c>
      <c r="E801" s="207" t="s">
        <v>1</v>
      </c>
      <c r="F801" s="208" t="s">
        <v>987</v>
      </c>
      <c r="G801" s="205"/>
      <c r="H801" s="207" t="s">
        <v>1</v>
      </c>
      <c r="I801" s="209"/>
      <c r="J801" s="205"/>
      <c r="K801" s="205"/>
      <c r="L801" s="210"/>
      <c r="M801" s="211"/>
      <c r="N801" s="212"/>
      <c r="O801" s="212"/>
      <c r="P801" s="212"/>
      <c r="Q801" s="212"/>
      <c r="R801" s="212"/>
      <c r="S801" s="212"/>
      <c r="T801" s="213"/>
      <c r="AT801" s="214" t="s">
        <v>142</v>
      </c>
      <c r="AU801" s="214" t="s">
        <v>82</v>
      </c>
      <c r="AV801" s="13" t="s">
        <v>78</v>
      </c>
      <c r="AW801" s="13" t="s">
        <v>30</v>
      </c>
      <c r="AX801" s="13" t="s">
        <v>73</v>
      </c>
      <c r="AY801" s="214" t="s">
        <v>133</v>
      </c>
    </row>
    <row r="802" spans="2:51" s="14" customFormat="1" ht="11.25">
      <c r="B802" s="215"/>
      <c r="C802" s="216"/>
      <c r="D802" s="206" t="s">
        <v>142</v>
      </c>
      <c r="E802" s="217" t="s">
        <v>1</v>
      </c>
      <c r="F802" s="218" t="s">
        <v>988</v>
      </c>
      <c r="G802" s="216"/>
      <c r="H802" s="219">
        <v>68.838</v>
      </c>
      <c r="I802" s="220"/>
      <c r="J802" s="216"/>
      <c r="K802" s="216"/>
      <c r="L802" s="221"/>
      <c r="M802" s="222"/>
      <c r="N802" s="223"/>
      <c r="O802" s="223"/>
      <c r="P802" s="223"/>
      <c r="Q802" s="223"/>
      <c r="R802" s="223"/>
      <c r="S802" s="223"/>
      <c r="T802" s="224"/>
      <c r="AT802" s="225" t="s">
        <v>142</v>
      </c>
      <c r="AU802" s="225" t="s">
        <v>82</v>
      </c>
      <c r="AV802" s="14" t="s">
        <v>82</v>
      </c>
      <c r="AW802" s="14" t="s">
        <v>30</v>
      </c>
      <c r="AX802" s="14" t="s">
        <v>73</v>
      </c>
      <c r="AY802" s="225" t="s">
        <v>133</v>
      </c>
    </row>
    <row r="803" spans="2:51" s="13" customFormat="1" ht="11.25">
      <c r="B803" s="204"/>
      <c r="C803" s="205"/>
      <c r="D803" s="206" t="s">
        <v>142</v>
      </c>
      <c r="E803" s="207" t="s">
        <v>1</v>
      </c>
      <c r="F803" s="208" t="s">
        <v>989</v>
      </c>
      <c r="G803" s="205"/>
      <c r="H803" s="207" t="s">
        <v>1</v>
      </c>
      <c r="I803" s="209"/>
      <c r="J803" s="205"/>
      <c r="K803" s="205"/>
      <c r="L803" s="210"/>
      <c r="M803" s="211"/>
      <c r="N803" s="212"/>
      <c r="O803" s="212"/>
      <c r="P803" s="212"/>
      <c r="Q803" s="212"/>
      <c r="R803" s="212"/>
      <c r="S803" s="212"/>
      <c r="T803" s="213"/>
      <c r="AT803" s="214" t="s">
        <v>142</v>
      </c>
      <c r="AU803" s="214" t="s">
        <v>82</v>
      </c>
      <c r="AV803" s="13" t="s">
        <v>78</v>
      </c>
      <c r="AW803" s="13" t="s">
        <v>30</v>
      </c>
      <c r="AX803" s="13" t="s">
        <v>73</v>
      </c>
      <c r="AY803" s="214" t="s">
        <v>133</v>
      </c>
    </row>
    <row r="804" spans="2:51" s="14" customFormat="1" ht="11.25">
      <c r="B804" s="215"/>
      <c r="C804" s="216"/>
      <c r="D804" s="206" t="s">
        <v>142</v>
      </c>
      <c r="E804" s="217" t="s">
        <v>1</v>
      </c>
      <c r="F804" s="218" t="s">
        <v>990</v>
      </c>
      <c r="G804" s="216"/>
      <c r="H804" s="219">
        <v>168.72</v>
      </c>
      <c r="I804" s="220"/>
      <c r="J804" s="216"/>
      <c r="K804" s="216"/>
      <c r="L804" s="221"/>
      <c r="M804" s="222"/>
      <c r="N804" s="223"/>
      <c r="O804" s="223"/>
      <c r="P804" s="223"/>
      <c r="Q804" s="223"/>
      <c r="R804" s="223"/>
      <c r="S804" s="223"/>
      <c r="T804" s="224"/>
      <c r="AT804" s="225" t="s">
        <v>142</v>
      </c>
      <c r="AU804" s="225" t="s">
        <v>82</v>
      </c>
      <c r="AV804" s="14" t="s">
        <v>82</v>
      </c>
      <c r="AW804" s="14" t="s">
        <v>30</v>
      </c>
      <c r="AX804" s="14" t="s">
        <v>73</v>
      </c>
      <c r="AY804" s="225" t="s">
        <v>133</v>
      </c>
    </row>
    <row r="805" spans="2:51" s="14" customFormat="1" ht="11.25">
      <c r="B805" s="215"/>
      <c r="C805" s="216"/>
      <c r="D805" s="206" t="s">
        <v>142</v>
      </c>
      <c r="E805" s="217" t="s">
        <v>1</v>
      </c>
      <c r="F805" s="218" t="s">
        <v>982</v>
      </c>
      <c r="G805" s="216"/>
      <c r="H805" s="219">
        <v>-1.72</v>
      </c>
      <c r="I805" s="220"/>
      <c r="J805" s="216"/>
      <c r="K805" s="216"/>
      <c r="L805" s="221"/>
      <c r="M805" s="222"/>
      <c r="N805" s="223"/>
      <c r="O805" s="223"/>
      <c r="P805" s="223"/>
      <c r="Q805" s="223"/>
      <c r="R805" s="223"/>
      <c r="S805" s="223"/>
      <c r="T805" s="224"/>
      <c r="AT805" s="225" t="s">
        <v>142</v>
      </c>
      <c r="AU805" s="225" t="s">
        <v>82</v>
      </c>
      <c r="AV805" s="14" t="s">
        <v>82</v>
      </c>
      <c r="AW805" s="14" t="s">
        <v>30</v>
      </c>
      <c r="AX805" s="14" t="s">
        <v>73</v>
      </c>
      <c r="AY805" s="225" t="s">
        <v>133</v>
      </c>
    </row>
    <row r="806" spans="2:51" s="13" customFormat="1" ht="11.25">
      <c r="B806" s="204"/>
      <c r="C806" s="205"/>
      <c r="D806" s="206" t="s">
        <v>142</v>
      </c>
      <c r="E806" s="207" t="s">
        <v>1</v>
      </c>
      <c r="F806" s="208" t="s">
        <v>991</v>
      </c>
      <c r="G806" s="205"/>
      <c r="H806" s="207" t="s">
        <v>1</v>
      </c>
      <c r="I806" s="209"/>
      <c r="J806" s="205"/>
      <c r="K806" s="205"/>
      <c r="L806" s="210"/>
      <c r="M806" s="211"/>
      <c r="N806" s="212"/>
      <c r="O806" s="212"/>
      <c r="P806" s="212"/>
      <c r="Q806" s="212"/>
      <c r="R806" s="212"/>
      <c r="S806" s="212"/>
      <c r="T806" s="213"/>
      <c r="AT806" s="214" t="s">
        <v>142</v>
      </c>
      <c r="AU806" s="214" t="s">
        <v>82</v>
      </c>
      <c r="AV806" s="13" t="s">
        <v>78</v>
      </c>
      <c r="AW806" s="13" t="s">
        <v>30</v>
      </c>
      <c r="AX806" s="13" t="s">
        <v>73</v>
      </c>
      <c r="AY806" s="214" t="s">
        <v>133</v>
      </c>
    </row>
    <row r="807" spans="2:51" s="13" customFormat="1" ht="11.25">
      <c r="B807" s="204"/>
      <c r="C807" s="205"/>
      <c r="D807" s="206" t="s">
        <v>142</v>
      </c>
      <c r="E807" s="207" t="s">
        <v>1</v>
      </c>
      <c r="F807" s="208" t="s">
        <v>992</v>
      </c>
      <c r="G807" s="205"/>
      <c r="H807" s="207" t="s">
        <v>1</v>
      </c>
      <c r="I807" s="209"/>
      <c r="J807" s="205"/>
      <c r="K807" s="205"/>
      <c r="L807" s="210"/>
      <c r="M807" s="211"/>
      <c r="N807" s="212"/>
      <c r="O807" s="212"/>
      <c r="P807" s="212"/>
      <c r="Q807" s="212"/>
      <c r="R807" s="212"/>
      <c r="S807" s="212"/>
      <c r="T807" s="213"/>
      <c r="AT807" s="214" t="s">
        <v>142</v>
      </c>
      <c r="AU807" s="214" t="s">
        <v>82</v>
      </c>
      <c r="AV807" s="13" t="s">
        <v>78</v>
      </c>
      <c r="AW807" s="13" t="s">
        <v>30</v>
      </c>
      <c r="AX807" s="13" t="s">
        <v>73</v>
      </c>
      <c r="AY807" s="214" t="s">
        <v>133</v>
      </c>
    </row>
    <row r="808" spans="2:51" s="14" customFormat="1" ht="11.25">
      <c r="B808" s="215"/>
      <c r="C808" s="216"/>
      <c r="D808" s="206" t="s">
        <v>142</v>
      </c>
      <c r="E808" s="217" t="s">
        <v>1</v>
      </c>
      <c r="F808" s="218" t="s">
        <v>993</v>
      </c>
      <c r="G808" s="216"/>
      <c r="H808" s="219">
        <v>346.72</v>
      </c>
      <c r="I808" s="220"/>
      <c r="J808" s="216"/>
      <c r="K808" s="216"/>
      <c r="L808" s="221"/>
      <c r="M808" s="222"/>
      <c r="N808" s="223"/>
      <c r="O808" s="223"/>
      <c r="P808" s="223"/>
      <c r="Q808" s="223"/>
      <c r="R808" s="223"/>
      <c r="S808" s="223"/>
      <c r="T808" s="224"/>
      <c r="AT808" s="225" t="s">
        <v>142</v>
      </c>
      <c r="AU808" s="225" t="s">
        <v>82</v>
      </c>
      <c r="AV808" s="14" t="s">
        <v>82</v>
      </c>
      <c r="AW808" s="14" t="s">
        <v>30</v>
      </c>
      <c r="AX808" s="14" t="s">
        <v>73</v>
      </c>
      <c r="AY808" s="225" t="s">
        <v>133</v>
      </c>
    </row>
    <row r="809" spans="2:51" s="13" customFormat="1" ht="11.25">
      <c r="B809" s="204"/>
      <c r="C809" s="205"/>
      <c r="D809" s="206" t="s">
        <v>142</v>
      </c>
      <c r="E809" s="207" t="s">
        <v>1</v>
      </c>
      <c r="F809" s="208" t="s">
        <v>994</v>
      </c>
      <c r="G809" s="205"/>
      <c r="H809" s="207" t="s">
        <v>1</v>
      </c>
      <c r="I809" s="209"/>
      <c r="J809" s="205"/>
      <c r="K809" s="205"/>
      <c r="L809" s="210"/>
      <c r="M809" s="211"/>
      <c r="N809" s="212"/>
      <c r="O809" s="212"/>
      <c r="P809" s="212"/>
      <c r="Q809" s="212"/>
      <c r="R809" s="212"/>
      <c r="S809" s="212"/>
      <c r="T809" s="213"/>
      <c r="AT809" s="214" t="s">
        <v>142</v>
      </c>
      <c r="AU809" s="214" t="s">
        <v>82</v>
      </c>
      <c r="AV809" s="13" t="s">
        <v>78</v>
      </c>
      <c r="AW809" s="13" t="s">
        <v>30</v>
      </c>
      <c r="AX809" s="13" t="s">
        <v>73</v>
      </c>
      <c r="AY809" s="214" t="s">
        <v>133</v>
      </c>
    </row>
    <row r="810" spans="2:51" s="14" customFormat="1" ht="11.25">
      <c r="B810" s="215"/>
      <c r="C810" s="216"/>
      <c r="D810" s="206" t="s">
        <v>142</v>
      </c>
      <c r="E810" s="217" t="s">
        <v>1</v>
      </c>
      <c r="F810" s="218" t="s">
        <v>995</v>
      </c>
      <c r="G810" s="216"/>
      <c r="H810" s="219">
        <v>328.1</v>
      </c>
      <c r="I810" s="220"/>
      <c r="J810" s="216"/>
      <c r="K810" s="216"/>
      <c r="L810" s="221"/>
      <c r="M810" s="222"/>
      <c r="N810" s="223"/>
      <c r="O810" s="223"/>
      <c r="P810" s="223"/>
      <c r="Q810" s="223"/>
      <c r="R810" s="223"/>
      <c r="S810" s="223"/>
      <c r="T810" s="224"/>
      <c r="AT810" s="225" t="s">
        <v>142</v>
      </c>
      <c r="AU810" s="225" t="s">
        <v>82</v>
      </c>
      <c r="AV810" s="14" t="s">
        <v>82</v>
      </c>
      <c r="AW810" s="14" t="s">
        <v>30</v>
      </c>
      <c r="AX810" s="14" t="s">
        <v>73</v>
      </c>
      <c r="AY810" s="225" t="s">
        <v>133</v>
      </c>
    </row>
    <row r="811" spans="2:51" s="14" customFormat="1" ht="11.25">
      <c r="B811" s="215"/>
      <c r="C811" s="216"/>
      <c r="D811" s="206" t="s">
        <v>142</v>
      </c>
      <c r="E811" s="217" t="s">
        <v>1</v>
      </c>
      <c r="F811" s="218" t="s">
        <v>996</v>
      </c>
      <c r="G811" s="216"/>
      <c r="H811" s="219">
        <v>-19.08</v>
      </c>
      <c r="I811" s="220"/>
      <c r="J811" s="216"/>
      <c r="K811" s="216"/>
      <c r="L811" s="221"/>
      <c r="M811" s="222"/>
      <c r="N811" s="223"/>
      <c r="O811" s="223"/>
      <c r="P811" s="223"/>
      <c r="Q811" s="223"/>
      <c r="R811" s="223"/>
      <c r="S811" s="223"/>
      <c r="T811" s="224"/>
      <c r="AT811" s="225" t="s">
        <v>142</v>
      </c>
      <c r="AU811" s="225" t="s">
        <v>82</v>
      </c>
      <c r="AV811" s="14" t="s">
        <v>82</v>
      </c>
      <c r="AW811" s="14" t="s">
        <v>30</v>
      </c>
      <c r="AX811" s="14" t="s">
        <v>73</v>
      </c>
      <c r="AY811" s="225" t="s">
        <v>133</v>
      </c>
    </row>
    <row r="812" spans="2:51" s="15" customFormat="1" ht="11.25">
      <c r="B812" s="226"/>
      <c r="C812" s="227"/>
      <c r="D812" s="206" t="s">
        <v>142</v>
      </c>
      <c r="E812" s="228" t="s">
        <v>1</v>
      </c>
      <c r="F812" s="229" t="s">
        <v>144</v>
      </c>
      <c r="G812" s="227"/>
      <c r="H812" s="230">
        <v>1319.4630000000002</v>
      </c>
      <c r="I812" s="231"/>
      <c r="J812" s="227"/>
      <c r="K812" s="227"/>
      <c r="L812" s="232"/>
      <c r="M812" s="233"/>
      <c r="N812" s="234"/>
      <c r="O812" s="234"/>
      <c r="P812" s="234"/>
      <c r="Q812" s="234"/>
      <c r="R812" s="234"/>
      <c r="S812" s="234"/>
      <c r="T812" s="235"/>
      <c r="AT812" s="236" t="s">
        <v>142</v>
      </c>
      <c r="AU812" s="236" t="s">
        <v>82</v>
      </c>
      <c r="AV812" s="15" t="s">
        <v>88</v>
      </c>
      <c r="AW812" s="15" t="s">
        <v>30</v>
      </c>
      <c r="AX812" s="15" t="s">
        <v>78</v>
      </c>
      <c r="AY812" s="236" t="s">
        <v>133</v>
      </c>
    </row>
    <row r="813" spans="1:65" s="2" customFormat="1" ht="16.5" customHeight="1">
      <c r="A813" s="34"/>
      <c r="B813" s="35"/>
      <c r="C813" s="186" t="s">
        <v>997</v>
      </c>
      <c r="D813" s="186" t="s">
        <v>135</v>
      </c>
      <c r="E813" s="187" t="s">
        <v>998</v>
      </c>
      <c r="F813" s="188" t="s">
        <v>999</v>
      </c>
      <c r="G813" s="189" t="s">
        <v>169</v>
      </c>
      <c r="H813" s="190">
        <v>1178.176</v>
      </c>
      <c r="I813" s="191"/>
      <c r="J813" s="192">
        <f>ROUND(I813*H813,2)</f>
        <v>0</v>
      </c>
      <c r="K813" s="188" t="s">
        <v>139</v>
      </c>
      <c r="L813" s="39"/>
      <c r="M813" s="193" t="s">
        <v>1</v>
      </c>
      <c r="N813" s="194" t="s">
        <v>38</v>
      </c>
      <c r="O813" s="71"/>
      <c r="P813" s="195">
        <f>O813*H813</f>
        <v>0</v>
      </c>
      <c r="Q813" s="195">
        <v>0</v>
      </c>
      <c r="R813" s="195">
        <f>Q813*H813</f>
        <v>0</v>
      </c>
      <c r="S813" s="195">
        <v>0</v>
      </c>
      <c r="T813" s="196">
        <f>S813*H813</f>
        <v>0</v>
      </c>
      <c r="U813" s="34"/>
      <c r="V813" s="34"/>
      <c r="W813" s="34"/>
      <c r="X813" s="34"/>
      <c r="Y813" s="34"/>
      <c r="Z813" s="34"/>
      <c r="AA813" s="34"/>
      <c r="AB813" s="34"/>
      <c r="AC813" s="34"/>
      <c r="AD813" s="34"/>
      <c r="AE813" s="34"/>
      <c r="AR813" s="197" t="s">
        <v>191</v>
      </c>
      <c r="AT813" s="197" t="s">
        <v>135</v>
      </c>
      <c r="AU813" s="197" t="s">
        <v>82</v>
      </c>
      <c r="AY813" s="17" t="s">
        <v>133</v>
      </c>
      <c r="BE813" s="198">
        <f>IF(N813="základní",J813,0)</f>
        <v>0</v>
      </c>
      <c r="BF813" s="198">
        <f>IF(N813="snížená",J813,0)</f>
        <v>0</v>
      </c>
      <c r="BG813" s="198">
        <f>IF(N813="zákl. přenesená",J813,0)</f>
        <v>0</v>
      </c>
      <c r="BH813" s="198">
        <f>IF(N813="sníž. přenesená",J813,0)</f>
        <v>0</v>
      </c>
      <c r="BI813" s="198">
        <f>IF(N813="nulová",J813,0)</f>
        <v>0</v>
      </c>
      <c r="BJ813" s="17" t="s">
        <v>78</v>
      </c>
      <c r="BK813" s="198">
        <f>ROUND(I813*H813,2)</f>
        <v>0</v>
      </c>
      <c r="BL813" s="17" t="s">
        <v>191</v>
      </c>
      <c r="BM813" s="197" t="s">
        <v>1000</v>
      </c>
    </row>
    <row r="814" spans="1:47" s="2" customFormat="1" ht="11.25">
      <c r="A814" s="34"/>
      <c r="B814" s="35"/>
      <c r="C814" s="36"/>
      <c r="D814" s="199" t="s">
        <v>140</v>
      </c>
      <c r="E814" s="36"/>
      <c r="F814" s="200" t="s">
        <v>1001</v>
      </c>
      <c r="G814" s="36"/>
      <c r="H814" s="36"/>
      <c r="I814" s="201"/>
      <c r="J814" s="36"/>
      <c r="K814" s="36"/>
      <c r="L814" s="39"/>
      <c r="M814" s="202"/>
      <c r="N814" s="203"/>
      <c r="O814" s="71"/>
      <c r="P814" s="71"/>
      <c r="Q814" s="71"/>
      <c r="R814" s="71"/>
      <c r="S814" s="71"/>
      <c r="T814" s="72"/>
      <c r="U814" s="34"/>
      <c r="V814" s="34"/>
      <c r="W814" s="34"/>
      <c r="X814" s="34"/>
      <c r="Y814" s="34"/>
      <c r="Z814" s="34"/>
      <c r="AA814" s="34"/>
      <c r="AB814" s="34"/>
      <c r="AC814" s="34"/>
      <c r="AD814" s="34"/>
      <c r="AE814" s="34"/>
      <c r="AT814" s="17" t="s">
        <v>140</v>
      </c>
      <c r="AU814" s="17" t="s">
        <v>82</v>
      </c>
    </row>
    <row r="815" spans="2:51" s="14" customFormat="1" ht="11.25">
      <c r="B815" s="215"/>
      <c r="C815" s="216"/>
      <c r="D815" s="206" t="s">
        <v>142</v>
      </c>
      <c r="E815" s="217" t="s">
        <v>1</v>
      </c>
      <c r="F815" s="218" t="s">
        <v>1002</v>
      </c>
      <c r="G815" s="216"/>
      <c r="H815" s="219">
        <v>1319.463</v>
      </c>
      <c r="I815" s="220"/>
      <c r="J815" s="216"/>
      <c r="K815" s="216"/>
      <c r="L815" s="221"/>
      <c r="M815" s="222"/>
      <c r="N815" s="223"/>
      <c r="O815" s="223"/>
      <c r="P815" s="223"/>
      <c r="Q815" s="223"/>
      <c r="R815" s="223"/>
      <c r="S815" s="223"/>
      <c r="T815" s="224"/>
      <c r="AT815" s="225" t="s">
        <v>142</v>
      </c>
      <c r="AU815" s="225" t="s">
        <v>82</v>
      </c>
      <c r="AV815" s="14" t="s">
        <v>82</v>
      </c>
      <c r="AW815" s="14" t="s">
        <v>30</v>
      </c>
      <c r="AX815" s="14" t="s">
        <v>73</v>
      </c>
      <c r="AY815" s="225" t="s">
        <v>133</v>
      </c>
    </row>
    <row r="816" spans="2:51" s="14" customFormat="1" ht="11.25">
      <c r="B816" s="215"/>
      <c r="C816" s="216"/>
      <c r="D816" s="206" t="s">
        <v>142</v>
      </c>
      <c r="E816" s="217" t="s">
        <v>1</v>
      </c>
      <c r="F816" s="218" t="s">
        <v>1003</v>
      </c>
      <c r="G816" s="216"/>
      <c r="H816" s="219">
        <v>-141.287</v>
      </c>
      <c r="I816" s="220"/>
      <c r="J816" s="216"/>
      <c r="K816" s="216"/>
      <c r="L816" s="221"/>
      <c r="M816" s="222"/>
      <c r="N816" s="223"/>
      <c r="O816" s="223"/>
      <c r="P816" s="223"/>
      <c r="Q816" s="223"/>
      <c r="R816" s="223"/>
      <c r="S816" s="223"/>
      <c r="T816" s="224"/>
      <c r="AT816" s="225" t="s">
        <v>142</v>
      </c>
      <c r="AU816" s="225" t="s">
        <v>82</v>
      </c>
      <c r="AV816" s="14" t="s">
        <v>82</v>
      </c>
      <c r="AW816" s="14" t="s">
        <v>30</v>
      </c>
      <c r="AX816" s="14" t="s">
        <v>73</v>
      </c>
      <c r="AY816" s="225" t="s">
        <v>133</v>
      </c>
    </row>
    <row r="817" spans="2:51" s="15" customFormat="1" ht="11.25">
      <c r="B817" s="226"/>
      <c r="C817" s="227"/>
      <c r="D817" s="206" t="s">
        <v>142</v>
      </c>
      <c r="E817" s="228" t="s">
        <v>1</v>
      </c>
      <c r="F817" s="229" t="s">
        <v>144</v>
      </c>
      <c r="G817" s="227"/>
      <c r="H817" s="230">
        <v>1178.176</v>
      </c>
      <c r="I817" s="231"/>
      <c r="J817" s="227"/>
      <c r="K817" s="227"/>
      <c r="L817" s="232"/>
      <c r="M817" s="233"/>
      <c r="N817" s="234"/>
      <c r="O817" s="234"/>
      <c r="P817" s="234"/>
      <c r="Q817" s="234"/>
      <c r="R817" s="234"/>
      <c r="S817" s="234"/>
      <c r="T817" s="235"/>
      <c r="AT817" s="236" t="s">
        <v>142</v>
      </c>
      <c r="AU817" s="236" t="s">
        <v>82</v>
      </c>
      <c r="AV817" s="15" t="s">
        <v>88</v>
      </c>
      <c r="AW817" s="15" t="s">
        <v>30</v>
      </c>
      <c r="AX817" s="15" t="s">
        <v>78</v>
      </c>
      <c r="AY817" s="236" t="s">
        <v>133</v>
      </c>
    </row>
    <row r="818" spans="1:65" s="2" customFormat="1" ht="24.2" customHeight="1">
      <c r="A818" s="34"/>
      <c r="B818" s="35"/>
      <c r="C818" s="186" t="s">
        <v>589</v>
      </c>
      <c r="D818" s="186" t="s">
        <v>135</v>
      </c>
      <c r="E818" s="187" t="s">
        <v>1004</v>
      </c>
      <c r="F818" s="188" t="s">
        <v>1005</v>
      </c>
      <c r="G818" s="189" t="s">
        <v>169</v>
      </c>
      <c r="H818" s="190">
        <v>1178.176</v>
      </c>
      <c r="I818" s="191"/>
      <c r="J818" s="192">
        <f>ROUND(I818*H818,2)</f>
        <v>0</v>
      </c>
      <c r="K818" s="188" t="s">
        <v>139</v>
      </c>
      <c r="L818" s="39"/>
      <c r="M818" s="193" t="s">
        <v>1</v>
      </c>
      <c r="N818" s="194" t="s">
        <v>38</v>
      </c>
      <c r="O818" s="71"/>
      <c r="P818" s="195">
        <f>O818*H818</f>
        <v>0</v>
      </c>
      <c r="Q818" s="195">
        <v>0</v>
      </c>
      <c r="R818" s="195">
        <f>Q818*H818</f>
        <v>0</v>
      </c>
      <c r="S818" s="195">
        <v>0</v>
      </c>
      <c r="T818" s="196">
        <f>S818*H818</f>
        <v>0</v>
      </c>
      <c r="U818" s="34"/>
      <c r="V818" s="34"/>
      <c r="W818" s="34"/>
      <c r="X818" s="34"/>
      <c r="Y818" s="34"/>
      <c r="Z818" s="34"/>
      <c r="AA818" s="34"/>
      <c r="AB818" s="34"/>
      <c r="AC818" s="34"/>
      <c r="AD818" s="34"/>
      <c r="AE818" s="34"/>
      <c r="AR818" s="197" t="s">
        <v>191</v>
      </c>
      <c r="AT818" s="197" t="s">
        <v>135</v>
      </c>
      <c r="AU818" s="197" t="s">
        <v>82</v>
      </c>
      <c r="AY818" s="17" t="s">
        <v>133</v>
      </c>
      <c r="BE818" s="198">
        <f>IF(N818="základní",J818,0)</f>
        <v>0</v>
      </c>
      <c r="BF818" s="198">
        <f>IF(N818="snížená",J818,0)</f>
        <v>0</v>
      </c>
      <c r="BG818" s="198">
        <f>IF(N818="zákl. přenesená",J818,0)</f>
        <v>0</v>
      </c>
      <c r="BH818" s="198">
        <f>IF(N818="sníž. přenesená",J818,0)</f>
        <v>0</v>
      </c>
      <c r="BI818" s="198">
        <f>IF(N818="nulová",J818,0)</f>
        <v>0</v>
      </c>
      <c r="BJ818" s="17" t="s">
        <v>78</v>
      </c>
      <c r="BK818" s="198">
        <f>ROUND(I818*H818,2)</f>
        <v>0</v>
      </c>
      <c r="BL818" s="17" t="s">
        <v>191</v>
      </c>
      <c r="BM818" s="197" t="s">
        <v>1006</v>
      </c>
    </row>
    <row r="819" spans="1:47" s="2" customFormat="1" ht="11.25">
      <c r="A819" s="34"/>
      <c r="B819" s="35"/>
      <c r="C819" s="36"/>
      <c r="D819" s="199" t="s">
        <v>140</v>
      </c>
      <c r="E819" s="36"/>
      <c r="F819" s="200" t="s">
        <v>1007</v>
      </c>
      <c r="G819" s="36"/>
      <c r="H819" s="36"/>
      <c r="I819" s="201"/>
      <c r="J819" s="36"/>
      <c r="K819" s="36"/>
      <c r="L819" s="39"/>
      <c r="M819" s="202"/>
      <c r="N819" s="203"/>
      <c r="O819" s="71"/>
      <c r="P819" s="71"/>
      <c r="Q819" s="71"/>
      <c r="R819" s="71"/>
      <c r="S819" s="71"/>
      <c r="T819" s="72"/>
      <c r="U819" s="34"/>
      <c r="V819" s="34"/>
      <c r="W819" s="34"/>
      <c r="X819" s="34"/>
      <c r="Y819" s="34"/>
      <c r="Z819" s="34"/>
      <c r="AA819" s="34"/>
      <c r="AB819" s="34"/>
      <c r="AC819" s="34"/>
      <c r="AD819" s="34"/>
      <c r="AE819" s="34"/>
      <c r="AT819" s="17" t="s">
        <v>140</v>
      </c>
      <c r="AU819" s="17" t="s">
        <v>82</v>
      </c>
    </row>
    <row r="820" spans="1:65" s="2" customFormat="1" ht="24.2" customHeight="1">
      <c r="A820" s="34"/>
      <c r="B820" s="35"/>
      <c r="C820" s="186" t="s">
        <v>1008</v>
      </c>
      <c r="D820" s="186" t="s">
        <v>135</v>
      </c>
      <c r="E820" s="187" t="s">
        <v>1009</v>
      </c>
      <c r="F820" s="188" t="s">
        <v>1010</v>
      </c>
      <c r="G820" s="189" t="s">
        <v>169</v>
      </c>
      <c r="H820" s="190">
        <v>141.287</v>
      </c>
      <c r="I820" s="191"/>
      <c r="J820" s="192">
        <f>ROUND(I820*H820,2)</f>
        <v>0</v>
      </c>
      <c r="K820" s="188" t="s">
        <v>139</v>
      </c>
      <c r="L820" s="39"/>
      <c r="M820" s="193" t="s">
        <v>1</v>
      </c>
      <c r="N820" s="194" t="s">
        <v>38</v>
      </c>
      <c r="O820" s="71"/>
      <c r="P820" s="195">
        <f>O820*H820</f>
        <v>0</v>
      </c>
      <c r="Q820" s="195">
        <v>0</v>
      </c>
      <c r="R820" s="195">
        <f>Q820*H820</f>
        <v>0</v>
      </c>
      <c r="S820" s="195">
        <v>0</v>
      </c>
      <c r="T820" s="196">
        <f>S820*H820</f>
        <v>0</v>
      </c>
      <c r="U820" s="34"/>
      <c r="V820" s="34"/>
      <c r="W820" s="34"/>
      <c r="X820" s="34"/>
      <c r="Y820" s="34"/>
      <c r="Z820" s="34"/>
      <c r="AA820" s="34"/>
      <c r="AB820" s="34"/>
      <c r="AC820" s="34"/>
      <c r="AD820" s="34"/>
      <c r="AE820" s="34"/>
      <c r="AR820" s="197" t="s">
        <v>191</v>
      </c>
      <c r="AT820" s="197" t="s">
        <v>135</v>
      </c>
      <c r="AU820" s="197" t="s">
        <v>82</v>
      </c>
      <c r="AY820" s="17" t="s">
        <v>133</v>
      </c>
      <c r="BE820" s="198">
        <f>IF(N820="základní",J820,0)</f>
        <v>0</v>
      </c>
      <c r="BF820" s="198">
        <f>IF(N820="snížená",J820,0)</f>
        <v>0</v>
      </c>
      <c r="BG820" s="198">
        <f>IF(N820="zákl. přenesená",J820,0)</f>
        <v>0</v>
      </c>
      <c r="BH820" s="198">
        <f>IF(N820="sníž. přenesená",J820,0)</f>
        <v>0</v>
      </c>
      <c r="BI820" s="198">
        <f>IF(N820="nulová",J820,0)</f>
        <v>0</v>
      </c>
      <c r="BJ820" s="17" t="s">
        <v>78</v>
      </c>
      <c r="BK820" s="198">
        <f>ROUND(I820*H820,2)</f>
        <v>0</v>
      </c>
      <c r="BL820" s="17" t="s">
        <v>191</v>
      </c>
      <c r="BM820" s="197" t="s">
        <v>1011</v>
      </c>
    </row>
    <row r="821" spans="1:47" s="2" customFormat="1" ht="11.25">
      <c r="A821" s="34"/>
      <c r="B821" s="35"/>
      <c r="C821" s="36"/>
      <c r="D821" s="199" t="s">
        <v>140</v>
      </c>
      <c r="E821" s="36"/>
      <c r="F821" s="200" t="s">
        <v>1012</v>
      </c>
      <c r="G821" s="36"/>
      <c r="H821" s="36"/>
      <c r="I821" s="201"/>
      <c r="J821" s="36"/>
      <c r="K821" s="36"/>
      <c r="L821" s="39"/>
      <c r="M821" s="202"/>
      <c r="N821" s="203"/>
      <c r="O821" s="71"/>
      <c r="P821" s="71"/>
      <c r="Q821" s="71"/>
      <c r="R821" s="71"/>
      <c r="S821" s="71"/>
      <c r="T821" s="72"/>
      <c r="U821" s="34"/>
      <c r="V821" s="34"/>
      <c r="W821" s="34"/>
      <c r="X821" s="34"/>
      <c r="Y821" s="34"/>
      <c r="Z821" s="34"/>
      <c r="AA821" s="34"/>
      <c r="AB821" s="34"/>
      <c r="AC821" s="34"/>
      <c r="AD821" s="34"/>
      <c r="AE821" s="34"/>
      <c r="AT821" s="17" t="s">
        <v>140</v>
      </c>
      <c r="AU821" s="17" t="s">
        <v>82</v>
      </c>
    </row>
    <row r="822" spans="2:51" s="13" customFormat="1" ht="11.25">
      <c r="B822" s="204"/>
      <c r="C822" s="205"/>
      <c r="D822" s="206" t="s">
        <v>142</v>
      </c>
      <c r="E822" s="207" t="s">
        <v>1</v>
      </c>
      <c r="F822" s="208" t="s">
        <v>1013</v>
      </c>
      <c r="G822" s="205"/>
      <c r="H822" s="207" t="s">
        <v>1</v>
      </c>
      <c r="I822" s="209"/>
      <c r="J822" s="205"/>
      <c r="K822" s="205"/>
      <c r="L822" s="210"/>
      <c r="M822" s="211"/>
      <c r="N822" s="212"/>
      <c r="O822" s="212"/>
      <c r="P822" s="212"/>
      <c r="Q822" s="212"/>
      <c r="R822" s="212"/>
      <c r="S822" s="212"/>
      <c r="T822" s="213"/>
      <c r="AT822" s="214" t="s">
        <v>142</v>
      </c>
      <c r="AU822" s="214" t="s">
        <v>82</v>
      </c>
      <c r="AV822" s="13" t="s">
        <v>78</v>
      </c>
      <c r="AW822" s="13" t="s">
        <v>30</v>
      </c>
      <c r="AX822" s="13" t="s">
        <v>73</v>
      </c>
      <c r="AY822" s="214" t="s">
        <v>133</v>
      </c>
    </row>
    <row r="823" spans="2:51" s="13" customFormat="1" ht="11.25">
      <c r="B823" s="204"/>
      <c r="C823" s="205"/>
      <c r="D823" s="206" t="s">
        <v>142</v>
      </c>
      <c r="E823" s="207" t="s">
        <v>1</v>
      </c>
      <c r="F823" s="208" t="s">
        <v>218</v>
      </c>
      <c r="G823" s="205"/>
      <c r="H823" s="207" t="s">
        <v>1</v>
      </c>
      <c r="I823" s="209"/>
      <c r="J823" s="205"/>
      <c r="K823" s="205"/>
      <c r="L823" s="210"/>
      <c r="M823" s="211"/>
      <c r="N823" s="212"/>
      <c r="O823" s="212"/>
      <c r="P823" s="212"/>
      <c r="Q823" s="212"/>
      <c r="R823" s="212"/>
      <c r="S823" s="212"/>
      <c r="T823" s="213"/>
      <c r="AT823" s="214" t="s">
        <v>142</v>
      </c>
      <c r="AU823" s="214" t="s">
        <v>82</v>
      </c>
      <c r="AV823" s="13" t="s">
        <v>78</v>
      </c>
      <c r="AW823" s="13" t="s">
        <v>30</v>
      </c>
      <c r="AX823" s="13" t="s">
        <v>73</v>
      </c>
      <c r="AY823" s="214" t="s">
        <v>133</v>
      </c>
    </row>
    <row r="824" spans="2:51" s="14" customFormat="1" ht="11.25">
      <c r="B824" s="215"/>
      <c r="C824" s="216"/>
      <c r="D824" s="206" t="s">
        <v>142</v>
      </c>
      <c r="E824" s="217" t="s">
        <v>1</v>
      </c>
      <c r="F824" s="218" t="s">
        <v>219</v>
      </c>
      <c r="G824" s="216"/>
      <c r="H824" s="219">
        <v>29.4</v>
      </c>
      <c r="I824" s="220"/>
      <c r="J824" s="216"/>
      <c r="K824" s="216"/>
      <c r="L824" s="221"/>
      <c r="M824" s="222"/>
      <c r="N824" s="223"/>
      <c r="O824" s="223"/>
      <c r="P824" s="223"/>
      <c r="Q824" s="223"/>
      <c r="R824" s="223"/>
      <c r="S824" s="223"/>
      <c r="T824" s="224"/>
      <c r="AT824" s="225" t="s">
        <v>142</v>
      </c>
      <c r="AU824" s="225" t="s">
        <v>82</v>
      </c>
      <c r="AV824" s="14" t="s">
        <v>82</v>
      </c>
      <c r="AW824" s="14" t="s">
        <v>30</v>
      </c>
      <c r="AX824" s="14" t="s">
        <v>73</v>
      </c>
      <c r="AY824" s="225" t="s">
        <v>133</v>
      </c>
    </row>
    <row r="825" spans="2:51" s="13" customFormat="1" ht="11.25">
      <c r="B825" s="204"/>
      <c r="C825" s="205"/>
      <c r="D825" s="206" t="s">
        <v>142</v>
      </c>
      <c r="E825" s="207" t="s">
        <v>1</v>
      </c>
      <c r="F825" s="208" t="s">
        <v>220</v>
      </c>
      <c r="G825" s="205"/>
      <c r="H825" s="207" t="s">
        <v>1</v>
      </c>
      <c r="I825" s="209"/>
      <c r="J825" s="205"/>
      <c r="K825" s="205"/>
      <c r="L825" s="210"/>
      <c r="M825" s="211"/>
      <c r="N825" s="212"/>
      <c r="O825" s="212"/>
      <c r="P825" s="212"/>
      <c r="Q825" s="212"/>
      <c r="R825" s="212"/>
      <c r="S825" s="212"/>
      <c r="T825" s="213"/>
      <c r="AT825" s="214" t="s">
        <v>142</v>
      </c>
      <c r="AU825" s="214" t="s">
        <v>82</v>
      </c>
      <c r="AV825" s="13" t="s">
        <v>78</v>
      </c>
      <c r="AW825" s="13" t="s">
        <v>30</v>
      </c>
      <c r="AX825" s="13" t="s">
        <v>73</v>
      </c>
      <c r="AY825" s="214" t="s">
        <v>133</v>
      </c>
    </row>
    <row r="826" spans="2:51" s="14" customFormat="1" ht="11.25">
      <c r="B826" s="215"/>
      <c r="C826" s="216"/>
      <c r="D826" s="206" t="s">
        <v>142</v>
      </c>
      <c r="E826" s="217" t="s">
        <v>1</v>
      </c>
      <c r="F826" s="218" t="s">
        <v>221</v>
      </c>
      <c r="G826" s="216"/>
      <c r="H826" s="219">
        <v>28.812</v>
      </c>
      <c r="I826" s="220"/>
      <c r="J826" s="216"/>
      <c r="K826" s="216"/>
      <c r="L826" s="221"/>
      <c r="M826" s="222"/>
      <c r="N826" s="223"/>
      <c r="O826" s="223"/>
      <c r="P826" s="223"/>
      <c r="Q826" s="223"/>
      <c r="R826" s="223"/>
      <c r="S826" s="223"/>
      <c r="T826" s="224"/>
      <c r="AT826" s="225" t="s">
        <v>142</v>
      </c>
      <c r="AU826" s="225" t="s">
        <v>82</v>
      </c>
      <c r="AV826" s="14" t="s">
        <v>82</v>
      </c>
      <c r="AW826" s="14" t="s">
        <v>30</v>
      </c>
      <c r="AX826" s="14" t="s">
        <v>73</v>
      </c>
      <c r="AY826" s="225" t="s">
        <v>133</v>
      </c>
    </row>
    <row r="827" spans="2:51" s="14" customFormat="1" ht="11.25">
      <c r="B827" s="215"/>
      <c r="C827" s="216"/>
      <c r="D827" s="206" t="s">
        <v>142</v>
      </c>
      <c r="E827" s="217" t="s">
        <v>1</v>
      </c>
      <c r="F827" s="218" t="s">
        <v>222</v>
      </c>
      <c r="G827" s="216"/>
      <c r="H827" s="219">
        <v>39.075</v>
      </c>
      <c r="I827" s="220"/>
      <c r="J827" s="216"/>
      <c r="K827" s="216"/>
      <c r="L827" s="221"/>
      <c r="M827" s="222"/>
      <c r="N827" s="223"/>
      <c r="O827" s="223"/>
      <c r="P827" s="223"/>
      <c r="Q827" s="223"/>
      <c r="R827" s="223"/>
      <c r="S827" s="223"/>
      <c r="T827" s="224"/>
      <c r="AT827" s="225" t="s">
        <v>142</v>
      </c>
      <c r="AU827" s="225" t="s">
        <v>82</v>
      </c>
      <c r="AV827" s="14" t="s">
        <v>82</v>
      </c>
      <c r="AW827" s="14" t="s">
        <v>30</v>
      </c>
      <c r="AX827" s="14" t="s">
        <v>73</v>
      </c>
      <c r="AY827" s="225" t="s">
        <v>133</v>
      </c>
    </row>
    <row r="828" spans="2:51" s="14" customFormat="1" ht="11.25">
      <c r="B828" s="215"/>
      <c r="C828" s="216"/>
      <c r="D828" s="206" t="s">
        <v>142</v>
      </c>
      <c r="E828" s="217" t="s">
        <v>1</v>
      </c>
      <c r="F828" s="218" t="s">
        <v>223</v>
      </c>
      <c r="G828" s="216"/>
      <c r="H828" s="219">
        <v>4.437</v>
      </c>
      <c r="I828" s="220"/>
      <c r="J828" s="216"/>
      <c r="K828" s="216"/>
      <c r="L828" s="221"/>
      <c r="M828" s="222"/>
      <c r="N828" s="223"/>
      <c r="O828" s="223"/>
      <c r="P828" s="223"/>
      <c r="Q828" s="223"/>
      <c r="R828" s="223"/>
      <c r="S828" s="223"/>
      <c r="T828" s="224"/>
      <c r="AT828" s="225" t="s">
        <v>142</v>
      </c>
      <c r="AU828" s="225" t="s">
        <v>82</v>
      </c>
      <c r="AV828" s="14" t="s">
        <v>82</v>
      </c>
      <c r="AW828" s="14" t="s">
        <v>30</v>
      </c>
      <c r="AX828" s="14" t="s">
        <v>73</v>
      </c>
      <c r="AY828" s="225" t="s">
        <v>133</v>
      </c>
    </row>
    <row r="829" spans="2:51" s="14" customFormat="1" ht="11.25">
      <c r="B829" s="215"/>
      <c r="C829" s="216"/>
      <c r="D829" s="206" t="s">
        <v>142</v>
      </c>
      <c r="E829" s="217" t="s">
        <v>1</v>
      </c>
      <c r="F829" s="218" t="s">
        <v>224</v>
      </c>
      <c r="G829" s="216"/>
      <c r="H829" s="219">
        <v>2.313</v>
      </c>
      <c r="I829" s="220"/>
      <c r="J829" s="216"/>
      <c r="K829" s="216"/>
      <c r="L829" s="221"/>
      <c r="M829" s="222"/>
      <c r="N829" s="223"/>
      <c r="O829" s="223"/>
      <c r="P829" s="223"/>
      <c r="Q829" s="223"/>
      <c r="R829" s="223"/>
      <c r="S829" s="223"/>
      <c r="T829" s="224"/>
      <c r="AT829" s="225" t="s">
        <v>142</v>
      </c>
      <c r="AU829" s="225" t="s">
        <v>82</v>
      </c>
      <c r="AV829" s="14" t="s">
        <v>82</v>
      </c>
      <c r="AW829" s="14" t="s">
        <v>30</v>
      </c>
      <c r="AX829" s="14" t="s">
        <v>73</v>
      </c>
      <c r="AY829" s="225" t="s">
        <v>133</v>
      </c>
    </row>
    <row r="830" spans="2:51" s="14" customFormat="1" ht="11.25">
      <c r="B830" s="215"/>
      <c r="C830" s="216"/>
      <c r="D830" s="206" t="s">
        <v>142</v>
      </c>
      <c r="E830" s="217" t="s">
        <v>1</v>
      </c>
      <c r="F830" s="218" t="s">
        <v>225</v>
      </c>
      <c r="G830" s="216"/>
      <c r="H830" s="219">
        <v>1.275</v>
      </c>
      <c r="I830" s="220"/>
      <c r="J830" s="216"/>
      <c r="K830" s="216"/>
      <c r="L830" s="221"/>
      <c r="M830" s="222"/>
      <c r="N830" s="223"/>
      <c r="O830" s="223"/>
      <c r="P830" s="223"/>
      <c r="Q830" s="223"/>
      <c r="R830" s="223"/>
      <c r="S830" s="223"/>
      <c r="T830" s="224"/>
      <c r="AT830" s="225" t="s">
        <v>142</v>
      </c>
      <c r="AU830" s="225" t="s">
        <v>82</v>
      </c>
      <c r="AV830" s="14" t="s">
        <v>82</v>
      </c>
      <c r="AW830" s="14" t="s">
        <v>30</v>
      </c>
      <c r="AX830" s="14" t="s">
        <v>73</v>
      </c>
      <c r="AY830" s="225" t="s">
        <v>133</v>
      </c>
    </row>
    <row r="831" spans="2:51" s="13" customFormat="1" ht="11.25">
      <c r="B831" s="204"/>
      <c r="C831" s="205"/>
      <c r="D831" s="206" t="s">
        <v>142</v>
      </c>
      <c r="E831" s="207" t="s">
        <v>1</v>
      </c>
      <c r="F831" s="208" t="s">
        <v>252</v>
      </c>
      <c r="G831" s="205"/>
      <c r="H831" s="207" t="s">
        <v>1</v>
      </c>
      <c r="I831" s="209"/>
      <c r="J831" s="205"/>
      <c r="K831" s="205"/>
      <c r="L831" s="210"/>
      <c r="M831" s="211"/>
      <c r="N831" s="212"/>
      <c r="O831" s="212"/>
      <c r="P831" s="212"/>
      <c r="Q831" s="212"/>
      <c r="R831" s="212"/>
      <c r="S831" s="212"/>
      <c r="T831" s="213"/>
      <c r="AT831" s="214" t="s">
        <v>142</v>
      </c>
      <c r="AU831" s="214" t="s">
        <v>82</v>
      </c>
      <c r="AV831" s="13" t="s">
        <v>78</v>
      </c>
      <c r="AW831" s="13" t="s">
        <v>30</v>
      </c>
      <c r="AX831" s="13" t="s">
        <v>73</v>
      </c>
      <c r="AY831" s="214" t="s">
        <v>133</v>
      </c>
    </row>
    <row r="832" spans="2:51" s="14" customFormat="1" ht="11.25">
      <c r="B832" s="215"/>
      <c r="C832" s="216"/>
      <c r="D832" s="206" t="s">
        <v>142</v>
      </c>
      <c r="E832" s="217" t="s">
        <v>1</v>
      </c>
      <c r="F832" s="218" t="s">
        <v>253</v>
      </c>
      <c r="G832" s="216"/>
      <c r="H832" s="219">
        <v>0.975</v>
      </c>
      <c r="I832" s="220"/>
      <c r="J832" s="216"/>
      <c r="K832" s="216"/>
      <c r="L832" s="221"/>
      <c r="M832" s="222"/>
      <c r="N832" s="223"/>
      <c r="O832" s="223"/>
      <c r="P832" s="223"/>
      <c r="Q832" s="223"/>
      <c r="R832" s="223"/>
      <c r="S832" s="223"/>
      <c r="T832" s="224"/>
      <c r="AT832" s="225" t="s">
        <v>142</v>
      </c>
      <c r="AU832" s="225" t="s">
        <v>82</v>
      </c>
      <c r="AV832" s="14" t="s">
        <v>82</v>
      </c>
      <c r="AW832" s="14" t="s">
        <v>30</v>
      </c>
      <c r="AX832" s="14" t="s">
        <v>73</v>
      </c>
      <c r="AY832" s="225" t="s">
        <v>133</v>
      </c>
    </row>
    <row r="833" spans="2:51" s="13" customFormat="1" ht="11.25">
      <c r="B833" s="204"/>
      <c r="C833" s="205"/>
      <c r="D833" s="206" t="s">
        <v>142</v>
      </c>
      <c r="E833" s="207" t="s">
        <v>1</v>
      </c>
      <c r="F833" s="208" t="s">
        <v>1014</v>
      </c>
      <c r="G833" s="205"/>
      <c r="H833" s="207" t="s">
        <v>1</v>
      </c>
      <c r="I833" s="209"/>
      <c r="J833" s="205"/>
      <c r="K833" s="205"/>
      <c r="L833" s="210"/>
      <c r="M833" s="211"/>
      <c r="N833" s="212"/>
      <c r="O833" s="212"/>
      <c r="P833" s="212"/>
      <c r="Q833" s="212"/>
      <c r="R833" s="212"/>
      <c r="S833" s="212"/>
      <c r="T833" s="213"/>
      <c r="AT833" s="214" t="s">
        <v>142</v>
      </c>
      <c r="AU833" s="214" t="s">
        <v>82</v>
      </c>
      <c r="AV833" s="13" t="s">
        <v>78</v>
      </c>
      <c r="AW833" s="13" t="s">
        <v>30</v>
      </c>
      <c r="AX833" s="13" t="s">
        <v>73</v>
      </c>
      <c r="AY833" s="214" t="s">
        <v>133</v>
      </c>
    </row>
    <row r="834" spans="2:51" s="14" customFormat="1" ht="11.25">
      <c r="B834" s="215"/>
      <c r="C834" s="216"/>
      <c r="D834" s="206" t="s">
        <v>142</v>
      </c>
      <c r="E834" s="217" t="s">
        <v>1</v>
      </c>
      <c r="F834" s="218" t="s">
        <v>1015</v>
      </c>
      <c r="G834" s="216"/>
      <c r="H834" s="219">
        <v>35</v>
      </c>
      <c r="I834" s="220"/>
      <c r="J834" s="216"/>
      <c r="K834" s="216"/>
      <c r="L834" s="221"/>
      <c r="M834" s="222"/>
      <c r="N834" s="223"/>
      <c r="O834" s="223"/>
      <c r="P834" s="223"/>
      <c r="Q834" s="223"/>
      <c r="R834" s="223"/>
      <c r="S834" s="223"/>
      <c r="T834" s="224"/>
      <c r="AT834" s="225" t="s">
        <v>142</v>
      </c>
      <c r="AU834" s="225" t="s">
        <v>82</v>
      </c>
      <c r="AV834" s="14" t="s">
        <v>82</v>
      </c>
      <c r="AW834" s="14" t="s">
        <v>30</v>
      </c>
      <c r="AX834" s="14" t="s">
        <v>73</v>
      </c>
      <c r="AY834" s="225" t="s">
        <v>133</v>
      </c>
    </row>
    <row r="835" spans="2:51" s="15" customFormat="1" ht="11.25">
      <c r="B835" s="226"/>
      <c r="C835" s="227"/>
      <c r="D835" s="206" t="s">
        <v>142</v>
      </c>
      <c r="E835" s="228" t="s">
        <v>1</v>
      </c>
      <c r="F835" s="229" t="s">
        <v>144</v>
      </c>
      <c r="G835" s="227"/>
      <c r="H835" s="230">
        <v>141.287</v>
      </c>
      <c r="I835" s="231"/>
      <c r="J835" s="227"/>
      <c r="K835" s="227"/>
      <c r="L835" s="232"/>
      <c r="M835" s="233"/>
      <c r="N835" s="234"/>
      <c r="O835" s="234"/>
      <c r="P835" s="234"/>
      <c r="Q835" s="234"/>
      <c r="R835" s="234"/>
      <c r="S835" s="234"/>
      <c r="T835" s="235"/>
      <c r="AT835" s="236" t="s">
        <v>142</v>
      </c>
      <c r="AU835" s="236" t="s">
        <v>82</v>
      </c>
      <c r="AV835" s="15" t="s">
        <v>88</v>
      </c>
      <c r="AW835" s="15" t="s">
        <v>30</v>
      </c>
      <c r="AX835" s="15" t="s">
        <v>78</v>
      </c>
      <c r="AY835" s="236" t="s">
        <v>133</v>
      </c>
    </row>
    <row r="836" spans="1:65" s="2" customFormat="1" ht="37.9" customHeight="1">
      <c r="A836" s="34"/>
      <c r="B836" s="35"/>
      <c r="C836" s="186" t="s">
        <v>600</v>
      </c>
      <c r="D836" s="186" t="s">
        <v>135</v>
      </c>
      <c r="E836" s="187" t="s">
        <v>1016</v>
      </c>
      <c r="F836" s="188" t="s">
        <v>1017</v>
      </c>
      <c r="G836" s="189" t="s">
        <v>169</v>
      </c>
      <c r="H836" s="190">
        <v>1355.343</v>
      </c>
      <c r="I836" s="191"/>
      <c r="J836" s="192">
        <f>ROUND(I836*H836,2)</f>
        <v>0</v>
      </c>
      <c r="K836" s="188" t="s">
        <v>139</v>
      </c>
      <c r="L836" s="39"/>
      <c r="M836" s="193" t="s">
        <v>1</v>
      </c>
      <c r="N836" s="194" t="s">
        <v>38</v>
      </c>
      <c r="O836" s="71"/>
      <c r="P836" s="195">
        <f>O836*H836</f>
        <v>0</v>
      </c>
      <c r="Q836" s="195">
        <v>0</v>
      </c>
      <c r="R836" s="195">
        <f>Q836*H836</f>
        <v>0</v>
      </c>
      <c r="S836" s="195">
        <v>0</v>
      </c>
      <c r="T836" s="196">
        <f>S836*H836</f>
        <v>0</v>
      </c>
      <c r="U836" s="34"/>
      <c r="V836" s="34"/>
      <c r="W836" s="34"/>
      <c r="X836" s="34"/>
      <c r="Y836" s="34"/>
      <c r="Z836" s="34"/>
      <c r="AA836" s="34"/>
      <c r="AB836" s="34"/>
      <c r="AC836" s="34"/>
      <c r="AD836" s="34"/>
      <c r="AE836" s="34"/>
      <c r="AR836" s="197" t="s">
        <v>191</v>
      </c>
      <c r="AT836" s="197" t="s">
        <v>135</v>
      </c>
      <c r="AU836" s="197" t="s">
        <v>82</v>
      </c>
      <c r="AY836" s="17" t="s">
        <v>133</v>
      </c>
      <c r="BE836" s="198">
        <f>IF(N836="základní",J836,0)</f>
        <v>0</v>
      </c>
      <c r="BF836" s="198">
        <f>IF(N836="snížená",J836,0)</f>
        <v>0</v>
      </c>
      <c r="BG836" s="198">
        <f>IF(N836="zákl. přenesená",J836,0)</f>
        <v>0</v>
      </c>
      <c r="BH836" s="198">
        <f>IF(N836="sníž. přenesená",J836,0)</f>
        <v>0</v>
      </c>
      <c r="BI836" s="198">
        <f>IF(N836="nulová",J836,0)</f>
        <v>0</v>
      </c>
      <c r="BJ836" s="17" t="s">
        <v>78</v>
      </c>
      <c r="BK836" s="198">
        <f>ROUND(I836*H836,2)</f>
        <v>0</v>
      </c>
      <c r="BL836" s="17" t="s">
        <v>191</v>
      </c>
      <c r="BM836" s="197" t="s">
        <v>1018</v>
      </c>
    </row>
    <row r="837" spans="1:47" s="2" customFormat="1" ht="11.25">
      <c r="A837" s="34"/>
      <c r="B837" s="35"/>
      <c r="C837" s="36"/>
      <c r="D837" s="199" t="s">
        <v>140</v>
      </c>
      <c r="E837" s="36"/>
      <c r="F837" s="200" t="s">
        <v>1019</v>
      </c>
      <c r="G837" s="36"/>
      <c r="H837" s="36"/>
      <c r="I837" s="201"/>
      <c r="J837" s="36"/>
      <c r="K837" s="36"/>
      <c r="L837" s="39"/>
      <c r="M837" s="202"/>
      <c r="N837" s="203"/>
      <c r="O837" s="71"/>
      <c r="P837" s="71"/>
      <c r="Q837" s="71"/>
      <c r="R837" s="71"/>
      <c r="S837" s="71"/>
      <c r="T837" s="72"/>
      <c r="U837" s="34"/>
      <c r="V837" s="34"/>
      <c r="W837" s="34"/>
      <c r="X837" s="34"/>
      <c r="Y837" s="34"/>
      <c r="Z837" s="34"/>
      <c r="AA837" s="34"/>
      <c r="AB837" s="34"/>
      <c r="AC837" s="34"/>
      <c r="AD837" s="34"/>
      <c r="AE837" s="34"/>
      <c r="AT837" s="17" t="s">
        <v>140</v>
      </c>
      <c r="AU837" s="17" t="s">
        <v>82</v>
      </c>
    </row>
    <row r="838" spans="2:51" s="13" customFormat="1" ht="11.25">
      <c r="B838" s="204"/>
      <c r="C838" s="205"/>
      <c r="D838" s="206" t="s">
        <v>142</v>
      </c>
      <c r="E838" s="207" t="s">
        <v>1</v>
      </c>
      <c r="F838" s="208" t="s">
        <v>1020</v>
      </c>
      <c r="G838" s="205"/>
      <c r="H838" s="207" t="s">
        <v>1</v>
      </c>
      <c r="I838" s="209"/>
      <c r="J838" s="205"/>
      <c r="K838" s="205"/>
      <c r="L838" s="210"/>
      <c r="M838" s="211"/>
      <c r="N838" s="212"/>
      <c r="O838" s="212"/>
      <c r="P838" s="212"/>
      <c r="Q838" s="212"/>
      <c r="R838" s="212"/>
      <c r="S838" s="212"/>
      <c r="T838" s="213"/>
      <c r="AT838" s="214" t="s">
        <v>142</v>
      </c>
      <c r="AU838" s="214" t="s">
        <v>82</v>
      </c>
      <c r="AV838" s="13" t="s">
        <v>78</v>
      </c>
      <c r="AW838" s="13" t="s">
        <v>30</v>
      </c>
      <c r="AX838" s="13" t="s">
        <v>73</v>
      </c>
      <c r="AY838" s="214" t="s">
        <v>133</v>
      </c>
    </row>
    <row r="839" spans="2:51" s="14" customFormat="1" ht="11.25">
      <c r="B839" s="215"/>
      <c r="C839" s="216"/>
      <c r="D839" s="206" t="s">
        <v>142</v>
      </c>
      <c r="E839" s="217" t="s">
        <v>1</v>
      </c>
      <c r="F839" s="218" t="s">
        <v>541</v>
      </c>
      <c r="G839" s="216"/>
      <c r="H839" s="219">
        <v>13.285</v>
      </c>
      <c r="I839" s="220"/>
      <c r="J839" s="216"/>
      <c r="K839" s="216"/>
      <c r="L839" s="221"/>
      <c r="M839" s="222"/>
      <c r="N839" s="223"/>
      <c r="O839" s="223"/>
      <c r="P839" s="223"/>
      <c r="Q839" s="223"/>
      <c r="R839" s="223"/>
      <c r="S839" s="223"/>
      <c r="T839" s="224"/>
      <c r="AT839" s="225" t="s">
        <v>142</v>
      </c>
      <c r="AU839" s="225" t="s">
        <v>82</v>
      </c>
      <c r="AV839" s="14" t="s">
        <v>82</v>
      </c>
      <c r="AW839" s="14" t="s">
        <v>30</v>
      </c>
      <c r="AX839" s="14" t="s">
        <v>73</v>
      </c>
      <c r="AY839" s="225" t="s">
        <v>133</v>
      </c>
    </row>
    <row r="840" spans="2:51" s="14" customFormat="1" ht="11.25">
      <c r="B840" s="215"/>
      <c r="C840" s="216"/>
      <c r="D840" s="206" t="s">
        <v>142</v>
      </c>
      <c r="E840" s="217" t="s">
        <v>1</v>
      </c>
      <c r="F840" s="218" t="s">
        <v>543</v>
      </c>
      <c r="G840" s="216"/>
      <c r="H840" s="219">
        <v>17.695</v>
      </c>
      <c r="I840" s="220"/>
      <c r="J840" s="216"/>
      <c r="K840" s="216"/>
      <c r="L840" s="221"/>
      <c r="M840" s="222"/>
      <c r="N840" s="223"/>
      <c r="O840" s="223"/>
      <c r="P840" s="223"/>
      <c r="Q840" s="223"/>
      <c r="R840" s="223"/>
      <c r="S840" s="223"/>
      <c r="T840" s="224"/>
      <c r="AT840" s="225" t="s">
        <v>142</v>
      </c>
      <c r="AU840" s="225" t="s">
        <v>82</v>
      </c>
      <c r="AV840" s="14" t="s">
        <v>82</v>
      </c>
      <c r="AW840" s="14" t="s">
        <v>30</v>
      </c>
      <c r="AX840" s="14" t="s">
        <v>73</v>
      </c>
      <c r="AY840" s="225" t="s">
        <v>133</v>
      </c>
    </row>
    <row r="841" spans="2:51" s="14" customFormat="1" ht="11.25">
      <c r="B841" s="215"/>
      <c r="C841" s="216"/>
      <c r="D841" s="206" t="s">
        <v>142</v>
      </c>
      <c r="E841" s="217" t="s">
        <v>1</v>
      </c>
      <c r="F841" s="218" t="s">
        <v>1021</v>
      </c>
      <c r="G841" s="216"/>
      <c r="H841" s="219">
        <v>4.9</v>
      </c>
      <c r="I841" s="220"/>
      <c r="J841" s="216"/>
      <c r="K841" s="216"/>
      <c r="L841" s="221"/>
      <c r="M841" s="222"/>
      <c r="N841" s="223"/>
      <c r="O841" s="223"/>
      <c r="P841" s="223"/>
      <c r="Q841" s="223"/>
      <c r="R841" s="223"/>
      <c r="S841" s="223"/>
      <c r="T841" s="224"/>
      <c r="AT841" s="225" t="s">
        <v>142</v>
      </c>
      <c r="AU841" s="225" t="s">
        <v>82</v>
      </c>
      <c r="AV841" s="14" t="s">
        <v>82</v>
      </c>
      <c r="AW841" s="14" t="s">
        <v>30</v>
      </c>
      <c r="AX841" s="14" t="s">
        <v>73</v>
      </c>
      <c r="AY841" s="225" t="s">
        <v>133</v>
      </c>
    </row>
    <row r="842" spans="2:51" s="13" customFormat="1" ht="11.25">
      <c r="B842" s="204"/>
      <c r="C842" s="205"/>
      <c r="D842" s="206" t="s">
        <v>142</v>
      </c>
      <c r="E842" s="207" t="s">
        <v>1</v>
      </c>
      <c r="F842" s="208" t="s">
        <v>1022</v>
      </c>
      <c r="G842" s="205"/>
      <c r="H842" s="207" t="s">
        <v>1</v>
      </c>
      <c r="I842" s="209"/>
      <c r="J842" s="205"/>
      <c r="K842" s="205"/>
      <c r="L842" s="210"/>
      <c r="M842" s="211"/>
      <c r="N842" s="212"/>
      <c r="O842" s="212"/>
      <c r="P842" s="212"/>
      <c r="Q842" s="212"/>
      <c r="R842" s="212"/>
      <c r="S842" s="212"/>
      <c r="T842" s="213"/>
      <c r="AT842" s="214" t="s">
        <v>142</v>
      </c>
      <c r="AU842" s="214" t="s">
        <v>82</v>
      </c>
      <c r="AV842" s="13" t="s">
        <v>78</v>
      </c>
      <c r="AW842" s="13" t="s">
        <v>30</v>
      </c>
      <c r="AX842" s="13" t="s">
        <v>73</v>
      </c>
      <c r="AY842" s="214" t="s">
        <v>133</v>
      </c>
    </row>
    <row r="843" spans="2:51" s="14" customFormat="1" ht="11.25">
      <c r="B843" s="215"/>
      <c r="C843" s="216"/>
      <c r="D843" s="206" t="s">
        <v>142</v>
      </c>
      <c r="E843" s="217" t="s">
        <v>1</v>
      </c>
      <c r="F843" s="218" t="s">
        <v>1002</v>
      </c>
      <c r="G843" s="216"/>
      <c r="H843" s="219">
        <v>1319.463</v>
      </c>
      <c r="I843" s="220"/>
      <c r="J843" s="216"/>
      <c r="K843" s="216"/>
      <c r="L843" s="221"/>
      <c r="M843" s="222"/>
      <c r="N843" s="223"/>
      <c r="O843" s="223"/>
      <c r="P843" s="223"/>
      <c r="Q843" s="223"/>
      <c r="R843" s="223"/>
      <c r="S843" s="223"/>
      <c r="T843" s="224"/>
      <c r="AT843" s="225" t="s">
        <v>142</v>
      </c>
      <c r="AU843" s="225" t="s">
        <v>82</v>
      </c>
      <c r="AV843" s="14" t="s">
        <v>82</v>
      </c>
      <c r="AW843" s="14" t="s">
        <v>30</v>
      </c>
      <c r="AX843" s="14" t="s">
        <v>73</v>
      </c>
      <c r="AY843" s="225" t="s">
        <v>133</v>
      </c>
    </row>
    <row r="844" spans="2:51" s="15" customFormat="1" ht="11.25">
      <c r="B844" s="226"/>
      <c r="C844" s="227"/>
      <c r="D844" s="206" t="s">
        <v>142</v>
      </c>
      <c r="E844" s="228" t="s">
        <v>1</v>
      </c>
      <c r="F844" s="229" t="s">
        <v>144</v>
      </c>
      <c r="G844" s="227"/>
      <c r="H844" s="230">
        <v>1355.343</v>
      </c>
      <c r="I844" s="231"/>
      <c r="J844" s="227"/>
      <c r="K844" s="227"/>
      <c r="L844" s="232"/>
      <c r="M844" s="233"/>
      <c r="N844" s="234"/>
      <c r="O844" s="234"/>
      <c r="P844" s="234"/>
      <c r="Q844" s="234"/>
      <c r="R844" s="234"/>
      <c r="S844" s="234"/>
      <c r="T844" s="235"/>
      <c r="AT844" s="236" t="s">
        <v>142</v>
      </c>
      <c r="AU844" s="236" t="s">
        <v>82</v>
      </c>
      <c r="AV844" s="15" t="s">
        <v>88</v>
      </c>
      <c r="AW844" s="15" t="s">
        <v>30</v>
      </c>
      <c r="AX844" s="15" t="s">
        <v>78</v>
      </c>
      <c r="AY844" s="236" t="s">
        <v>133</v>
      </c>
    </row>
    <row r="845" spans="2:63" s="12" customFormat="1" ht="22.9" customHeight="1">
      <c r="B845" s="170"/>
      <c r="C845" s="171"/>
      <c r="D845" s="172" t="s">
        <v>72</v>
      </c>
      <c r="E845" s="184" t="s">
        <v>1023</v>
      </c>
      <c r="F845" s="184" t="s">
        <v>1024</v>
      </c>
      <c r="G845" s="171"/>
      <c r="H845" s="171"/>
      <c r="I845" s="174"/>
      <c r="J845" s="185">
        <f>BK845</f>
        <v>0</v>
      </c>
      <c r="K845" s="171"/>
      <c r="L845" s="176"/>
      <c r="M845" s="177"/>
      <c r="N845" s="178"/>
      <c r="O845" s="178"/>
      <c r="P845" s="179">
        <f>SUM(P846:P851)</f>
        <v>0</v>
      </c>
      <c r="Q845" s="178"/>
      <c r="R845" s="179">
        <f>SUM(R846:R851)</f>
        <v>0</v>
      </c>
      <c r="S845" s="178"/>
      <c r="T845" s="180">
        <f>SUM(T846:T851)</f>
        <v>0</v>
      </c>
      <c r="AR845" s="181" t="s">
        <v>82</v>
      </c>
      <c r="AT845" s="182" t="s">
        <v>72</v>
      </c>
      <c r="AU845" s="182" t="s">
        <v>78</v>
      </c>
      <c r="AY845" s="181" t="s">
        <v>133</v>
      </c>
      <c r="BK845" s="183">
        <f>SUM(BK846:BK851)</f>
        <v>0</v>
      </c>
    </row>
    <row r="846" spans="1:65" s="2" customFormat="1" ht="24.2" customHeight="1">
      <c r="A846" s="34"/>
      <c r="B846" s="35"/>
      <c r="C846" s="186" t="s">
        <v>1025</v>
      </c>
      <c r="D846" s="186" t="s">
        <v>135</v>
      </c>
      <c r="E846" s="187" t="s">
        <v>1026</v>
      </c>
      <c r="F846" s="188" t="s">
        <v>1027</v>
      </c>
      <c r="G846" s="189" t="s">
        <v>169</v>
      </c>
      <c r="H846" s="190">
        <v>14.85</v>
      </c>
      <c r="I846" s="191"/>
      <c r="J846" s="192">
        <f>ROUND(I846*H846,2)</f>
        <v>0</v>
      </c>
      <c r="K846" s="188" t="s">
        <v>1</v>
      </c>
      <c r="L846" s="39"/>
      <c r="M846" s="193" t="s">
        <v>1</v>
      </c>
      <c r="N846" s="194" t="s">
        <v>38</v>
      </c>
      <c r="O846" s="71"/>
      <c r="P846" s="195">
        <f>O846*H846</f>
        <v>0</v>
      </c>
      <c r="Q846" s="195">
        <v>0</v>
      </c>
      <c r="R846" s="195">
        <f>Q846*H846</f>
        <v>0</v>
      </c>
      <c r="S846" s="195">
        <v>0</v>
      </c>
      <c r="T846" s="196">
        <f>S846*H846</f>
        <v>0</v>
      </c>
      <c r="U846" s="34"/>
      <c r="V846" s="34"/>
      <c r="W846" s="34"/>
      <c r="X846" s="34"/>
      <c r="Y846" s="34"/>
      <c r="Z846" s="34"/>
      <c r="AA846" s="34"/>
      <c r="AB846" s="34"/>
      <c r="AC846" s="34"/>
      <c r="AD846" s="34"/>
      <c r="AE846" s="34"/>
      <c r="AR846" s="197" t="s">
        <v>191</v>
      </c>
      <c r="AT846" s="197" t="s">
        <v>135</v>
      </c>
      <c r="AU846" s="197" t="s">
        <v>82</v>
      </c>
      <c r="AY846" s="17" t="s">
        <v>133</v>
      </c>
      <c r="BE846" s="198">
        <f>IF(N846="základní",J846,0)</f>
        <v>0</v>
      </c>
      <c r="BF846" s="198">
        <f>IF(N846="snížená",J846,0)</f>
        <v>0</v>
      </c>
      <c r="BG846" s="198">
        <f>IF(N846="zákl. přenesená",J846,0)</f>
        <v>0</v>
      </c>
      <c r="BH846" s="198">
        <f>IF(N846="sníž. přenesená",J846,0)</f>
        <v>0</v>
      </c>
      <c r="BI846" s="198">
        <f>IF(N846="nulová",J846,0)</f>
        <v>0</v>
      </c>
      <c r="BJ846" s="17" t="s">
        <v>78</v>
      </c>
      <c r="BK846" s="198">
        <f>ROUND(I846*H846,2)</f>
        <v>0</v>
      </c>
      <c r="BL846" s="17" t="s">
        <v>191</v>
      </c>
      <c r="BM846" s="197" t="s">
        <v>1028</v>
      </c>
    </row>
    <row r="847" spans="2:51" s="13" customFormat="1" ht="11.25">
      <c r="B847" s="204"/>
      <c r="C847" s="205"/>
      <c r="D847" s="206" t="s">
        <v>142</v>
      </c>
      <c r="E847" s="207" t="s">
        <v>1</v>
      </c>
      <c r="F847" s="208" t="s">
        <v>1029</v>
      </c>
      <c r="G847" s="205"/>
      <c r="H847" s="207" t="s">
        <v>1</v>
      </c>
      <c r="I847" s="209"/>
      <c r="J847" s="205"/>
      <c r="K847" s="205"/>
      <c r="L847" s="210"/>
      <c r="M847" s="211"/>
      <c r="N847" s="212"/>
      <c r="O847" s="212"/>
      <c r="P847" s="212"/>
      <c r="Q847" s="212"/>
      <c r="R847" s="212"/>
      <c r="S847" s="212"/>
      <c r="T847" s="213"/>
      <c r="AT847" s="214" t="s">
        <v>142</v>
      </c>
      <c r="AU847" s="214" t="s">
        <v>82</v>
      </c>
      <c r="AV847" s="13" t="s">
        <v>78</v>
      </c>
      <c r="AW847" s="13" t="s">
        <v>30</v>
      </c>
      <c r="AX847" s="13" t="s">
        <v>73</v>
      </c>
      <c r="AY847" s="214" t="s">
        <v>133</v>
      </c>
    </row>
    <row r="848" spans="2:51" s="14" customFormat="1" ht="11.25">
      <c r="B848" s="215"/>
      <c r="C848" s="216"/>
      <c r="D848" s="206" t="s">
        <v>142</v>
      </c>
      <c r="E848" s="217" t="s">
        <v>1</v>
      </c>
      <c r="F848" s="218" t="s">
        <v>1030</v>
      </c>
      <c r="G848" s="216"/>
      <c r="H848" s="219">
        <v>14.85</v>
      </c>
      <c r="I848" s="220"/>
      <c r="J848" s="216"/>
      <c r="K848" s="216"/>
      <c r="L848" s="221"/>
      <c r="M848" s="222"/>
      <c r="N848" s="223"/>
      <c r="O848" s="223"/>
      <c r="P848" s="223"/>
      <c r="Q848" s="223"/>
      <c r="R848" s="223"/>
      <c r="S848" s="223"/>
      <c r="T848" s="224"/>
      <c r="AT848" s="225" t="s">
        <v>142</v>
      </c>
      <c r="AU848" s="225" t="s">
        <v>82</v>
      </c>
      <c r="AV848" s="14" t="s">
        <v>82</v>
      </c>
      <c r="AW848" s="14" t="s">
        <v>30</v>
      </c>
      <c r="AX848" s="14" t="s">
        <v>73</v>
      </c>
      <c r="AY848" s="225" t="s">
        <v>133</v>
      </c>
    </row>
    <row r="849" spans="2:51" s="15" customFormat="1" ht="11.25">
      <c r="B849" s="226"/>
      <c r="C849" s="227"/>
      <c r="D849" s="206" t="s">
        <v>142</v>
      </c>
      <c r="E849" s="228" t="s">
        <v>1</v>
      </c>
      <c r="F849" s="229" t="s">
        <v>144</v>
      </c>
      <c r="G849" s="227"/>
      <c r="H849" s="230">
        <v>14.85</v>
      </c>
      <c r="I849" s="231"/>
      <c r="J849" s="227"/>
      <c r="K849" s="227"/>
      <c r="L849" s="232"/>
      <c r="M849" s="233"/>
      <c r="N849" s="234"/>
      <c r="O849" s="234"/>
      <c r="P849" s="234"/>
      <c r="Q849" s="234"/>
      <c r="R849" s="234"/>
      <c r="S849" s="234"/>
      <c r="T849" s="235"/>
      <c r="AT849" s="236" t="s">
        <v>142</v>
      </c>
      <c r="AU849" s="236" t="s">
        <v>82</v>
      </c>
      <c r="AV849" s="15" t="s">
        <v>88</v>
      </c>
      <c r="AW849" s="15" t="s">
        <v>30</v>
      </c>
      <c r="AX849" s="15" t="s">
        <v>78</v>
      </c>
      <c r="AY849" s="236" t="s">
        <v>133</v>
      </c>
    </row>
    <row r="850" spans="1:65" s="2" customFormat="1" ht="44.25" customHeight="1">
      <c r="A850" s="34"/>
      <c r="B850" s="35"/>
      <c r="C850" s="186" t="s">
        <v>605</v>
      </c>
      <c r="D850" s="186" t="s">
        <v>135</v>
      </c>
      <c r="E850" s="187" t="s">
        <v>1031</v>
      </c>
      <c r="F850" s="188" t="s">
        <v>1032</v>
      </c>
      <c r="G850" s="189" t="s">
        <v>516</v>
      </c>
      <c r="H850" s="247"/>
      <c r="I850" s="191"/>
      <c r="J850" s="192">
        <f>ROUND(I850*H850,2)</f>
        <v>0</v>
      </c>
      <c r="K850" s="188" t="s">
        <v>139</v>
      </c>
      <c r="L850" s="39"/>
      <c r="M850" s="193" t="s">
        <v>1</v>
      </c>
      <c r="N850" s="194" t="s">
        <v>38</v>
      </c>
      <c r="O850" s="71"/>
      <c r="P850" s="195">
        <f>O850*H850</f>
        <v>0</v>
      </c>
      <c r="Q850" s="195">
        <v>0</v>
      </c>
      <c r="R850" s="195">
        <f>Q850*H850</f>
        <v>0</v>
      </c>
      <c r="S850" s="195">
        <v>0</v>
      </c>
      <c r="T850" s="196">
        <f>S850*H850</f>
        <v>0</v>
      </c>
      <c r="U850" s="34"/>
      <c r="V850" s="34"/>
      <c r="W850" s="34"/>
      <c r="X850" s="34"/>
      <c r="Y850" s="34"/>
      <c r="Z850" s="34"/>
      <c r="AA850" s="34"/>
      <c r="AB850" s="34"/>
      <c r="AC850" s="34"/>
      <c r="AD850" s="34"/>
      <c r="AE850" s="34"/>
      <c r="AR850" s="197" t="s">
        <v>191</v>
      </c>
      <c r="AT850" s="197" t="s">
        <v>135</v>
      </c>
      <c r="AU850" s="197" t="s">
        <v>82</v>
      </c>
      <c r="AY850" s="17" t="s">
        <v>133</v>
      </c>
      <c r="BE850" s="198">
        <f>IF(N850="základní",J850,0)</f>
        <v>0</v>
      </c>
      <c r="BF850" s="198">
        <f>IF(N850="snížená",J850,0)</f>
        <v>0</v>
      </c>
      <c r="BG850" s="198">
        <f>IF(N850="zákl. přenesená",J850,0)</f>
        <v>0</v>
      </c>
      <c r="BH850" s="198">
        <f>IF(N850="sníž. přenesená",J850,0)</f>
        <v>0</v>
      </c>
      <c r="BI850" s="198">
        <f>IF(N850="nulová",J850,0)</f>
        <v>0</v>
      </c>
      <c r="BJ850" s="17" t="s">
        <v>78</v>
      </c>
      <c r="BK850" s="198">
        <f>ROUND(I850*H850,2)</f>
        <v>0</v>
      </c>
      <c r="BL850" s="17" t="s">
        <v>191</v>
      </c>
      <c r="BM850" s="197" t="s">
        <v>1033</v>
      </c>
    </row>
    <row r="851" spans="1:47" s="2" customFormat="1" ht="11.25">
      <c r="A851" s="34"/>
      <c r="B851" s="35"/>
      <c r="C851" s="36"/>
      <c r="D851" s="199" t="s">
        <v>140</v>
      </c>
      <c r="E851" s="36"/>
      <c r="F851" s="200" t="s">
        <v>1034</v>
      </c>
      <c r="G851" s="36"/>
      <c r="H851" s="36"/>
      <c r="I851" s="201"/>
      <c r="J851" s="36"/>
      <c r="K851" s="36"/>
      <c r="L851" s="39"/>
      <c r="M851" s="202"/>
      <c r="N851" s="203"/>
      <c r="O851" s="71"/>
      <c r="P851" s="71"/>
      <c r="Q851" s="71"/>
      <c r="R851" s="71"/>
      <c r="S851" s="71"/>
      <c r="T851" s="72"/>
      <c r="U851" s="34"/>
      <c r="V851" s="34"/>
      <c r="W851" s="34"/>
      <c r="X851" s="34"/>
      <c r="Y851" s="34"/>
      <c r="Z851" s="34"/>
      <c r="AA851" s="34"/>
      <c r="AB851" s="34"/>
      <c r="AC851" s="34"/>
      <c r="AD851" s="34"/>
      <c r="AE851" s="34"/>
      <c r="AT851" s="17" t="s">
        <v>140</v>
      </c>
      <c r="AU851" s="17" t="s">
        <v>82</v>
      </c>
    </row>
    <row r="852" spans="2:63" s="12" customFormat="1" ht="22.9" customHeight="1">
      <c r="B852" s="170"/>
      <c r="C852" s="171"/>
      <c r="D852" s="172" t="s">
        <v>72</v>
      </c>
      <c r="E852" s="184" t="s">
        <v>1035</v>
      </c>
      <c r="F852" s="184" t="s">
        <v>1036</v>
      </c>
      <c r="G852" s="171"/>
      <c r="H852" s="171"/>
      <c r="I852" s="174"/>
      <c r="J852" s="185">
        <f>BK852</f>
        <v>0</v>
      </c>
      <c r="K852" s="171"/>
      <c r="L852" s="176"/>
      <c r="M852" s="177"/>
      <c r="N852" s="178"/>
      <c r="O852" s="178"/>
      <c r="P852" s="179">
        <f>SUM(P853:P860)</f>
        <v>0</v>
      </c>
      <c r="Q852" s="178"/>
      <c r="R852" s="179">
        <f>SUM(R853:R860)</f>
        <v>0</v>
      </c>
      <c r="S852" s="178"/>
      <c r="T852" s="180">
        <f>SUM(T853:T860)</f>
        <v>0</v>
      </c>
      <c r="AR852" s="181" t="s">
        <v>82</v>
      </c>
      <c r="AT852" s="182" t="s">
        <v>72</v>
      </c>
      <c r="AU852" s="182" t="s">
        <v>78</v>
      </c>
      <c r="AY852" s="181" t="s">
        <v>133</v>
      </c>
      <c r="BK852" s="183">
        <f>SUM(BK853:BK860)</f>
        <v>0</v>
      </c>
    </row>
    <row r="853" spans="1:65" s="2" customFormat="1" ht="24.2" customHeight="1">
      <c r="A853" s="34"/>
      <c r="B853" s="35"/>
      <c r="C853" s="186" t="s">
        <v>1037</v>
      </c>
      <c r="D853" s="186" t="s">
        <v>135</v>
      </c>
      <c r="E853" s="187" t="s">
        <v>1038</v>
      </c>
      <c r="F853" s="188" t="s">
        <v>1039</v>
      </c>
      <c r="G853" s="189" t="s">
        <v>169</v>
      </c>
      <c r="H853" s="190">
        <v>5.72</v>
      </c>
      <c r="I853" s="191"/>
      <c r="J853" s="192">
        <f>ROUND(I853*H853,2)</f>
        <v>0</v>
      </c>
      <c r="K853" s="188" t="s">
        <v>139</v>
      </c>
      <c r="L853" s="39"/>
      <c r="M853" s="193" t="s">
        <v>1</v>
      </c>
      <c r="N853" s="194" t="s">
        <v>38</v>
      </c>
      <c r="O853" s="71"/>
      <c r="P853" s="195">
        <f>O853*H853</f>
        <v>0</v>
      </c>
      <c r="Q853" s="195">
        <v>0</v>
      </c>
      <c r="R853" s="195">
        <f>Q853*H853</f>
        <v>0</v>
      </c>
      <c r="S853" s="195">
        <v>0</v>
      </c>
      <c r="T853" s="196">
        <f>S853*H853</f>
        <v>0</v>
      </c>
      <c r="U853" s="34"/>
      <c r="V853" s="34"/>
      <c r="W853" s="34"/>
      <c r="X853" s="34"/>
      <c r="Y853" s="34"/>
      <c r="Z853" s="34"/>
      <c r="AA853" s="34"/>
      <c r="AB853" s="34"/>
      <c r="AC853" s="34"/>
      <c r="AD853" s="34"/>
      <c r="AE853" s="34"/>
      <c r="AR853" s="197" t="s">
        <v>191</v>
      </c>
      <c r="AT853" s="197" t="s">
        <v>135</v>
      </c>
      <c r="AU853" s="197" t="s">
        <v>82</v>
      </c>
      <c r="AY853" s="17" t="s">
        <v>133</v>
      </c>
      <c r="BE853" s="198">
        <f>IF(N853="základní",J853,0)</f>
        <v>0</v>
      </c>
      <c r="BF853" s="198">
        <f>IF(N853="snížená",J853,0)</f>
        <v>0</v>
      </c>
      <c r="BG853" s="198">
        <f>IF(N853="zákl. přenesená",J853,0)</f>
        <v>0</v>
      </c>
      <c r="BH853" s="198">
        <f>IF(N853="sníž. přenesená",J853,0)</f>
        <v>0</v>
      </c>
      <c r="BI853" s="198">
        <f>IF(N853="nulová",J853,0)</f>
        <v>0</v>
      </c>
      <c r="BJ853" s="17" t="s">
        <v>78</v>
      </c>
      <c r="BK853" s="198">
        <f>ROUND(I853*H853,2)</f>
        <v>0</v>
      </c>
      <c r="BL853" s="17" t="s">
        <v>191</v>
      </c>
      <c r="BM853" s="197" t="s">
        <v>1040</v>
      </c>
    </row>
    <row r="854" spans="1:47" s="2" customFormat="1" ht="11.25">
      <c r="A854" s="34"/>
      <c r="B854" s="35"/>
      <c r="C854" s="36"/>
      <c r="D854" s="199" t="s">
        <v>140</v>
      </c>
      <c r="E854" s="36"/>
      <c r="F854" s="200" t="s">
        <v>1041</v>
      </c>
      <c r="G854" s="36"/>
      <c r="H854" s="36"/>
      <c r="I854" s="201"/>
      <c r="J854" s="36"/>
      <c r="K854" s="36"/>
      <c r="L854" s="39"/>
      <c r="M854" s="202"/>
      <c r="N854" s="203"/>
      <c r="O854" s="71"/>
      <c r="P854" s="71"/>
      <c r="Q854" s="71"/>
      <c r="R854" s="71"/>
      <c r="S854" s="71"/>
      <c r="T854" s="72"/>
      <c r="U854" s="34"/>
      <c r="V854" s="34"/>
      <c r="W854" s="34"/>
      <c r="X854" s="34"/>
      <c r="Y854" s="34"/>
      <c r="Z854" s="34"/>
      <c r="AA854" s="34"/>
      <c r="AB854" s="34"/>
      <c r="AC854" s="34"/>
      <c r="AD854" s="34"/>
      <c r="AE854" s="34"/>
      <c r="AT854" s="17" t="s">
        <v>140</v>
      </c>
      <c r="AU854" s="17" t="s">
        <v>82</v>
      </c>
    </row>
    <row r="855" spans="2:51" s="13" customFormat="1" ht="11.25">
      <c r="B855" s="204"/>
      <c r="C855" s="205"/>
      <c r="D855" s="206" t="s">
        <v>142</v>
      </c>
      <c r="E855" s="207" t="s">
        <v>1</v>
      </c>
      <c r="F855" s="208" t="s">
        <v>1042</v>
      </c>
      <c r="G855" s="205"/>
      <c r="H855" s="207" t="s">
        <v>1</v>
      </c>
      <c r="I855" s="209"/>
      <c r="J855" s="205"/>
      <c r="K855" s="205"/>
      <c r="L855" s="210"/>
      <c r="M855" s="211"/>
      <c r="N855" s="212"/>
      <c r="O855" s="212"/>
      <c r="P855" s="212"/>
      <c r="Q855" s="212"/>
      <c r="R855" s="212"/>
      <c r="S855" s="212"/>
      <c r="T855" s="213"/>
      <c r="AT855" s="214" t="s">
        <v>142</v>
      </c>
      <c r="AU855" s="214" t="s">
        <v>82</v>
      </c>
      <c r="AV855" s="13" t="s">
        <v>78</v>
      </c>
      <c r="AW855" s="13" t="s">
        <v>30</v>
      </c>
      <c r="AX855" s="13" t="s">
        <v>73</v>
      </c>
      <c r="AY855" s="214" t="s">
        <v>133</v>
      </c>
    </row>
    <row r="856" spans="2:51" s="14" customFormat="1" ht="11.25">
      <c r="B856" s="215"/>
      <c r="C856" s="216"/>
      <c r="D856" s="206" t="s">
        <v>142</v>
      </c>
      <c r="E856" s="217" t="s">
        <v>1</v>
      </c>
      <c r="F856" s="218" t="s">
        <v>1043</v>
      </c>
      <c r="G856" s="216"/>
      <c r="H856" s="219">
        <v>5.72</v>
      </c>
      <c r="I856" s="220"/>
      <c r="J856" s="216"/>
      <c r="K856" s="216"/>
      <c r="L856" s="221"/>
      <c r="M856" s="222"/>
      <c r="N856" s="223"/>
      <c r="O856" s="223"/>
      <c r="P856" s="223"/>
      <c r="Q856" s="223"/>
      <c r="R856" s="223"/>
      <c r="S856" s="223"/>
      <c r="T856" s="224"/>
      <c r="AT856" s="225" t="s">
        <v>142</v>
      </c>
      <c r="AU856" s="225" t="s">
        <v>82</v>
      </c>
      <c r="AV856" s="14" t="s">
        <v>82</v>
      </c>
      <c r="AW856" s="14" t="s">
        <v>30</v>
      </c>
      <c r="AX856" s="14" t="s">
        <v>73</v>
      </c>
      <c r="AY856" s="225" t="s">
        <v>133</v>
      </c>
    </row>
    <row r="857" spans="2:51" s="15" customFormat="1" ht="11.25">
      <c r="B857" s="226"/>
      <c r="C857" s="227"/>
      <c r="D857" s="206" t="s">
        <v>142</v>
      </c>
      <c r="E857" s="228" t="s">
        <v>1</v>
      </c>
      <c r="F857" s="229" t="s">
        <v>144</v>
      </c>
      <c r="G857" s="227"/>
      <c r="H857" s="230">
        <v>5.72</v>
      </c>
      <c r="I857" s="231"/>
      <c r="J857" s="227"/>
      <c r="K857" s="227"/>
      <c r="L857" s="232"/>
      <c r="M857" s="233"/>
      <c r="N857" s="234"/>
      <c r="O857" s="234"/>
      <c r="P857" s="234"/>
      <c r="Q857" s="234"/>
      <c r="R857" s="234"/>
      <c r="S857" s="234"/>
      <c r="T857" s="235"/>
      <c r="AT857" s="236" t="s">
        <v>142</v>
      </c>
      <c r="AU857" s="236" t="s">
        <v>82</v>
      </c>
      <c r="AV857" s="15" t="s">
        <v>88</v>
      </c>
      <c r="AW857" s="15" t="s">
        <v>30</v>
      </c>
      <c r="AX857" s="15" t="s">
        <v>78</v>
      </c>
      <c r="AY857" s="236" t="s">
        <v>133</v>
      </c>
    </row>
    <row r="858" spans="1:65" s="2" customFormat="1" ht="21.75" customHeight="1">
      <c r="A858" s="34"/>
      <c r="B858" s="35"/>
      <c r="C858" s="237" t="s">
        <v>609</v>
      </c>
      <c r="D858" s="237" t="s">
        <v>242</v>
      </c>
      <c r="E858" s="238" t="s">
        <v>1044</v>
      </c>
      <c r="F858" s="239" t="s">
        <v>1045</v>
      </c>
      <c r="G858" s="240" t="s">
        <v>169</v>
      </c>
      <c r="H858" s="241">
        <v>5.892</v>
      </c>
      <c r="I858" s="242"/>
      <c r="J858" s="243">
        <f>ROUND(I858*H858,2)</f>
        <v>0</v>
      </c>
      <c r="K858" s="239" t="s">
        <v>139</v>
      </c>
      <c r="L858" s="244"/>
      <c r="M858" s="245" t="s">
        <v>1</v>
      </c>
      <c r="N858" s="246" t="s">
        <v>38</v>
      </c>
      <c r="O858" s="71"/>
      <c r="P858" s="195">
        <f>O858*H858</f>
        <v>0</v>
      </c>
      <c r="Q858" s="195">
        <v>0</v>
      </c>
      <c r="R858" s="195">
        <f>Q858*H858</f>
        <v>0</v>
      </c>
      <c r="S858" s="195">
        <v>0</v>
      </c>
      <c r="T858" s="196">
        <f>S858*H858</f>
        <v>0</v>
      </c>
      <c r="U858" s="34"/>
      <c r="V858" s="34"/>
      <c r="W858" s="34"/>
      <c r="X858" s="34"/>
      <c r="Y858" s="34"/>
      <c r="Z858" s="34"/>
      <c r="AA858" s="34"/>
      <c r="AB858" s="34"/>
      <c r="AC858" s="34"/>
      <c r="AD858" s="34"/>
      <c r="AE858" s="34"/>
      <c r="AR858" s="197" t="s">
        <v>245</v>
      </c>
      <c r="AT858" s="197" t="s">
        <v>242</v>
      </c>
      <c r="AU858" s="197" t="s">
        <v>82</v>
      </c>
      <c r="AY858" s="17" t="s">
        <v>133</v>
      </c>
      <c r="BE858" s="198">
        <f>IF(N858="základní",J858,0)</f>
        <v>0</v>
      </c>
      <c r="BF858" s="198">
        <f>IF(N858="snížená",J858,0)</f>
        <v>0</v>
      </c>
      <c r="BG858" s="198">
        <f>IF(N858="zákl. přenesená",J858,0)</f>
        <v>0</v>
      </c>
      <c r="BH858" s="198">
        <f>IF(N858="sníž. přenesená",J858,0)</f>
        <v>0</v>
      </c>
      <c r="BI858" s="198">
        <f>IF(N858="nulová",J858,0)</f>
        <v>0</v>
      </c>
      <c r="BJ858" s="17" t="s">
        <v>78</v>
      </c>
      <c r="BK858" s="198">
        <f>ROUND(I858*H858,2)</f>
        <v>0</v>
      </c>
      <c r="BL858" s="17" t="s">
        <v>191</v>
      </c>
      <c r="BM858" s="197" t="s">
        <v>1046</v>
      </c>
    </row>
    <row r="859" spans="1:65" s="2" customFormat="1" ht="37.9" customHeight="1">
      <c r="A859" s="34"/>
      <c r="B859" s="35"/>
      <c r="C859" s="186" t="s">
        <v>1047</v>
      </c>
      <c r="D859" s="186" t="s">
        <v>135</v>
      </c>
      <c r="E859" s="187" t="s">
        <v>1048</v>
      </c>
      <c r="F859" s="188" t="s">
        <v>1049</v>
      </c>
      <c r="G859" s="189" t="s">
        <v>516</v>
      </c>
      <c r="H859" s="247"/>
      <c r="I859" s="191"/>
      <c r="J859" s="192">
        <f>ROUND(I859*H859,2)</f>
        <v>0</v>
      </c>
      <c r="K859" s="188" t="s">
        <v>139</v>
      </c>
      <c r="L859" s="39"/>
      <c r="M859" s="193" t="s">
        <v>1</v>
      </c>
      <c r="N859" s="194" t="s">
        <v>38</v>
      </c>
      <c r="O859" s="71"/>
      <c r="P859" s="195">
        <f>O859*H859</f>
        <v>0</v>
      </c>
      <c r="Q859" s="195">
        <v>0</v>
      </c>
      <c r="R859" s="195">
        <f>Q859*H859</f>
        <v>0</v>
      </c>
      <c r="S859" s="195">
        <v>0</v>
      </c>
      <c r="T859" s="196">
        <f>S859*H859</f>
        <v>0</v>
      </c>
      <c r="U859" s="34"/>
      <c r="V859" s="34"/>
      <c r="W859" s="34"/>
      <c r="X859" s="34"/>
      <c r="Y859" s="34"/>
      <c r="Z859" s="34"/>
      <c r="AA859" s="34"/>
      <c r="AB859" s="34"/>
      <c r="AC859" s="34"/>
      <c r="AD859" s="34"/>
      <c r="AE859" s="34"/>
      <c r="AR859" s="197" t="s">
        <v>191</v>
      </c>
      <c r="AT859" s="197" t="s">
        <v>135</v>
      </c>
      <c r="AU859" s="197" t="s">
        <v>82</v>
      </c>
      <c r="AY859" s="17" t="s">
        <v>133</v>
      </c>
      <c r="BE859" s="198">
        <f>IF(N859="základní",J859,0)</f>
        <v>0</v>
      </c>
      <c r="BF859" s="198">
        <f>IF(N859="snížená",J859,0)</f>
        <v>0</v>
      </c>
      <c r="BG859" s="198">
        <f>IF(N859="zákl. přenesená",J859,0)</f>
        <v>0</v>
      </c>
      <c r="BH859" s="198">
        <f>IF(N859="sníž. přenesená",J859,0)</f>
        <v>0</v>
      </c>
      <c r="BI859" s="198">
        <f>IF(N859="nulová",J859,0)</f>
        <v>0</v>
      </c>
      <c r="BJ859" s="17" t="s">
        <v>78</v>
      </c>
      <c r="BK859" s="198">
        <f>ROUND(I859*H859,2)</f>
        <v>0</v>
      </c>
      <c r="BL859" s="17" t="s">
        <v>191</v>
      </c>
      <c r="BM859" s="197" t="s">
        <v>1050</v>
      </c>
    </row>
    <row r="860" spans="1:47" s="2" customFormat="1" ht="11.25">
      <c r="A860" s="34"/>
      <c r="B860" s="35"/>
      <c r="C860" s="36"/>
      <c r="D860" s="199" t="s">
        <v>140</v>
      </c>
      <c r="E860" s="36"/>
      <c r="F860" s="200" t="s">
        <v>1051</v>
      </c>
      <c r="G860" s="36"/>
      <c r="H860" s="36"/>
      <c r="I860" s="201"/>
      <c r="J860" s="36"/>
      <c r="K860" s="36"/>
      <c r="L860" s="39"/>
      <c r="M860" s="248"/>
      <c r="N860" s="249"/>
      <c r="O860" s="250"/>
      <c r="P860" s="250"/>
      <c r="Q860" s="250"/>
      <c r="R860" s="250"/>
      <c r="S860" s="250"/>
      <c r="T860" s="251"/>
      <c r="U860" s="34"/>
      <c r="V860" s="34"/>
      <c r="W860" s="34"/>
      <c r="X860" s="34"/>
      <c r="Y860" s="34"/>
      <c r="Z860" s="34"/>
      <c r="AA860" s="34"/>
      <c r="AB860" s="34"/>
      <c r="AC860" s="34"/>
      <c r="AD860" s="34"/>
      <c r="AE860" s="34"/>
      <c r="AT860" s="17" t="s">
        <v>140</v>
      </c>
      <c r="AU860" s="17" t="s">
        <v>82</v>
      </c>
    </row>
    <row r="861" spans="1:31" s="2" customFormat="1" ht="6.95" customHeight="1">
      <c r="A861" s="34"/>
      <c r="B861" s="54"/>
      <c r="C861" s="55"/>
      <c r="D861" s="55"/>
      <c r="E861" s="55"/>
      <c r="F861" s="55"/>
      <c r="G861" s="55"/>
      <c r="H861" s="55"/>
      <c r="I861" s="55"/>
      <c r="J861" s="55"/>
      <c r="K861" s="55"/>
      <c r="L861" s="39"/>
      <c r="M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  <c r="AA861" s="34"/>
      <c r="AB861" s="34"/>
      <c r="AC861" s="34"/>
      <c r="AD861" s="34"/>
      <c r="AE861" s="34"/>
    </row>
  </sheetData>
  <sheetProtection algorithmName="SHA-512" hashValue="qKQisA9BF1zYAl62WnhVct6+ifaMcZ9zzZ8LIvOOlDyuLzHAaZ1EzGg9ZFUtTTjMOTTZnUtNFZAXD5MMslP3Ug==" saltValue="tCthX6rJc/ai0RKGJhyFcB9VEbQkOxbrmmV5XUaVQnRmGvkK3L91/u7M2lJqr1B2RukipwcY0IpkVQnTA6ZavA==" spinCount="100000" sheet="1" objects="1" scenarios="1" formatColumns="0" formatRows="0" autoFilter="0"/>
  <autoFilter ref="C134:K860"/>
  <mergeCells count="9">
    <mergeCell ref="E87:H87"/>
    <mergeCell ref="E125:H125"/>
    <mergeCell ref="E127:H127"/>
    <mergeCell ref="L2:V2"/>
    <mergeCell ref="E7:H7"/>
    <mergeCell ref="E9:H9"/>
    <mergeCell ref="E18:H18"/>
    <mergeCell ref="E27:H27"/>
    <mergeCell ref="E85:H85"/>
  </mergeCells>
  <hyperlinks>
    <hyperlink ref="F139" r:id="rId1" display="https://podminky.urs.cz/item/CS_URS_2023_01/317142420"/>
    <hyperlink ref="F144" r:id="rId2" display="https://podminky.urs.cz/item/CS_URS_2023_01/317142422"/>
    <hyperlink ref="F149" r:id="rId3" display="https://podminky.urs.cz/item/CS_URS_2023_01/317142424"/>
    <hyperlink ref="F154" r:id="rId4" display="https://podminky.urs.cz/item/CS_URS_2023_01/317234410"/>
    <hyperlink ref="F159" r:id="rId5" display="https://podminky.urs.cz/item/CS_URS_2023_01/317944321"/>
    <hyperlink ref="F164" r:id="rId6" display="https://podminky.urs.cz/item/CS_URS_2023_01/340271025"/>
    <hyperlink ref="F169" r:id="rId7" display="https://podminky.urs.cz/item/CS_URS_2023_01/342272225"/>
    <hyperlink ref="F181" r:id="rId8" display="https://podminky.urs.cz/item/CS_URS_2023_01/342291111"/>
    <hyperlink ref="F185" r:id="rId9" display="https://podminky.urs.cz/item/CS_URS_2023_01/346244354"/>
    <hyperlink ref="F190" r:id="rId10" display="https://podminky.urs.cz/item/CS_URS_2023_01/346244381"/>
    <hyperlink ref="F195" r:id="rId11" display="https://podminky.urs.cz/item/CS_URS_2023_01/611325101"/>
    <hyperlink ref="F200" r:id="rId12" display="https://podminky.urs.cz/item/CS_URS_2023_01/612131121"/>
    <hyperlink ref="F211" r:id="rId13" display="https://podminky.urs.cz/item/CS_URS_2023_01/612142001"/>
    <hyperlink ref="F215" r:id="rId14" display="https://podminky.urs.cz/item/CS_URS_2023_01/612311131"/>
    <hyperlink ref="F217" r:id="rId15" display="https://podminky.urs.cz/item/CS_URS_2023_01/622143003"/>
    <hyperlink ref="F225" r:id="rId16" display="https://podminky.urs.cz/item/CS_URS_2023_01/612325121"/>
    <hyperlink ref="F230" r:id="rId17" display="https://podminky.urs.cz/item/CS_URS_2023_01/612325223"/>
    <hyperlink ref="F237" r:id="rId18" display="https://podminky.urs.cz/item/CS_URS_2023_01/612325225"/>
    <hyperlink ref="F242" r:id="rId19" display="https://podminky.urs.cz/item/CS_URS_2023_01/619991011"/>
    <hyperlink ref="F246" r:id="rId20" display="https://podminky.urs.cz/item/CS_URS_2023_01/612331121"/>
    <hyperlink ref="F252" r:id="rId21" display="https://podminky.urs.cz/item/CS_URS_2023_01/619995001"/>
    <hyperlink ref="F259" r:id="rId22" display="https://podminky.urs.cz/item/CS_URS_2023_01/619996145"/>
    <hyperlink ref="F264" r:id="rId23" display="https://podminky.urs.cz/item/CS_URS_2023_01/632450121"/>
    <hyperlink ref="F269" r:id="rId24" display="https://podminky.urs.cz/item/CS_URS_2023_01/632451441"/>
    <hyperlink ref="F274" r:id="rId25" display="https://podminky.urs.cz/item/CS_URS_2023_01/642942611"/>
    <hyperlink ref="F287" r:id="rId26" display="https://podminky.urs.cz/item/CS_URS_2023_01/642944121"/>
    <hyperlink ref="F305" r:id="rId27" display="https://podminky.urs.cz/item/CS_URS_2023_01/949101111"/>
    <hyperlink ref="F318" r:id="rId28" display="https://podminky.urs.cz/item/CS_URS_2023_01/952901111"/>
    <hyperlink ref="F324" r:id="rId29" display="https://podminky.urs.cz/item/CS_URS_2023_01/953942121"/>
    <hyperlink ref="F333" r:id="rId30" display="https://podminky.urs.cz/item/CS_URS_2023_01/953943211"/>
    <hyperlink ref="F339" r:id="rId31" display="https://podminky.urs.cz/item/CS_URS_2023_01/953943212"/>
    <hyperlink ref="F342" r:id="rId32" display="https://podminky.urs.cz/item/CS_URS_2023_01/962031132"/>
    <hyperlink ref="F347" r:id="rId33" display="https://podminky.urs.cz/item/CS_URS_2023_01/967031732"/>
    <hyperlink ref="F357" r:id="rId34" display="https://podminky.urs.cz/item/CS_URS_2023_01/968062244"/>
    <hyperlink ref="F362" r:id="rId35" display="https://podminky.urs.cz/item/CS_URS_2023_01/968062991"/>
    <hyperlink ref="F367" r:id="rId36" display="https://podminky.urs.cz/item/CS_URS_2023_01/968072455"/>
    <hyperlink ref="F378" r:id="rId37" display="https://podminky.urs.cz/item/CS_URS_2023_01/974032664"/>
    <hyperlink ref="F383" r:id="rId38" display="https://podminky.urs.cz/item/CS_URS_2023_01/978013191"/>
    <hyperlink ref="F389" r:id="rId39" display="https://podminky.urs.cz/item/CS_URS_2023_01/978021161"/>
    <hyperlink ref="F394" r:id="rId40" display="https://podminky.urs.cz/item/CS_URS_2023_01/978059541"/>
    <hyperlink ref="F402" r:id="rId41" display="https://podminky.urs.cz/item/CS_URS_2023_01/997002611"/>
    <hyperlink ref="F404" r:id="rId42" display="https://podminky.urs.cz/item/CS_URS_2023_01/997013211"/>
    <hyperlink ref="F406" r:id="rId43" display="https://podminky.urs.cz/item/CS_URS_2023_01/997013501"/>
    <hyperlink ref="F408" r:id="rId44" display="https://podminky.urs.cz/item/CS_URS_2023_01/997013509"/>
    <hyperlink ref="F412" r:id="rId45" display="https://podminky.urs.cz/item/CS_URS_2023_01/997013631"/>
    <hyperlink ref="F414" r:id="rId46" display="https://podminky.urs.cz/item/CS_URS_2023_01/997221611"/>
    <hyperlink ref="F417" r:id="rId47" display="https://podminky.urs.cz/item/CS_URS_2023_01/998018001"/>
    <hyperlink ref="F421" r:id="rId48" display="https://podminky.urs.cz/item/CS_URS_2023_01/713111131"/>
    <hyperlink ref="F432" r:id="rId49" display="https://podminky.urs.cz/item/CS_URS_2023_01/998713201"/>
    <hyperlink ref="F435" r:id="rId50" display="https://podminky.urs.cz/item/CS_URS_2023_01/742210124"/>
    <hyperlink ref="F438" r:id="rId51" display="https://podminky.urs.cz/item/CS_URS_2023_01/998742201"/>
    <hyperlink ref="F441" r:id="rId52" display="https://podminky.urs.cz/item/CS_URS_2023_01/763131411"/>
    <hyperlink ref="F448" r:id="rId53" display="https://podminky.urs.cz/item/CS_URS_2023_01/763131714"/>
    <hyperlink ref="F452" r:id="rId54" display="https://podminky.urs.cz/item/CS_URS_2023_01/763131721"/>
    <hyperlink ref="F463" r:id="rId55" display="https://podminky.urs.cz/item/CS_URS_2023_01/763131731"/>
    <hyperlink ref="F465" r:id="rId56" display="https://podminky.urs.cz/item/CS_URS_2023_01/763231913"/>
    <hyperlink ref="F468" r:id="rId57" display="https://podminky.urs.cz/item/CS_URS_2023_01/763431031"/>
    <hyperlink ref="F478" r:id="rId58" display="https://podminky.urs.cz/item/CS_URS_2023_01/998763202"/>
    <hyperlink ref="F481" r:id="rId59" display="https://podminky.urs.cz/item/CS_URS_2023_01/766431811"/>
    <hyperlink ref="F490" r:id="rId60" display="https://podminky.urs.cz/item/CS_URS_2023_01/766660001"/>
    <hyperlink ref="F510" r:id="rId61" display="https://podminky.urs.cz/item/CS_URS_2023_01/766660021"/>
    <hyperlink ref="F516" r:id="rId62" display="https://podminky.urs.cz/item/CS_URS_2023_01/766660720"/>
    <hyperlink ref="F522" r:id="rId63" display="https://podminky.urs.cz/item/CS_URS_2023_01/766660728"/>
    <hyperlink ref="F525" r:id="rId64" display="https://podminky.urs.cz/item/CS_URS_2023_01/766660729"/>
    <hyperlink ref="F531" r:id="rId65" display="https://podminky.urs.cz/item/CS_URS_2023_01/766812830"/>
    <hyperlink ref="F536" r:id="rId66" display="https://podminky.urs.cz/item/CS_URS_2023_01/766812840"/>
    <hyperlink ref="F538" r:id="rId67" display="https://podminky.urs.cz/item/CS_URS_2023_01/766825811"/>
    <hyperlink ref="F545" r:id="rId68" display="https://podminky.urs.cz/item/CS_URS_2023_01/767581801"/>
    <hyperlink ref="F551" r:id="rId69" display="https://podminky.urs.cz/item/CS_URS_2023_01/767996701"/>
    <hyperlink ref="F558" r:id="rId70" display="https://podminky.urs.cz/item/CS_URS_2023_01/998767201"/>
    <hyperlink ref="F561" r:id="rId71" display="https://podminky.urs.cz/item/CS_URS_2023_01/771121011"/>
    <hyperlink ref="F566" r:id="rId72" display="https://podminky.urs.cz/item/CS_URS_2023_01/771574115"/>
    <hyperlink ref="F573" r:id="rId73" display="https://podminky.urs.cz/item/CS_URS_2023_01/771577111"/>
    <hyperlink ref="F577" r:id="rId74" display="https://podminky.urs.cz/item/CS_URS_2023_01/771577114"/>
    <hyperlink ref="F579" r:id="rId75" display="https://podminky.urs.cz/item/CS_URS_2023_01/771577115"/>
    <hyperlink ref="F582" r:id="rId76" display="https://podminky.urs.cz/item/CS_URS_2023_01/771591112"/>
    <hyperlink ref="F588" r:id="rId77" display="https://podminky.urs.cz/item/CS_URS_2023_01/771591241"/>
    <hyperlink ref="F592" r:id="rId78" display="https://podminky.urs.cz/item/CS_URS_2023_01/771591242"/>
    <hyperlink ref="F596" r:id="rId79" display="https://podminky.urs.cz/item/CS_URS_2023_01/771591264"/>
    <hyperlink ref="F600" r:id="rId80" display="https://podminky.urs.cz/item/CS_URS_2023_01/998771202"/>
    <hyperlink ref="F603" r:id="rId81" display="https://podminky.urs.cz/item/CS_URS_2023_01/776201811"/>
    <hyperlink ref="F616" r:id="rId82" display="https://podminky.urs.cz/item/CS_URS_2023_01/776111116"/>
    <hyperlink ref="F618" r:id="rId83" display="https://podminky.urs.cz/item/CS_URS_2023_01/776410811"/>
    <hyperlink ref="F631" r:id="rId84" display="https://podminky.urs.cz/item/CS_URS_2023_01/776111311"/>
    <hyperlink ref="F636" r:id="rId85" display="https://podminky.urs.cz/item/CS_URS_2023_01/776121321"/>
    <hyperlink ref="F641" r:id="rId86" display="https://podminky.urs.cz/item/CS_URS_2023_01/776141121"/>
    <hyperlink ref="F650" r:id="rId87" display="https://podminky.urs.cz/item/CS_URS_2023_01/776201913"/>
    <hyperlink ref="F660" r:id="rId88" display="https://podminky.urs.cz/item/CS_URS_2023_01/776411111"/>
    <hyperlink ref="F668" r:id="rId89" display="https://podminky.urs.cz/item/CS_URS_2023_01/776231111"/>
    <hyperlink ref="F676" r:id="rId90" display="https://podminky.urs.cz/item/CS_URS_2023_01/776411111"/>
    <hyperlink ref="F688" r:id="rId91" display="https://podminky.urs.cz/item/CS_URS_2023_01/776421311"/>
    <hyperlink ref="F698" r:id="rId92" display="https://podminky.urs.cz/item/CS_URS_2023_01/998776201"/>
    <hyperlink ref="F701" r:id="rId93" display="https://podminky.urs.cz/item/CS_URS_2023_01/781121011"/>
    <hyperlink ref="F707" r:id="rId94" display="https://podminky.urs.cz/item/CS_URS_2023_01/781131112"/>
    <hyperlink ref="F711" r:id="rId95" display="https://podminky.urs.cz/item/CS_URS_2023_01/781131241"/>
    <hyperlink ref="F715" r:id="rId96" display="https://podminky.urs.cz/item/CS_URS_2023_01/781474120"/>
    <hyperlink ref="F726" r:id="rId97" display="https://podminky.urs.cz/item/CS_URS_2023_01/781477111"/>
    <hyperlink ref="F731" r:id="rId98" display="https://podminky.urs.cz/item/CS_URS_2023_01/781477114"/>
    <hyperlink ref="F733" r:id="rId99" display="https://podminky.urs.cz/item/CS_URS_2023_01/781477115"/>
    <hyperlink ref="F735" r:id="rId100" display="https://podminky.urs.cz/item/CS_URS_2023_01/781494111"/>
    <hyperlink ref="F739" r:id="rId101" display="https://podminky.urs.cz/item/CS_URS_2023_01/781494511"/>
    <hyperlink ref="F743" r:id="rId102" display="https://podminky.urs.cz/item/CS_URS_2023_01/781495115"/>
    <hyperlink ref="F751" r:id="rId103" display="https://podminky.urs.cz/item/CS_URS_2023_01/998781202"/>
    <hyperlink ref="F754" r:id="rId104" display="https://podminky.urs.cz/item/CS_URS_2023_01/783306801"/>
    <hyperlink ref="F771" r:id="rId105" display="https://podminky.urs.cz/item/CS_URS_2023_01/783315101"/>
    <hyperlink ref="F781" r:id="rId106" display="https://podminky.urs.cz/item/CS_URS_2023_01/783317101"/>
    <hyperlink ref="F783" r:id="rId107" display="https://podminky.urs.cz/item/CS_URS_2023_01/783617117"/>
    <hyperlink ref="F790" r:id="rId108" display="https://podminky.urs.cz/item/CS_URS_2023_01/784111031"/>
    <hyperlink ref="F814" r:id="rId109" display="https://podminky.urs.cz/item/CS_URS_2023_01/784121001"/>
    <hyperlink ref="F819" r:id="rId110" display="https://podminky.urs.cz/item/CS_URS_2023_01/784121011"/>
    <hyperlink ref="F821" r:id="rId111" display="https://podminky.urs.cz/item/CS_URS_2023_01/784181001"/>
    <hyperlink ref="F837" r:id="rId112" display="https://podminky.urs.cz/item/CS_URS_2023_01/784221101"/>
    <hyperlink ref="F851" r:id="rId113" display="https://podminky.urs.cz/item/CS_URS_2023_01/998786201"/>
    <hyperlink ref="F854" r:id="rId114" display="https://podminky.urs.cz/item/CS_URS_2023_01/787911115"/>
    <hyperlink ref="F860" r:id="rId115" display="https://podminky.urs.cz/item/CS_URS_2023_01/9987872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1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AT2" s="17" t="s">
        <v>84</v>
      </c>
    </row>
    <row r="3" spans="2:46" s="1" customFormat="1" ht="6.95" customHeight="1" hidden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82</v>
      </c>
    </row>
    <row r="4" spans="2:46" s="1" customFormat="1" ht="24.95" customHeight="1" hidden="1">
      <c r="B4" s="20"/>
      <c r="D4" s="110" t="s">
        <v>91</v>
      </c>
      <c r="L4" s="20"/>
      <c r="M4" s="11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12" t="s">
        <v>16</v>
      </c>
      <c r="L6" s="20"/>
    </row>
    <row r="7" spans="2:12" s="1" customFormat="1" ht="16.5" customHeight="1" hidden="1">
      <c r="B7" s="20"/>
      <c r="E7" s="298" t="str">
        <f>'Rekapitulace stavby'!K6</f>
        <v>Navýšení kapacity MŚ 17.listopadu v Kopřivnici (3)</v>
      </c>
      <c r="F7" s="299"/>
      <c r="G7" s="299"/>
      <c r="H7" s="299"/>
      <c r="L7" s="20"/>
    </row>
    <row r="8" spans="1:31" s="2" customFormat="1" ht="12" customHeight="1" hidden="1">
      <c r="A8" s="34"/>
      <c r="B8" s="39"/>
      <c r="C8" s="34"/>
      <c r="D8" s="112" t="s">
        <v>92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 hidden="1">
      <c r="A9" s="34"/>
      <c r="B9" s="39"/>
      <c r="C9" s="34"/>
      <c r="D9" s="34"/>
      <c r="E9" s="300" t="s">
        <v>1052</v>
      </c>
      <c r="F9" s="301"/>
      <c r="G9" s="301"/>
      <c r="H9" s="301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 hidden="1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 hidden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 hidden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7. 3. 2023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 hidden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 hidden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 hidden="1">
      <c r="A15" s="34"/>
      <c r="B15" s="39"/>
      <c r="C15" s="34"/>
      <c r="D15" s="34"/>
      <c r="E15" s="113" t="str">
        <f>IF('Rekapitulace stavby'!E11="","",'Rekapitulace stavby'!E11)</f>
        <v xml:space="preserve"> </v>
      </c>
      <c r="F15" s="34"/>
      <c r="G15" s="34"/>
      <c r="H15" s="34"/>
      <c r="I15" s="112" t="s">
        <v>26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 hidden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 hidden="1">
      <c r="A17" s="34"/>
      <c r="B17" s="39"/>
      <c r="C17" s="34"/>
      <c r="D17" s="112" t="s">
        <v>27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 hidden="1">
      <c r="A18" s="34"/>
      <c r="B18" s="39"/>
      <c r="C18" s="34"/>
      <c r="D18" s="34"/>
      <c r="E18" s="302" t="str">
        <f>'Rekapitulace stavby'!E14</f>
        <v>Vyplň údaj</v>
      </c>
      <c r="F18" s="303"/>
      <c r="G18" s="303"/>
      <c r="H18" s="303"/>
      <c r="I18" s="112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 hidden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 hidden="1">
      <c r="A20" s="34"/>
      <c r="B20" s="39"/>
      <c r="C20" s="34"/>
      <c r="D20" s="112" t="s">
        <v>29</v>
      </c>
      <c r="E20" s="34"/>
      <c r="F20" s="34"/>
      <c r="G20" s="34"/>
      <c r="H20" s="34"/>
      <c r="I20" s="112" t="s">
        <v>25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 hidden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26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 hidden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 hidden="1">
      <c r="A23" s="34"/>
      <c r="B23" s="39"/>
      <c r="C23" s="34"/>
      <c r="D23" s="112" t="s">
        <v>31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 hidden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26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 hidden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 hidden="1">
      <c r="A26" s="34"/>
      <c r="B26" s="39"/>
      <c r="C26" s="34"/>
      <c r="D26" s="112" t="s">
        <v>32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 hidden="1">
      <c r="A27" s="115"/>
      <c r="B27" s="116"/>
      <c r="C27" s="115"/>
      <c r="D27" s="115"/>
      <c r="E27" s="304" t="s">
        <v>1</v>
      </c>
      <c r="F27" s="304"/>
      <c r="G27" s="304"/>
      <c r="H27" s="304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 hidden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 hidden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 hidden="1">
      <c r="A30" s="34"/>
      <c r="B30" s="39"/>
      <c r="C30" s="34"/>
      <c r="D30" s="119" t="s">
        <v>33</v>
      </c>
      <c r="E30" s="34"/>
      <c r="F30" s="34"/>
      <c r="G30" s="34"/>
      <c r="H30" s="34"/>
      <c r="I30" s="34"/>
      <c r="J30" s="120">
        <f>ROUND(J130,2)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 hidden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 hidden="1">
      <c r="A32" s="34"/>
      <c r="B32" s="39"/>
      <c r="C32" s="34"/>
      <c r="D32" s="34"/>
      <c r="E32" s="34"/>
      <c r="F32" s="121" t="s">
        <v>35</v>
      </c>
      <c r="G32" s="34"/>
      <c r="H32" s="34"/>
      <c r="I32" s="121" t="s">
        <v>34</v>
      </c>
      <c r="J32" s="121" t="s">
        <v>36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122" t="s">
        <v>37</v>
      </c>
      <c r="E33" s="112" t="s">
        <v>38</v>
      </c>
      <c r="F33" s="123">
        <f>ROUND((SUM(BE130:BE368)),2)</f>
        <v>0</v>
      </c>
      <c r="G33" s="34"/>
      <c r="H33" s="34"/>
      <c r="I33" s="124">
        <v>0.21</v>
      </c>
      <c r="J33" s="123">
        <f>ROUND(((SUM(BE130:BE368))*I33),2)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12" t="s">
        <v>39</v>
      </c>
      <c r="F34" s="123">
        <f>ROUND((SUM(BF130:BF368)),2)</f>
        <v>0</v>
      </c>
      <c r="G34" s="34"/>
      <c r="H34" s="34"/>
      <c r="I34" s="124">
        <v>0.15</v>
      </c>
      <c r="J34" s="123">
        <f>ROUND(((SUM(BF130:BF368))*I34),2)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40</v>
      </c>
      <c r="F35" s="123">
        <f>ROUND((SUM(BG130:BG368)),2)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41</v>
      </c>
      <c r="F36" s="123">
        <f>ROUND((SUM(BH130:BH368)),2)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42</v>
      </c>
      <c r="F37" s="123">
        <f>ROUND((SUM(BI130:BI368)),2)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 hidden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 hidden="1">
      <c r="A39" s="34"/>
      <c r="B39" s="39"/>
      <c r="C39" s="125"/>
      <c r="D39" s="126" t="s">
        <v>43</v>
      </c>
      <c r="E39" s="127"/>
      <c r="F39" s="127"/>
      <c r="G39" s="128" t="s">
        <v>44</v>
      </c>
      <c r="H39" s="129" t="s">
        <v>45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 hidden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 hidden="1">
      <c r="B41" s="20"/>
      <c r="L41" s="20"/>
    </row>
    <row r="42" spans="2:12" s="1" customFormat="1" ht="14.45" customHeight="1" hidden="1">
      <c r="B42" s="20"/>
      <c r="L42" s="20"/>
    </row>
    <row r="43" spans="2:12" s="1" customFormat="1" ht="14.45" customHeight="1" hidden="1">
      <c r="B43" s="20"/>
      <c r="L43" s="20"/>
    </row>
    <row r="44" spans="2:12" s="1" customFormat="1" ht="14.45" customHeight="1" hidden="1">
      <c r="B44" s="20"/>
      <c r="L44" s="20"/>
    </row>
    <row r="45" spans="2:12" s="1" customFormat="1" ht="14.45" customHeight="1" hidden="1">
      <c r="B45" s="20"/>
      <c r="L45" s="20"/>
    </row>
    <row r="46" spans="2:12" s="1" customFormat="1" ht="14.45" customHeight="1" hidden="1">
      <c r="B46" s="20"/>
      <c r="L46" s="20"/>
    </row>
    <row r="47" spans="2:12" s="1" customFormat="1" ht="14.45" customHeight="1" hidden="1">
      <c r="B47" s="20"/>
      <c r="L47" s="20"/>
    </row>
    <row r="48" spans="2:12" s="1" customFormat="1" ht="14.45" customHeight="1" hidden="1">
      <c r="B48" s="20"/>
      <c r="L48" s="20"/>
    </row>
    <row r="49" spans="2:12" s="1" customFormat="1" ht="14.45" customHeight="1" hidden="1">
      <c r="B49" s="20"/>
      <c r="L49" s="20"/>
    </row>
    <row r="50" spans="2:12" s="2" customFormat="1" ht="14.45" customHeight="1" hidden="1">
      <c r="B50" s="51"/>
      <c r="D50" s="132" t="s">
        <v>46</v>
      </c>
      <c r="E50" s="133"/>
      <c r="F50" s="133"/>
      <c r="G50" s="132" t="s">
        <v>47</v>
      </c>
      <c r="H50" s="133"/>
      <c r="I50" s="133"/>
      <c r="J50" s="133"/>
      <c r="K50" s="133"/>
      <c r="L50" s="51"/>
    </row>
    <row r="51" spans="2:12" ht="11.25" hidden="1">
      <c r="B51" s="20"/>
      <c r="L51" s="20"/>
    </row>
    <row r="52" spans="2:12" ht="11.25" hidden="1">
      <c r="B52" s="20"/>
      <c r="L52" s="20"/>
    </row>
    <row r="53" spans="2:12" ht="11.25" hidden="1">
      <c r="B53" s="20"/>
      <c r="L53" s="20"/>
    </row>
    <row r="54" spans="2:12" ht="11.25" hidden="1">
      <c r="B54" s="20"/>
      <c r="L54" s="20"/>
    </row>
    <row r="55" spans="2:12" ht="11.25" hidden="1">
      <c r="B55" s="20"/>
      <c r="L55" s="20"/>
    </row>
    <row r="56" spans="2:12" ht="11.25" hidden="1">
      <c r="B56" s="20"/>
      <c r="L56" s="20"/>
    </row>
    <row r="57" spans="2:12" ht="11.25" hidden="1">
      <c r="B57" s="20"/>
      <c r="L57" s="20"/>
    </row>
    <row r="58" spans="2:12" ht="11.25" hidden="1">
      <c r="B58" s="20"/>
      <c r="L58" s="20"/>
    </row>
    <row r="59" spans="2:12" ht="11.25" hidden="1">
      <c r="B59" s="20"/>
      <c r="L59" s="20"/>
    </row>
    <row r="60" spans="2:12" ht="11.25" hidden="1">
      <c r="B60" s="20"/>
      <c r="L60" s="20"/>
    </row>
    <row r="61" spans="1:31" s="2" customFormat="1" ht="12.75" hidden="1">
      <c r="A61" s="34"/>
      <c r="B61" s="39"/>
      <c r="C61" s="34"/>
      <c r="D61" s="134" t="s">
        <v>48</v>
      </c>
      <c r="E61" s="135"/>
      <c r="F61" s="136" t="s">
        <v>49</v>
      </c>
      <c r="G61" s="134" t="s">
        <v>48</v>
      </c>
      <c r="H61" s="135"/>
      <c r="I61" s="135"/>
      <c r="J61" s="137" t="s">
        <v>49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 hidden="1">
      <c r="B62" s="20"/>
      <c r="L62" s="20"/>
    </row>
    <row r="63" spans="2:12" ht="11.25" hidden="1">
      <c r="B63" s="20"/>
      <c r="L63" s="20"/>
    </row>
    <row r="64" spans="2:12" ht="11.25" hidden="1">
      <c r="B64" s="20"/>
      <c r="L64" s="20"/>
    </row>
    <row r="65" spans="1:31" s="2" customFormat="1" ht="12.75" hidden="1">
      <c r="A65" s="34"/>
      <c r="B65" s="39"/>
      <c r="C65" s="34"/>
      <c r="D65" s="132" t="s">
        <v>50</v>
      </c>
      <c r="E65" s="138"/>
      <c r="F65" s="138"/>
      <c r="G65" s="132" t="s">
        <v>51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 hidden="1">
      <c r="B66" s="20"/>
      <c r="L66" s="20"/>
    </row>
    <row r="67" spans="2:12" ht="11.25" hidden="1">
      <c r="B67" s="20"/>
      <c r="L67" s="20"/>
    </row>
    <row r="68" spans="2:12" ht="11.25" hidden="1">
      <c r="B68" s="20"/>
      <c r="L68" s="20"/>
    </row>
    <row r="69" spans="2:12" ht="11.25" hidden="1">
      <c r="B69" s="20"/>
      <c r="L69" s="20"/>
    </row>
    <row r="70" spans="2:12" ht="11.25" hidden="1">
      <c r="B70" s="20"/>
      <c r="L70" s="20"/>
    </row>
    <row r="71" spans="2:12" ht="11.25" hidden="1">
      <c r="B71" s="20"/>
      <c r="L71" s="20"/>
    </row>
    <row r="72" spans="2:12" ht="11.25" hidden="1">
      <c r="B72" s="20"/>
      <c r="L72" s="20"/>
    </row>
    <row r="73" spans="2:12" ht="11.25" hidden="1">
      <c r="B73" s="20"/>
      <c r="L73" s="20"/>
    </row>
    <row r="74" spans="2:12" ht="11.25" hidden="1">
      <c r="B74" s="20"/>
      <c r="L74" s="20"/>
    </row>
    <row r="75" spans="2:12" ht="11.25" hidden="1">
      <c r="B75" s="20"/>
      <c r="L75" s="20"/>
    </row>
    <row r="76" spans="1:31" s="2" customFormat="1" ht="12.75" hidden="1">
      <c r="A76" s="34"/>
      <c r="B76" s="39"/>
      <c r="C76" s="34"/>
      <c r="D76" s="134" t="s">
        <v>48</v>
      </c>
      <c r="E76" s="135"/>
      <c r="F76" s="136" t="s">
        <v>49</v>
      </c>
      <c r="G76" s="134" t="s">
        <v>48</v>
      </c>
      <c r="H76" s="135"/>
      <c r="I76" s="135"/>
      <c r="J76" s="137" t="s">
        <v>49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 hidden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ht="11.25" hidden="1"/>
    <row r="79" ht="11.25" hidden="1"/>
    <row r="80" ht="11.25" hidden="1"/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94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5" t="str">
        <f>E7</f>
        <v>Navýšení kapacity MŚ 17.listopadu v Kopřivnici (3)</v>
      </c>
      <c r="F85" s="306"/>
      <c r="G85" s="306"/>
      <c r="H85" s="306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92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57" t="str">
        <f>E9</f>
        <v>2 - Zdravotechnika</v>
      </c>
      <c r="F87" s="307"/>
      <c r="G87" s="307"/>
      <c r="H87" s="307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7. 3. 2023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95</v>
      </c>
      <c r="D94" s="144"/>
      <c r="E94" s="144"/>
      <c r="F94" s="144"/>
      <c r="G94" s="144"/>
      <c r="H94" s="144"/>
      <c r="I94" s="144"/>
      <c r="J94" s="145" t="s">
        <v>96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97</v>
      </c>
      <c r="D96" s="36"/>
      <c r="E96" s="36"/>
      <c r="F96" s="36"/>
      <c r="G96" s="36"/>
      <c r="H96" s="36"/>
      <c r="I96" s="36"/>
      <c r="J96" s="84">
        <f>J130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98</v>
      </c>
    </row>
    <row r="97" spans="2:12" s="9" customFormat="1" ht="24.95" customHeight="1">
      <c r="B97" s="147"/>
      <c r="C97" s="148"/>
      <c r="D97" s="149" t="s">
        <v>99</v>
      </c>
      <c r="E97" s="150"/>
      <c r="F97" s="150"/>
      <c r="G97" s="150"/>
      <c r="H97" s="150"/>
      <c r="I97" s="150"/>
      <c r="J97" s="151">
        <f>J131</f>
        <v>0</v>
      </c>
      <c r="K97" s="148"/>
      <c r="L97" s="152"/>
    </row>
    <row r="98" spans="2:12" s="10" customFormat="1" ht="19.9" customHeight="1">
      <c r="B98" s="153"/>
      <c r="C98" s="154"/>
      <c r="D98" s="155" t="s">
        <v>1053</v>
      </c>
      <c r="E98" s="156"/>
      <c r="F98" s="156"/>
      <c r="G98" s="156"/>
      <c r="H98" s="156"/>
      <c r="I98" s="156"/>
      <c r="J98" s="157">
        <f>J132</f>
        <v>0</v>
      </c>
      <c r="K98" s="154"/>
      <c r="L98" s="158"/>
    </row>
    <row r="99" spans="2:12" s="10" customFormat="1" ht="19.9" customHeight="1">
      <c r="B99" s="153"/>
      <c r="C99" s="154"/>
      <c r="D99" s="155" t="s">
        <v>100</v>
      </c>
      <c r="E99" s="156"/>
      <c r="F99" s="156"/>
      <c r="G99" s="156"/>
      <c r="H99" s="156"/>
      <c r="I99" s="156"/>
      <c r="J99" s="157">
        <f>J158</f>
        <v>0</v>
      </c>
      <c r="K99" s="154"/>
      <c r="L99" s="158"/>
    </row>
    <row r="100" spans="2:12" s="10" customFormat="1" ht="19.9" customHeight="1">
      <c r="B100" s="153"/>
      <c r="C100" s="154"/>
      <c r="D100" s="155" t="s">
        <v>101</v>
      </c>
      <c r="E100" s="156"/>
      <c r="F100" s="156"/>
      <c r="G100" s="156"/>
      <c r="H100" s="156"/>
      <c r="I100" s="156"/>
      <c r="J100" s="157">
        <f>J163</f>
        <v>0</v>
      </c>
      <c r="K100" s="154"/>
      <c r="L100" s="158"/>
    </row>
    <row r="101" spans="2:12" s="10" customFormat="1" ht="19.9" customHeight="1">
      <c r="B101" s="153"/>
      <c r="C101" s="154"/>
      <c r="D101" s="155" t="s">
        <v>102</v>
      </c>
      <c r="E101" s="156"/>
      <c r="F101" s="156"/>
      <c r="G101" s="156"/>
      <c r="H101" s="156"/>
      <c r="I101" s="156"/>
      <c r="J101" s="157">
        <f>J181</f>
        <v>0</v>
      </c>
      <c r="K101" s="154"/>
      <c r="L101" s="158"/>
    </row>
    <row r="102" spans="2:12" s="10" customFormat="1" ht="19.9" customHeight="1">
      <c r="B102" s="153"/>
      <c r="C102" s="154"/>
      <c r="D102" s="155" t="s">
        <v>103</v>
      </c>
      <c r="E102" s="156"/>
      <c r="F102" s="156"/>
      <c r="G102" s="156"/>
      <c r="H102" s="156"/>
      <c r="I102" s="156"/>
      <c r="J102" s="157">
        <f>J208</f>
        <v>0</v>
      </c>
      <c r="K102" s="154"/>
      <c r="L102" s="158"/>
    </row>
    <row r="103" spans="2:12" s="10" customFormat="1" ht="19.9" customHeight="1">
      <c r="B103" s="153"/>
      <c r="C103" s="154"/>
      <c r="D103" s="155" t="s">
        <v>104</v>
      </c>
      <c r="E103" s="156"/>
      <c r="F103" s="156"/>
      <c r="G103" s="156"/>
      <c r="H103" s="156"/>
      <c r="I103" s="156"/>
      <c r="J103" s="157">
        <f>J221</f>
        <v>0</v>
      </c>
      <c r="K103" s="154"/>
      <c r="L103" s="158"/>
    </row>
    <row r="104" spans="2:12" s="9" customFormat="1" ht="24.95" customHeight="1">
      <c r="B104" s="147"/>
      <c r="C104" s="148"/>
      <c r="D104" s="149" t="s">
        <v>105</v>
      </c>
      <c r="E104" s="150"/>
      <c r="F104" s="150"/>
      <c r="G104" s="150"/>
      <c r="H104" s="150"/>
      <c r="I104" s="150"/>
      <c r="J104" s="151">
        <f>J224</f>
        <v>0</v>
      </c>
      <c r="K104" s="148"/>
      <c r="L104" s="152"/>
    </row>
    <row r="105" spans="2:12" s="10" customFormat="1" ht="19.9" customHeight="1">
      <c r="B105" s="153"/>
      <c r="C105" s="154"/>
      <c r="D105" s="155" t="s">
        <v>1054</v>
      </c>
      <c r="E105" s="156"/>
      <c r="F105" s="156"/>
      <c r="G105" s="156"/>
      <c r="H105" s="156"/>
      <c r="I105" s="156"/>
      <c r="J105" s="157">
        <f>J225</f>
        <v>0</v>
      </c>
      <c r="K105" s="154"/>
      <c r="L105" s="158"/>
    </row>
    <row r="106" spans="2:12" s="10" customFormat="1" ht="19.9" customHeight="1">
      <c r="B106" s="153"/>
      <c r="C106" s="154"/>
      <c r="D106" s="155" t="s">
        <v>1055</v>
      </c>
      <c r="E106" s="156"/>
      <c r="F106" s="156"/>
      <c r="G106" s="156"/>
      <c r="H106" s="156"/>
      <c r="I106" s="156"/>
      <c r="J106" s="157">
        <f>J232</f>
        <v>0</v>
      </c>
      <c r="K106" s="154"/>
      <c r="L106" s="158"/>
    </row>
    <row r="107" spans="2:12" s="10" customFormat="1" ht="19.9" customHeight="1">
      <c r="B107" s="153"/>
      <c r="C107" s="154"/>
      <c r="D107" s="155" t="s">
        <v>1056</v>
      </c>
      <c r="E107" s="156"/>
      <c r="F107" s="156"/>
      <c r="G107" s="156"/>
      <c r="H107" s="156"/>
      <c r="I107" s="156"/>
      <c r="J107" s="157">
        <f>J279</f>
        <v>0</v>
      </c>
      <c r="K107" s="154"/>
      <c r="L107" s="158"/>
    </row>
    <row r="108" spans="2:12" s="10" customFormat="1" ht="19.9" customHeight="1">
      <c r="B108" s="153"/>
      <c r="C108" s="154"/>
      <c r="D108" s="155" t="s">
        <v>1057</v>
      </c>
      <c r="E108" s="156"/>
      <c r="F108" s="156"/>
      <c r="G108" s="156"/>
      <c r="H108" s="156"/>
      <c r="I108" s="156"/>
      <c r="J108" s="157">
        <f>J310</f>
        <v>0</v>
      </c>
      <c r="K108" s="154"/>
      <c r="L108" s="158"/>
    </row>
    <row r="109" spans="2:12" s="10" customFormat="1" ht="19.9" customHeight="1">
      <c r="B109" s="153"/>
      <c r="C109" s="154"/>
      <c r="D109" s="155" t="s">
        <v>1058</v>
      </c>
      <c r="E109" s="156"/>
      <c r="F109" s="156"/>
      <c r="G109" s="156"/>
      <c r="H109" s="156"/>
      <c r="I109" s="156"/>
      <c r="J109" s="157">
        <f>J360</f>
        <v>0</v>
      </c>
      <c r="K109" s="154"/>
      <c r="L109" s="158"/>
    </row>
    <row r="110" spans="2:12" s="10" customFormat="1" ht="19.9" customHeight="1">
      <c r="B110" s="153"/>
      <c r="C110" s="154"/>
      <c r="D110" s="155" t="s">
        <v>1059</v>
      </c>
      <c r="E110" s="156"/>
      <c r="F110" s="156"/>
      <c r="G110" s="156"/>
      <c r="H110" s="156"/>
      <c r="I110" s="156"/>
      <c r="J110" s="157">
        <f>J365</f>
        <v>0</v>
      </c>
      <c r="K110" s="154"/>
      <c r="L110" s="158"/>
    </row>
    <row r="111" spans="1:31" s="2" customFormat="1" ht="21.75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54"/>
      <c r="C112" s="55"/>
      <c r="D112" s="55"/>
      <c r="E112" s="55"/>
      <c r="F112" s="55"/>
      <c r="G112" s="55"/>
      <c r="H112" s="55"/>
      <c r="I112" s="55"/>
      <c r="J112" s="55"/>
      <c r="K112" s="55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6" spans="1:31" s="2" customFormat="1" ht="6.95" customHeight="1">
      <c r="A116" s="34"/>
      <c r="B116" s="56"/>
      <c r="C116" s="57"/>
      <c r="D116" s="57"/>
      <c r="E116" s="57"/>
      <c r="F116" s="57"/>
      <c r="G116" s="57"/>
      <c r="H116" s="57"/>
      <c r="I116" s="57"/>
      <c r="J116" s="57"/>
      <c r="K116" s="57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24.95" customHeight="1">
      <c r="A117" s="34"/>
      <c r="B117" s="35"/>
      <c r="C117" s="23" t="s">
        <v>118</v>
      </c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16</v>
      </c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6.5" customHeight="1">
      <c r="A120" s="34"/>
      <c r="B120" s="35"/>
      <c r="C120" s="36"/>
      <c r="D120" s="36"/>
      <c r="E120" s="305" t="str">
        <f>E7</f>
        <v>Navýšení kapacity MŚ 17.listopadu v Kopřivnici (3)</v>
      </c>
      <c r="F120" s="306"/>
      <c r="G120" s="306"/>
      <c r="H120" s="30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2" customHeight="1">
      <c r="A121" s="34"/>
      <c r="B121" s="35"/>
      <c r="C121" s="29" t="s">
        <v>92</v>
      </c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6.5" customHeight="1">
      <c r="A122" s="34"/>
      <c r="B122" s="35"/>
      <c r="C122" s="36"/>
      <c r="D122" s="36"/>
      <c r="E122" s="257" t="str">
        <f>E9</f>
        <v>2 - Zdravotechnika</v>
      </c>
      <c r="F122" s="307"/>
      <c r="G122" s="307"/>
      <c r="H122" s="307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2" customHeight="1">
      <c r="A124" s="34"/>
      <c r="B124" s="35"/>
      <c r="C124" s="29" t="s">
        <v>20</v>
      </c>
      <c r="D124" s="36"/>
      <c r="E124" s="36"/>
      <c r="F124" s="27" t="str">
        <f>F12</f>
        <v xml:space="preserve"> </v>
      </c>
      <c r="G124" s="36"/>
      <c r="H124" s="36"/>
      <c r="I124" s="29" t="s">
        <v>22</v>
      </c>
      <c r="J124" s="66" t="str">
        <f>IF(J12="","",J12)</f>
        <v>7. 3. 2023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6.95" customHeight="1">
      <c r="A125" s="34"/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5.2" customHeight="1">
      <c r="A126" s="34"/>
      <c r="B126" s="35"/>
      <c r="C126" s="29" t="s">
        <v>24</v>
      </c>
      <c r="D126" s="36"/>
      <c r="E126" s="36"/>
      <c r="F126" s="27" t="str">
        <f>E15</f>
        <v xml:space="preserve"> </v>
      </c>
      <c r="G126" s="36"/>
      <c r="H126" s="36"/>
      <c r="I126" s="29" t="s">
        <v>29</v>
      </c>
      <c r="J126" s="32" t="str">
        <f>E21</f>
        <v xml:space="preserve"> </v>
      </c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5.2" customHeight="1">
      <c r="A127" s="34"/>
      <c r="B127" s="35"/>
      <c r="C127" s="29" t="s">
        <v>27</v>
      </c>
      <c r="D127" s="36"/>
      <c r="E127" s="36"/>
      <c r="F127" s="27" t="str">
        <f>IF(E18="","",E18)</f>
        <v>Vyplň údaj</v>
      </c>
      <c r="G127" s="36"/>
      <c r="H127" s="36"/>
      <c r="I127" s="29" t="s">
        <v>31</v>
      </c>
      <c r="J127" s="32" t="str">
        <f>E24</f>
        <v xml:space="preserve"> </v>
      </c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0.35" customHeight="1">
      <c r="A128" s="34"/>
      <c r="B128" s="35"/>
      <c r="C128" s="36"/>
      <c r="D128" s="36"/>
      <c r="E128" s="36"/>
      <c r="F128" s="36"/>
      <c r="G128" s="36"/>
      <c r="H128" s="36"/>
      <c r="I128" s="36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11" customFormat="1" ht="29.25" customHeight="1">
      <c r="A129" s="159"/>
      <c r="B129" s="160"/>
      <c r="C129" s="161" t="s">
        <v>119</v>
      </c>
      <c r="D129" s="162" t="s">
        <v>58</v>
      </c>
      <c r="E129" s="162" t="s">
        <v>54</v>
      </c>
      <c r="F129" s="162" t="s">
        <v>55</v>
      </c>
      <c r="G129" s="162" t="s">
        <v>120</v>
      </c>
      <c r="H129" s="162" t="s">
        <v>121</v>
      </c>
      <c r="I129" s="162" t="s">
        <v>122</v>
      </c>
      <c r="J129" s="162" t="s">
        <v>96</v>
      </c>
      <c r="K129" s="163" t="s">
        <v>123</v>
      </c>
      <c r="L129" s="164"/>
      <c r="M129" s="75" t="s">
        <v>1</v>
      </c>
      <c r="N129" s="76" t="s">
        <v>37</v>
      </c>
      <c r="O129" s="76" t="s">
        <v>124</v>
      </c>
      <c r="P129" s="76" t="s">
        <v>125</v>
      </c>
      <c r="Q129" s="76" t="s">
        <v>126</v>
      </c>
      <c r="R129" s="76" t="s">
        <v>127</v>
      </c>
      <c r="S129" s="76" t="s">
        <v>128</v>
      </c>
      <c r="T129" s="77" t="s">
        <v>129</v>
      </c>
      <c r="U129" s="159"/>
      <c r="V129" s="159"/>
      <c r="W129" s="159"/>
      <c r="X129" s="159"/>
      <c r="Y129" s="159"/>
      <c r="Z129" s="159"/>
      <c r="AA129" s="159"/>
      <c r="AB129" s="159"/>
      <c r="AC129" s="159"/>
      <c r="AD129" s="159"/>
      <c r="AE129" s="159"/>
    </row>
    <row r="130" spans="1:63" s="2" customFormat="1" ht="22.9" customHeight="1">
      <c r="A130" s="34"/>
      <c r="B130" s="35"/>
      <c r="C130" s="82" t="s">
        <v>130</v>
      </c>
      <c r="D130" s="36"/>
      <c r="E130" s="36"/>
      <c r="F130" s="36"/>
      <c r="G130" s="36"/>
      <c r="H130" s="36"/>
      <c r="I130" s="36"/>
      <c r="J130" s="165">
        <f>BK130</f>
        <v>0</v>
      </c>
      <c r="K130" s="36"/>
      <c r="L130" s="39"/>
      <c r="M130" s="78"/>
      <c r="N130" s="166"/>
      <c r="O130" s="79"/>
      <c r="P130" s="167">
        <f>P131+P224</f>
        <v>0</v>
      </c>
      <c r="Q130" s="79"/>
      <c r="R130" s="167">
        <f>R131+R224</f>
        <v>0</v>
      </c>
      <c r="S130" s="79"/>
      <c r="T130" s="168">
        <f>T131+T224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72</v>
      </c>
      <c r="AU130" s="17" t="s">
        <v>98</v>
      </c>
      <c r="BK130" s="169">
        <f>BK131+BK224</f>
        <v>0</v>
      </c>
    </row>
    <row r="131" spans="2:63" s="12" customFormat="1" ht="25.9" customHeight="1">
      <c r="B131" s="170"/>
      <c r="C131" s="171"/>
      <c r="D131" s="172" t="s">
        <v>72</v>
      </c>
      <c r="E131" s="173" t="s">
        <v>131</v>
      </c>
      <c r="F131" s="173" t="s">
        <v>132</v>
      </c>
      <c r="G131" s="171"/>
      <c r="H131" s="171"/>
      <c r="I131" s="174"/>
      <c r="J131" s="175">
        <f>BK131</f>
        <v>0</v>
      </c>
      <c r="K131" s="171"/>
      <c r="L131" s="176"/>
      <c r="M131" s="177"/>
      <c r="N131" s="178"/>
      <c r="O131" s="178"/>
      <c r="P131" s="179">
        <f>P132+P158+P163+P181+P208+P221</f>
        <v>0</v>
      </c>
      <c r="Q131" s="178"/>
      <c r="R131" s="179">
        <f>R132+R158+R163+R181+R208+R221</f>
        <v>0</v>
      </c>
      <c r="S131" s="178"/>
      <c r="T131" s="180">
        <f>T132+T158+T163+T181+T208+T221</f>
        <v>0</v>
      </c>
      <c r="AR131" s="181" t="s">
        <v>78</v>
      </c>
      <c r="AT131" s="182" t="s">
        <v>72</v>
      </c>
      <c r="AU131" s="182" t="s">
        <v>73</v>
      </c>
      <c r="AY131" s="181" t="s">
        <v>133</v>
      </c>
      <c r="BK131" s="183">
        <f>BK132+BK158+BK163+BK181+BK208+BK221</f>
        <v>0</v>
      </c>
    </row>
    <row r="132" spans="2:63" s="12" customFormat="1" ht="22.9" customHeight="1">
      <c r="B132" s="170"/>
      <c r="C132" s="171"/>
      <c r="D132" s="172" t="s">
        <v>72</v>
      </c>
      <c r="E132" s="184" t="s">
        <v>78</v>
      </c>
      <c r="F132" s="184" t="s">
        <v>1060</v>
      </c>
      <c r="G132" s="171"/>
      <c r="H132" s="171"/>
      <c r="I132" s="174"/>
      <c r="J132" s="185">
        <f>BK132</f>
        <v>0</v>
      </c>
      <c r="K132" s="171"/>
      <c r="L132" s="176"/>
      <c r="M132" s="177"/>
      <c r="N132" s="178"/>
      <c r="O132" s="178"/>
      <c r="P132" s="179">
        <f>SUM(P133:P157)</f>
        <v>0</v>
      </c>
      <c r="Q132" s="178"/>
      <c r="R132" s="179">
        <f>SUM(R133:R157)</f>
        <v>0</v>
      </c>
      <c r="S132" s="178"/>
      <c r="T132" s="180">
        <f>SUM(T133:T157)</f>
        <v>0</v>
      </c>
      <c r="AR132" s="181" t="s">
        <v>78</v>
      </c>
      <c r="AT132" s="182" t="s">
        <v>72</v>
      </c>
      <c r="AU132" s="182" t="s">
        <v>78</v>
      </c>
      <c r="AY132" s="181" t="s">
        <v>133</v>
      </c>
      <c r="BK132" s="183">
        <f>SUM(BK133:BK157)</f>
        <v>0</v>
      </c>
    </row>
    <row r="133" spans="1:65" s="2" customFormat="1" ht="44.25" customHeight="1">
      <c r="A133" s="34"/>
      <c r="B133" s="35"/>
      <c r="C133" s="186" t="s">
        <v>78</v>
      </c>
      <c r="D133" s="186" t="s">
        <v>135</v>
      </c>
      <c r="E133" s="187" t="s">
        <v>1061</v>
      </c>
      <c r="F133" s="188" t="s">
        <v>1062</v>
      </c>
      <c r="G133" s="189" t="s">
        <v>154</v>
      </c>
      <c r="H133" s="190">
        <v>0.756</v>
      </c>
      <c r="I133" s="191"/>
      <c r="J133" s="192">
        <f>ROUND(I133*H133,2)</f>
        <v>0</v>
      </c>
      <c r="K133" s="188" t="s">
        <v>139</v>
      </c>
      <c r="L133" s="39"/>
      <c r="M133" s="193" t="s">
        <v>1</v>
      </c>
      <c r="N133" s="194" t="s">
        <v>38</v>
      </c>
      <c r="O133" s="71"/>
      <c r="P133" s="195">
        <f>O133*H133</f>
        <v>0</v>
      </c>
      <c r="Q133" s="195">
        <v>0</v>
      </c>
      <c r="R133" s="195">
        <f>Q133*H133</f>
        <v>0</v>
      </c>
      <c r="S133" s="195">
        <v>0</v>
      </c>
      <c r="T133" s="196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7" t="s">
        <v>88</v>
      </c>
      <c r="AT133" s="197" t="s">
        <v>135</v>
      </c>
      <c r="AU133" s="197" t="s">
        <v>82</v>
      </c>
      <c r="AY133" s="17" t="s">
        <v>133</v>
      </c>
      <c r="BE133" s="198">
        <f>IF(N133="základní",J133,0)</f>
        <v>0</v>
      </c>
      <c r="BF133" s="198">
        <f>IF(N133="snížená",J133,0)</f>
        <v>0</v>
      </c>
      <c r="BG133" s="198">
        <f>IF(N133="zákl. přenesená",J133,0)</f>
        <v>0</v>
      </c>
      <c r="BH133" s="198">
        <f>IF(N133="sníž. přenesená",J133,0)</f>
        <v>0</v>
      </c>
      <c r="BI133" s="198">
        <f>IF(N133="nulová",J133,0)</f>
        <v>0</v>
      </c>
      <c r="BJ133" s="17" t="s">
        <v>78</v>
      </c>
      <c r="BK133" s="198">
        <f>ROUND(I133*H133,2)</f>
        <v>0</v>
      </c>
      <c r="BL133" s="17" t="s">
        <v>88</v>
      </c>
      <c r="BM133" s="197" t="s">
        <v>82</v>
      </c>
    </row>
    <row r="134" spans="1:47" s="2" customFormat="1" ht="11.25">
      <c r="A134" s="34"/>
      <c r="B134" s="35"/>
      <c r="C134" s="36"/>
      <c r="D134" s="199" t="s">
        <v>140</v>
      </c>
      <c r="E134" s="36"/>
      <c r="F134" s="200" t="s">
        <v>1063</v>
      </c>
      <c r="G134" s="36"/>
      <c r="H134" s="36"/>
      <c r="I134" s="201"/>
      <c r="J134" s="36"/>
      <c r="K134" s="36"/>
      <c r="L134" s="39"/>
      <c r="M134" s="202"/>
      <c r="N134" s="203"/>
      <c r="O134" s="71"/>
      <c r="P134" s="71"/>
      <c r="Q134" s="71"/>
      <c r="R134" s="71"/>
      <c r="S134" s="71"/>
      <c r="T134" s="72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140</v>
      </c>
      <c r="AU134" s="17" t="s">
        <v>82</v>
      </c>
    </row>
    <row r="135" spans="2:51" s="14" customFormat="1" ht="11.25">
      <c r="B135" s="215"/>
      <c r="C135" s="216"/>
      <c r="D135" s="206" t="s">
        <v>142</v>
      </c>
      <c r="E135" s="217" t="s">
        <v>1</v>
      </c>
      <c r="F135" s="218" t="s">
        <v>1064</v>
      </c>
      <c r="G135" s="216"/>
      <c r="H135" s="219">
        <v>0.756</v>
      </c>
      <c r="I135" s="220"/>
      <c r="J135" s="216"/>
      <c r="K135" s="216"/>
      <c r="L135" s="221"/>
      <c r="M135" s="222"/>
      <c r="N135" s="223"/>
      <c r="O135" s="223"/>
      <c r="P135" s="223"/>
      <c r="Q135" s="223"/>
      <c r="R135" s="223"/>
      <c r="S135" s="223"/>
      <c r="T135" s="224"/>
      <c r="AT135" s="225" t="s">
        <v>142</v>
      </c>
      <c r="AU135" s="225" t="s">
        <v>82</v>
      </c>
      <c r="AV135" s="14" t="s">
        <v>82</v>
      </c>
      <c r="AW135" s="14" t="s">
        <v>30</v>
      </c>
      <c r="AX135" s="14" t="s">
        <v>73</v>
      </c>
      <c r="AY135" s="225" t="s">
        <v>133</v>
      </c>
    </row>
    <row r="136" spans="2:51" s="15" customFormat="1" ht="11.25">
      <c r="B136" s="226"/>
      <c r="C136" s="227"/>
      <c r="D136" s="206" t="s">
        <v>142</v>
      </c>
      <c r="E136" s="228" t="s">
        <v>1</v>
      </c>
      <c r="F136" s="229" t="s">
        <v>144</v>
      </c>
      <c r="G136" s="227"/>
      <c r="H136" s="230">
        <v>0.756</v>
      </c>
      <c r="I136" s="231"/>
      <c r="J136" s="227"/>
      <c r="K136" s="227"/>
      <c r="L136" s="232"/>
      <c r="M136" s="233"/>
      <c r="N136" s="234"/>
      <c r="O136" s="234"/>
      <c r="P136" s="234"/>
      <c r="Q136" s="234"/>
      <c r="R136" s="234"/>
      <c r="S136" s="234"/>
      <c r="T136" s="235"/>
      <c r="AT136" s="236" t="s">
        <v>142</v>
      </c>
      <c r="AU136" s="236" t="s">
        <v>82</v>
      </c>
      <c r="AV136" s="15" t="s">
        <v>88</v>
      </c>
      <c r="AW136" s="15" t="s">
        <v>30</v>
      </c>
      <c r="AX136" s="15" t="s">
        <v>78</v>
      </c>
      <c r="AY136" s="236" t="s">
        <v>133</v>
      </c>
    </row>
    <row r="137" spans="1:65" s="2" customFormat="1" ht="55.5" customHeight="1">
      <c r="A137" s="34"/>
      <c r="B137" s="35"/>
      <c r="C137" s="186" t="s">
        <v>82</v>
      </c>
      <c r="D137" s="186" t="s">
        <v>135</v>
      </c>
      <c r="E137" s="187" t="s">
        <v>1065</v>
      </c>
      <c r="F137" s="188" t="s">
        <v>1066</v>
      </c>
      <c r="G137" s="189" t="s">
        <v>154</v>
      </c>
      <c r="H137" s="190">
        <v>0.756</v>
      </c>
      <c r="I137" s="191"/>
      <c r="J137" s="192">
        <f>ROUND(I137*H137,2)</f>
        <v>0</v>
      </c>
      <c r="K137" s="188" t="s">
        <v>139</v>
      </c>
      <c r="L137" s="39"/>
      <c r="M137" s="193" t="s">
        <v>1</v>
      </c>
      <c r="N137" s="194" t="s">
        <v>38</v>
      </c>
      <c r="O137" s="71"/>
      <c r="P137" s="195">
        <f>O137*H137</f>
        <v>0</v>
      </c>
      <c r="Q137" s="195">
        <v>0</v>
      </c>
      <c r="R137" s="195">
        <f>Q137*H137</f>
        <v>0</v>
      </c>
      <c r="S137" s="195">
        <v>0</v>
      </c>
      <c r="T137" s="196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7" t="s">
        <v>88</v>
      </c>
      <c r="AT137" s="197" t="s">
        <v>135</v>
      </c>
      <c r="AU137" s="197" t="s">
        <v>82</v>
      </c>
      <c r="AY137" s="17" t="s">
        <v>133</v>
      </c>
      <c r="BE137" s="198">
        <f>IF(N137="základní",J137,0)</f>
        <v>0</v>
      </c>
      <c r="BF137" s="198">
        <f>IF(N137="snížená",J137,0)</f>
        <v>0</v>
      </c>
      <c r="BG137" s="198">
        <f>IF(N137="zákl. přenesená",J137,0)</f>
        <v>0</v>
      </c>
      <c r="BH137" s="198">
        <f>IF(N137="sníž. přenesená",J137,0)</f>
        <v>0</v>
      </c>
      <c r="BI137" s="198">
        <f>IF(N137="nulová",J137,0)</f>
        <v>0</v>
      </c>
      <c r="BJ137" s="17" t="s">
        <v>78</v>
      </c>
      <c r="BK137" s="198">
        <f>ROUND(I137*H137,2)</f>
        <v>0</v>
      </c>
      <c r="BL137" s="17" t="s">
        <v>88</v>
      </c>
      <c r="BM137" s="197" t="s">
        <v>88</v>
      </c>
    </row>
    <row r="138" spans="1:47" s="2" customFormat="1" ht="11.25">
      <c r="A138" s="34"/>
      <c r="B138" s="35"/>
      <c r="C138" s="36"/>
      <c r="D138" s="199" t="s">
        <v>140</v>
      </c>
      <c r="E138" s="36"/>
      <c r="F138" s="200" t="s">
        <v>1067</v>
      </c>
      <c r="G138" s="36"/>
      <c r="H138" s="36"/>
      <c r="I138" s="201"/>
      <c r="J138" s="36"/>
      <c r="K138" s="36"/>
      <c r="L138" s="39"/>
      <c r="M138" s="202"/>
      <c r="N138" s="203"/>
      <c r="O138" s="71"/>
      <c r="P138" s="71"/>
      <c r="Q138" s="71"/>
      <c r="R138" s="71"/>
      <c r="S138" s="71"/>
      <c r="T138" s="72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140</v>
      </c>
      <c r="AU138" s="17" t="s">
        <v>82</v>
      </c>
    </row>
    <row r="139" spans="1:65" s="2" customFormat="1" ht="62.65" customHeight="1">
      <c r="A139" s="34"/>
      <c r="B139" s="35"/>
      <c r="C139" s="186" t="s">
        <v>85</v>
      </c>
      <c r="D139" s="186" t="s">
        <v>135</v>
      </c>
      <c r="E139" s="187" t="s">
        <v>1068</v>
      </c>
      <c r="F139" s="188" t="s">
        <v>1069</v>
      </c>
      <c r="G139" s="189" t="s">
        <v>154</v>
      </c>
      <c r="H139" s="190">
        <v>3.024</v>
      </c>
      <c r="I139" s="191"/>
      <c r="J139" s="192">
        <f>ROUND(I139*H139,2)</f>
        <v>0</v>
      </c>
      <c r="K139" s="188" t="s">
        <v>139</v>
      </c>
      <c r="L139" s="39"/>
      <c r="M139" s="193" t="s">
        <v>1</v>
      </c>
      <c r="N139" s="194" t="s">
        <v>38</v>
      </c>
      <c r="O139" s="71"/>
      <c r="P139" s="195">
        <f>O139*H139</f>
        <v>0</v>
      </c>
      <c r="Q139" s="195">
        <v>0</v>
      </c>
      <c r="R139" s="195">
        <f>Q139*H139</f>
        <v>0</v>
      </c>
      <c r="S139" s="195">
        <v>0</v>
      </c>
      <c r="T139" s="196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7" t="s">
        <v>88</v>
      </c>
      <c r="AT139" s="197" t="s">
        <v>135</v>
      </c>
      <c r="AU139" s="197" t="s">
        <v>82</v>
      </c>
      <c r="AY139" s="17" t="s">
        <v>133</v>
      </c>
      <c r="BE139" s="198">
        <f>IF(N139="základní",J139,0)</f>
        <v>0</v>
      </c>
      <c r="BF139" s="198">
        <f>IF(N139="snížená",J139,0)</f>
        <v>0</v>
      </c>
      <c r="BG139" s="198">
        <f>IF(N139="zákl. přenesená",J139,0)</f>
        <v>0</v>
      </c>
      <c r="BH139" s="198">
        <f>IF(N139="sníž. přenesená",J139,0)</f>
        <v>0</v>
      </c>
      <c r="BI139" s="198">
        <f>IF(N139="nulová",J139,0)</f>
        <v>0</v>
      </c>
      <c r="BJ139" s="17" t="s">
        <v>78</v>
      </c>
      <c r="BK139" s="198">
        <f>ROUND(I139*H139,2)</f>
        <v>0</v>
      </c>
      <c r="BL139" s="17" t="s">
        <v>88</v>
      </c>
      <c r="BM139" s="197" t="s">
        <v>150</v>
      </c>
    </row>
    <row r="140" spans="1:47" s="2" customFormat="1" ht="11.25">
      <c r="A140" s="34"/>
      <c r="B140" s="35"/>
      <c r="C140" s="36"/>
      <c r="D140" s="199" t="s">
        <v>140</v>
      </c>
      <c r="E140" s="36"/>
      <c r="F140" s="200" t="s">
        <v>1070</v>
      </c>
      <c r="G140" s="36"/>
      <c r="H140" s="36"/>
      <c r="I140" s="201"/>
      <c r="J140" s="36"/>
      <c r="K140" s="36"/>
      <c r="L140" s="39"/>
      <c r="M140" s="202"/>
      <c r="N140" s="203"/>
      <c r="O140" s="71"/>
      <c r="P140" s="71"/>
      <c r="Q140" s="71"/>
      <c r="R140" s="71"/>
      <c r="S140" s="71"/>
      <c r="T140" s="72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140</v>
      </c>
      <c r="AU140" s="17" t="s">
        <v>82</v>
      </c>
    </row>
    <row r="141" spans="2:51" s="14" customFormat="1" ht="11.25">
      <c r="B141" s="215"/>
      <c r="C141" s="216"/>
      <c r="D141" s="206" t="s">
        <v>142</v>
      </c>
      <c r="E141" s="217" t="s">
        <v>1</v>
      </c>
      <c r="F141" s="218" t="s">
        <v>1071</v>
      </c>
      <c r="G141" s="216"/>
      <c r="H141" s="219">
        <v>3.024</v>
      </c>
      <c r="I141" s="220"/>
      <c r="J141" s="216"/>
      <c r="K141" s="216"/>
      <c r="L141" s="221"/>
      <c r="M141" s="222"/>
      <c r="N141" s="223"/>
      <c r="O141" s="223"/>
      <c r="P141" s="223"/>
      <c r="Q141" s="223"/>
      <c r="R141" s="223"/>
      <c r="S141" s="223"/>
      <c r="T141" s="224"/>
      <c r="AT141" s="225" t="s">
        <v>142</v>
      </c>
      <c r="AU141" s="225" t="s">
        <v>82</v>
      </c>
      <c r="AV141" s="14" t="s">
        <v>82</v>
      </c>
      <c r="AW141" s="14" t="s">
        <v>30</v>
      </c>
      <c r="AX141" s="14" t="s">
        <v>73</v>
      </c>
      <c r="AY141" s="225" t="s">
        <v>133</v>
      </c>
    </row>
    <row r="142" spans="2:51" s="15" customFormat="1" ht="11.25">
      <c r="B142" s="226"/>
      <c r="C142" s="227"/>
      <c r="D142" s="206" t="s">
        <v>142</v>
      </c>
      <c r="E142" s="228" t="s">
        <v>1</v>
      </c>
      <c r="F142" s="229" t="s">
        <v>144</v>
      </c>
      <c r="G142" s="227"/>
      <c r="H142" s="230">
        <v>3.024</v>
      </c>
      <c r="I142" s="231"/>
      <c r="J142" s="227"/>
      <c r="K142" s="227"/>
      <c r="L142" s="232"/>
      <c r="M142" s="233"/>
      <c r="N142" s="234"/>
      <c r="O142" s="234"/>
      <c r="P142" s="234"/>
      <c r="Q142" s="234"/>
      <c r="R142" s="234"/>
      <c r="S142" s="234"/>
      <c r="T142" s="235"/>
      <c r="AT142" s="236" t="s">
        <v>142</v>
      </c>
      <c r="AU142" s="236" t="s">
        <v>82</v>
      </c>
      <c r="AV142" s="15" t="s">
        <v>88</v>
      </c>
      <c r="AW142" s="15" t="s">
        <v>30</v>
      </c>
      <c r="AX142" s="15" t="s">
        <v>78</v>
      </c>
      <c r="AY142" s="236" t="s">
        <v>133</v>
      </c>
    </row>
    <row r="143" spans="1:65" s="2" customFormat="1" ht="62.65" customHeight="1">
      <c r="A143" s="34"/>
      <c r="B143" s="35"/>
      <c r="C143" s="186" t="s">
        <v>88</v>
      </c>
      <c r="D143" s="186" t="s">
        <v>135</v>
      </c>
      <c r="E143" s="187" t="s">
        <v>1072</v>
      </c>
      <c r="F143" s="188" t="s">
        <v>1073</v>
      </c>
      <c r="G143" s="189" t="s">
        <v>154</v>
      </c>
      <c r="H143" s="190">
        <v>0.756</v>
      </c>
      <c r="I143" s="191"/>
      <c r="J143" s="192">
        <f>ROUND(I143*H143,2)</f>
        <v>0</v>
      </c>
      <c r="K143" s="188" t="s">
        <v>139</v>
      </c>
      <c r="L143" s="39"/>
      <c r="M143" s="193" t="s">
        <v>1</v>
      </c>
      <c r="N143" s="194" t="s">
        <v>38</v>
      </c>
      <c r="O143" s="71"/>
      <c r="P143" s="195">
        <f>O143*H143</f>
        <v>0</v>
      </c>
      <c r="Q143" s="195">
        <v>0</v>
      </c>
      <c r="R143" s="195">
        <f>Q143*H143</f>
        <v>0</v>
      </c>
      <c r="S143" s="195">
        <v>0</v>
      </c>
      <c r="T143" s="196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7" t="s">
        <v>88</v>
      </c>
      <c r="AT143" s="197" t="s">
        <v>135</v>
      </c>
      <c r="AU143" s="197" t="s">
        <v>82</v>
      </c>
      <c r="AY143" s="17" t="s">
        <v>133</v>
      </c>
      <c r="BE143" s="198">
        <f>IF(N143="základní",J143,0)</f>
        <v>0</v>
      </c>
      <c r="BF143" s="198">
        <f>IF(N143="snížená",J143,0)</f>
        <v>0</v>
      </c>
      <c r="BG143" s="198">
        <f>IF(N143="zákl. přenesená",J143,0)</f>
        <v>0</v>
      </c>
      <c r="BH143" s="198">
        <f>IF(N143="sníž. přenesená",J143,0)</f>
        <v>0</v>
      </c>
      <c r="BI143" s="198">
        <f>IF(N143="nulová",J143,0)</f>
        <v>0</v>
      </c>
      <c r="BJ143" s="17" t="s">
        <v>78</v>
      </c>
      <c r="BK143" s="198">
        <f>ROUND(I143*H143,2)</f>
        <v>0</v>
      </c>
      <c r="BL143" s="17" t="s">
        <v>88</v>
      </c>
      <c r="BM143" s="197" t="s">
        <v>155</v>
      </c>
    </row>
    <row r="144" spans="1:47" s="2" customFormat="1" ht="11.25">
      <c r="A144" s="34"/>
      <c r="B144" s="35"/>
      <c r="C144" s="36"/>
      <c r="D144" s="199" t="s">
        <v>140</v>
      </c>
      <c r="E144" s="36"/>
      <c r="F144" s="200" t="s">
        <v>1074</v>
      </c>
      <c r="G144" s="36"/>
      <c r="H144" s="36"/>
      <c r="I144" s="201"/>
      <c r="J144" s="36"/>
      <c r="K144" s="36"/>
      <c r="L144" s="39"/>
      <c r="M144" s="202"/>
      <c r="N144" s="203"/>
      <c r="O144" s="71"/>
      <c r="P144" s="71"/>
      <c r="Q144" s="71"/>
      <c r="R144" s="71"/>
      <c r="S144" s="71"/>
      <c r="T144" s="72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T144" s="17" t="s">
        <v>140</v>
      </c>
      <c r="AU144" s="17" t="s">
        <v>82</v>
      </c>
    </row>
    <row r="145" spans="1:65" s="2" customFormat="1" ht="44.25" customHeight="1">
      <c r="A145" s="34"/>
      <c r="B145" s="35"/>
      <c r="C145" s="186" t="s">
        <v>159</v>
      </c>
      <c r="D145" s="186" t="s">
        <v>135</v>
      </c>
      <c r="E145" s="187" t="s">
        <v>1075</v>
      </c>
      <c r="F145" s="188" t="s">
        <v>1076</v>
      </c>
      <c r="G145" s="189" t="s">
        <v>154</v>
      </c>
      <c r="H145" s="190">
        <v>0.756</v>
      </c>
      <c r="I145" s="191"/>
      <c r="J145" s="192">
        <f>ROUND(I145*H145,2)</f>
        <v>0</v>
      </c>
      <c r="K145" s="188" t="s">
        <v>139</v>
      </c>
      <c r="L145" s="39"/>
      <c r="M145" s="193" t="s">
        <v>1</v>
      </c>
      <c r="N145" s="194" t="s">
        <v>38</v>
      </c>
      <c r="O145" s="71"/>
      <c r="P145" s="195">
        <f>O145*H145</f>
        <v>0</v>
      </c>
      <c r="Q145" s="195">
        <v>0</v>
      </c>
      <c r="R145" s="195">
        <f>Q145*H145</f>
        <v>0</v>
      </c>
      <c r="S145" s="195">
        <v>0</v>
      </c>
      <c r="T145" s="196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7" t="s">
        <v>88</v>
      </c>
      <c r="AT145" s="197" t="s">
        <v>135</v>
      </c>
      <c r="AU145" s="197" t="s">
        <v>82</v>
      </c>
      <c r="AY145" s="17" t="s">
        <v>133</v>
      </c>
      <c r="BE145" s="198">
        <f>IF(N145="základní",J145,0)</f>
        <v>0</v>
      </c>
      <c r="BF145" s="198">
        <f>IF(N145="snížená",J145,0)</f>
        <v>0</v>
      </c>
      <c r="BG145" s="198">
        <f>IF(N145="zákl. přenesená",J145,0)</f>
        <v>0</v>
      </c>
      <c r="BH145" s="198">
        <f>IF(N145="sníž. přenesená",J145,0)</f>
        <v>0</v>
      </c>
      <c r="BI145" s="198">
        <f>IF(N145="nulová",J145,0)</f>
        <v>0</v>
      </c>
      <c r="BJ145" s="17" t="s">
        <v>78</v>
      </c>
      <c r="BK145" s="198">
        <f>ROUND(I145*H145,2)</f>
        <v>0</v>
      </c>
      <c r="BL145" s="17" t="s">
        <v>88</v>
      </c>
      <c r="BM145" s="197" t="s">
        <v>163</v>
      </c>
    </row>
    <row r="146" spans="1:47" s="2" customFormat="1" ht="11.25">
      <c r="A146" s="34"/>
      <c r="B146" s="35"/>
      <c r="C146" s="36"/>
      <c r="D146" s="199" t="s">
        <v>140</v>
      </c>
      <c r="E146" s="36"/>
      <c r="F146" s="200" t="s">
        <v>1077</v>
      </c>
      <c r="G146" s="36"/>
      <c r="H146" s="36"/>
      <c r="I146" s="201"/>
      <c r="J146" s="36"/>
      <c r="K146" s="36"/>
      <c r="L146" s="39"/>
      <c r="M146" s="202"/>
      <c r="N146" s="203"/>
      <c r="O146" s="71"/>
      <c r="P146" s="71"/>
      <c r="Q146" s="71"/>
      <c r="R146" s="71"/>
      <c r="S146" s="71"/>
      <c r="T146" s="72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140</v>
      </c>
      <c r="AU146" s="17" t="s">
        <v>82</v>
      </c>
    </row>
    <row r="147" spans="1:65" s="2" customFormat="1" ht="44.25" customHeight="1">
      <c r="A147" s="34"/>
      <c r="B147" s="35"/>
      <c r="C147" s="186" t="s">
        <v>150</v>
      </c>
      <c r="D147" s="186" t="s">
        <v>135</v>
      </c>
      <c r="E147" s="187" t="s">
        <v>1078</v>
      </c>
      <c r="F147" s="188" t="s">
        <v>1079</v>
      </c>
      <c r="G147" s="189" t="s">
        <v>162</v>
      </c>
      <c r="H147" s="190">
        <v>1.21</v>
      </c>
      <c r="I147" s="191"/>
      <c r="J147" s="192">
        <f>ROUND(I147*H147,2)</f>
        <v>0</v>
      </c>
      <c r="K147" s="188" t="s">
        <v>139</v>
      </c>
      <c r="L147" s="39"/>
      <c r="M147" s="193" t="s">
        <v>1</v>
      </c>
      <c r="N147" s="194" t="s">
        <v>38</v>
      </c>
      <c r="O147" s="71"/>
      <c r="P147" s="195">
        <f>O147*H147</f>
        <v>0</v>
      </c>
      <c r="Q147" s="195">
        <v>0</v>
      </c>
      <c r="R147" s="195">
        <f>Q147*H147</f>
        <v>0</v>
      </c>
      <c r="S147" s="195">
        <v>0</v>
      </c>
      <c r="T147" s="196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7" t="s">
        <v>88</v>
      </c>
      <c r="AT147" s="197" t="s">
        <v>135</v>
      </c>
      <c r="AU147" s="197" t="s">
        <v>82</v>
      </c>
      <c r="AY147" s="17" t="s">
        <v>133</v>
      </c>
      <c r="BE147" s="198">
        <f>IF(N147="základní",J147,0)</f>
        <v>0</v>
      </c>
      <c r="BF147" s="198">
        <f>IF(N147="snížená",J147,0)</f>
        <v>0</v>
      </c>
      <c r="BG147" s="198">
        <f>IF(N147="zákl. přenesená",J147,0)</f>
        <v>0</v>
      </c>
      <c r="BH147" s="198">
        <f>IF(N147="sníž. přenesená",J147,0)</f>
        <v>0</v>
      </c>
      <c r="BI147" s="198">
        <f>IF(N147="nulová",J147,0)</f>
        <v>0</v>
      </c>
      <c r="BJ147" s="17" t="s">
        <v>78</v>
      </c>
      <c r="BK147" s="198">
        <f>ROUND(I147*H147,2)</f>
        <v>0</v>
      </c>
      <c r="BL147" s="17" t="s">
        <v>88</v>
      </c>
      <c r="BM147" s="197" t="s">
        <v>170</v>
      </c>
    </row>
    <row r="148" spans="1:47" s="2" customFormat="1" ht="11.25">
      <c r="A148" s="34"/>
      <c r="B148" s="35"/>
      <c r="C148" s="36"/>
      <c r="D148" s="199" t="s">
        <v>140</v>
      </c>
      <c r="E148" s="36"/>
      <c r="F148" s="200" t="s">
        <v>1080</v>
      </c>
      <c r="G148" s="36"/>
      <c r="H148" s="36"/>
      <c r="I148" s="201"/>
      <c r="J148" s="36"/>
      <c r="K148" s="36"/>
      <c r="L148" s="39"/>
      <c r="M148" s="202"/>
      <c r="N148" s="203"/>
      <c r="O148" s="71"/>
      <c r="P148" s="71"/>
      <c r="Q148" s="71"/>
      <c r="R148" s="71"/>
      <c r="S148" s="71"/>
      <c r="T148" s="72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7" t="s">
        <v>140</v>
      </c>
      <c r="AU148" s="17" t="s">
        <v>82</v>
      </c>
    </row>
    <row r="149" spans="2:51" s="14" customFormat="1" ht="11.25">
      <c r="B149" s="215"/>
      <c r="C149" s="216"/>
      <c r="D149" s="206" t="s">
        <v>142</v>
      </c>
      <c r="E149" s="217" t="s">
        <v>1</v>
      </c>
      <c r="F149" s="218" t="s">
        <v>1081</v>
      </c>
      <c r="G149" s="216"/>
      <c r="H149" s="219">
        <v>1.21</v>
      </c>
      <c r="I149" s="220"/>
      <c r="J149" s="216"/>
      <c r="K149" s="216"/>
      <c r="L149" s="221"/>
      <c r="M149" s="222"/>
      <c r="N149" s="223"/>
      <c r="O149" s="223"/>
      <c r="P149" s="223"/>
      <c r="Q149" s="223"/>
      <c r="R149" s="223"/>
      <c r="S149" s="223"/>
      <c r="T149" s="224"/>
      <c r="AT149" s="225" t="s">
        <v>142</v>
      </c>
      <c r="AU149" s="225" t="s">
        <v>82</v>
      </c>
      <c r="AV149" s="14" t="s">
        <v>82</v>
      </c>
      <c r="AW149" s="14" t="s">
        <v>30</v>
      </c>
      <c r="AX149" s="14" t="s">
        <v>73</v>
      </c>
      <c r="AY149" s="225" t="s">
        <v>133</v>
      </c>
    </row>
    <row r="150" spans="2:51" s="15" customFormat="1" ht="11.25">
      <c r="B150" s="226"/>
      <c r="C150" s="227"/>
      <c r="D150" s="206" t="s">
        <v>142</v>
      </c>
      <c r="E150" s="228" t="s">
        <v>1</v>
      </c>
      <c r="F150" s="229" t="s">
        <v>144</v>
      </c>
      <c r="G150" s="227"/>
      <c r="H150" s="230">
        <v>1.21</v>
      </c>
      <c r="I150" s="231"/>
      <c r="J150" s="227"/>
      <c r="K150" s="227"/>
      <c r="L150" s="232"/>
      <c r="M150" s="233"/>
      <c r="N150" s="234"/>
      <c r="O150" s="234"/>
      <c r="P150" s="234"/>
      <c r="Q150" s="234"/>
      <c r="R150" s="234"/>
      <c r="S150" s="234"/>
      <c r="T150" s="235"/>
      <c r="AT150" s="236" t="s">
        <v>142</v>
      </c>
      <c r="AU150" s="236" t="s">
        <v>82</v>
      </c>
      <c r="AV150" s="15" t="s">
        <v>88</v>
      </c>
      <c r="AW150" s="15" t="s">
        <v>30</v>
      </c>
      <c r="AX150" s="15" t="s">
        <v>78</v>
      </c>
      <c r="AY150" s="236" t="s">
        <v>133</v>
      </c>
    </row>
    <row r="151" spans="1:65" s="2" customFormat="1" ht="37.9" customHeight="1">
      <c r="A151" s="34"/>
      <c r="B151" s="35"/>
      <c r="C151" s="186" t="s">
        <v>174</v>
      </c>
      <c r="D151" s="186" t="s">
        <v>135</v>
      </c>
      <c r="E151" s="187" t="s">
        <v>1082</v>
      </c>
      <c r="F151" s="188" t="s">
        <v>1083</v>
      </c>
      <c r="G151" s="189" t="s">
        <v>154</v>
      </c>
      <c r="H151" s="190">
        <v>1.26</v>
      </c>
      <c r="I151" s="191"/>
      <c r="J151" s="192">
        <f>ROUND(I151*H151,2)</f>
        <v>0</v>
      </c>
      <c r="K151" s="188" t="s">
        <v>139</v>
      </c>
      <c r="L151" s="39"/>
      <c r="M151" s="193" t="s">
        <v>1</v>
      </c>
      <c r="N151" s="194" t="s">
        <v>38</v>
      </c>
      <c r="O151" s="71"/>
      <c r="P151" s="195">
        <f>O151*H151</f>
        <v>0</v>
      </c>
      <c r="Q151" s="195">
        <v>0</v>
      </c>
      <c r="R151" s="195">
        <f>Q151*H151</f>
        <v>0</v>
      </c>
      <c r="S151" s="195">
        <v>0</v>
      </c>
      <c r="T151" s="196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7" t="s">
        <v>88</v>
      </c>
      <c r="AT151" s="197" t="s">
        <v>135</v>
      </c>
      <c r="AU151" s="197" t="s">
        <v>82</v>
      </c>
      <c r="AY151" s="17" t="s">
        <v>133</v>
      </c>
      <c r="BE151" s="198">
        <f>IF(N151="základní",J151,0)</f>
        <v>0</v>
      </c>
      <c r="BF151" s="198">
        <f>IF(N151="snížená",J151,0)</f>
        <v>0</v>
      </c>
      <c r="BG151" s="198">
        <f>IF(N151="zákl. přenesená",J151,0)</f>
        <v>0</v>
      </c>
      <c r="BH151" s="198">
        <f>IF(N151="sníž. přenesená",J151,0)</f>
        <v>0</v>
      </c>
      <c r="BI151" s="198">
        <f>IF(N151="nulová",J151,0)</f>
        <v>0</v>
      </c>
      <c r="BJ151" s="17" t="s">
        <v>78</v>
      </c>
      <c r="BK151" s="198">
        <f>ROUND(I151*H151,2)</f>
        <v>0</v>
      </c>
      <c r="BL151" s="17" t="s">
        <v>88</v>
      </c>
      <c r="BM151" s="197" t="s">
        <v>177</v>
      </c>
    </row>
    <row r="152" spans="1:47" s="2" customFormat="1" ht="11.25">
      <c r="A152" s="34"/>
      <c r="B152" s="35"/>
      <c r="C152" s="36"/>
      <c r="D152" s="199" t="s">
        <v>140</v>
      </c>
      <c r="E152" s="36"/>
      <c r="F152" s="200" t="s">
        <v>1084</v>
      </c>
      <c r="G152" s="36"/>
      <c r="H152" s="36"/>
      <c r="I152" s="201"/>
      <c r="J152" s="36"/>
      <c r="K152" s="36"/>
      <c r="L152" s="39"/>
      <c r="M152" s="202"/>
      <c r="N152" s="203"/>
      <c r="O152" s="71"/>
      <c r="P152" s="71"/>
      <c r="Q152" s="71"/>
      <c r="R152" s="71"/>
      <c r="S152" s="71"/>
      <c r="T152" s="72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7" t="s">
        <v>140</v>
      </c>
      <c r="AU152" s="17" t="s">
        <v>82</v>
      </c>
    </row>
    <row r="153" spans="1:65" s="2" customFormat="1" ht="44.25" customHeight="1">
      <c r="A153" s="34"/>
      <c r="B153" s="35"/>
      <c r="C153" s="186" t="s">
        <v>155</v>
      </c>
      <c r="D153" s="186" t="s">
        <v>135</v>
      </c>
      <c r="E153" s="187" t="s">
        <v>1085</v>
      </c>
      <c r="F153" s="188" t="s">
        <v>1086</v>
      </c>
      <c r="G153" s="189" t="s">
        <v>154</v>
      </c>
      <c r="H153" s="190">
        <v>0.756</v>
      </c>
      <c r="I153" s="191"/>
      <c r="J153" s="192">
        <f>ROUND(I153*H153,2)</f>
        <v>0</v>
      </c>
      <c r="K153" s="188" t="s">
        <v>139</v>
      </c>
      <c r="L153" s="39"/>
      <c r="M153" s="193" t="s">
        <v>1</v>
      </c>
      <c r="N153" s="194" t="s">
        <v>38</v>
      </c>
      <c r="O153" s="71"/>
      <c r="P153" s="195">
        <f>O153*H153</f>
        <v>0</v>
      </c>
      <c r="Q153" s="195">
        <v>0</v>
      </c>
      <c r="R153" s="195">
        <f>Q153*H153</f>
        <v>0</v>
      </c>
      <c r="S153" s="195">
        <v>0</v>
      </c>
      <c r="T153" s="196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7" t="s">
        <v>88</v>
      </c>
      <c r="AT153" s="197" t="s">
        <v>135</v>
      </c>
      <c r="AU153" s="197" t="s">
        <v>82</v>
      </c>
      <c r="AY153" s="17" t="s">
        <v>133</v>
      </c>
      <c r="BE153" s="198">
        <f>IF(N153="základní",J153,0)</f>
        <v>0</v>
      </c>
      <c r="BF153" s="198">
        <f>IF(N153="snížená",J153,0)</f>
        <v>0</v>
      </c>
      <c r="BG153" s="198">
        <f>IF(N153="zákl. přenesená",J153,0)</f>
        <v>0</v>
      </c>
      <c r="BH153" s="198">
        <f>IF(N153="sníž. přenesená",J153,0)</f>
        <v>0</v>
      </c>
      <c r="BI153" s="198">
        <f>IF(N153="nulová",J153,0)</f>
        <v>0</v>
      </c>
      <c r="BJ153" s="17" t="s">
        <v>78</v>
      </c>
      <c r="BK153" s="198">
        <f>ROUND(I153*H153,2)</f>
        <v>0</v>
      </c>
      <c r="BL153" s="17" t="s">
        <v>88</v>
      </c>
      <c r="BM153" s="197" t="s">
        <v>191</v>
      </c>
    </row>
    <row r="154" spans="1:47" s="2" customFormat="1" ht="11.25">
      <c r="A154" s="34"/>
      <c r="B154" s="35"/>
      <c r="C154" s="36"/>
      <c r="D154" s="199" t="s">
        <v>140</v>
      </c>
      <c r="E154" s="36"/>
      <c r="F154" s="200" t="s">
        <v>1087</v>
      </c>
      <c r="G154" s="36"/>
      <c r="H154" s="36"/>
      <c r="I154" s="201"/>
      <c r="J154" s="36"/>
      <c r="K154" s="36"/>
      <c r="L154" s="39"/>
      <c r="M154" s="202"/>
      <c r="N154" s="203"/>
      <c r="O154" s="71"/>
      <c r="P154" s="71"/>
      <c r="Q154" s="71"/>
      <c r="R154" s="71"/>
      <c r="S154" s="71"/>
      <c r="T154" s="72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7" t="s">
        <v>140</v>
      </c>
      <c r="AU154" s="17" t="s">
        <v>82</v>
      </c>
    </row>
    <row r="155" spans="1:65" s="2" customFormat="1" ht="16.5" customHeight="1">
      <c r="A155" s="34"/>
      <c r="B155" s="35"/>
      <c r="C155" s="237" t="s">
        <v>194</v>
      </c>
      <c r="D155" s="237" t="s">
        <v>242</v>
      </c>
      <c r="E155" s="238" t="s">
        <v>1088</v>
      </c>
      <c r="F155" s="239" t="s">
        <v>1089</v>
      </c>
      <c r="G155" s="240" t="s">
        <v>162</v>
      </c>
      <c r="H155" s="241">
        <v>1.512</v>
      </c>
      <c r="I155" s="242"/>
      <c r="J155" s="243">
        <f>ROUND(I155*H155,2)</f>
        <v>0</v>
      </c>
      <c r="K155" s="239" t="s">
        <v>139</v>
      </c>
      <c r="L155" s="244"/>
      <c r="M155" s="245" t="s">
        <v>1</v>
      </c>
      <c r="N155" s="246" t="s">
        <v>38</v>
      </c>
      <c r="O155" s="71"/>
      <c r="P155" s="195">
        <f>O155*H155</f>
        <v>0</v>
      </c>
      <c r="Q155" s="195">
        <v>0</v>
      </c>
      <c r="R155" s="195">
        <f>Q155*H155</f>
        <v>0</v>
      </c>
      <c r="S155" s="195">
        <v>0</v>
      </c>
      <c r="T155" s="196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7" t="s">
        <v>155</v>
      </c>
      <c r="AT155" s="197" t="s">
        <v>242</v>
      </c>
      <c r="AU155" s="197" t="s">
        <v>82</v>
      </c>
      <c r="AY155" s="17" t="s">
        <v>133</v>
      </c>
      <c r="BE155" s="198">
        <f>IF(N155="základní",J155,0)</f>
        <v>0</v>
      </c>
      <c r="BF155" s="198">
        <f>IF(N155="snížená",J155,0)</f>
        <v>0</v>
      </c>
      <c r="BG155" s="198">
        <f>IF(N155="zákl. přenesená",J155,0)</f>
        <v>0</v>
      </c>
      <c r="BH155" s="198">
        <f>IF(N155="sníž. přenesená",J155,0)</f>
        <v>0</v>
      </c>
      <c r="BI155" s="198">
        <f>IF(N155="nulová",J155,0)</f>
        <v>0</v>
      </c>
      <c r="BJ155" s="17" t="s">
        <v>78</v>
      </c>
      <c r="BK155" s="198">
        <f>ROUND(I155*H155,2)</f>
        <v>0</v>
      </c>
      <c r="BL155" s="17" t="s">
        <v>88</v>
      </c>
      <c r="BM155" s="197" t="s">
        <v>197</v>
      </c>
    </row>
    <row r="156" spans="2:51" s="14" customFormat="1" ht="11.25">
      <c r="B156" s="215"/>
      <c r="C156" s="216"/>
      <c r="D156" s="206" t="s">
        <v>142</v>
      </c>
      <c r="E156" s="217" t="s">
        <v>1</v>
      </c>
      <c r="F156" s="218" t="s">
        <v>1090</v>
      </c>
      <c r="G156" s="216"/>
      <c r="H156" s="219">
        <v>1.512</v>
      </c>
      <c r="I156" s="220"/>
      <c r="J156" s="216"/>
      <c r="K156" s="216"/>
      <c r="L156" s="221"/>
      <c r="M156" s="222"/>
      <c r="N156" s="223"/>
      <c r="O156" s="223"/>
      <c r="P156" s="223"/>
      <c r="Q156" s="223"/>
      <c r="R156" s="223"/>
      <c r="S156" s="223"/>
      <c r="T156" s="224"/>
      <c r="AT156" s="225" t="s">
        <v>142</v>
      </c>
      <c r="AU156" s="225" t="s">
        <v>82</v>
      </c>
      <c r="AV156" s="14" t="s">
        <v>82</v>
      </c>
      <c r="AW156" s="14" t="s">
        <v>30</v>
      </c>
      <c r="AX156" s="14" t="s">
        <v>73</v>
      </c>
      <c r="AY156" s="225" t="s">
        <v>133</v>
      </c>
    </row>
    <row r="157" spans="2:51" s="15" customFormat="1" ht="11.25">
      <c r="B157" s="226"/>
      <c r="C157" s="227"/>
      <c r="D157" s="206" t="s">
        <v>142</v>
      </c>
      <c r="E157" s="228" t="s">
        <v>1</v>
      </c>
      <c r="F157" s="229" t="s">
        <v>144</v>
      </c>
      <c r="G157" s="227"/>
      <c r="H157" s="230">
        <v>1.512</v>
      </c>
      <c r="I157" s="231"/>
      <c r="J157" s="227"/>
      <c r="K157" s="227"/>
      <c r="L157" s="232"/>
      <c r="M157" s="233"/>
      <c r="N157" s="234"/>
      <c r="O157" s="234"/>
      <c r="P157" s="234"/>
      <c r="Q157" s="234"/>
      <c r="R157" s="234"/>
      <c r="S157" s="234"/>
      <c r="T157" s="235"/>
      <c r="AT157" s="236" t="s">
        <v>142</v>
      </c>
      <c r="AU157" s="236" t="s">
        <v>82</v>
      </c>
      <c r="AV157" s="15" t="s">
        <v>88</v>
      </c>
      <c r="AW157" s="15" t="s">
        <v>30</v>
      </c>
      <c r="AX157" s="15" t="s">
        <v>78</v>
      </c>
      <c r="AY157" s="236" t="s">
        <v>133</v>
      </c>
    </row>
    <row r="158" spans="2:63" s="12" customFormat="1" ht="22.9" customHeight="1">
      <c r="B158" s="170"/>
      <c r="C158" s="171"/>
      <c r="D158" s="172" t="s">
        <v>72</v>
      </c>
      <c r="E158" s="184" t="s">
        <v>85</v>
      </c>
      <c r="F158" s="184" t="s">
        <v>134</v>
      </c>
      <c r="G158" s="171"/>
      <c r="H158" s="171"/>
      <c r="I158" s="174"/>
      <c r="J158" s="185">
        <f>BK158</f>
        <v>0</v>
      </c>
      <c r="K158" s="171"/>
      <c r="L158" s="176"/>
      <c r="M158" s="177"/>
      <c r="N158" s="178"/>
      <c r="O158" s="178"/>
      <c r="P158" s="179">
        <f>SUM(P159:P162)</f>
        <v>0</v>
      </c>
      <c r="Q158" s="178"/>
      <c r="R158" s="179">
        <f>SUM(R159:R162)</f>
        <v>0</v>
      </c>
      <c r="S158" s="178"/>
      <c r="T158" s="180">
        <f>SUM(T159:T162)</f>
        <v>0</v>
      </c>
      <c r="AR158" s="181" t="s">
        <v>78</v>
      </c>
      <c r="AT158" s="182" t="s">
        <v>72</v>
      </c>
      <c r="AU158" s="182" t="s">
        <v>78</v>
      </c>
      <c r="AY158" s="181" t="s">
        <v>133</v>
      </c>
      <c r="BK158" s="183">
        <f>SUM(BK159:BK162)</f>
        <v>0</v>
      </c>
    </row>
    <row r="159" spans="1:65" s="2" customFormat="1" ht="24.2" customHeight="1">
      <c r="A159" s="34"/>
      <c r="B159" s="35"/>
      <c r="C159" s="186" t="s">
        <v>163</v>
      </c>
      <c r="D159" s="186" t="s">
        <v>135</v>
      </c>
      <c r="E159" s="187" t="s">
        <v>1091</v>
      </c>
      <c r="F159" s="188" t="s">
        <v>1092</v>
      </c>
      <c r="G159" s="189" t="s">
        <v>154</v>
      </c>
      <c r="H159" s="190">
        <v>0.041</v>
      </c>
      <c r="I159" s="191"/>
      <c r="J159" s="192">
        <f>ROUND(I159*H159,2)</f>
        <v>0</v>
      </c>
      <c r="K159" s="188" t="s">
        <v>139</v>
      </c>
      <c r="L159" s="39"/>
      <c r="M159" s="193" t="s">
        <v>1</v>
      </c>
      <c r="N159" s="194" t="s">
        <v>38</v>
      </c>
      <c r="O159" s="71"/>
      <c r="P159" s="195">
        <f>O159*H159</f>
        <v>0</v>
      </c>
      <c r="Q159" s="195">
        <v>0</v>
      </c>
      <c r="R159" s="195">
        <f>Q159*H159</f>
        <v>0</v>
      </c>
      <c r="S159" s="195">
        <v>0</v>
      </c>
      <c r="T159" s="196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7" t="s">
        <v>88</v>
      </c>
      <c r="AT159" s="197" t="s">
        <v>135</v>
      </c>
      <c r="AU159" s="197" t="s">
        <v>82</v>
      </c>
      <c r="AY159" s="17" t="s">
        <v>133</v>
      </c>
      <c r="BE159" s="198">
        <f>IF(N159="základní",J159,0)</f>
        <v>0</v>
      </c>
      <c r="BF159" s="198">
        <f>IF(N159="snížená",J159,0)</f>
        <v>0</v>
      </c>
      <c r="BG159" s="198">
        <f>IF(N159="zákl. přenesená",J159,0)</f>
        <v>0</v>
      </c>
      <c r="BH159" s="198">
        <f>IF(N159="sníž. přenesená",J159,0)</f>
        <v>0</v>
      </c>
      <c r="BI159" s="198">
        <f>IF(N159="nulová",J159,0)</f>
        <v>0</v>
      </c>
      <c r="BJ159" s="17" t="s">
        <v>78</v>
      </c>
      <c r="BK159" s="198">
        <f>ROUND(I159*H159,2)</f>
        <v>0</v>
      </c>
      <c r="BL159" s="17" t="s">
        <v>88</v>
      </c>
      <c r="BM159" s="197" t="s">
        <v>203</v>
      </c>
    </row>
    <row r="160" spans="1:47" s="2" customFormat="1" ht="11.25">
      <c r="A160" s="34"/>
      <c r="B160" s="35"/>
      <c r="C160" s="36"/>
      <c r="D160" s="199" t="s">
        <v>140</v>
      </c>
      <c r="E160" s="36"/>
      <c r="F160" s="200" t="s">
        <v>1093</v>
      </c>
      <c r="G160" s="36"/>
      <c r="H160" s="36"/>
      <c r="I160" s="201"/>
      <c r="J160" s="36"/>
      <c r="K160" s="36"/>
      <c r="L160" s="39"/>
      <c r="M160" s="202"/>
      <c r="N160" s="203"/>
      <c r="O160" s="71"/>
      <c r="P160" s="71"/>
      <c r="Q160" s="71"/>
      <c r="R160" s="71"/>
      <c r="S160" s="71"/>
      <c r="T160" s="72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T160" s="17" t="s">
        <v>140</v>
      </c>
      <c r="AU160" s="17" t="s">
        <v>82</v>
      </c>
    </row>
    <row r="161" spans="2:51" s="14" customFormat="1" ht="11.25">
      <c r="B161" s="215"/>
      <c r="C161" s="216"/>
      <c r="D161" s="206" t="s">
        <v>142</v>
      </c>
      <c r="E161" s="217" t="s">
        <v>1</v>
      </c>
      <c r="F161" s="218" t="s">
        <v>1094</v>
      </c>
      <c r="G161" s="216"/>
      <c r="H161" s="219">
        <v>0.041</v>
      </c>
      <c r="I161" s="220"/>
      <c r="J161" s="216"/>
      <c r="K161" s="216"/>
      <c r="L161" s="221"/>
      <c r="M161" s="222"/>
      <c r="N161" s="223"/>
      <c r="O161" s="223"/>
      <c r="P161" s="223"/>
      <c r="Q161" s="223"/>
      <c r="R161" s="223"/>
      <c r="S161" s="223"/>
      <c r="T161" s="224"/>
      <c r="AT161" s="225" t="s">
        <v>142</v>
      </c>
      <c r="AU161" s="225" t="s">
        <v>82</v>
      </c>
      <c r="AV161" s="14" t="s">
        <v>82</v>
      </c>
      <c r="AW161" s="14" t="s">
        <v>30</v>
      </c>
      <c r="AX161" s="14" t="s">
        <v>73</v>
      </c>
      <c r="AY161" s="225" t="s">
        <v>133</v>
      </c>
    </row>
    <row r="162" spans="2:51" s="15" customFormat="1" ht="11.25">
      <c r="B162" s="226"/>
      <c r="C162" s="227"/>
      <c r="D162" s="206" t="s">
        <v>142</v>
      </c>
      <c r="E162" s="228" t="s">
        <v>1</v>
      </c>
      <c r="F162" s="229" t="s">
        <v>144</v>
      </c>
      <c r="G162" s="227"/>
      <c r="H162" s="230">
        <v>0.041</v>
      </c>
      <c r="I162" s="231"/>
      <c r="J162" s="227"/>
      <c r="K162" s="227"/>
      <c r="L162" s="232"/>
      <c r="M162" s="233"/>
      <c r="N162" s="234"/>
      <c r="O162" s="234"/>
      <c r="P162" s="234"/>
      <c r="Q162" s="234"/>
      <c r="R162" s="234"/>
      <c r="S162" s="234"/>
      <c r="T162" s="235"/>
      <c r="AT162" s="236" t="s">
        <v>142</v>
      </c>
      <c r="AU162" s="236" t="s">
        <v>82</v>
      </c>
      <c r="AV162" s="15" t="s">
        <v>88</v>
      </c>
      <c r="AW162" s="15" t="s">
        <v>30</v>
      </c>
      <c r="AX162" s="15" t="s">
        <v>78</v>
      </c>
      <c r="AY162" s="236" t="s">
        <v>133</v>
      </c>
    </row>
    <row r="163" spans="2:63" s="12" customFormat="1" ht="22.9" customHeight="1">
      <c r="B163" s="170"/>
      <c r="C163" s="171"/>
      <c r="D163" s="172" t="s">
        <v>72</v>
      </c>
      <c r="E163" s="184" t="s">
        <v>150</v>
      </c>
      <c r="F163" s="184" t="s">
        <v>206</v>
      </c>
      <c r="G163" s="171"/>
      <c r="H163" s="171"/>
      <c r="I163" s="174"/>
      <c r="J163" s="185">
        <f>BK163</f>
        <v>0</v>
      </c>
      <c r="K163" s="171"/>
      <c r="L163" s="176"/>
      <c r="M163" s="177"/>
      <c r="N163" s="178"/>
      <c r="O163" s="178"/>
      <c r="P163" s="179">
        <f>SUM(P164:P180)</f>
        <v>0</v>
      </c>
      <c r="Q163" s="178"/>
      <c r="R163" s="179">
        <f>SUM(R164:R180)</f>
        <v>0</v>
      </c>
      <c r="S163" s="178"/>
      <c r="T163" s="180">
        <f>SUM(T164:T180)</f>
        <v>0</v>
      </c>
      <c r="AR163" s="181" t="s">
        <v>78</v>
      </c>
      <c r="AT163" s="182" t="s">
        <v>72</v>
      </c>
      <c r="AU163" s="182" t="s">
        <v>78</v>
      </c>
      <c r="AY163" s="181" t="s">
        <v>133</v>
      </c>
      <c r="BK163" s="183">
        <f>SUM(BK164:BK180)</f>
        <v>0</v>
      </c>
    </row>
    <row r="164" spans="1:65" s="2" customFormat="1" ht="21.75" customHeight="1">
      <c r="A164" s="34"/>
      <c r="B164" s="35"/>
      <c r="C164" s="186" t="s">
        <v>207</v>
      </c>
      <c r="D164" s="186" t="s">
        <v>135</v>
      </c>
      <c r="E164" s="187" t="s">
        <v>1095</v>
      </c>
      <c r="F164" s="188" t="s">
        <v>1096</v>
      </c>
      <c r="G164" s="189" t="s">
        <v>169</v>
      </c>
      <c r="H164" s="190">
        <v>2.1</v>
      </c>
      <c r="I164" s="191"/>
      <c r="J164" s="192">
        <f>ROUND(I164*H164,2)</f>
        <v>0</v>
      </c>
      <c r="K164" s="188" t="s">
        <v>139</v>
      </c>
      <c r="L164" s="39"/>
      <c r="M164" s="193" t="s">
        <v>1</v>
      </c>
      <c r="N164" s="194" t="s">
        <v>38</v>
      </c>
      <c r="O164" s="71"/>
      <c r="P164" s="195">
        <f>O164*H164</f>
        <v>0</v>
      </c>
      <c r="Q164" s="195">
        <v>0</v>
      </c>
      <c r="R164" s="195">
        <f>Q164*H164</f>
        <v>0</v>
      </c>
      <c r="S164" s="195">
        <v>0</v>
      </c>
      <c r="T164" s="196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7" t="s">
        <v>88</v>
      </c>
      <c r="AT164" s="197" t="s">
        <v>135</v>
      </c>
      <c r="AU164" s="197" t="s">
        <v>82</v>
      </c>
      <c r="AY164" s="17" t="s">
        <v>133</v>
      </c>
      <c r="BE164" s="198">
        <f>IF(N164="základní",J164,0)</f>
        <v>0</v>
      </c>
      <c r="BF164" s="198">
        <f>IF(N164="snížená",J164,0)</f>
        <v>0</v>
      </c>
      <c r="BG164" s="198">
        <f>IF(N164="zákl. přenesená",J164,0)</f>
        <v>0</v>
      </c>
      <c r="BH164" s="198">
        <f>IF(N164="sníž. přenesená",J164,0)</f>
        <v>0</v>
      </c>
      <c r="BI164" s="198">
        <f>IF(N164="nulová",J164,0)</f>
        <v>0</v>
      </c>
      <c r="BJ164" s="17" t="s">
        <v>78</v>
      </c>
      <c r="BK164" s="198">
        <f>ROUND(I164*H164,2)</f>
        <v>0</v>
      </c>
      <c r="BL164" s="17" t="s">
        <v>88</v>
      </c>
      <c r="BM164" s="197" t="s">
        <v>210</v>
      </c>
    </row>
    <row r="165" spans="1:47" s="2" customFormat="1" ht="11.25">
      <c r="A165" s="34"/>
      <c r="B165" s="35"/>
      <c r="C165" s="36"/>
      <c r="D165" s="199" t="s">
        <v>140</v>
      </c>
      <c r="E165" s="36"/>
      <c r="F165" s="200" t="s">
        <v>1097</v>
      </c>
      <c r="G165" s="36"/>
      <c r="H165" s="36"/>
      <c r="I165" s="201"/>
      <c r="J165" s="36"/>
      <c r="K165" s="36"/>
      <c r="L165" s="39"/>
      <c r="M165" s="202"/>
      <c r="N165" s="203"/>
      <c r="O165" s="71"/>
      <c r="P165" s="71"/>
      <c r="Q165" s="71"/>
      <c r="R165" s="71"/>
      <c r="S165" s="71"/>
      <c r="T165" s="72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7" t="s">
        <v>140</v>
      </c>
      <c r="AU165" s="17" t="s">
        <v>82</v>
      </c>
    </row>
    <row r="166" spans="2:51" s="14" customFormat="1" ht="11.25">
      <c r="B166" s="215"/>
      <c r="C166" s="216"/>
      <c r="D166" s="206" t="s">
        <v>142</v>
      </c>
      <c r="E166" s="217" t="s">
        <v>1</v>
      </c>
      <c r="F166" s="218" t="s">
        <v>1098</v>
      </c>
      <c r="G166" s="216"/>
      <c r="H166" s="219">
        <v>0.9</v>
      </c>
      <c r="I166" s="220"/>
      <c r="J166" s="216"/>
      <c r="K166" s="216"/>
      <c r="L166" s="221"/>
      <c r="M166" s="222"/>
      <c r="N166" s="223"/>
      <c r="O166" s="223"/>
      <c r="P166" s="223"/>
      <c r="Q166" s="223"/>
      <c r="R166" s="223"/>
      <c r="S166" s="223"/>
      <c r="T166" s="224"/>
      <c r="AT166" s="225" t="s">
        <v>142</v>
      </c>
      <c r="AU166" s="225" t="s">
        <v>82</v>
      </c>
      <c r="AV166" s="14" t="s">
        <v>82</v>
      </c>
      <c r="AW166" s="14" t="s">
        <v>30</v>
      </c>
      <c r="AX166" s="14" t="s">
        <v>73</v>
      </c>
      <c r="AY166" s="225" t="s">
        <v>133</v>
      </c>
    </row>
    <row r="167" spans="2:51" s="14" customFormat="1" ht="11.25">
      <c r="B167" s="215"/>
      <c r="C167" s="216"/>
      <c r="D167" s="206" t="s">
        <v>142</v>
      </c>
      <c r="E167" s="217" t="s">
        <v>1</v>
      </c>
      <c r="F167" s="218" t="s">
        <v>1099</v>
      </c>
      <c r="G167" s="216"/>
      <c r="H167" s="219">
        <v>1.2</v>
      </c>
      <c r="I167" s="220"/>
      <c r="J167" s="216"/>
      <c r="K167" s="216"/>
      <c r="L167" s="221"/>
      <c r="M167" s="222"/>
      <c r="N167" s="223"/>
      <c r="O167" s="223"/>
      <c r="P167" s="223"/>
      <c r="Q167" s="223"/>
      <c r="R167" s="223"/>
      <c r="S167" s="223"/>
      <c r="T167" s="224"/>
      <c r="AT167" s="225" t="s">
        <v>142</v>
      </c>
      <c r="AU167" s="225" t="s">
        <v>82</v>
      </c>
      <c r="AV167" s="14" t="s">
        <v>82</v>
      </c>
      <c r="AW167" s="14" t="s">
        <v>30</v>
      </c>
      <c r="AX167" s="14" t="s">
        <v>73</v>
      </c>
      <c r="AY167" s="225" t="s">
        <v>133</v>
      </c>
    </row>
    <row r="168" spans="2:51" s="15" customFormat="1" ht="11.25">
      <c r="B168" s="226"/>
      <c r="C168" s="227"/>
      <c r="D168" s="206" t="s">
        <v>142</v>
      </c>
      <c r="E168" s="228" t="s">
        <v>1</v>
      </c>
      <c r="F168" s="229" t="s">
        <v>144</v>
      </c>
      <c r="G168" s="227"/>
      <c r="H168" s="230">
        <v>2.1</v>
      </c>
      <c r="I168" s="231"/>
      <c r="J168" s="227"/>
      <c r="K168" s="227"/>
      <c r="L168" s="232"/>
      <c r="M168" s="233"/>
      <c r="N168" s="234"/>
      <c r="O168" s="234"/>
      <c r="P168" s="234"/>
      <c r="Q168" s="234"/>
      <c r="R168" s="234"/>
      <c r="S168" s="234"/>
      <c r="T168" s="235"/>
      <c r="AT168" s="236" t="s">
        <v>142</v>
      </c>
      <c r="AU168" s="236" t="s">
        <v>82</v>
      </c>
      <c r="AV168" s="15" t="s">
        <v>88</v>
      </c>
      <c r="AW168" s="15" t="s">
        <v>30</v>
      </c>
      <c r="AX168" s="15" t="s">
        <v>78</v>
      </c>
      <c r="AY168" s="236" t="s">
        <v>133</v>
      </c>
    </row>
    <row r="169" spans="1:65" s="2" customFormat="1" ht="24.2" customHeight="1">
      <c r="A169" s="34"/>
      <c r="B169" s="35"/>
      <c r="C169" s="186" t="s">
        <v>170</v>
      </c>
      <c r="D169" s="186" t="s">
        <v>135</v>
      </c>
      <c r="E169" s="187" t="s">
        <v>1100</v>
      </c>
      <c r="F169" s="188" t="s">
        <v>1101</v>
      </c>
      <c r="G169" s="189" t="s">
        <v>169</v>
      </c>
      <c r="H169" s="190">
        <v>2.1</v>
      </c>
      <c r="I169" s="191"/>
      <c r="J169" s="192">
        <f>ROUND(I169*H169,2)</f>
        <v>0</v>
      </c>
      <c r="K169" s="188" t="s">
        <v>139</v>
      </c>
      <c r="L169" s="39"/>
      <c r="M169" s="193" t="s">
        <v>1</v>
      </c>
      <c r="N169" s="194" t="s">
        <v>38</v>
      </c>
      <c r="O169" s="71"/>
      <c r="P169" s="195">
        <f>O169*H169</f>
        <v>0</v>
      </c>
      <c r="Q169" s="195">
        <v>0</v>
      </c>
      <c r="R169" s="195">
        <f>Q169*H169</f>
        <v>0</v>
      </c>
      <c r="S169" s="195">
        <v>0</v>
      </c>
      <c r="T169" s="196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7" t="s">
        <v>88</v>
      </c>
      <c r="AT169" s="197" t="s">
        <v>135</v>
      </c>
      <c r="AU169" s="197" t="s">
        <v>82</v>
      </c>
      <c r="AY169" s="17" t="s">
        <v>133</v>
      </c>
      <c r="BE169" s="198">
        <f>IF(N169="základní",J169,0)</f>
        <v>0</v>
      </c>
      <c r="BF169" s="198">
        <f>IF(N169="snížená",J169,0)</f>
        <v>0</v>
      </c>
      <c r="BG169" s="198">
        <f>IF(N169="zákl. přenesená",J169,0)</f>
        <v>0</v>
      </c>
      <c r="BH169" s="198">
        <f>IF(N169="sníž. přenesená",J169,0)</f>
        <v>0</v>
      </c>
      <c r="BI169" s="198">
        <f>IF(N169="nulová",J169,0)</f>
        <v>0</v>
      </c>
      <c r="BJ169" s="17" t="s">
        <v>78</v>
      </c>
      <c r="BK169" s="198">
        <f>ROUND(I169*H169,2)</f>
        <v>0</v>
      </c>
      <c r="BL169" s="17" t="s">
        <v>88</v>
      </c>
      <c r="BM169" s="197" t="s">
        <v>216</v>
      </c>
    </row>
    <row r="170" spans="1:47" s="2" customFormat="1" ht="11.25">
      <c r="A170" s="34"/>
      <c r="B170" s="35"/>
      <c r="C170" s="36"/>
      <c r="D170" s="199" t="s">
        <v>140</v>
      </c>
      <c r="E170" s="36"/>
      <c r="F170" s="200" t="s">
        <v>1102</v>
      </c>
      <c r="G170" s="36"/>
      <c r="H170" s="36"/>
      <c r="I170" s="201"/>
      <c r="J170" s="36"/>
      <c r="K170" s="36"/>
      <c r="L170" s="39"/>
      <c r="M170" s="202"/>
      <c r="N170" s="203"/>
      <c r="O170" s="71"/>
      <c r="P170" s="71"/>
      <c r="Q170" s="71"/>
      <c r="R170" s="71"/>
      <c r="S170" s="71"/>
      <c r="T170" s="72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T170" s="17" t="s">
        <v>140</v>
      </c>
      <c r="AU170" s="17" t="s">
        <v>82</v>
      </c>
    </row>
    <row r="171" spans="1:65" s="2" customFormat="1" ht="37.9" customHeight="1">
      <c r="A171" s="34"/>
      <c r="B171" s="35"/>
      <c r="C171" s="186" t="s">
        <v>226</v>
      </c>
      <c r="D171" s="186" t="s">
        <v>135</v>
      </c>
      <c r="E171" s="187" t="s">
        <v>1103</v>
      </c>
      <c r="F171" s="188" t="s">
        <v>1104</v>
      </c>
      <c r="G171" s="189" t="s">
        <v>154</v>
      </c>
      <c r="H171" s="190">
        <v>0.468</v>
      </c>
      <c r="I171" s="191"/>
      <c r="J171" s="192">
        <f>ROUND(I171*H171,2)</f>
        <v>0</v>
      </c>
      <c r="K171" s="188" t="s">
        <v>139</v>
      </c>
      <c r="L171" s="39"/>
      <c r="M171" s="193" t="s">
        <v>1</v>
      </c>
      <c r="N171" s="194" t="s">
        <v>38</v>
      </c>
      <c r="O171" s="71"/>
      <c r="P171" s="195">
        <f>O171*H171</f>
        <v>0</v>
      </c>
      <c r="Q171" s="195">
        <v>0</v>
      </c>
      <c r="R171" s="195">
        <f>Q171*H171</f>
        <v>0</v>
      </c>
      <c r="S171" s="195">
        <v>0</v>
      </c>
      <c r="T171" s="196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7" t="s">
        <v>88</v>
      </c>
      <c r="AT171" s="197" t="s">
        <v>135</v>
      </c>
      <c r="AU171" s="197" t="s">
        <v>82</v>
      </c>
      <c r="AY171" s="17" t="s">
        <v>133</v>
      </c>
      <c r="BE171" s="198">
        <f>IF(N171="základní",J171,0)</f>
        <v>0</v>
      </c>
      <c r="BF171" s="198">
        <f>IF(N171="snížená",J171,0)</f>
        <v>0</v>
      </c>
      <c r="BG171" s="198">
        <f>IF(N171="zákl. přenesená",J171,0)</f>
        <v>0</v>
      </c>
      <c r="BH171" s="198">
        <f>IF(N171="sníž. přenesená",J171,0)</f>
        <v>0</v>
      </c>
      <c r="BI171" s="198">
        <f>IF(N171="nulová",J171,0)</f>
        <v>0</v>
      </c>
      <c r="BJ171" s="17" t="s">
        <v>78</v>
      </c>
      <c r="BK171" s="198">
        <f>ROUND(I171*H171,2)</f>
        <v>0</v>
      </c>
      <c r="BL171" s="17" t="s">
        <v>88</v>
      </c>
      <c r="BM171" s="197" t="s">
        <v>229</v>
      </c>
    </row>
    <row r="172" spans="1:47" s="2" customFormat="1" ht="11.25">
      <c r="A172" s="34"/>
      <c r="B172" s="35"/>
      <c r="C172" s="36"/>
      <c r="D172" s="199" t="s">
        <v>140</v>
      </c>
      <c r="E172" s="36"/>
      <c r="F172" s="200" t="s">
        <v>1105</v>
      </c>
      <c r="G172" s="36"/>
      <c r="H172" s="36"/>
      <c r="I172" s="201"/>
      <c r="J172" s="36"/>
      <c r="K172" s="36"/>
      <c r="L172" s="39"/>
      <c r="M172" s="202"/>
      <c r="N172" s="203"/>
      <c r="O172" s="71"/>
      <c r="P172" s="71"/>
      <c r="Q172" s="71"/>
      <c r="R172" s="71"/>
      <c r="S172" s="71"/>
      <c r="T172" s="72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T172" s="17" t="s">
        <v>140</v>
      </c>
      <c r="AU172" s="17" t="s">
        <v>82</v>
      </c>
    </row>
    <row r="173" spans="2:51" s="14" customFormat="1" ht="11.25">
      <c r="B173" s="215"/>
      <c r="C173" s="216"/>
      <c r="D173" s="206" t="s">
        <v>142</v>
      </c>
      <c r="E173" s="217" t="s">
        <v>1</v>
      </c>
      <c r="F173" s="218" t="s">
        <v>1106</v>
      </c>
      <c r="G173" s="216"/>
      <c r="H173" s="219">
        <v>0.09</v>
      </c>
      <c r="I173" s="220"/>
      <c r="J173" s="216"/>
      <c r="K173" s="216"/>
      <c r="L173" s="221"/>
      <c r="M173" s="222"/>
      <c r="N173" s="223"/>
      <c r="O173" s="223"/>
      <c r="P173" s="223"/>
      <c r="Q173" s="223"/>
      <c r="R173" s="223"/>
      <c r="S173" s="223"/>
      <c r="T173" s="224"/>
      <c r="AT173" s="225" t="s">
        <v>142</v>
      </c>
      <c r="AU173" s="225" t="s">
        <v>82</v>
      </c>
      <c r="AV173" s="14" t="s">
        <v>82</v>
      </c>
      <c r="AW173" s="14" t="s">
        <v>30</v>
      </c>
      <c r="AX173" s="14" t="s">
        <v>73</v>
      </c>
      <c r="AY173" s="225" t="s">
        <v>133</v>
      </c>
    </row>
    <row r="174" spans="2:51" s="14" customFormat="1" ht="11.25">
      <c r="B174" s="215"/>
      <c r="C174" s="216"/>
      <c r="D174" s="206" t="s">
        <v>142</v>
      </c>
      <c r="E174" s="217" t="s">
        <v>1</v>
      </c>
      <c r="F174" s="218" t="s">
        <v>1107</v>
      </c>
      <c r="G174" s="216"/>
      <c r="H174" s="219">
        <v>0.378</v>
      </c>
      <c r="I174" s="220"/>
      <c r="J174" s="216"/>
      <c r="K174" s="216"/>
      <c r="L174" s="221"/>
      <c r="M174" s="222"/>
      <c r="N174" s="223"/>
      <c r="O174" s="223"/>
      <c r="P174" s="223"/>
      <c r="Q174" s="223"/>
      <c r="R174" s="223"/>
      <c r="S174" s="223"/>
      <c r="T174" s="224"/>
      <c r="AT174" s="225" t="s">
        <v>142</v>
      </c>
      <c r="AU174" s="225" t="s">
        <v>82</v>
      </c>
      <c r="AV174" s="14" t="s">
        <v>82</v>
      </c>
      <c r="AW174" s="14" t="s">
        <v>30</v>
      </c>
      <c r="AX174" s="14" t="s">
        <v>73</v>
      </c>
      <c r="AY174" s="225" t="s">
        <v>133</v>
      </c>
    </row>
    <row r="175" spans="2:51" s="15" customFormat="1" ht="11.25">
      <c r="B175" s="226"/>
      <c r="C175" s="227"/>
      <c r="D175" s="206" t="s">
        <v>142</v>
      </c>
      <c r="E175" s="228" t="s">
        <v>1</v>
      </c>
      <c r="F175" s="229" t="s">
        <v>144</v>
      </c>
      <c r="G175" s="227"/>
      <c r="H175" s="230">
        <v>0.46799999999999997</v>
      </c>
      <c r="I175" s="231"/>
      <c r="J175" s="227"/>
      <c r="K175" s="227"/>
      <c r="L175" s="232"/>
      <c r="M175" s="233"/>
      <c r="N175" s="234"/>
      <c r="O175" s="234"/>
      <c r="P175" s="234"/>
      <c r="Q175" s="234"/>
      <c r="R175" s="234"/>
      <c r="S175" s="234"/>
      <c r="T175" s="235"/>
      <c r="AT175" s="236" t="s">
        <v>142</v>
      </c>
      <c r="AU175" s="236" t="s">
        <v>82</v>
      </c>
      <c r="AV175" s="15" t="s">
        <v>88</v>
      </c>
      <c r="AW175" s="15" t="s">
        <v>30</v>
      </c>
      <c r="AX175" s="15" t="s">
        <v>78</v>
      </c>
      <c r="AY175" s="236" t="s">
        <v>133</v>
      </c>
    </row>
    <row r="176" spans="1:65" s="2" customFormat="1" ht="55.5" customHeight="1">
      <c r="A176" s="34"/>
      <c r="B176" s="35"/>
      <c r="C176" s="186" t="s">
        <v>177</v>
      </c>
      <c r="D176" s="186" t="s">
        <v>135</v>
      </c>
      <c r="E176" s="187" t="s">
        <v>1108</v>
      </c>
      <c r="F176" s="188" t="s">
        <v>1109</v>
      </c>
      <c r="G176" s="189" t="s">
        <v>169</v>
      </c>
      <c r="H176" s="190">
        <v>3.42</v>
      </c>
      <c r="I176" s="191"/>
      <c r="J176" s="192">
        <f>ROUND(I176*H176,2)</f>
        <v>0</v>
      </c>
      <c r="K176" s="188" t="s">
        <v>139</v>
      </c>
      <c r="L176" s="39"/>
      <c r="M176" s="193" t="s">
        <v>1</v>
      </c>
      <c r="N176" s="194" t="s">
        <v>38</v>
      </c>
      <c r="O176" s="71"/>
      <c r="P176" s="195">
        <f>O176*H176</f>
        <v>0</v>
      </c>
      <c r="Q176" s="195">
        <v>0</v>
      </c>
      <c r="R176" s="195">
        <f>Q176*H176</f>
        <v>0</v>
      </c>
      <c r="S176" s="195">
        <v>0</v>
      </c>
      <c r="T176" s="196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7" t="s">
        <v>88</v>
      </c>
      <c r="AT176" s="197" t="s">
        <v>135</v>
      </c>
      <c r="AU176" s="197" t="s">
        <v>82</v>
      </c>
      <c r="AY176" s="17" t="s">
        <v>133</v>
      </c>
      <c r="BE176" s="198">
        <f>IF(N176="základní",J176,0)</f>
        <v>0</v>
      </c>
      <c r="BF176" s="198">
        <f>IF(N176="snížená",J176,0)</f>
        <v>0</v>
      </c>
      <c r="BG176" s="198">
        <f>IF(N176="zákl. přenesená",J176,0)</f>
        <v>0</v>
      </c>
      <c r="BH176" s="198">
        <f>IF(N176="sníž. přenesená",J176,0)</f>
        <v>0</v>
      </c>
      <c r="BI176" s="198">
        <f>IF(N176="nulová",J176,0)</f>
        <v>0</v>
      </c>
      <c r="BJ176" s="17" t="s">
        <v>78</v>
      </c>
      <c r="BK176" s="198">
        <f>ROUND(I176*H176,2)</f>
        <v>0</v>
      </c>
      <c r="BL176" s="17" t="s">
        <v>88</v>
      </c>
      <c r="BM176" s="197" t="s">
        <v>234</v>
      </c>
    </row>
    <row r="177" spans="1:47" s="2" customFormat="1" ht="11.25">
      <c r="A177" s="34"/>
      <c r="B177" s="35"/>
      <c r="C177" s="36"/>
      <c r="D177" s="199" t="s">
        <v>140</v>
      </c>
      <c r="E177" s="36"/>
      <c r="F177" s="200" t="s">
        <v>1110</v>
      </c>
      <c r="G177" s="36"/>
      <c r="H177" s="36"/>
      <c r="I177" s="201"/>
      <c r="J177" s="36"/>
      <c r="K177" s="36"/>
      <c r="L177" s="39"/>
      <c r="M177" s="202"/>
      <c r="N177" s="203"/>
      <c r="O177" s="71"/>
      <c r="P177" s="71"/>
      <c r="Q177" s="71"/>
      <c r="R177" s="71"/>
      <c r="S177" s="71"/>
      <c r="T177" s="72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T177" s="17" t="s">
        <v>140</v>
      </c>
      <c r="AU177" s="17" t="s">
        <v>82</v>
      </c>
    </row>
    <row r="178" spans="2:51" s="14" customFormat="1" ht="11.25">
      <c r="B178" s="215"/>
      <c r="C178" s="216"/>
      <c r="D178" s="206" t="s">
        <v>142</v>
      </c>
      <c r="E178" s="217" t="s">
        <v>1</v>
      </c>
      <c r="F178" s="218" t="s">
        <v>1111</v>
      </c>
      <c r="G178" s="216"/>
      <c r="H178" s="219">
        <v>0.9</v>
      </c>
      <c r="I178" s="220"/>
      <c r="J178" s="216"/>
      <c r="K178" s="216"/>
      <c r="L178" s="221"/>
      <c r="M178" s="222"/>
      <c r="N178" s="223"/>
      <c r="O178" s="223"/>
      <c r="P178" s="223"/>
      <c r="Q178" s="223"/>
      <c r="R178" s="223"/>
      <c r="S178" s="223"/>
      <c r="T178" s="224"/>
      <c r="AT178" s="225" t="s">
        <v>142</v>
      </c>
      <c r="AU178" s="225" t="s">
        <v>82</v>
      </c>
      <c r="AV178" s="14" t="s">
        <v>82</v>
      </c>
      <c r="AW178" s="14" t="s">
        <v>30</v>
      </c>
      <c r="AX178" s="14" t="s">
        <v>73</v>
      </c>
      <c r="AY178" s="225" t="s">
        <v>133</v>
      </c>
    </row>
    <row r="179" spans="2:51" s="14" customFormat="1" ht="11.25">
      <c r="B179" s="215"/>
      <c r="C179" s="216"/>
      <c r="D179" s="206" t="s">
        <v>142</v>
      </c>
      <c r="E179" s="217" t="s">
        <v>1</v>
      </c>
      <c r="F179" s="218" t="s">
        <v>1112</v>
      </c>
      <c r="G179" s="216"/>
      <c r="H179" s="219">
        <v>2.52</v>
      </c>
      <c r="I179" s="220"/>
      <c r="J179" s="216"/>
      <c r="K179" s="216"/>
      <c r="L179" s="221"/>
      <c r="M179" s="222"/>
      <c r="N179" s="223"/>
      <c r="O179" s="223"/>
      <c r="P179" s="223"/>
      <c r="Q179" s="223"/>
      <c r="R179" s="223"/>
      <c r="S179" s="223"/>
      <c r="T179" s="224"/>
      <c r="AT179" s="225" t="s">
        <v>142</v>
      </c>
      <c r="AU179" s="225" t="s">
        <v>82</v>
      </c>
      <c r="AV179" s="14" t="s">
        <v>82</v>
      </c>
      <c r="AW179" s="14" t="s">
        <v>30</v>
      </c>
      <c r="AX179" s="14" t="s">
        <v>73</v>
      </c>
      <c r="AY179" s="225" t="s">
        <v>133</v>
      </c>
    </row>
    <row r="180" spans="2:51" s="15" customFormat="1" ht="11.25">
      <c r="B180" s="226"/>
      <c r="C180" s="227"/>
      <c r="D180" s="206" t="s">
        <v>142</v>
      </c>
      <c r="E180" s="228" t="s">
        <v>1</v>
      </c>
      <c r="F180" s="229" t="s">
        <v>144</v>
      </c>
      <c r="G180" s="227"/>
      <c r="H180" s="230">
        <v>3.42</v>
      </c>
      <c r="I180" s="231"/>
      <c r="J180" s="227"/>
      <c r="K180" s="227"/>
      <c r="L180" s="232"/>
      <c r="M180" s="233"/>
      <c r="N180" s="234"/>
      <c r="O180" s="234"/>
      <c r="P180" s="234"/>
      <c r="Q180" s="234"/>
      <c r="R180" s="234"/>
      <c r="S180" s="234"/>
      <c r="T180" s="235"/>
      <c r="AT180" s="236" t="s">
        <v>142</v>
      </c>
      <c r="AU180" s="236" t="s">
        <v>82</v>
      </c>
      <c r="AV180" s="15" t="s">
        <v>88</v>
      </c>
      <c r="AW180" s="15" t="s">
        <v>30</v>
      </c>
      <c r="AX180" s="15" t="s">
        <v>78</v>
      </c>
      <c r="AY180" s="236" t="s">
        <v>133</v>
      </c>
    </row>
    <row r="181" spans="2:63" s="12" customFormat="1" ht="22.9" customHeight="1">
      <c r="B181" s="170"/>
      <c r="C181" s="171"/>
      <c r="D181" s="172" t="s">
        <v>72</v>
      </c>
      <c r="E181" s="184" t="s">
        <v>194</v>
      </c>
      <c r="F181" s="184" t="s">
        <v>343</v>
      </c>
      <c r="G181" s="171"/>
      <c r="H181" s="171"/>
      <c r="I181" s="174"/>
      <c r="J181" s="185">
        <f>BK181</f>
        <v>0</v>
      </c>
      <c r="K181" s="171"/>
      <c r="L181" s="176"/>
      <c r="M181" s="177"/>
      <c r="N181" s="178"/>
      <c r="O181" s="178"/>
      <c r="P181" s="179">
        <f>SUM(P182:P207)</f>
        <v>0</v>
      </c>
      <c r="Q181" s="178"/>
      <c r="R181" s="179">
        <f>SUM(R182:R207)</f>
        <v>0</v>
      </c>
      <c r="S181" s="178"/>
      <c r="T181" s="180">
        <f>SUM(T182:T207)</f>
        <v>0</v>
      </c>
      <c r="AR181" s="181" t="s">
        <v>78</v>
      </c>
      <c r="AT181" s="182" t="s">
        <v>72</v>
      </c>
      <c r="AU181" s="182" t="s">
        <v>78</v>
      </c>
      <c r="AY181" s="181" t="s">
        <v>133</v>
      </c>
      <c r="BK181" s="183">
        <f>SUM(BK182:BK207)</f>
        <v>0</v>
      </c>
    </row>
    <row r="182" spans="1:65" s="2" customFormat="1" ht="37.9" customHeight="1">
      <c r="A182" s="34"/>
      <c r="B182" s="35"/>
      <c r="C182" s="186" t="s">
        <v>8</v>
      </c>
      <c r="D182" s="186" t="s">
        <v>135</v>
      </c>
      <c r="E182" s="187" t="s">
        <v>1113</v>
      </c>
      <c r="F182" s="188" t="s">
        <v>1114</v>
      </c>
      <c r="G182" s="189" t="s">
        <v>138</v>
      </c>
      <c r="H182" s="190">
        <v>1</v>
      </c>
      <c r="I182" s="191"/>
      <c r="J182" s="192">
        <f>ROUND(I182*H182,2)</f>
        <v>0</v>
      </c>
      <c r="K182" s="188" t="s">
        <v>139</v>
      </c>
      <c r="L182" s="39"/>
      <c r="M182" s="193" t="s">
        <v>1</v>
      </c>
      <c r="N182" s="194" t="s">
        <v>38</v>
      </c>
      <c r="O182" s="71"/>
      <c r="P182" s="195">
        <f>O182*H182</f>
        <v>0</v>
      </c>
      <c r="Q182" s="195">
        <v>0</v>
      </c>
      <c r="R182" s="195">
        <f>Q182*H182</f>
        <v>0</v>
      </c>
      <c r="S182" s="195">
        <v>0</v>
      </c>
      <c r="T182" s="196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7" t="s">
        <v>88</v>
      </c>
      <c r="AT182" s="197" t="s">
        <v>135</v>
      </c>
      <c r="AU182" s="197" t="s">
        <v>82</v>
      </c>
      <c r="AY182" s="17" t="s">
        <v>133</v>
      </c>
      <c r="BE182" s="198">
        <f>IF(N182="základní",J182,0)</f>
        <v>0</v>
      </c>
      <c r="BF182" s="198">
        <f>IF(N182="snížená",J182,0)</f>
        <v>0</v>
      </c>
      <c r="BG182" s="198">
        <f>IF(N182="zákl. přenesená",J182,0)</f>
        <v>0</v>
      </c>
      <c r="BH182" s="198">
        <f>IF(N182="sníž. přenesená",J182,0)</f>
        <v>0</v>
      </c>
      <c r="BI182" s="198">
        <f>IF(N182="nulová",J182,0)</f>
        <v>0</v>
      </c>
      <c r="BJ182" s="17" t="s">
        <v>78</v>
      </c>
      <c r="BK182" s="198">
        <f>ROUND(I182*H182,2)</f>
        <v>0</v>
      </c>
      <c r="BL182" s="17" t="s">
        <v>88</v>
      </c>
      <c r="BM182" s="197" t="s">
        <v>238</v>
      </c>
    </row>
    <row r="183" spans="1:47" s="2" customFormat="1" ht="11.25">
      <c r="A183" s="34"/>
      <c r="B183" s="35"/>
      <c r="C183" s="36"/>
      <c r="D183" s="199" t="s">
        <v>140</v>
      </c>
      <c r="E183" s="36"/>
      <c r="F183" s="200" t="s">
        <v>1115</v>
      </c>
      <c r="G183" s="36"/>
      <c r="H183" s="36"/>
      <c r="I183" s="201"/>
      <c r="J183" s="36"/>
      <c r="K183" s="36"/>
      <c r="L183" s="39"/>
      <c r="M183" s="202"/>
      <c r="N183" s="203"/>
      <c r="O183" s="71"/>
      <c r="P183" s="71"/>
      <c r="Q183" s="71"/>
      <c r="R183" s="71"/>
      <c r="S183" s="71"/>
      <c r="T183" s="72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T183" s="17" t="s">
        <v>140</v>
      </c>
      <c r="AU183" s="17" t="s">
        <v>82</v>
      </c>
    </row>
    <row r="184" spans="1:65" s="2" customFormat="1" ht="37.9" customHeight="1">
      <c r="A184" s="34"/>
      <c r="B184" s="35"/>
      <c r="C184" s="186" t="s">
        <v>191</v>
      </c>
      <c r="D184" s="186" t="s">
        <v>135</v>
      </c>
      <c r="E184" s="187" t="s">
        <v>1116</v>
      </c>
      <c r="F184" s="188" t="s">
        <v>1117</v>
      </c>
      <c r="G184" s="189" t="s">
        <v>190</v>
      </c>
      <c r="H184" s="190">
        <v>6</v>
      </c>
      <c r="I184" s="191"/>
      <c r="J184" s="192">
        <f>ROUND(I184*H184,2)</f>
        <v>0</v>
      </c>
      <c r="K184" s="188" t="s">
        <v>139</v>
      </c>
      <c r="L184" s="39"/>
      <c r="M184" s="193" t="s">
        <v>1</v>
      </c>
      <c r="N184" s="194" t="s">
        <v>38</v>
      </c>
      <c r="O184" s="71"/>
      <c r="P184" s="195">
        <f>O184*H184</f>
        <v>0</v>
      </c>
      <c r="Q184" s="195">
        <v>0</v>
      </c>
      <c r="R184" s="195">
        <f>Q184*H184</f>
        <v>0</v>
      </c>
      <c r="S184" s="195">
        <v>0</v>
      </c>
      <c r="T184" s="196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7" t="s">
        <v>88</v>
      </c>
      <c r="AT184" s="197" t="s">
        <v>135</v>
      </c>
      <c r="AU184" s="197" t="s">
        <v>82</v>
      </c>
      <c r="AY184" s="17" t="s">
        <v>133</v>
      </c>
      <c r="BE184" s="198">
        <f>IF(N184="základní",J184,0)</f>
        <v>0</v>
      </c>
      <c r="BF184" s="198">
        <f>IF(N184="snížená",J184,0)</f>
        <v>0</v>
      </c>
      <c r="BG184" s="198">
        <f>IF(N184="zákl. přenesená",J184,0)</f>
        <v>0</v>
      </c>
      <c r="BH184" s="198">
        <f>IF(N184="sníž. přenesená",J184,0)</f>
        <v>0</v>
      </c>
      <c r="BI184" s="198">
        <f>IF(N184="nulová",J184,0)</f>
        <v>0</v>
      </c>
      <c r="BJ184" s="17" t="s">
        <v>78</v>
      </c>
      <c r="BK184" s="198">
        <f>ROUND(I184*H184,2)</f>
        <v>0</v>
      </c>
      <c r="BL184" s="17" t="s">
        <v>88</v>
      </c>
      <c r="BM184" s="197" t="s">
        <v>245</v>
      </c>
    </row>
    <row r="185" spans="1:47" s="2" customFormat="1" ht="11.25">
      <c r="A185" s="34"/>
      <c r="B185" s="35"/>
      <c r="C185" s="36"/>
      <c r="D185" s="199" t="s">
        <v>140</v>
      </c>
      <c r="E185" s="36"/>
      <c r="F185" s="200" t="s">
        <v>1118</v>
      </c>
      <c r="G185" s="36"/>
      <c r="H185" s="36"/>
      <c r="I185" s="201"/>
      <c r="J185" s="36"/>
      <c r="K185" s="36"/>
      <c r="L185" s="39"/>
      <c r="M185" s="202"/>
      <c r="N185" s="203"/>
      <c r="O185" s="71"/>
      <c r="P185" s="71"/>
      <c r="Q185" s="71"/>
      <c r="R185" s="71"/>
      <c r="S185" s="71"/>
      <c r="T185" s="72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T185" s="17" t="s">
        <v>140</v>
      </c>
      <c r="AU185" s="17" t="s">
        <v>82</v>
      </c>
    </row>
    <row r="186" spans="2:51" s="14" customFormat="1" ht="11.25">
      <c r="B186" s="215"/>
      <c r="C186" s="216"/>
      <c r="D186" s="206" t="s">
        <v>142</v>
      </c>
      <c r="E186" s="217" t="s">
        <v>1</v>
      </c>
      <c r="F186" s="218" t="s">
        <v>1119</v>
      </c>
      <c r="G186" s="216"/>
      <c r="H186" s="219">
        <v>6</v>
      </c>
      <c r="I186" s="220"/>
      <c r="J186" s="216"/>
      <c r="K186" s="216"/>
      <c r="L186" s="221"/>
      <c r="M186" s="222"/>
      <c r="N186" s="223"/>
      <c r="O186" s="223"/>
      <c r="P186" s="223"/>
      <c r="Q186" s="223"/>
      <c r="R186" s="223"/>
      <c r="S186" s="223"/>
      <c r="T186" s="224"/>
      <c r="AT186" s="225" t="s">
        <v>142</v>
      </c>
      <c r="AU186" s="225" t="s">
        <v>82</v>
      </c>
      <c r="AV186" s="14" t="s">
        <v>82</v>
      </c>
      <c r="AW186" s="14" t="s">
        <v>30</v>
      </c>
      <c r="AX186" s="14" t="s">
        <v>73</v>
      </c>
      <c r="AY186" s="225" t="s">
        <v>133</v>
      </c>
    </row>
    <row r="187" spans="2:51" s="15" customFormat="1" ht="11.25">
      <c r="B187" s="226"/>
      <c r="C187" s="227"/>
      <c r="D187" s="206" t="s">
        <v>142</v>
      </c>
      <c r="E187" s="228" t="s">
        <v>1</v>
      </c>
      <c r="F187" s="229" t="s">
        <v>144</v>
      </c>
      <c r="G187" s="227"/>
      <c r="H187" s="230">
        <v>6</v>
      </c>
      <c r="I187" s="231"/>
      <c r="J187" s="227"/>
      <c r="K187" s="227"/>
      <c r="L187" s="232"/>
      <c r="M187" s="233"/>
      <c r="N187" s="234"/>
      <c r="O187" s="234"/>
      <c r="P187" s="234"/>
      <c r="Q187" s="234"/>
      <c r="R187" s="234"/>
      <c r="S187" s="234"/>
      <c r="T187" s="235"/>
      <c r="AT187" s="236" t="s">
        <v>142</v>
      </c>
      <c r="AU187" s="236" t="s">
        <v>82</v>
      </c>
      <c r="AV187" s="15" t="s">
        <v>88</v>
      </c>
      <c r="AW187" s="15" t="s">
        <v>30</v>
      </c>
      <c r="AX187" s="15" t="s">
        <v>78</v>
      </c>
      <c r="AY187" s="236" t="s">
        <v>133</v>
      </c>
    </row>
    <row r="188" spans="1:65" s="2" customFormat="1" ht="37.9" customHeight="1">
      <c r="A188" s="34"/>
      <c r="B188" s="35"/>
      <c r="C188" s="186" t="s">
        <v>247</v>
      </c>
      <c r="D188" s="186" t="s">
        <v>135</v>
      </c>
      <c r="E188" s="187" t="s">
        <v>1120</v>
      </c>
      <c r="F188" s="188" t="s">
        <v>1121</v>
      </c>
      <c r="G188" s="189" t="s">
        <v>190</v>
      </c>
      <c r="H188" s="190">
        <v>6</v>
      </c>
      <c r="I188" s="191"/>
      <c r="J188" s="192">
        <f>ROUND(I188*H188,2)</f>
        <v>0</v>
      </c>
      <c r="K188" s="188" t="s">
        <v>139</v>
      </c>
      <c r="L188" s="39"/>
      <c r="M188" s="193" t="s">
        <v>1</v>
      </c>
      <c r="N188" s="194" t="s">
        <v>38</v>
      </c>
      <c r="O188" s="71"/>
      <c r="P188" s="195">
        <f>O188*H188</f>
        <v>0</v>
      </c>
      <c r="Q188" s="195">
        <v>0</v>
      </c>
      <c r="R188" s="195">
        <f>Q188*H188</f>
        <v>0</v>
      </c>
      <c r="S188" s="195">
        <v>0</v>
      </c>
      <c r="T188" s="196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7" t="s">
        <v>88</v>
      </c>
      <c r="AT188" s="197" t="s">
        <v>135</v>
      </c>
      <c r="AU188" s="197" t="s">
        <v>82</v>
      </c>
      <c r="AY188" s="17" t="s">
        <v>133</v>
      </c>
      <c r="BE188" s="198">
        <f>IF(N188="základní",J188,0)</f>
        <v>0</v>
      </c>
      <c r="BF188" s="198">
        <f>IF(N188="snížená",J188,0)</f>
        <v>0</v>
      </c>
      <c r="BG188" s="198">
        <f>IF(N188="zákl. přenesená",J188,0)</f>
        <v>0</v>
      </c>
      <c r="BH188" s="198">
        <f>IF(N188="sníž. přenesená",J188,0)</f>
        <v>0</v>
      </c>
      <c r="BI188" s="198">
        <f>IF(N188="nulová",J188,0)</f>
        <v>0</v>
      </c>
      <c r="BJ188" s="17" t="s">
        <v>78</v>
      </c>
      <c r="BK188" s="198">
        <f>ROUND(I188*H188,2)</f>
        <v>0</v>
      </c>
      <c r="BL188" s="17" t="s">
        <v>88</v>
      </c>
      <c r="BM188" s="197" t="s">
        <v>250</v>
      </c>
    </row>
    <row r="189" spans="1:47" s="2" customFormat="1" ht="11.25">
      <c r="A189" s="34"/>
      <c r="B189" s="35"/>
      <c r="C189" s="36"/>
      <c r="D189" s="199" t="s">
        <v>140</v>
      </c>
      <c r="E189" s="36"/>
      <c r="F189" s="200" t="s">
        <v>1122</v>
      </c>
      <c r="G189" s="36"/>
      <c r="H189" s="36"/>
      <c r="I189" s="201"/>
      <c r="J189" s="36"/>
      <c r="K189" s="36"/>
      <c r="L189" s="39"/>
      <c r="M189" s="202"/>
      <c r="N189" s="203"/>
      <c r="O189" s="71"/>
      <c r="P189" s="71"/>
      <c r="Q189" s="71"/>
      <c r="R189" s="71"/>
      <c r="S189" s="71"/>
      <c r="T189" s="72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T189" s="17" t="s">
        <v>140</v>
      </c>
      <c r="AU189" s="17" t="s">
        <v>82</v>
      </c>
    </row>
    <row r="190" spans="2:51" s="14" customFormat="1" ht="11.25">
      <c r="B190" s="215"/>
      <c r="C190" s="216"/>
      <c r="D190" s="206" t="s">
        <v>142</v>
      </c>
      <c r="E190" s="217" t="s">
        <v>1</v>
      </c>
      <c r="F190" s="218" t="s">
        <v>1123</v>
      </c>
      <c r="G190" s="216"/>
      <c r="H190" s="219">
        <v>6</v>
      </c>
      <c r="I190" s="220"/>
      <c r="J190" s="216"/>
      <c r="K190" s="216"/>
      <c r="L190" s="221"/>
      <c r="M190" s="222"/>
      <c r="N190" s="223"/>
      <c r="O190" s="223"/>
      <c r="P190" s="223"/>
      <c r="Q190" s="223"/>
      <c r="R190" s="223"/>
      <c r="S190" s="223"/>
      <c r="T190" s="224"/>
      <c r="AT190" s="225" t="s">
        <v>142</v>
      </c>
      <c r="AU190" s="225" t="s">
        <v>82</v>
      </c>
      <c r="AV190" s="14" t="s">
        <v>82</v>
      </c>
      <c r="AW190" s="14" t="s">
        <v>30</v>
      </c>
      <c r="AX190" s="14" t="s">
        <v>73</v>
      </c>
      <c r="AY190" s="225" t="s">
        <v>133</v>
      </c>
    </row>
    <row r="191" spans="2:51" s="15" customFormat="1" ht="11.25">
      <c r="B191" s="226"/>
      <c r="C191" s="227"/>
      <c r="D191" s="206" t="s">
        <v>142</v>
      </c>
      <c r="E191" s="228" t="s">
        <v>1</v>
      </c>
      <c r="F191" s="229" t="s">
        <v>144</v>
      </c>
      <c r="G191" s="227"/>
      <c r="H191" s="230">
        <v>6</v>
      </c>
      <c r="I191" s="231"/>
      <c r="J191" s="227"/>
      <c r="K191" s="227"/>
      <c r="L191" s="232"/>
      <c r="M191" s="233"/>
      <c r="N191" s="234"/>
      <c r="O191" s="234"/>
      <c r="P191" s="234"/>
      <c r="Q191" s="234"/>
      <c r="R191" s="234"/>
      <c r="S191" s="234"/>
      <c r="T191" s="235"/>
      <c r="AT191" s="236" t="s">
        <v>142</v>
      </c>
      <c r="AU191" s="236" t="s">
        <v>82</v>
      </c>
      <c r="AV191" s="15" t="s">
        <v>88</v>
      </c>
      <c r="AW191" s="15" t="s">
        <v>30</v>
      </c>
      <c r="AX191" s="15" t="s">
        <v>78</v>
      </c>
      <c r="AY191" s="236" t="s">
        <v>133</v>
      </c>
    </row>
    <row r="192" spans="1:65" s="2" customFormat="1" ht="37.9" customHeight="1">
      <c r="A192" s="34"/>
      <c r="B192" s="35"/>
      <c r="C192" s="186" t="s">
        <v>197</v>
      </c>
      <c r="D192" s="186" t="s">
        <v>135</v>
      </c>
      <c r="E192" s="187" t="s">
        <v>1124</v>
      </c>
      <c r="F192" s="188" t="s">
        <v>1125</v>
      </c>
      <c r="G192" s="189" t="s">
        <v>190</v>
      </c>
      <c r="H192" s="190">
        <v>6</v>
      </c>
      <c r="I192" s="191"/>
      <c r="J192" s="192">
        <f>ROUND(I192*H192,2)</f>
        <v>0</v>
      </c>
      <c r="K192" s="188" t="s">
        <v>139</v>
      </c>
      <c r="L192" s="39"/>
      <c r="M192" s="193" t="s">
        <v>1</v>
      </c>
      <c r="N192" s="194" t="s">
        <v>38</v>
      </c>
      <c r="O192" s="71"/>
      <c r="P192" s="195">
        <f>O192*H192</f>
        <v>0</v>
      </c>
      <c r="Q192" s="195">
        <v>0</v>
      </c>
      <c r="R192" s="195">
        <f>Q192*H192</f>
        <v>0</v>
      </c>
      <c r="S192" s="195">
        <v>0</v>
      </c>
      <c r="T192" s="196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7" t="s">
        <v>88</v>
      </c>
      <c r="AT192" s="197" t="s">
        <v>135</v>
      </c>
      <c r="AU192" s="197" t="s">
        <v>82</v>
      </c>
      <c r="AY192" s="17" t="s">
        <v>133</v>
      </c>
      <c r="BE192" s="198">
        <f>IF(N192="základní",J192,0)</f>
        <v>0</v>
      </c>
      <c r="BF192" s="198">
        <f>IF(N192="snížená",J192,0)</f>
        <v>0</v>
      </c>
      <c r="BG192" s="198">
        <f>IF(N192="zákl. přenesená",J192,0)</f>
        <v>0</v>
      </c>
      <c r="BH192" s="198">
        <f>IF(N192="sníž. přenesená",J192,0)</f>
        <v>0</v>
      </c>
      <c r="BI192" s="198">
        <f>IF(N192="nulová",J192,0)</f>
        <v>0</v>
      </c>
      <c r="BJ192" s="17" t="s">
        <v>78</v>
      </c>
      <c r="BK192" s="198">
        <f>ROUND(I192*H192,2)</f>
        <v>0</v>
      </c>
      <c r="BL192" s="17" t="s">
        <v>88</v>
      </c>
      <c r="BM192" s="197" t="s">
        <v>256</v>
      </c>
    </row>
    <row r="193" spans="1:47" s="2" customFormat="1" ht="11.25">
      <c r="A193" s="34"/>
      <c r="B193" s="35"/>
      <c r="C193" s="36"/>
      <c r="D193" s="199" t="s">
        <v>140</v>
      </c>
      <c r="E193" s="36"/>
      <c r="F193" s="200" t="s">
        <v>1126</v>
      </c>
      <c r="G193" s="36"/>
      <c r="H193" s="36"/>
      <c r="I193" s="201"/>
      <c r="J193" s="36"/>
      <c r="K193" s="36"/>
      <c r="L193" s="39"/>
      <c r="M193" s="202"/>
      <c r="N193" s="203"/>
      <c r="O193" s="71"/>
      <c r="P193" s="71"/>
      <c r="Q193" s="71"/>
      <c r="R193" s="71"/>
      <c r="S193" s="71"/>
      <c r="T193" s="72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T193" s="17" t="s">
        <v>140</v>
      </c>
      <c r="AU193" s="17" t="s">
        <v>82</v>
      </c>
    </row>
    <row r="194" spans="2:51" s="13" customFormat="1" ht="11.25">
      <c r="B194" s="204"/>
      <c r="C194" s="205"/>
      <c r="D194" s="206" t="s">
        <v>142</v>
      </c>
      <c r="E194" s="207" t="s">
        <v>1</v>
      </c>
      <c r="F194" s="208" t="s">
        <v>1127</v>
      </c>
      <c r="G194" s="205"/>
      <c r="H194" s="207" t="s">
        <v>1</v>
      </c>
      <c r="I194" s="209"/>
      <c r="J194" s="205"/>
      <c r="K194" s="205"/>
      <c r="L194" s="210"/>
      <c r="M194" s="211"/>
      <c r="N194" s="212"/>
      <c r="O194" s="212"/>
      <c r="P194" s="212"/>
      <c r="Q194" s="212"/>
      <c r="R194" s="212"/>
      <c r="S194" s="212"/>
      <c r="T194" s="213"/>
      <c r="AT194" s="214" t="s">
        <v>142</v>
      </c>
      <c r="AU194" s="214" t="s">
        <v>82</v>
      </c>
      <c r="AV194" s="13" t="s">
        <v>78</v>
      </c>
      <c r="AW194" s="13" t="s">
        <v>30</v>
      </c>
      <c r="AX194" s="13" t="s">
        <v>73</v>
      </c>
      <c r="AY194" s="214" t="s">
        <v>133</v>
      </c>
    </row>
    <row r="195" spans="2:51" s="14" customFormat="1" ht="11.25">
      <c r="B195" s="215"/>
      <c r="C195" s="216"/>
      <c r="D195" s="206" t="s">
        <v>142</v>
      </c>
      <c r="E195" s="217" t="s">
        <v>1</v>
      </c>
      <c r="F195" s="218" t="s">
        <v>1128</v>
      </c>
      <c r="G195" s="216"/>
      <c r="H195" s="219">
        <v>6</v>
      </c>
      <c r="I195" s="220"/>
      <c r="J195" s="216"/>
      <c r="K195" s="216"/>
      <c r="L195" s="221"/>
      <c r="M195" s="222"/>
      <c r="N195" s="223"/>
      <c r="O195" s="223"/>
      <c r="P195" s="223"/>
      <c r="Q195" s="223"/>
      <c r="R195" s="223"/>
      <c r="S195" s="223"/>
      <c r="T195" s="224"/>
      <c r="AT195" s="225" t="s">
        <v>142</v>
      </c>
      <c r="AU195" s="225" t="s">
        <v>82</v>
      </c>
      <c r="AV195" s="14" t="s">
        <v>82</v>
      </c>
      <c r="AW195" s="14" t="s">
        <v>30</v>
      </c>
      <c r="AX195" s="14" t="s">
        <v>73</v>
      </c>
      <c r="AY195" s="225" t="s">
        <v>133</v>
      </c>
    </row>
    <row r="196" spans="2:51" s="15" customFormat="1" ht="11.25">
      <c r="B196" s="226"/>
      <c r="C196" s="227"/>
      <c r="D196" s="206" t="s">
        <v>142</v>
      </c>
      <c r="E196" s="228" t="s">
        <v>1</v>
      </c>
      <c r="F196" s="229" t="s">
        <v>144</v>
      </c>
      <c r="G196" s="227"/>
      <c r="H196" s="230">
        <v>6</v>
      </c>
      <c r="I196" s="231"/>
      <c r="J196" s="227"/>
      <c r="K196" s="227"/>
      <c r="L196" s="232"/>
      <c r="M196" s="233"/>
      <c r="N196" s="234"/>
      <c r="O196" s="234"/>
      <c r="P196" s="234"/>
      <c r="Q196" s="234"/>
      <c r="R196" s="234"/>
      <c r="S196" s="234"/>
      <c r="T196" s="235"/>
      <c r="AT196" s="236" t="s">
        <v>142</v>
      </c>
      <c r="AU196" s="236" t="s">
        <v>82</v>
      </c>
      <c r="AV196" s="15" t="s">
        <v>88</v>
      </c>
      <c r="AW196" s="15" t="s">
        <v>30</v>
      </c>
      <c r="AX196" s="15" t="s">
        <v>78</v>
      </c>
      <c r="AY196" s="236" t="s">
        <v>133</v>
      </c>
    </row>
    <row r="197" spans="1:65" s="2" customFormat="1" ht="37.9" customHeight="1">
      <c r="A197" s="34"/>
      <c r="B197" s="35"/>
      <c r="C197" s="186" t="s">
        <v>261</v>
      </c>
      <c r="D197" s="186" t="s">
        <v>135</v>
      </c>
      <c r="E197" s="187" t="s">
        <v>1129</v>
      </c>
      <c r="F197" s="188" t="s">
        <v>1130</v>
      </c>
      <c r="G197" s="189" t="s">
        <v>190</v>
      </c>
      <c r="H197" s="190">
        <v>6.3</v>
      </c>
      <c r="I197" s="191"/>
      <c r="J197" s="192">
        <f>ROUND(I197*H197,2)</f>
        <v>0</v>
      </c>
      <c r="K197" s="188" t="s">
        <v>139</v>
      </c>
      <c r="L197" s="39"/>
      <c r="M197" s="193" t="s">
        <v>1</v>
      </c>
      <c r="N197" s="194" t="s">
        <v>38</v>
      </c>
      <c r="O197" s="71"/>
      <c r="P197" s="195">
        <f>O197*H197</f>
        <v>0</v>
      </c>
      <c r="Q197" s="195">
        <v>0</v>
      </c>
      <c r="R197" s="195">
        <f>Q197*H197</f>
        <v>0</v>
      </c>
      <c r="S197" s="195">
        <v>0</v>
      </c>
      <c r="T197" s="196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97" t="s">
        <v>88</v>
      </c>
      <c r="AT197" s="197" t="s">
        <v>135</v>
      </c>
      <c r="AU197" s="197" t="s">
        <v>82</v>
      </c>
      <c r="AY197" s="17" t="s">
        <v>133</v>
      </c>
      <c r="BE197" s="198">
        <f>IF(N197="základní",J197,0)</f>
        <v>0</v>
      </c>
      <c r="BF197" s="198">
        <f>IF(N197="snížená",J197,0)</f>
        <v>0</v>
      </c>
      <c r="BG197" s="198">
        <f>IF(N197="zákl. přenesená",J197,0)</f>
        <v>0</v>
      </c>
      <c r="BH197" s="198">
        <f>IF(N197="sníž. přenesená",J197,0)</f>
        <v>0</v>
      </c>
      <c r="BI197" s="198">
        <f>IF(N197="nulová",J197,0)</f>
        <v>0</v>
      </c>
      <c r="BJ197" s="17" t="s">
        <v>78</v>
      </c>
      <c r="BK197" s="198">
        <f>ROUND(I197*H197,2)</f>
        <v>0</v>
      </c>
      <c r="BL197" s="17" t="s">
        <v>88</v>
      </c>
      <c r="BM197" s="197" t="s">
        <v>264</v>
      </c>
    </row>
    <row r="198" spans="1:47" s="2" customFormat="1" ht="11.25">
      <c r="A198" s="34"/>
      <c r="B198" s="35"/>
      <c r="C198" s="36"/>
      <c r="D198" s="199" t="s">
        <v>140</v>
      </c>
      <c r="E198" s="36"/>
      <c r="F198" s="200" t="s">
        <v>1131</v>
      </c>
      <c r="G198" s="36"/>
      <c r="H198" s="36"/>
      <c r="I198" s="201"/>
      <c r="J198" s="36"/>
      <c r="K198" s="36"/>
      <c r="L198" s="39"/>
      <c r="M198" s="202"/>
      <c r="N198" s="203"/>
      <c r="O198" s="71"/>
      <c r="P198" s="71"/>
      <c r="Q198" s="71"/>
      <c r="R198" s="71"/>
      <c r="S198" s="71"/>
      <c r="T198" s="72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T198" s="17" t="s">
        <v>140</v>
      </c>
      <c r="AU198" s="17" t="s">
        <v>82</v>
      </c>
    </row>
    <row r="199" spans="2:51" s="14" customFormat="1" ht="11.25">
      <c r="B199" s="215"/>
      <c r="C199" s="216"/>
      <c r="D199" s="206" t="s">
        <v>142</v>
      </c>
      <c r="E199" s="217" t="s">
        <v>1</v>
      </c>
      <c r="F199" s="218" t="s">
        <v>1132</v>
      </c>
      <c r="G199" s="216"/>
      <c r="H199" s="219">
        <v>6.3</v>
      </c>
      <c r="I199" s="220"/>
      <c r="J199" s="216"/>
      <c r="K199" s="216"/>
      <c r="L199" s="221"/>
      <c r="M199" s="222"/>
      <c r="N199" s="223"/>
      <c r="O199" s="223"/>
      <c r="P199" s="223"/>
      <c r="Q199" s="223"/>
      <c r="R199" s="223"/>
      <c r="S199" s="223"/>
      <c r="T199" s="224"/>
      <c r="AT199" s="225" t="s">
        <v>142</v>
      </c>
      <c r="AU199" s="225" t="s">
        <v>82</v>
      </c>
      <c r="AV199" s="14" t="s">
        <v>82</v>
      </c>
      <c r="AW199" s="14" t="s">
        <v>30</v>
      </c>
      <c r="AX199" s="14" t="s">
        <v>73</v>
      </c>
      <c r="AY199" s="225" t="s">
        <v>133</v>
      </c>
    </row>
    <row r="200" spans="2:51" s="15" customFormat="1" ht="11.25">
      <c r="B200" s="226"/>
      <c r="C200" s="227"/>
      <c r="D200" s="206" t="s">
        <v>142</v>
      </c>
      <c r="E200" s="228" t="s">
        <v>1</v>
      </c>
      <c r="F200" s="229" t="s">
        <v>144</v>
      </c>
      <c r="G200" s="227"/>
      <c r="H200" s="230">
        <v>6.3</v>
      </c>
      <c r="I200" s="231"/>
      <c r="J200" s="227"/>
      <c r="K200" s="227"/>
      <c r="L200" s="232"/>
      <c r="M200" s="233"/>
      <c r="N200" s="234"/>
      <c r="O200" s="234"/>
      <c r="P200" s="234"/>
      <c r="Q200" s="234"/>
      <c r="R200" s="234"/>
      <c r="S200" s="234"/>
      <c r="T200" s="235"/>
      <c r="AT200" s="236" t="s">
        <v>142</v>
      </c>
      <c r="AU200" s="236" t="s">
        <v>82</v>
      </c>
      <c r="AV200" s="15" t="s">
        <v>88</v>
      </c>
      <c r="AW200" s="15" t="s">
        <v>30</v>
      </c>
      <c r="AX200" s="15" t="s">
        <v>78</v>
      </c>
      <c r="AY200" s="236" t="s">
        <v>133</v>
      </c>
    </row>
    <row r="201" spans="1:65" s="2" customFormat="1" ht="49.15" customHeight="1">
      <c r="A201" s="34"/>
      <c r="B201" s="35"/>
      <c r="C201" s="186" t="s">
        <v>203</v>
      </c>
      <c r="D201" s="186" t="s">
        <v>135</v>
      </c>
      <c r="E201" s="187" t="s">
        <v>1133</v>
      </c>
      <c r="F201" s="188" t="s">
        <v>1134</v>
      </c>
      <c r="G201" s="189" t="s">
        <v>190</v>
      </c>
      <c r="H201" s="190">
        <v>6.3</v>
      </c>
      <c r="I201" s="191"/>
      <c r="J201" s="192">
        <f>ROUND(I201*H201,2)</f>
        <v>0</v>
      </c>
      <c r="K201" s="188" t="s">
        <v>139</v>
      </c>
      <c r="L201" s="39"/>
      <c r="M201" s="193" t="s">
        <v>1</v>
      </c>
      <c r="N201" s="194" t="s">
        <v>38</v>
      </c>
      <c r="O201" s="71"/>
      <c r="P201" s="195">
        <f>O201*H201</f>
        <v>0</v>
      </c>
      <c r="Q201" s="195">
        <v>0</v>
      </c>
      <c r="R201" s="195">
        <f>Q201*H201</f>
        <v>0</v>
      </c>
      <c r="S201" s="195">
        <v>0</v>
      </c>
      <c r="T201" s="196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7" t="s">
        <v>88</v>
      </c>
      <c r="AT201" s="197" t="s">
        <v>135</v>
      </c>
      <c r="AU201" s="197" t="s">
        <v>82</v>
      </c>
      <c r="AY201" s="17" t="s">
        <v>133</v>
      </c>
      <c r="BE201" s="198">
        <f>IF(N201="základní",J201,0)</f>
        <v>0</v>
      </c>
      <c r="BF201" s="198">
        <f>IF(N201="snížená",J201,0)</f>
        <v>0</v>
      </c>
      <c r="BG201" s="198">
        <f>IF(N201="zákl. přenesená",J201,0)</f>
        <v>0</v>
      </c>
      <c r="BH201" s="198">
        <f>IF(N201="sníž. přenesená",J201,0)</f>
        <v>0</v>
      </c>
      <c r="BI201" s="198">
        <f>IF(N201="nulová",J201,0)</f>
        <v>0</v>
      </c>
      <c r="BJ201" s="17" t="s">
        <v>78</v>
      </c>
      <c r="BK201" s="198">
        <f>ROUND(I201*H201,2)</f>
        <v>0</v>
      </c>
      <c r="BL201" s="17" t="s">
        <v>88</v>
      </c>
      <c r="BM201" s="197" t="s">
        <v>270</v>
      </c>
    </row>
    <row r="202" spans="1:47" s="2" customFormat="1" ht="11.25">
      <c r="A202" s="34"/>
      <c r="B202" s="35"/>
      <c r="C202" s="36"/>
      <c r="D202" s="199" t="s">
        <v>140</v>
      </c>
      <c r="E202" s="36"/>
      <c r="F202" s="200" t="s">
        <v>1135</v>
      </c>
      <c r="G202" s="36"/>
      <c r="H202" s="36"/>
      <c r="I202" s="201"/>
      <c r="J202" s="36"/>
      <c r="K202" s="36"/>
      <c r="L202" s="39"/>
      <c r="M202" s="202"/>
      <c r="N202" s="203"/>
      <c r="O202" s="71"/>
      <c r="P202" s="71"/>
      <c r="Q202" s="71"/>
      <c r="R202" s="71"/>
      <c r="S202" s="71"/>
      <c r="T202" s="72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T202" s="17" t="s">
        <v>140</v>
      </c>
      <c r="AU202" s="17" t="s">
        <v>82</v>
      </c>
    </row>
    <row r="203" spans="1:65" s="2" customFormat="1" ht="24.2" customHeight="1">
      <c r="A203" s="34"/>
      <c r="B203" s="35"/>
      <c r="C203" s="186" t="s">
        <v>7</v>
      </c>
      <c r="D203" s="186" t="s">
        <v>135</v>
      </c>
      <c r="E203" s="187" t="s">
        <v>1136</v>
      </c>
      <c r="F203" s="188" t="s">
        <v>1137</v>
      </c>
      <c r="G203" s="189" t="s">
        <v>190</v>
      </c>
      <c r="H203" s="190">
        <v>24.6</v>
      </c>
      <c r="I203" s="191"/>
      <c r="J203" s="192">
        <f>ROUND(I203*H203,2)</f>
        <v>0</v>
      </c>
      <c r="K203" s="188" t="s">
        <v>139</v>
      </c>
      <c r="L203" s="39"/>
      <c r="M203" s="193" t="s">
        <v>1</v>
      </c>
      <c r="N203" s="194" t="s">
        <v>38</v>
      </c>
      <c r="O203" s="71"/>
      <c r="P203" s="195">
        <f>O203*H203</f>
        <v>0</v>
      </c>
      <c r="Q203" s="195">
        <v>0</v>
      </c>
      <c r="R203" s="195">
        <f>Q203*H203</f>
        <v>0</v>
      </c>
      <c r="S203" s="195">
        <v>0</v>
      </c>
      <c r="T203" s="196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97" t="s">
        <v>88</v>
      </c>
      <c r="AT203" s="197" t="s">
        <v>135</v>
      </c>
      <c r="AU203" s="197" t="s">
        <v>82</v>
      </c>
      <c r="AY203" s="17" t="s">
        <v>133</v>
      </c>
      <c r="BE203" s="198">
        <f>IF(N203="základní",J203,0)</f>
        <v>0</v>
      </c>
      <c r="BF203" s="198">
        <f>IF(N203="snížená",J203,0)</f>
        <v>0</v>
      </c>
      <c r="BG203" s="198">
        <f>IF(N203="zákl. přenesená",J203,0)</f>
        <v>0</v>
      </c>
      <c r="BH203" s="198">
        <f>IF(N203="sníž. přenesená",J203,0)</f>
        <v>0</v>
      </c>
      <c r="BI203" s="198">
        <f>IF(N203="nulová",J203,0)</f>
        <v>0</v>
      </c>
      <c r="BJ203" s="17" t="s">
        <v>78</v>
      </c>
      <c r="BK203" s="198">
        <f>ROUND(I203*H203,2)</f>
        <v>0</v>
      </c>
      <c r="BL203" s="17" t="s">
        <v>88</v>
      </c>
      <c r="BM203" s="197" t="s">
        <v>275</v>
      </c>
    </row>
    <row r="204" spans="1:47" s="2" customFormat="1" ht="11.25">
      <c r="A204" s="34"/>
      <c r="B204" s="35"/>
      <c r="C204" s="36"/>
      <c r="D204" s="199" t="s">
        <v>140</v>
      </c>
      <c r="E204" s="36"/>
      <c r="F204" s="200" t="s">
        <v>1138</v>
      </c>
      <c r="G204" s="36"/>
      <c r="H204" s="36"/>
      <c r="I204" s="201"/>
      <c r="J204" s="36"/>
      <c r="K204" s="36"/>
      <c r="L204" s="39"/>
      <c r="M204" s="202"/>
      <c r="N204" s="203"/>
      <c r="O204" s="71"/>
      <c r="P204" s="71"/>
      <c r="Q204" s="71"/>
      <c r="R204" s="71"/>
      <c r="S204" s="71"/>
      <c r="T204" s="72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T204" s="17" t="s">
        <v>140</v>
      </c>
      <c r="AU204" s="17" t="s">
        <v>82</v>
      </c>
    </row>
    <row r="205" spans="2:51" s="14" customFormat="1" ht="11.25">
      <c r="B205" s="215"/>
      <c r="C205" s="216"/>
      <c r="D205" s="206" t="s">
        <v>142</v>
      </c>
      <c r="E205" s="217" t="s">
        <v>1</v>
      </c>
      <c r="F205" s="218" t="s">
        <v>1139</v>
      </c>
      <c r="G205" s="216"/>
      <c r="H205" s="219">
        <v>12.6</v>
      </c>
      <c r="I205" s="220"/>
      <c r="J205" s="216"/>
      <c r="K205" s="216"/>
      <c r="L205" s="221"/>
      <c r="M205" s="222"/>
      <c r="N205" s="223"/>
      <c r="O205" s="223"/>
      <c r="P205" s="223"/>
      <c r="Q205" s="223"/>
      <c r="R205" s="223"/>
      <c r="S205" s="223"/>
      <c r="T205" s="224"/>
      <c r="AT205" s="225" t="s">
        <v>142</v>
      </c>
      <c r="AU205" s="225" t="s">
        <v>82</v>
      </c>
      <c r="AV205" s="14" t="s">
        <v>82</v>
      </c>
      <c r="AW205" s="14" t="s">
        <v>30</v>
      </c>
      <c r="AX205" s="14" t="s">
        <v>73</v>
      </c>
      <c r="AY205" s="225" t="s">
        <v>133</v>
      </c>
    </row>
    <row r="206" spans="2:51" s="14" customFormat="1" ht="11.25">
      <c r="B206" s="215"/>
      <c r="C206" s="216"/>
      <c r="D206" s="206" t="s">
        <v>142</v>
      </c>
      <c r="E206" s="217" t="s">
        <v>1</v>
      </c>
      <c r="F206" s="218" t="s">
        <v>1140</v>
      </c>
      <c r="G206" s="216"/>
      <c r="H206" s="219">
        <v>12</v>
      </c>
      <c r="I206" s="220"/>
      <c r="J206" s="216"/>
      <c r="K206" s="216"/>
      <c r="L206" s="221"/>
      <c r="M206" s="222"/>
      <c r="N206" s="223"/>
      <c r="O206" s="223"/>
      <c r="P206" s="223"/>
      <c r="Q206" s="223"/>
      <c r="R206" s="223"/>
      <c r="S206" s="223"/>
      <c r="T206" s="224"/>
      <c r="AT206" s="225" t="s">
        <v>142</v>
      </c>
      <c r="AU206" s="225" t="s">
        <v>82</v>
      </c>
      <c r="AV206" s="14" t="s">
        <v>82</v>
      </c>
      <c r="AW206" s="14" t="s">
        <v>30</v>
      </c>
      <c r="AX206" s="14" t="s">
        <v>73</v>
      </c>
      <c r="AY206" s="225" t="s">
        <v>133</v>
      </c>
    </row>
    <row r="207" spans="2:51" s="15" customFormat="1" ht="11.25">
      <c r="B207" s="226"/>
      <c r="C207" s="227"/>
      <c r="D207" s="206" t="s">
        <v>142</v>
      </c>
      <c r="E207" s="228" t="s">
        <v>1</v>
      </c>
      <c r="F207" s="229" t="s">
        <v>144</v>
      </c>
      <c r="G207" s="227"/>
      <c r="H207" s="230">
        <v>24.6</v>
      </c>
      <c r="I207" s="231"/>
      <c r="J207" s="227"/>
      <c r="K207" s="227"/>
      <c r="L207" s="232"/>
      <c r="M207" s="233"/>
      <c r="N207" s="234"/>
      <c r="O207" s="234"/>
      <c r="P207" s="234"/>
      <c r="Q207" s="234"/>
      <c r="R207" s="234"/>
      <c r="S207" s="234"/>
      <c r="T207" s="235"/>
      <c r="AT207" s="236" t="s">
        <v>142</v>
      </c>
      <c r="AU207" s="236" t="s">
        <v>82</v>
      </c>
      <c r="AV207" s="15" t="s">
        <v>88</v>
      </c>
      <c r="AW207" s="15" t="s">
        <v>30</v>
      </c>
      <c r="AX207" s="15" t="s">
        <v>78</v>
      </c>
      <c r="AY207" s="236" t="s">
        <v>133</v>
      </c>
    </row>
    <row r="208" spans="2:63" s="12" customFormat="1" ht="22.9" customHeight="1">
      <c r="B208" s="170"/>
      <c r="C208" s="171"/>
      <c r="D208" s="172" t="s">
        <v>72</v>
      </c>
      <c r="E208" s="184" t="s">
        <v>460</v>
      </c>
      <c r="F208" s="184" t="s">
        <v>461</v>
      </c>
      <c r="G208" s="171"/>
      <c r="H208" s="171"/>
      <c r="I208" s="174"/>
      <c r="J208" s="185">
        <f>BK208</f>
        <v>0</v>
      </c>
      <c r="K208" s="171"/>
      <c r="L208" s="176"/>
      <c r="M208" s="177"/>
      <c r="N208" s="178"/>
      <c r="O208" s="178"/>
      <c r="P208" s="179">
        <f>SUM(P209:P220)</f>
        <v>0</v>
      </c>
      <c r="Q208" s="178"/>
      <c r="R208" s="179">
        <f>SUM(R209:R220)</f>
        <v>0</v>
      </c>
      <c r="S208" s="178"/>
      <c r="T208" s="180">
        <f>SUM(T209:T220)</f>
        <v>0</v>
      </c>
      <c r="AR208" s="181" t="s">
        <v>78</v>
      </c>
      <c r="AT208" s="182" t="s">
        <v>72</v>
      </c>
      <c r="AU208" s="182" t="s">
        <v>78</v>
      </c>
      <c r="AY208" s="181" t="s">
        <v>133</v>
      </c>
      <c r="BK208" s="183">
        <f>SUM(BK209:BK220)</f>
        <v>0</v>
      </c>
    </row>
    <row r="209" spans="1:65" s="2" customFormat="1" ht="24.2" customHeight="1">
      <c r="A209" s="34"/>
      <c r="B209" s="35"/>
      <c r="C209" s="186" t="s">
        <v>210</v>
      </c>
      <c r="D209" s="186" t="s">
        <v>135</v>
      </c>
      <c r="E209" s="187" t="s">
        <v>462</v>
      </c>
      <c r="F209" s="188" t="s">
        <v>463</v>
      </c>
      <c r="G209" s="189" t="s">
        <v>162</v>
      </c>
      <c r="H209" s="190">
        <v>1.528</v>
      </c>
      <c r="I209" s="191"/>
      <c r="J209" s="192">
        <f>ROUND(I209*H209,2)</f>
        <v>0</v>
      </c>
      <c r="K209" s="188" t="s">
        <v>139</v>
      </c>
      <c r="L209" s="39"/>
      <c r="M209" s="193" t="s">
        <v>1</v>
      </c>
      <c r="N209" s="194" t="s">
        <v>38</v>
      </c>
      <c r="O209" s="71"/>
      <c r="P209" s="195">
        <f>O209*H209</f>
        <v>0</v>
      </c>
      <c r="Q209" s="195">
        <v>0</v>
      </c>
      <c r="R209" s="195">
        <f>Q209*H209</f>
        <v>0</v>
      </c>
      <c r="S209" s="195">
        <v>0</v>
      </c>
      <c r="T209" s="196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97" t="s">
        <v>88</v>
      </c>
      <c r="AT209" s="197" t="s">
        <v>135</v>
      </c>
      <c r="AU209" s="197" t="s">
        <v>82</v>
      </c>
      <c r="AY209" s="17" t="s">
        <v>133</v>
      </c>
      <c r="BE209" s="198">
        <f>IF(N209="základní",J209,0)</f>
        <v>0</v>
      </c>
      <c r="BF209" s="198">
        <f>IF(N209="snížená",J209,0)</f>
        <v>0</v>
      </c>
      <c r="BG209" s="198">
        <f>IF(N209="zákl. přenesená",J209,0)</f>
        <v>0</v>
      </c>
      <c r="BH209" s="198">
        <f>IF(N209="sníž. přenesená",J209,0)</f>
        <v>0</v>
      </c>
      <c r="BI209" s="198">
        <f>IF(N209="nulová",J209,0)</f>
        <v>0</v>
      </c>
      <c r="BJ209" s="17" t="s">
        <v>78</v>
      </c>
      <c r="BK209" s="198">
        <f>ROUND(I209*H209,2)</f>
        <v>0</v>
      </c>
      <c r="BL209" s="17" t="s">
        <v>88</v>
      </c>
      <c r="BM209" s="197" t="s">
        <v>282</v>
      </c>
    </row>
    <row r="210" spans="1:47" s="2" customFormat="1" ht="11.25">
      <c r="A210" s="34"/>
      <c r="B210" s="35"/>
      <c r="C210" s="36"/>
      <c r="D210" s="199" t="s">
        <v>140</v>
      </c>
      <c r="E210" s="36"/>
      <c r="F210" s="200" t="s">
        <v>465</v>
      </c>
      <c r="G210" s="36"/>
      <c r="H210" s="36"/>
      <c r="I210" s="201"/>
      <c r="J210" s="36"/>
      <c r="K210" s="36"/>
      <c r="L210" s="39"/>
      <c r="M210" s="202"/>
      <c r="N210" s="203"/>
      <c r="O210" s="71"/>
      <c r="P210" s="71"/>
      <c r="Q210" s="71"/>
      <c r="R210" s="71"/>
      <c r="S210" s="71"/>
      <c r="T210" s="72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T210" s="17" t="s">
        <v>140</v>
      </c>
      <c r="AU210" s="17" t="s">
        <v>82</v>
      </c>
    </row>
    <row r="211" spans="1:65" s="2" customFormat="1" ht="37.9" customHeight="1">
      <c r="A211" s="34"/>
      <c r="B211" s="35"/>
      <c r="C211" s="186" t="s">
        <v>288</v>
      </c>
      <c r="D211" s="186" t="s">
        <v>135</v>
      </c>
      <c r="E211" s="187" t="s">
        <v>467</v>
      </c>
      <c r="F211" s="188" t="s">
        <v>468</v>
      </c>
      <c r="G211" s="189" t="s">
        <v>162</v>
      </c>
      <c r="H211" s="190">
        <v>1.528</v>
      </c>
      <c r="I211" s="191"/>
      <c r="J211" s="192">
        <f>ROUND(I211*H211,2)</f>
        <v>0</v>
      </c>
      <c r="K211" s="188" t="s">
        <v>139</v>
      </c>
      <c r="L211" s="39"/>
      <c r="M211" s="193" t="s">
        <v>1</v>
      </c>
      <c r="N211" s="194" t="s">
        <v>38</v>
      </c>
      <c r="O211" s="71"/>
      <c r="P211" s="195">
        <f>O211*H211</f>
        <v>0</v>
      </c>
      <c r="Q211" s="195">
        <v>0</v>
      </c>
      <c r="R211" s="195">
        <f>Q211*H211</f>
        <v>0</v>
      </c>
      <c r="S211" s="195">
        <v>0</v>
      </c>
      <c r="T211" s="196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97" t="s">
        <v>88</v>
      </c>
      <c r="AT211" s="197" t="s">
        <v>135</v>
      </c>
      <c r="AU211" s="197" t="s">
        <v>82</v>
      </c>
      <c r="AY211" s="17" t="s">
        <v>133</v>
      </c>
      <c r="BE211" s="198">
        <f>IF(N211="základní",J211,0)</f>
        <v>0</v>
      </c>
      <c r="BF211" s="198">
        <f>IF(N211="snížená",J211,0)</f>
        <v>0</v>
      </c>
      <c r="BG211" s="198">
        <f>IF(N211="zákl. přenesená",J211,0)</f>
        <v>0</v>
      </c>
      <c r="BH211" s="198">
        <f>IF(N211="sníž. přenesená",J211,0)</f>
        <v>0</v>
      </c>
      <c r="BI211" s="198">
        <f>IF(N211="nulová",J211,0)</f>
        <v>0</v>
      </c>
      <c r="BJ211" s="17" t="s">
        <v>78</v>
      </c>
      <c r="BK211" s="198">
        <f>ROUND(I211*H211,2)</f>
        <v>0</v>
      </c>
      <c r="BL211" s="17" t="s">
        <v>88</v>
      </c>
      <c r="BM211" s="197" t="s">
        <v>291</v>
      </c>
    </row>
    <row r="212" spans="1:47" s="2" customFormat="1" ht="11.25">
      <c r="A212" s="34"/>
      <c r="B212" s="35"/>
      <c r="C212" s="36"/>
      <c r="D212" s="199" t="s">
        <v>140</v>
      </c>
      <c r="E212" s="36"/>
      <c r="F212" s="200" t="s">
        <v>470</v>
      </c>
      <c r="G212" s="36"/>
      <c r="H212" s="36"/>
      <c r="I212" s="201"/>
      <c r="J212" s="36"/>
      <c r="K212" s="36"/>
      <c r="L212" s="39"/>
      <c r="M212" s="202"/>
      <c r="N212" s="203"/>
      <c r="O212" s="71"/>
      <c r="P212" s="71"/>
      <c r="Q212" s="71"/>
      <c r="R212" s="71"/>
      <c r="S212" s="71"/>
      <c r="T212" s="72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T212" s="17" t="s">
        <v>140</v>
      </c>
      <c r="AU212" s="17" t="s">
        <v>82</v>
      </c>
    </row>
    <row r="213" spans="1:65" s="2" customFormat="1" ht="33" customHeight="1">
      <c r="A213" s="34"/>
      <c r="B213" s="35"/>
      <c r="C213" s="186" t="s">
        <v>216</v>
      </c>
      <c r="D213" s="186" t="s">
        <v>135</v>
      </c>
      <c r="E213" s="187" t="s">
        <v>471</v>
      </c>
      <c r="F213" s="188" t="s">
        <v>472</v>
      </c>
      <c r="G213" s="189" t="s">
        <v>162</v>
      </c>
      <c r="H213" s="190">
        <v>1.528</v>
      </c>
      <c r="I213" s="191"/>
      <c r="J213" s="192">
        <f>ROUND(I213*H213,2)</f>
        <v>0</v>
      </c>
      <c r="K213" s="188" t="s">
        <v>139</v>
      </c>
      <c r="L213" s="39"/>
      <c r="M213" s="193" t="s">
        <v>1</v>
      </c>
      <c r="N213" s="194" t="s">
        <v>38</v>
      </c>
      <c r="O213" s="71"/>
      <c r="P213" s="195">
        <f>O213*H213</f>
        <v>0</v>
      </c>
      <c r="Q213" s="195">
        <v>0</v>
      </c>
      <c r="R213" s="195">
        <f>Q213*H213</f>
        <v>0</v>
      </c>
      <c r="S213" s="195">
        <v>0</v>
      </c>
      <c r="T213" s="196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97" t="s">
        <v>88</v>
      </c>
      <c r="AT213" s="197" t="s">
        <v>135</v>
      </c>
      <c r="AU213" s="197" t="s">
        <v>82</v>
      </c>
      <c r="AY213" s="17" t="s">
        <v>133</v>
      </c>
      <c r="BE213" s="198">
        <f>IF(N213="základní",J213,0)</f>
        <v>0</v>
      </c>
      <c r="BF213" s="198">
        <f>IF(N213="snížená",J213,0)</f>
        <v>0</v>
      </c>
      <c r="BG213" s="198">
        <f>IF(N213="zákl. přenesená",J213,0)</f>
        <v>0</v>
      </c>
      <c r="BH213" s="198">
        <f>IF(N213="sníž. přenesená",J213,0)</f>
        <v>0</v>
      </c>
      <c r="BI213" s="198">
        <f>IF(N213="nulová",J213,0)</f>
        <v>0</v>
      </c>
      <c r="BJ213" s="17" t="s">
        <v>78</v>
      </c>
      <c r="BK213" s="198">
        <f>ROUND(I213*H213,2)</f>
        <v>0</v>
      </c>
      <c r="BL213" s="17" t="s">
        <v>88</v>
      </c>
      <c r="BM213" s="197" t="s">
        <v>297</v>
      </c>
    </row>
    <row r="214" spans="1:47" s="2" customFormat="1" ht="11.25">
      <c r="A214" s="34"/>
      <c r="B214" s="35"/>
      <c r="C214" s="36"/>
      <c r="D214" s="199" t="s">
        <v>140</v>
      </c>
      <c r="E214" s="36"/>
      <c r="F214" s="200" t="s">
        <v>474</v>
      </c>
      <c r="G214" s="36"/>
      <c r="H214" s="36"/>
      <c r="I214" s="201"/>
      <c r="J214" s="36"/>
      <c r="K214" s="36"/>
      <c r="L214" s="39"/>
      <c r="M214" s="202"/>
      <c r="N214" s="203"/>
      <c r="O214" s="71"/>
      <c r="P214" s="71"/>
      <c r="Q214" s="71"/>
      <c r="R214" s="71"/>
      <c r="S214" s="71"/>
      <c r="T214" s="72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T214" s="17" t="s">
        <v>140</v>
      </c>
      <c r="AU214" s="17" t="s">
        <v>82</v>
      </c>
    </row>
    <row r="215" spans="1:65" s="2" customFormat="1" ht="44.25" customHeight="1">
      <c r="A215" s="34"/>
      <c r="B215" s="35"/>
      <c r="C215" s="186" t="s">
        <v>301</v>
      </c>
      <c r="D215" s="186" t="s">
        <v>135</v>
      </c>
      <c r="E215" s="187" t="s">
        <v>476</v>
      </c>
      <c r="F215" s="188" t="s">
        <v>477</v>
      </c>
      <c r="G215" s="189" t="s">
        <v>162</v>
      </c>
      <c r="H215" s="190">
        <v>15.28</v>
      </c>
      <c r="I215" s="191"/>
      <c r="J215" s="192">
        <f>ROUND(I215*H215,2)</f>
        <v>0</v>
      </c>
      <c r="K215" s="188" t="s">
        <v>139</v>
      </c>
      <c r="L215" s="39"/>
      <c r="M215" s="193" t="s">
        <v>1</v>
      </c>
      <c r="N215" s="194" t="s">
        <v>38</v>
      </c>
      <c r="O215" s="71"/>
      <c r="P215" s="195">
        <f>O215*H215</f>
        <v>0</v>
      </c>
      <c r="Q215" s="195">
        <v>0</v>
      </c>
      <c r="R215" s="195">
        <f>Q215*H215</f>
        <v>0</v>
      </c>
      <c r="S215" s="195">
        <v>0</v>
      </c>
      <c r="T215" s="196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97" t="s">
        <v>88</v>
      </c>
      <c r="AT215" s="197" t="s">
        <v>135</v>
      </c>
      <c r="AU215" s="197" t="s">
        <v>82</v>
      </c>
      <c r="AY215" s="17" t="s">
        <v>133</v>
      </c>
      <c r="BE215" s="198">
        <f>IF(N215="základní",J215,0)</f>
        <v>0</v>
      </c>
      <c r="BF215" s="198">
        <f>IF(N215="snížená",J215,0)</f>
        <v>0</v>
      </c>
      <c r="BG215" s="198">
        <f>IF(N215="zákl. přenesená",J215,0)</f>
        <v>0</v>
      </c>
      <c r="BH215" s="198">
        <f>IF(N215="sníž. přenesená",J215,0)</f>
        <v>0</v>
      </c>
      <c r="BI215" s="198">
        <f>IF(N215="nulová",J215,0)</f>
        <v>0</v>
      </c>
      <c r="BJ215" s="17" t="s">
        <v>78</v>
      </c>
      <c r="BK215" s="198">
        <f>ROUND(I215*H215,2)</f>
        <v>0</v>
      </c>
      <c r="BL215" s="17" t="s">
        <v>88</v>
      </c>
      <c r="BM215" s="197" t="s">
        <v>304</v>
      </c>
    </row>
    <row r="216" spans="1:47" s="2" customFormat="1" ht="11.25">
      <c r="A216" s="34"/>
      <c r="B216" s="35"/>
      <c r="C216" s="36"/>
      <c r="D216" s="199" t="s">
        <v>140</v>
      </c>
      <c r="E216" s="36"/>
      <c r="F216" s="200" t="s">
        <v>479</v>
      </c>
      <c r="G216" s="36"/>
      <c r="H216" s="36"/>
      <c r="I216" s="201"/>
      <c r="J216" s="36"/>
      <c r="K216" s="36"/>
      <c r="L216" s="39"/>
      <c r="M216" s="202"/>
      <c r="N216" s="203"/>
      <c r="O216" s="71"/>
      <c r="P216" s="71"/>
      <c r="Q216" s="71"/>
      <c r="R216" s="71"/>
      <c r="S216" s="71"/>
      <c r="T216" s="72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T216" s="17" t="s">
        <v>140</v>
      </c>
      <c r="AU216" s="17" t="s">
        <v>82</v>
      </c>
    </row>
    <row r="217" spans="2:51" s="14" customFormat="1" ht="11.25">
      <c r="B217" s="215"/>
      <c r="C217" s="216"/>
      <c r="D217" s="206" t="s">
        <v>142</v>
      </c>
      <c r="E217" s="217" t="s">
        <v>1</v>
      </c>
      <c r="F217" s="218" t="s">
        <v>1141</v>
      </c>
      <c r="G217" s="216"/>
      <c r="H217" s="219">
        <v>15.28</v>
      </c>
      <c r="I217" s="220"/>
      <c r="J217" s="216"/>
      <c r="K217" s="216"/>
      <c r="L217" s="221"/>
      <c r="M217" s="222"/>
      <c r="N217" s="223"/>
      <c r="O217" s="223"/>
      <c r="P217" s="223"/>
      <c r="Q217" s="223"/>
      <c r="R217" s="223"/>
      <c r="S217" s="223"/>
      <c r="T217" s="224"/>
      <c r="AT217" s="225" t="s">
        <v>142</v>
      </c>
      <c r="AU217" s="225" t="s">
        <v>82</v>
      </c>
      <c r="AV217" s="14" t="s">
        <v>82</v>
      </c>
      <c r="AW217" s="14" t="s">
        <v>30</v>
      </c>
      <c r="AX217" s="14" t="s">
        <v>73</v>
      </c>
      <c r="AY217" s="225" t="s">
        <v>133</v>
      </c>
    </row>
    <row r="218" spans="2:51" s="15" customFormat="1" ht="11.25">
      <c r="B218" s="226"/>
      <c r="C218" s="227"/>
      <c r="D218" s="206" t="s">
        <v>142</v>
      </c>
      <c r="E218" s="228" t="s">
        <v>1</v>
      </c>
      <c r="F218" s="229" t="s">
        <v>144</v>
      </c>
      <c r="G218" s="227"/>
      <c r="H218" s="230">
        <v>15.28</v>
      </c>
      <c r="I218" s="231"/>
      <c r="J218" s="227"/>
      <c r="K218" s="227"/>
      <c r="L218" s="232"/>
      <c r="M218" s="233"/>
      <c r="N218" s="234"/>
      <c r="O218" s="234"/>
      <c r="P218" s="234"/>
      <c r="Q218" s="234"/>
      <c r="R218" s="234"/>
      <c r="S218" s="234"/>
      <c r="T218" s="235"/>
      <c r="AT218" s="236" t="s">
        <v>142</v>
      </c>
      <c r="AU218" s="236" t="s">
        <v>82</v>
      </c>
      <c r="AV218" s="15" t="s">
        <v>88</v>
      </c>
      <c r="AW218" s="15" t="s">
        <v>30</v>
      </c>
      <c r="AX218" s="15" t="s">
        <v>78</v>
      </c>
      <c r="AY218" s="236" t="s">
        <v>133</v>
      </c>
    </row>
    <row r="219" spans="1:65" s="2" customFormat="1" ht="44.25" customHeight="1">
      <c r="A219" s="34"/>
      <c r="B219" s="35"/>
      <c r="C219" s="186" t="s">
        <v>229</v>
      </c>
      <c r="D219" s="186" t="s">
        <v>135</v>
      </c>
      <c r="E219" s="187" t="s">
        <v>1142</v>
      </c>
      <c r="F219" s="188" t="s">
        <v>482</v>
      </c>
      <c r="G219" s="189" t="s">
        <v>162</v>
      </c>
      <c r="H219" s="190">
        <v>1.528</v>
      </c>
      <c r="I219" s="191"/>
      <c r="J219" s="192">
        <f>ROUND(I219*H219,2)</f>
        <v>0</v>
      </c>
      <c r="K219" s="188" t="s">
        <v>139</v>
      </c>
      <c r="L219" s="39"/>
      <c r="M219" s="193" t="s">
        <v>1</v>
      </c>
      <c r="N219" s="194" t="s">
        <v>38</v>
      </c>
      <c r="O219" s="71"/>
      <c r="P219" s="195">
        <f>O219*H219</f>
        <v>0</v>
      </c>
      <c r="Q219" s="195">
        <v>0</v>
      </c>
      <c r="R219" s="195">
        <f>Q219*H219</f>
        <v>0</v>
      </c>
      <c r="S219" s="195">
        <v>0</v>
      </c>
      <c r="T219" s="196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97" t="s">
        <v>88</v>
      </c>
      <c r="AT219" s="197" t="s">
        <v>135</v>
      </c>
      <c r="AU219" s="197" t="s">
        <v>82</v>
      </c>
      <c r="AY219" s="17" t="s">
        <v>133</v>
      </c>
      <c r="BE219" s="198">
        <f>IF(N219="základní",J219,0)</f>
        <v>0</v>
      </c>
      <c r="BF219" s="198">
        <f>IF(N219="snížená",J219,0)</f>
        <v>0</v>
      </c>
      <c r="BG219" s="198">
        <f>IF(N219="zákl. přenesená",J219,0)</f>
        <v>0</v>
      </c>
      <c r="BH219" s="198">
        <f>IF(N219="sníž. přenesená",J219,0)</f>
        <v>0</v>
      </c>
      <c r="BI219" s="198">
        <f>IF(N219="nulová",J219,0)</f>
        <v>0</v>
      </c>
      <c r="BJ219" s="17" t="s">
        <v>78</v>
      </c>
      <c r="BK219" s="198">
        <f>ROUND(I219*H219,2)</f>
        <v>0</v>
      </c>
      <c r="BL219" s="17" t="s">
        <v>88</v>
      </c>
      <c r="BM219" s="197" t="s">
        <v>310</v>
      </c>
    </row>
    <row r="220" spans="1:47" s="2" customFormat="1" ht="11.25">
      <c r="A220" s="34"/>
      <c r="B220" s="35"/>
      <c r="C220" s="36"/>
      <c r="D220" s="199" t="s">
        <v>140</v>
      </c>
      <c r="E220" s="36"/>
      <c r="F220" s="200" t="s">
        <v>1143</v>
      </c>
      <c r="G220" s="36"/>
      <c r="H220" s="36"/>
      <c r="I220" s="201"/>
      <c r="J220" s="36"/>
      <c r="K220" s="36"/>
      <c r="L220" s="39"/>
      <c r="M220" s="202"/>
      <c r="N220" s="203"/>
      <c r="O220" s="71"/>
      <c r="P220" s="71"/>
      <c r="Q220" s="71"/>
      <c r="R220" s="71"/>
      <c r="S220" s="71"/>
      <c r="T220" s="72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T220" s="17" t="s">
        <v>140</v>
      </c>
      <c r="AU220" s="17" t="s">
        <v>82</v>
      </c>
    </row>
    <row r="221" spans="2:63" s="12" customFormat="1" ht="22.9" customHeight="1">
      <c r="B221" s="170"/>
      <c r="C221" s="171"/>
      <c r="D221" s="172" t="s">
        <v>72</v>
      </c>
      <c r="E221" s="184" t="s">
        <v>490</v>
      </c>
      <c r="F221" s="184" t="s">
        <v>491</v>
      </c>
      <c r="G221" s="171"/>
      <c r="H221" s="171"/>
      <c r="I221" s="174"/>
      <c r="J221" s="185">
        <f>BK221</f>
        <v>0</v>
      </c>
      <c r="K221" s="171"/>
      <c r="L221" s="176"/>
      <c r="M221" s="177"/>
      <c r="N221" s="178"/>
      <c r="O221" s="178"/>
      <c r="P221" s="179">
        <f>SUM(P222:P223)</f>
        <v>0</v>
      </c>
      <c r="Q221" s="178"/>
      <c r="R221" s="179">
        <f>SUM(R222:R223)</f>
        <v>0</v>
      </c>
      <c r="S221" s="178"/>
      <c r="T221" s="180">
        <f>SUM(T222:T223)</f>
        <v>0</v>
      </c>
      <c r="AR221" s="181" t="s">
        <v>78</v>
      </c>
      <c r="AT221" s="182" t="s">
        <v>72</v>
      </c>
      <c r="AU221" s="182" t="s">
        <v>78</v>
      </c>
      <c r="AY221" s="181" t="s">
        <v>133</v>
      </c>
      <c r="BK221" s="183">
        <f>SUM(BK222:BK223)</f>
        <v>0</v>
      </c>
    </row>
    <row r="222" spans="1:65" s="2" customFormat="1" ht="55.5" customHeight="1">
      <c r="A222" s="34"/>
      <c r="B222" s="35"/>
      <c r="C222" s="186" t="s">
        <v>314</v>
      </c>
      <c r="D222" s="186" t="s">
        <v>135</v>
      </c>
      <c r="E222" s="187" t="s">
        <v>492</v>
      </c>
      <c r="F222" s="188" t="s">
        <v>493</v>
      </c>
      <c r="G222" s="189" t="s">
        <v>162</v>
      </c>
      <c r="H222" s="190">
        <v>3.204</v>
      </c>
      <c r="I222" s="191"/>
      <c r="J222" s="192">
        <f>ROUND(I222*H222,2)</f>
        <v>0</v>
      </c>
      <c r="K222" s="188" t="s">
        <v>139</v>
      </c>
      <c r="L222" s="39"/>
      <c r="M222" s="193" t="s">
        <v>1</v>
      </c>
      <c r="N222" s="194" t="s">
        <v>38</v>
      </c>
      <c r="O222" s="71"/>
      <c r="P222" s="195">
        <f>O222*H222</f>
        <v>0</v>
      </c>
      <c r="Q222" s="195">
        <v>0</v>
      </c>
      <c r="R222" s="195">
        <f>Q222*H222</f>
        <v>0</v>
      </c>
      <c r="S222" s="195">
        <v>0</v>
      </c>
      <c r="T222" s="196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97" t="s">
        <v>88</v>
      </c>
      <c r="AT222" s="197" t="s">
        <v>135</v>
      </c>
      <c r="AU222" s="197" t="s">
        <v>82</v>
      </c>
      <c r="AY222" s="17" t="s">
        <v>133</v>
      </c>
      <c r="BE222" s="198">
        <f>IF(N222="základní",J222,0)</f>
        <v>0</v>
      </c>
      <c r="BF222" s="198">
        <f>IF(N222="snížená",J222,0)</f>
        <v>0</v>
      </c>
      <c r="BG222" s="198">
        <f>IF(N222="zákl. přenesená",J222,0)</f>
        <v>0</v>
      </c>
      <c r="BH222" s="198">
        <f>IF(N222="sníž. přenesená",J222,0)</f>
        <v>0</v>
      </c>
      <c r="BI222" s="198">
        <f>IF(N222="nulová",J222,0)</f>
        <v>0</v>
      </c>
      <c r="BJ222" s="17" t="s">
        <v>78</v>
      </c>
      <c r="BK222" s="198">
        <f>ROUND(I222*H222,2)</f>
        <v>0</v>
      </c>
      <c r="BL222" s="17" t="s">
        <v>88</v>
      </c>
      <c r="BM222" s="197" t="s">
        <v>317</v>
      </c>
    </row>
    <row r="223" spans="1:47" s="2" customFormat="1" ht="11.25">
      <c r="A223" s="34"/>
      <c r="B223" s="35"/>
      <c r="C223" s="36"/>
      <c r="D223" s="199" t="s">
        <v>140</v>
      </c>
      <c r="E223" s="36"/>
      <c r="F223" s="200" t="s">
        <v>495</v>
      </c>
      <c r="G223" s="36"/>
      <c r="H223" s="36"/>
      <c r="I223" s="201"/>
      <c r="J223" s="36"/>
      <c r="K223" s="36"/>
      <c r="L223" s="39"/>
      <c r="M223" s="202"/>
      <c r="N223" s="203"/>
      <c r="O223" s="71"/>
      <c r="P223" s="71"/>
      <c r="Q223" s="71"/>
      <c r="R223" s="71"/>
      <c r="S223" s="71"/>
      <c r="T223" s="72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T223" s="17" t="s">
        <v>140</v>
      </c>
      <c r="AU223" s="17" t="s">
        <v>82</v>
      </c>
    </row>
    <row r="224" spans="2:63" s="12" customFormat="1" ht="25.9" customHeight="1">
      <c r="B224" s="170"/>
      <c r="C224" s="171"/>
      <c r="D224" s="172" t="s">
        <v>72</v>
      </c>
      <c r="E224" s="173" t="s">
        <v>496</v>
      </c>
      <c r="F224" s="173" t="s">
        <v>497</v>
      </c>
      <c r="G224" s="171"/>
      <c r="H224" s="171"/>
      <c r="I224" s="174"/>
      <c r="J224" s="175">
        <f>BK224</f>
        <v>0</v>
      </c>
      <c r="K224" s="171"/>
      <c r="L224" s="176"/>
      <c r="M224" s="177"/>
      <c r="N224" s="178"/>
      <c r="O224" s="178"/>
      <c r="P224" s="179">
        <f>P225+P232+P279+P310+P360+P365</f>
        <v>0</v>
      </c>
      <c r="Q224" s="178"/>
      <c r="R224" s="179">
        <f>R225+R232+R279+R310+R360+R365</f>
        <v>0</v>
      </c>
      <c r="S224" s="178"/>
      <c r="T224" s="180">
        <f>T225+T232+T279+T310+T360+T365</f>
        <v>0</v>
      </c>
      <c r="AR224" s="181" t="s">
        <v>82</v>
      </c>
      <c r="AT224" s="182" t="s">
        <v>72</v>
      </c>
      <c r="AU224" s="182" t="s">
        <v>73</v>
      </c>
      <c r="AY224" s="181" t="s">
        <v>133</v>
      </c>
      <c r="BK224" s="183">
        <f>BK225+BK232+BK279+BK310+BK360+BK365</f>
        <v>0</v>
      </c>
    </row>
    <row r="225" spans="2:63" s="12" customFormat="1" ht="22.9" customHeight="1">
      <c r="B225" s="170"/>
      <c r="C225" s="171"/>
      <c r="D225" s="172" t="s">
        <v>72</v>
      </c>
      <c r="E225" s="184" t="s">
        <v>1144</v>
      </c>
      <c r="F225" s="184" t="s">
        <v>1145</v>
      </c>
      <c r="G225" s="171"/>
      <c r="H225" s="171"/>
      <c r="I225" s="174"/>
      <c r="J225" s="185">
        <f>BK225</f>
        <v>0</v>
      </c>
      <c r="K225" s="171"/>
      <c r="L225" s="176"/>
      <c r="M225" s="177"/>
      <c r="N225" s="178"/>
      <c r="O225" s="178"/>
      <c r="P225" s="179">
        <f>SUM(P226:P231)</f>
        <v>0</v>
      </c>
      <c r="Q225" s="178"/>
      <c r="R225" s="179">
        <f>SUM(R226:R231)</f>
        <v>0</v>
      </c>
      <c r="S225" s="178"/>
      <c r="T225" s="180">
        <f>SUM(T226:T231)</f>
        <v>0</v>
      </c>
      <c r="AR225" s="181" t="s">
        <v>82</v>
      </c>
      <c r="AT225" s="182" t="s">
        <v>72</v>
      </c>
      <c r="AU225" s="182" t="s">
        <v>78</v>
      </c>
      <c r="AY225" s="181" t="s">
        <v>133</v>
      </c>
      <c r="BK225" s="183">
        <f>SUM(BK226:BK231)</f>
        <v>0</v>
      </c>
    </row>
    <row r="226" spans="1:65" s="2" customFormat="1" ht="16.5" customHeight="1">
      <c r="A226" s="34"/>
      <c r="B226" s="35"/>
      <c r="C226" s="186" t="s">
        <v>234</v>
      </c>
      <c r="D226" s="186" t="s">
        <v>135</v>
      </c>
      <c r="E226" s="187" t="s">
        <v>1146</v>
      </c>
      <c r="F226" s="188" t="s">
        <v>1147</v>
      </c>
      <c r="G226" s="189" t="s">
        <v>169</v>
      </c>
      <c r="H226" s="190">
        <v>3.933</v>
      </c>
      <c r="I226" s="191"/>
      <c r="J226" s="192">
        <f>ROUND(I226*H226,2)</f>
        <v>0</v>
      </c>
      <c r="K226" s="188" t="s">
        <v>1</v>
      </c>
      <c r="L226" s="39"/>
      <c r="M226" s="193" t="s">
        <v>1</v>
      </c>
      <c r="N226" s="194" t="s">
        <v>38</v>
      </c>
      <c r="O226" s="71"/>
      <c r="P226" s="195">
        <f>O226*H226</f>
        <v>0</v>
      </c>
      <c r="Q226" s="195">
        <v>0</v>
      </c>
      <c r="R226" s="195">
        <f>Q226*H226</f>
        <v>0</v>
      </c>
      <c r="S226" s="195">
        <v>0</v>
      </c>
      <c r="T226" s="196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97" t="s">
        <v>191</v>
      </c>
      <c r="AT226" s="197" t="s">
        <v>135</v>
      </c>
      <c r="AU226" s="197" t="s">
        <v>82</v>
      </c>
      <c r="AY226" s="17" t="s">
        <v>133</v>
      </c>
      <c r="BE226" s="198">
        <f>IF(N226="základní",J226,0)</f>
        <v>0</v>
      </c>
      <c r="BF226" s="198">
        <f>IF(N226="snížená",J226,0)</f>
        <v>0</v>
      </c>
      <c r="BG226" s="198">
        <f>IF(N226="zákl. přenesená",J226,0)</f>
        <v>0</v>
      </c>
      <c r="BH226" s="198">
        <f>IF(N226="sníž. přenesená",J226,0)</f>
        <v>0</v>
      </c>
      <c r="BI226" s="198">
        <f>IF(N226="nulová",J226,0)</f>
        <v>0</v>
      </c>
      <c r="BJ226" s="17" t="s">
        <v>78</v>
      </c>
      <c r="BK226" s="198">
        <f>ROUND(I226*H226,2)</f>
        <v>0</v>
      </c>
      <c r="BL226" s="17" t="s">
        <v>191</v>
      </c>
      <c r="BM226" s="197" t="s">
        <v>321</v>
      </c>
    </row>
    <row r="227" spans="2:51" s="14" customFormat="1" ht="11.25">
      <c r="B227" s="215"/>
      <c r="C227" s="216"/>
      <c r="D227" s="206" t="s">
        <v>142</v>
      </c>
      <c r="E227" s="217" t="s">
        <v>1</v>
      </c>
      <c r="F227" s="218" t="s">
        <v>1148</v>
      </c>
      <c r="G227" s="216"/>
      <c r="H227" s="219">
        <v>1.035</v>
      </c>
      <c r="I227" s="220"/>
      <c r="J227" s="216"/>
      <c r="K227" s="216"/>
      <c r="L227" s="221"/>
      <c r="M227" s="222"/>
      <c r="N227" s="223"/>
      <c r="O227" s="223"/>
      <c r="P227" s="223"/>
      <c r="Q227" s="223"/>
      <c r="R227" s="223"/>
      <c r="S227" s="223"/>
      <c r="T227" s="224"/>
      <c r="AT227" s="225" t="s">
        <v>142</v>
      </c>
      <c r="AU227" s="225" t="s">
        <v>82</v>
      </c>
      <c r="AV227" s="14" t="s">
        <v>82</v>
      </c>
      <c r="AW227" s="14" t="s">
        <v>30</v>
      </c>
      <c r="AX227" s="14" t="s">
        <v>73</v>
      </c>
      <c r="AY227" s="225" t="s">
        <v>133</v>
      </c>
    </row>
    <row r="228" spans="2:51" s="14" customFormat="1" ht="11.25">
      <c r="B228" s="215"/>
      <c r="C228" s="216"/>
      <c r="D228" s="206" t="s">
        <v>142</v>
      </c>
      <c r="E228" s="217" t="s">
        <v>1</v>
      </c>
      <c r="F228" s="218" t="s">
        <v>1149</v>
      </c>
      <c r="G228" s="216"/>
      <c r="H228" s="219">
        <v>2.898</v>
      </c>
      <c r="I228" s="220"/>
      <c r="J228" s="216"/>
      <c r="K228" s="216"/>
      <c r="L228" s="221"/>
      <c r="M228" s="222"/>
      <c r="N228" s="223"/>
      <c r="O228" s="223"/>
      <c r="P228" s="223"/>
      <c r="Q228" s="223"/>
      <c r="R228" s="223"/>
      <c r="S228" s="223"/>
      <c r="T228" s="224"/>
      <c r="AT228" s="225" t="s">
        <v>142</v>
      </c>
      <c r="AU228" s="225" t="s">
        <v>82</v>
      </c>
      <c r="AV228" s="14" t="s">
        <v>82</v>
      </c>
      <c r="AW228" s="14" t="s">
        <v>30</v>
      </c>
      <c r="AX228" s="14" t="s">
        <v>73</v>
      </c>
      <c r="AY228" s="225" t="s">
        <v>133</v>
      </c>
    </row>
    <row r="229" spans="2:51" s="15" customFormat="1" ht="11.25">
      <c r="B229" s="226"/>
      <c r="C229" s="227"/>
      <c r="D229" s="206" t="s">
        <v>142</v>
      </c>
      <c r="E229" s="228" t="s">
        <v>1</v>
      </c>
      <c r="F229" s="229" t="s">
        <v>144</v>
      </c>
      <c r="G229" s="227"/>
      <c r="H229" s="230">
        <v>3.933</v>
      </c>
      <c r="I229" s="231"/>
      <c r="J229" s="227"/>
      <c r="K229" s="227"/>
      <c r="L229" s="232"/>
      <c r="M229" s="233"/>
      <c r="N229" s="234"/>
      <c r="O229" s="234"/>
      <c r="P229" s="234"/>
      <c r="Q229" s="234"/>
      <c r="R229" s="234"/>
      <c r="S229" s="234"/>
      <c r="T229" s="235"/>
      <c r="AT229" s="236" t="s">
        <v>142</v>
      </c>
      <c r="AU229" s="236" t="s">
        <v>82</v>
      </c>
      <c r="AV229" s="15" t="s">
        <v>88</v>
      </c>
      <c r="AW229" s="15" t="s">
        <v>30</v>
      </c>
      <c r="AX229" s="15" t="s">
        <v>78</v>
      </c>
      <c r="AY229" s="236" t="s">
        <v>133</v>
      </c>
    </row>
    <row r="230" spans="1:65" s="2" customFormat="1" ht="44.25" customHeight="1">
      <c r="A230" s="34"/>
      <c r="B230" s="35"/>
      <c r="C230" s="186" t="s">
        <v>323</v>
      </c>
      <c r="D230" s="186" t="s">
        <v>135</v>
      </c>
      <c r="E230" s="187" t="s">
        <v>1150</v>
      </c>
      <c r="F230" s="188" t="s">
        <v>1151</v>
      </c>
      <c r="G230" s="189" t="s">
        <v>516</v>
      </c>
      <c r="H230" s="247"/>
      <c r="I230" s="191"/>
      <c r="J230" s="192">
        <f>ROUND(I230*H230,2)</f>
        <v>0</v>
      </c>
      <c r="K230" s="188" t="s">
        <v>139</v>
      </c>
      <c r="L230" s="39"/>
      <c r="M230" s="193" t="s">
        <v>1</v>
      </c>
      <c r="N230" s="194" t="s">
        <v>38</v>
      </c>
      <c r="O230" s="71"/>
      <c r="P230" s="195">
        <f>O230*H230</f>
        <v>0</v>
      </c>
      <c r="Q230" s="195">
        <v>0</v>
      </c>
      <c r="R230" s="195">
        <f>Q230*H230</f>
        <v>0</v>
      </c>
      <c r="S230" s="195">
        <v>0</v>
      </c>
      <c r="T230" s="196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97" t="s">
        <v>191</v>
      </c>
      <c r="AT230" s="197" t="s">
        <v>135</v>
      </c>
      <c r="AU230" s="197" t="s">
        <v>82</v>
      </c>
      <c r="AY230" s="17" t="s">
        <v>133</v>
      </c>
      <c r="BE230" s="198">
        <f>IF(N230="základní",J230,0)</f>
        <v>0</v>
      </c>
      <c r="BF230" s="198">
        <f>IF(N230="snížená",J230,0)</f>
        <v>0</v>
      </c>
      <c r="BG230" s="198">
        <f>IF(N230="zákl. přenesená",J230,0)</f>
        <v>0</v>
      </c>
      <c r="BH230" s="198">
        <f>IF(N230="sníž. přenesená",J230,0)</f>
        <v>0</v>
      </c>
      <c r="BI230" s="198">
        <f>IF(N230="nulová",J230,0)</f>
        <v>0</v>
      </c>
      <c r="BJ230" s="17" t="s">
        <v>78</v>
      </c>
      <c r="BK230" s="198">
        <f>ROUND(I230*H230,2)</f>
        <v>0</v>
      </c>
      <c r="BL230" s="17" t="s">
        <v>191</v>
      </c>
      <c r="BM230" s="197" t="s">
        <v>326</v>
      </c>
    </row>
    <row r="231" spans="1:47" s="2" customFormat="1" ht="11.25">
      <c r="A231" s="34"/>
      <c r="B231" s="35"/>
      <c r="C231" s="36"/>
      <c r="D231" s="199" t="s">
        <v>140</v>
      </c>
      <c r="E231" s="36"/>
      <c r="F231" s="200" t="s">
        <v>1152</v>
      </c>
      <c r="G231" s="36"/>
      <c r="H231" s="36"/>
      <c r="I231" s="201"/>
      <c r="J231" s="36"/>
      <c r="K231" s="36"/>
      <c r="L231" s="39"/>
      <c r="M231" s="202"/>
      <c r="N231" s="203"/>
      <c r="O231" s="71"/>
      <c r="P231" s="71"/>
      <c r="Q231" s="71"/>
      <c r="R231" s="71"/>
      <c r="S231" s="71"/>
      <c r="T231" s="72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T231" s="17" t="s">
        <v>140</v>
      </c>
      <c r="AU231" s="17" t="s">
        <v>82</v>
      </c>
    </row>
    <row r="232" spans="2:63" s="12" customFormat="1" ht="22.9" customHeight="1">
      <c r="B232" s="170"/>
      <c r="C232" s="171"/>
      <c r="D232" s="172" t="s">
        <v>72</v>
      </c>
      <c r="E232" s="184" t="s">
        <v>1153</v>
      </c>
      <c r="F232" s="184" t="s">
        <v>1154</v>
      </c>
      <c r="G232" s="171"/>
      <c r="H232" s="171"/>
      <c r="I232" s="174"/>
      <c r="J232" s="185">
        <f>BK232</f>
        <v>0</v>
      </c>
      <c r="K232" s="171"/>
      <c r="L232" s="176"/>
      <c r="M232" s="177"/>
      <c r="N232" s="178"/>
      <c r="O232" s="178"/>
      <c r="P232" s="179">
        <f>SUM(P233:P278)</f>
        <v>0</v>
      </c>
      <c r="Q232" s="178"/>
      <c r="R232" s="179">
        <f>SUM(R233:R278)</f>
        <v>0</v>
      </c>
      <c r="S232" s="178"/>
      <c r="T232" s="180">
        <f>SUM(T233:T278)</f>
        <v>0</v>
      </c>
      <c r="AR232" s="181" t="s">
        <v>82</v>
      </c>
      <c r="AT232" s="182" t="s">
        <v>72</v>
      </c>
      <c r="AU232" s="182" t="s">
        <v>78</v>
      </c>
      <c r="AY232" s="181" t="s">
        <v>133</v>
      </c>
      <c r="BK232" s="183">
        <f>SUM(BK233:BK278)</f>
        <v>0</v>
      </c>
    </row>
    <row r="233" spans="1:65" s="2" customFormat="1" ht="24.2" customHeight="1">
      <c r="A233" s="34"/>
      <c r="B233" s="35"/>
      <c r="C233" s="186" t="s">
        <v>238</v>
      </c>
      <c r="D233" s="186" t="s">
        <v>135</v>
      </c>
      <c r="E233" s="187" t="s">
        <v>1155</v>
      </c>
      <c r="F233" s="188" t="s">
        <v>1156</v>
      </c>
      <c r="G233" s="189" t="s">
        <v>138</v>
      </c>
      <c r="H233" s="190">
        <v>3</v>
      </c>
      <c r="I233" s="191"/>
      <c r="J233" s="192">
        <f>ROUND(I233*H233,2)</f>
        <v>0</v>
      </c>
      <c r="K233" s="188" t="s">
        <v>139</v>
      </c>
      <c r="L233" s="39"/>
      <c r="M233" s="193" t="s">
        <v>1</v>
      </c>
      <c r="N233" s="194" t="s">
        <v>38</v>
      </c>
      <c r="O233" s="71"/>
      <c r="P233" s="195">
        <f>O233*H233</f>
        <v>0</v>
      </c>
      <c r="Q233" s="195">
        <v>0</v>
      </c>
      <c r="R233" s="195">
        <f>Q233*H233</f>
        <v>0</v>
      </c>
      <c r="S233" s="195">
        <v>0</v>
      </c>
      <c r="T233" s="196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97" t="s">
        <v>191</v>
      </c>
      <c r="AT233" s="197" t="s">
        <v>135</v>
      </c>
      <c r="AU233" s="197" t="s">
        <v>82</v>
      </c>
      <c r="AY233" s="17" t="s">
        <v>133</v>
      </c>
      <c r="BE233" s="198">
        <f>IF(N233="základní",J233,0)</f>
        <v>0</v>
      </c>
      <c r="BF233" s="198">
        <f>IF(N233="snížená",J233,0)</f>
        <v>0</v>
      </c>
      <c r="BG233" s="198">
        <f>IF(N233="zákl. přenesená",J233,0)</f>
        <v>0</v>
      </c>
      <c r="BH233" s="198">
        <f>IF(N233="sníž. přenesená",J233,0)</f>
        <v>0</v>
      </c>
      <c r="BI233" s="198">
        <f>IF(N233="nulová",J233,0)</f>
        <v>0</v>
      </c>
      <c r="BJ233" s="17" t="s">
        <v>78</v>
      </c>
      <c r="BK233" s="198">
        <f>ROUND(I233*H233,2)</f>
        <v>0</v>
      </c>
      <c r="BL233" s="17" t="s">
        <v>191</v>
      </c>
      <c r="BM233" s="197" t="s">
        <v>331</v>
      </c>
    </row>
    <row r="234" spans="1:47" s="2" customFormat="1" ht="11.25">
      <c r="A234" s="34"/>
      <c r="B234" s="35"/>
      <c r="C234" s="36"/>
      <c r="D234" s="199" t="s">
        <v>140</v>
      </c>
      <c r="E234" s="36"/>
      <c r="F234" s="200" t="s">
        <v>1157</v>
      </c>
      <c r="G234" s="36"/>
      <c r="H234" s="36"/>
      <c r="I234" s="201"/>
      <c r="J234" s="36"/>
      <c r="K234" s="36"/>
      <c r="L234" s="39"/>
      <c r="M234" s="202"/>
      <c r="N234" s="203"/>
      <c r="O234" s="71"/>
      <c r="P234" s="71"/>
      <c r="Q234" s="71"/>
      <c r="R234" s="71"/>
      <c r="S234" s="71"/>
      <c r="T234" s="72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T234" s="17" t="s">
        <v>140</v>
      </c>
      <c r="AU234" s="17" t="s">
        <v>82</v>
      </c>
    </row>
    <row r="235" spans="1:65" s="2" customFormat="1" ht="24.2" customHeight="1">
      <c r="A235" s="34"/>
      <c r="B235" s="35"/>
      <c r="C235" s="186" t="s">
        <v>333</v>
      </c>
      <c r="D235" s="186" t="s">
        <v>135</v>
      </c>
      <c r="E235" s="187" t="s">
        <v>1158</v>
      </c>
      <c r="F235" s="188" t="s">
        <v>1159</v>
      </c>
      <c r="G235" s="189" t="s">
        <v>138</v>
      </c>
      <c r="H235" s="190">
        <v>3</v>
      </c>
      <c r="I235" s="191"/>
      <c r="J235" s="192">
        <f>ROUND(I235*H235,2)</f>
        <v>0</v>
      </c>
      <c r="K235" s="188" t="s">
        <v>139</v>
      </c>
      <c r="L235" s="39"/>
      <c r="M235" s="193" t="s">
        <v>1</v>
      </c>
      <c r="N235" s="194" t="s">
        <v>38</v>
      </c>
      <c r="O235" s="71"/>
      <c r="P235" s="195">
        <f>O235*H235</f>
        <v>0</v>
      </c>
      <c r="Q235" s="195">
        <v>0</v>
      </c>
      <c r="R235" s="195">
        <f>Q235*H235</f>
        <v>0</v>
      </c>
      <c r="S235" s="195">
        <v>0</v>
      </c>
      <c r="T235" s="196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97" t="s">
        <v>191</v>
      </c>
      <c r="AT235" s="197" t="s">
        <v>135</v>
      </c>
      <c r="AU235" s="197" t="s">
        <v>82</v>
      </c>
      <c r="AY235" s="17" t="s">
        <v>133</v>
      </c>
      <c r="BE235" s="198">
        <f>IF(N235="základní",J235,0)</f>
        <v>0</v>
      </c>
      <c r="BF235" s="198">
        <f>IF(N235="snížená",J235,0)</f>
        <v>0</v>
      </c>
      <c r="BG235" s="198">
        <f>IF(N235="zákl. přenesená",J235,0)</f>
        <v>0</v>
      </c>
      <c r="BH235" s="198">
        <f>IF(N235="sníž. přenesená",J235,0)</f>
        <v>0</v>
      </c>
      <c r="BI235" s="198">
        <f>IF(N235="nulová",J235,0)</f>
        <v>0</v>
      </c>
      <c r="BJ235" s="17" t="s">
        <v>78</v>
      </c>
      <c r="BK235" s="198">
        <f>ROUND(I235*H235,2)</f>
        <v>0</v>
      </c>
      <c r="BL235" s="17" t="s">
        <v>191</v>
      </c>
      <c r="BM235" s="197" t="s">
        <v>336</v>
      </c>
    </row>
    <row r="236" spans="1:47" s="2" customFormat="1" ht="11.25">
      <c r="A236" s="34"/>
      <c r="B236" s="35"/>
      <c r="C236" s="36"/>
      <c r="D236" s="199" t="s">
        <v>140</v>
      </c>
      <c r="E236" s="36"/>
      <c r="F236" s="200" t="s">
        <v>1160</v>
      </c>
      <c r="G236" s="36"/>
      <c r="H236" s="36"/>
      <c r="I236" s="201"/>
      <c r="J236" s="36"/>
      <c r="K236" s="36"/>
      <c r="L236" s="39"/>
      <c r="M236" s="202"/>
      <c r="N236" s="203"/>
      <c r="O236" s="71"/>
      <c r="P236" s="71"/>
      <c r="Q236" s="71"/>
      <c r="R236" s="71"/>
      <c r="S236" s="71"/>
      <c r="T236" s="72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T236" s="17" t="s">
        <v>140</v>
      </c>
      <c r="AU236" s="17" t="s">
        <v>82</v>
      </c>
    </row>
    <row r="237" spans="2:51" s="13" customFormat="1" ht="11.25">
      <c r="B237" s="204"/>
      <c r="C237" s="205"/>
      <c r="D237" s="206" t="s">
        <v>142</v>
      </c>
      <c r="E237" s="207" t="s">
        <v>1</v>
      </c>
      <c r="F237" s="208" t="s">
        <v>1161</v>
      </c>
      <c r="G237" s="205"/>
      <c r="H237" s="207" t="s">
        <v>1</v>
      </c>
      <c r="I237" s="209"/>
      <c r="J237" s="205"/>
      <c r="K237" s="205"/>
      <c r="L237" s="210"/>
      <c r="M237" s="211"/>
      <c r="N237" s="212"/>
      <c r="O237" s="212"/>
      <c r="P237" s="212"/>
      <c r="Q237" s="212"/>
      <c r="R237" s="212"/>
      <c r="S237" s="212"/>
      <c r="T237" s="213"/>
      <c r="AT237" s="214" t="s">
        <v>142</v>
      </c>
      <c r="AU237" s="214" t="s">
        <v>82</v>
      </c>
      <c r="AV237" s="13" t="s">
        <v>78</v>
      </c>
      <c r="AW237" s="13" t="s">
        <v>30</v>
      </c>
      <c r="AX237" s="13" t="s">
        <v>73</v>
      </c>
      <c r="AY237" s="214" t="s">
        <v>133</v>
      </c>
    </row>
    <row r="238" spans="2:51" s="14" customFormat="1" ht="11.25">
      <c r="B238" s="215"/>
      <c r="C238" s="216"/>
      <c r="D238" s="206" t="s">
        <v>142</v>
      </c>
      <c r="E238" s="217" t="s">
        <v>1</v>
      </c>
      <c r="F238" s="218" t="s">
        <v>78</v>
      </c>
      <c r="G238" s="216"/>
      <c r="H238" s="219">
        <v>1</v>
      </c>
      <c r="I238" s="220"/>
      <c r="J238" s="216"/>
      <c r="K238" s="216"/>
      <c r="L238" s="221"/>
      <c r="M238" s="222"/>
      <c r="N238" s="223"/>
      <c r="O238" s="223"/>
      <c r="P238" s="223"/>
      <c r="Q238" s="223"/>
      <c r="R238" s="223"/>
      <c r="S238" s="223"/>
      <c r="T238" s="224"/>
      <c r="AT238" s="225" t="s">
        <v>142</v>
      </c>
      <c r="AU238" s="225" t="s">
        <v>82</v>
      </c>
      <c r="AV238" s="14" t="s">
        <v>82</v>
      </c>
      <c r="AW238" s="14" t="s">
        <v>30</v>
      </c>
      <c r="AX238" s="14" t="s">
        <v>73</v>
      </c>
      <c r="AY238" s="225" t="s">
        <v>133</v>
      </c>
    </row>
    <row r="239" spans="2:51" s="13" customFormat="1" ht="11.25">
      <c r="B239" s="204"/>
      <c r="C239" s="205"/>
      <c r="D239" s="206" t="s">
        <v>142</v>
      </c>
      <c r="E239" s="207" t="s">
        <v>1</v>
      </c>
      <c r="F239" s="208" t="s">
        <v>1162</v>
      </c>
      <c r="G239" s="205"/>
      <c r="H239" s="207" t="s">
        <v>1</v>
      </c>
      <c r="I239" s="209"/>
      <c r="J239" s="205"/>
      <c r="K239" s="205"/>
      <c r="L239" s="210"/>
      <c r="M239" s="211"/>
      <c r="N239" s="212"/>
      <c r="O239" s="212"/>
      <c r="P239" s="212"/>
      <c r="Q239" s="212"/>
      <c r="R239" s="212"/>
      <c r="S239" s="212"/>
      <c r="T239" s="213"/>
      <c r="AT239" s="214" t="s">
        <v>142</v>
      </c>
      <c r="AU239" s="214" t="s">
        <v>82</v>
      </c>
      <c r="AV239" s="13" t="s">
        <v>78</v>
      </c>
      <c r="AW239" s="13" t="s">
        <v>30</v>
      </c>
      <c r="AX239" s="13" t="s">
        <v>73</v>
      </c>
      <c r="AY239" s="214" t="s">
        <v>133</v>
      </c>
    </row>
    <row r="240" spans="2:51" s="14" customFormat="1" ht="11.25">
      <c r="B240" s="215"/>
      <c r="C240" s="216"/>
      <c r="D240" s="206" t="s">
        <v>142</v>
      </c>
      <c r="E240" s="217" t="s">
        <v>1</v>
      </c>
      <c r="F240" s="218" t="s">
        <v>82</v>
      </c>
      <c r="G240" s="216"/>
      <c r="H240" s="219">
        <v>2</v>
      </c>
      <c r="I240" s="220"/>
      <c r="J240" s="216"/>
      <c r="K240" s="216"/>
      <c r="L240" s="221"/>
      <c r="M240" s="222"/>
      <c r="N240" s="223"/>
      <c r="O240" s="223"/>
      <c r="P240" s="223"/>
      <c r="Q240" s="223"/>
      <c r="R240" s="223"/>
      <c r="S240" s="223"/>
      <c r="T240" s="224"/>
      <c r="AT240" s="225" t="s">
        <v>142</v>
      </c>
      <c r="AU240" s="225" t="s">
        <v>82</v>
      </c>
      <c r="AV240" s="14" t="s">
        <v>82</v>
      </c>
      <c r="AW240" s="14" t="s">
        <v>30</v>
      </c>
      <c r="AX240" s="14" t="s">
        <v>73</v>
      </c>
      <c r="AY240" s="225" t="s">
        <v>133</v>
      </c>
    </row>
    <row r="241" spans="2:51" s="13" customFormat="1" ht="11.25">
      <c r="B241" s="204"/>
      <c r="C241" s="205"/>
      <c r="D241" s="206" t="s">
        <v>142</v>
      </c>
      <c r="E241" s="207" t="s">
        <v>1</v>
      </c>
      <c r="F241" s="208" t="s">
        <v>1163</v>
      </c>
      <c r="G241" s="205"/>
      <c r="H241" s="207" t="s">
        <v>1</v>
      </c>
      <c r="I241" s="209"/>
      <c r="J241" s="205"/>
      <c r="K241" s="205"/>
      <c r="L241" s="210"/>
      <c r="M241" s="211"/>
      <c r="N241" s="212"/>
      <c r="O241" s="212"/>
      <c r="P241" s="212"/>
      <c r="Q241" s="212"/>
      <c r="R241" s="212"/>
      <c r="S241" s="212"/>
      <c r="T241" s="213"/>
      <c r="AT241" s="214" t="s">
        <v>142</v>
      </c>
      <c r="AU241" s="214" t="s">
        <v>82</v>
      </c>
      <c r="AV241" s="13" t="s">
        <v>78</v>
      </c>
      <c r="AW241" s="13" t="s">
        <v>30</v>
      </c>
      <c r="AX241" s="13" t="s">
        <v>73</v>
      </c>
      <c r="AY241" s="214" t="s">
        <v>133</v>
      </c>
    </row>
    <row r="242" spans="2:51" s="15" customFormat="1" ht="11.25">
      <c r="B242" s="226"/>
      <c r="C242" s="227"/>
      <c r="D242" s="206" t="s">
        <v>142</v>
      </c>
      <c r="E242" s="228" t="s">
        <v>1</v>
      </c>
      <c r="F242" s="229" t="s">
        <v>144</v>
      </c>
      <c r="G242" s="227"/>
      <c r="H242" s="230">
        <v>3</v>
      </c>
      <c r="I242" s="231"/>
      <c r="J242" s="227"/>
      <c r="K242" s="227"/>
      <c r="L242" s="232"/>
      <c r="M242" s="233"/>
      <c r="N242" s="234"/>
      <c r="O242" s="234"/>
      <c r="P242" s="234"/>
      <c r="Q242" s="234"/>
      <c r="R242" s="234"/>
      <c r="S242" s="234"/>
      <c r="T242" s="235"/>
      <c r="AT242" s="236" t="s">
        <v>142</v>
      </c>
      <c r="AU242" s="236" t="s">
        <v>82</v>
      </c>
      <c r="AV242" s="15" t="s">
        <v>88</v>
      </c>
      <c r="AW242" s="15" t="s">
        <v>30</v>
      </c>
      <c r="AX242" s="15" t="s">
        <v>78</v>
      </c>
      <c r="AY242" s="236" t="s">
        <v>133</v>
      </c>
    </row>
    <row r="243" spans="1:65" s="2" customFormat="1" ht="21.75" customHeight="1">
      <c r="A243" s="34"/>
      <c r="B243" s="35"/>
      <c r="C243" s="186" t="s">
        <v>245</v>
      </c>
      <c r="D243" s="186" t="s">
        <v>135</v>
      </c>
      <c r="E243" s="187" t="s">
        <v>1164</v>
      </c>
      <c r="F243" s="188" t="s">
        <v>1165</v>
      </c>
      <c r="G243" s="189" t="s">
        <v>190</v>
      </c>
      <c r="H243" s="190">
        <v>6</v>
      </c>
      <c r="I243" s="191"/>
      <c r="J243" s="192">
        <f>ROUND(I243*H243,2)</f>
        <v>0</v>
      </c>
      <c r="K243" s="188" t="s">
        <v>139</v>
      </c>
      <c r="L243" s="39"/>
      <c r="M243" s="193" t="s">
        <v>1</v>
      </c>
      <c r="N243" s="194" t="s">
        <v>38</v>
      </c>
      <c r="O243" s="71"/>
      <c r="P243" s="195">
        <f>O243*H243</f>
        <v>0</v>
      </c>
      <c r="Q243" s="195">
        <v>0</v>
      </c>
      <c r="R243" s="195">
        <f>Q243*H243</f>
        <v>0</v>
      </c>
      <c r="S243" s="195">
        <v>0</v>
      </c>
      <c r="T243" s="196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97" t="s">
        <v>191</v>
      </c>
      <c r="AT243" s="197" t="s">
        <v>135</v>
      </c>
      <c r="AU243" s="197" t="s">
        <v>82</v>
      </c>
      <c r="AY243" s="17" t="s">
        <v>133</v>
      </c>
      <c r="BE243" s="198">
        <f>IF(N243="základní",J243,0)</f>
        <v>0</v>
      </c>
      <c r="BF243" s="198">
        <f>IF(N243="snížená",J243,0)</f>
        <v>0</v>
      </c>
      <c r="BG243" s="198">
        <f>IF(N243="zákl. přenesená",J243,0)</f>
        <v>0</v>
      </c>
      <c r="BH243" s="198">
        <f>IF(N243="sníž. přenesená",J243,0)</f>
        <v>0</v>
      </c>
      <c r="BI243" s="198">
        <f>IF(N243="nulová",J243,0)</f>
        <v>0</v>
      </c>
      <c r="BJ243" s="17" t="s">
        <v>78</v>
      </c>
      <c r="BK243" s="198">
        <f>ROUND(I243*H243,2)</f>
        <v>0</v>
      </c>
      <c r="BL243" s="17" t="s">
        <v>191</v>
      </c>
      <c r="BM243" s="197" t="s">
        <v>340</v>
      </c>
    </row>
    <row r="244" spans="1:47" s="2" customFormat="1" ht="11.25">
      <c r="A244" s="34"/>
      <c r="B244" s="35"/>
      <c r="C244" s="36"/>
      <c r="D244" s="199" t="s">
        <v>140</v>
      </c>
      <c r="E244" s="36"/>
      <c r="F244" s="200" t="s">
        <v>1166</v>
      </c>
      <c r="G244" s="36"/>
      <c r="H244" s="36"/>
      <c r="I244" s="201"/>
      <c r="J244" s="36"/>
      <c r="K244" s="36"/>
      <c r="L244" s="39"/>
      <c r="M244" s="202"/>
      <c r="N244" s="203"/>
      <c r="O244" s="71"/>
      <c r="P244" s="71"/>
      <c r="Q244" s="71"/>
      <c r="R244" s="71"/>
      <c r="S244" s="71"/>
      <c r="T244" s="72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T244" s="17" t="s">
        <v>140</v>
      </c>
      <c r="AU244" s="17" t="s">
        <v>82</v>
      </c>
    </row>
    <row r="245" spans="2:51" s="14" customFormat="1" ht="11.25">
      <c r="B245" s="215"/>
      <c r="C245" s="216"/>
      <c r="D245" s="206" t="s">
        <v>142</v>
      </c>
      <c r="E245" s="217" t="s">
        <v>1</v>
      </c>
      <c r="F245" s="218" t="s">
        <v>1167</v>
      </c>
      <c r="G245" s="216"/>
      <c r="H245" s="219">
        <v>6</v>
      </c>
      <c r="I245" s="220"/>
      <c r="J245" s="216"/>
      <c r="K245" s="216"/>
      <c r="L245" s="221"/>
      <c r="M245" s="222"/>
      <c r="N245" s="223"/>
      <c r="O245" s="223"/>
      <c r="P245" s="223"/>
      <c r="Q245" s="223"/>
      <c r="R245" s="223"/>
      <c r="S245" s="223"/>
      <c r="T245" s="224"/>
      <c r="AT245" s="225" t="s">
        <v>142</v>
      </c>
      <c r="AU245" s="225" t="s">
        <v>82</v>
      </c>
      <c r="AV245" s="14" t="s">
        <v>82</v>
      </c>
      <c r="AW245" s="14" t="s">
        <v>30</v>
      </c>
      <c r="AX245" s="14" t="s">
        <v>73</v>
      </c>
      <c r="AY245" s="225" t="s">
        <v>133</v>
      </c>
    </row>
    <row r="246" spans="2:51" s="15" customFormat="1" ht="11.25">
      <c r="B246" s="226"/>
      <c r="C246" s="227"/>
      <c r="D246" s="206" t="s">
        <v>142</v>
      </c>
      <c r="E246" s="228" t="s">
        <v>1</v>
      </c>
      <c r="F246" s="229" t="s">
        <v>144</v>
      </c>
      <c r="G246" s="227"/>
      <c r="H246" s="230">
        <v>6</v>
      </c>
      <c r="I246" s="231"/>
      <c r="J246" s="227"/>
      <c r="K246" s="227"/>
      <c r="L246" s="232"/>
      <c r="M246" s="233"/>
      <c r="N246" s="234"/>
      <c r="O246" s="234"/>
      <c r="P246" s="234"/>
      <c r="Q246" s="234"/>
      <c r="R246" s="234"/>
      <c r="S246" s="234"/>
      <c r="T246" s="235"/>
      <c r="AT246" s="236" t="s">
        <v>142</v>
      </c>
      <c r="AU246" s="236" t="s">
        <v>82</v>
      </c>
      <c r="AV246" s="15" t="s">
        <v>88</v>
      </c>
      <c r="AW246" s="15" t="s">
        <v>30</v>
      </c>
      <c r="AX246" s="15" t="s">
        <v>78</v>
      </c>
      <c r="AY246" s="236" t="s">
        <v>133</v>
      </c>
    </row>
    <row r="247" spans="1:65" s="2" customFormat="1" ht="21.75" customHeight="1">
      <c r="A247" s="34"/>
      <c r="B247" s="35"/>
      <c r="C247" s="186" t="s">
        <v>344</v>
      </c>
      <c r="D247" s="186" t="s">
        <v>135</v>
      </c>
      <c r="E247" s="187" t="s">
        <v>1168</v>
      </c>
      <c r="F247" s="188" t="s">
        <v>1169</v>
      </c>
      <c r="G247" s="189" t="s">
        <v>190</v>
      </c>
      <c r="H247" s="190">
        <v>5</v>
      </c>
      <c r="I247" s="191"/>
      <c r="J247" s="192">
        <f>ROUND(I247*H247,2)</f>
        <v>0</v>
      </c>
      <c r="K247" s="188" t="s">
        <v>139</v>
      </c>
      <c r="L247" s="39"/>
      <c r="M247" s="193" t="s">
        <v>1</v>
      </c>
      <c r="N247" s="194" t="s">
        <v>38</v>
      </c>
      <c r="O247" s="71"/>
      <c r="P247" s="195">
        <f>O247*H247</f>
        <v>0</v>
      </c>
      <c r="Q247" s="195">
        <v>0</v>
      </c>
      <c r="R247" s="195">
        <f>Q247*H247</f>
        <v>0</v>
      </c>
      <c r="S247" s="195">
        <v>0</v>
      </c>
      <c r="T247" s="196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97" t="s">
        <v>191</v>
      </c>
      <c r="AT247" s="197" t="s">
        <v>135</v>
      </c>
      <c r="AU247" s="197" t="s">
        <v>82</v>
      </c>
      <c r="AY247" s="17" t="s">
        <v>133</v>
      </c>
      <c r="BE247" s="198">
        <f>IF(N247="základní",J247,0)</f>
        <v>0</v>
      </c>
      <c r="BF247" s="198">
        <f>IF(N247="snížená",J247,0)</f>
        <v>0</v>
      </c>
      <c r="BG247" s="198">
        <f>IF(N247="zákl. přenesená",J247,0)</f>
        <v>0</v>
      </c>
      <c r="BH247" s="198">
        <f>IF(N247="sníž. přenesená",J247,0)</f>
        <v>0</v>
      </c>
      <c r="BI247" s="198">
        <f>IF(N247="nulová",J247,0)</f>
        <v>0</v>
      </c>
      <c r="BJ247" s="17" t="s">
        <v>78</v>
      </c>
      <c r="BK247" s="198">
        <f>ROUND(I247*H247,2)</f>
        <v>0</v>
      </c>
      <c r="BL247" s="17" t="s">
        <v>191</v>
      </c>
      <c r="BM247" s="197" t="s">
        <v>347</v>
      </c>
    </row>
    <row r="248" spans="1:47" s="2" customFormat="1" ht="11.25">
      <c r="A248" s="34"/>
      <c r="B248" s="35"/>
      <c r="C248" s="36"/>
      <c r="D248" s="199" t="s">
        <v>140</v>
      </c>
      <c r="E248" s="36"/>
      <c r="F248" s="200" t="s">
        <v>1170</v>
      </c>
      <c r="G248" s="36"/>
      <c r="H248" s="36"/>
      <c r="I248" s="201"/>
      <c r="J248" s="36"/>
      <c r="K248" s="36"/>
      <c r="L248" s="39"/>
      <c r="M248" s="202"/>
      <c r="N248" s="203"/>
      <c r="O248" s="71"/>
      <c r="P248" s="71"/>
      <c r="Q248" s="71"/>
      <c r="R248" s="71"/>
      <c r="S248" s="71"/>
      <c r="T248" s="72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T248" s="17" t="s">
        <v>140</v>
      </c>
      <c r="AU248" s="17" t="s">
        <v>82</v>
      </c>
    </row>
    <row r="249" spans="2:51" s="13" customFormat="1" ht="11.25">
      <c r="B249" s="204"/>
      <c r="C249" s="205"/>
      <c r="D249" s="206" t="s">
        <v>142</v>
      </c>
      <c r="E249" s="207" t="s">
        <v>1</v>
      </c>
      <c r="F249" s="208" t="s">
        <v>1171</v>
      </c>
      <c r="G249" s="205"/>
      <c r="H249" s="207" t="s">
        <v>1</v>
      </c>
      <c r="I249" s="209"/>
      <c r="J249" s="205"/>
      <c r="K249" s="205"/>
      <c r="L249" s="210"/>
      <c r="M249" s="211"/>
      <c r="N249" s="212"/>
      <c r="O249" s="212"/>
      <c r="P249" s="212"/>
      <c r="Q249" s="212"/>
      <c r="R249" s="212"/>
      <c r="S249" s="212"/>
      <c r="T249" s="213"/>
      <c r="AT249" s="214" t="s">
        <v>142</v>
      </c>
      <c r="AU249" s="214" t="s">
        <v>82</v>
      </c>
      <c r="AV249" s="13" t="s">
        <v>78</v>
      </c>
      <c r="AW249" s="13" t="s">
        <v>30</v>
      </c>
      <c r="AX249" s="13" t="s">
        <v>73</v>
      </c>
      <c r="AY249" s="214" t="s">
        <v>133</v>
      </c>
    </row>
    <row r="250" spans="2:51" s="14" customFormat="1" ht="11.25">
      <c r="B250" s="215"/>
      <c r="C250" s="216"/>
      <c r="D250" s="206" t="s">
        <v>142</v>
      </c>
      <c r="E250" s="217" t="s">
        <v>1</v>
      </c>
      <c r="F250" s="218" t="s">
        <v>1172</v>
      </c>
      <c r="G250" s="216"/>
      <c r="H250" s="219">
        <v>5</v>
      </c>
      <c r="I250" s="220"/>
      <c r="J250" s="216"/>
      <c r="K250" s="216"/>
      <c r="L250" s="221"/>
      <c r="M250" s="222"/>
      <c r="N250" s="223"/>
      <c r="O250" s="223"/>
      <c r="P250" s="223"/>
      <c r="Q250" s="223"/>
      <c r="R250" s="223"/>
      <c r="S250" s="223"/>
      <c r="T250" s="224"/>
      <c r="AT250" s="225" t="s">
        <v>142</v>
      </c>
      <c r="AU250" s="225" t="s">
        <v>82</v>
      </c>
      <c r="AV250" s="14" t="s">
        <v>82</v>
      </c>
      <c r="AW250" s="14" t="s">
        <v>30</v>
      </c>
      <c r="AX250" s="14" t="s">
        <v>73</v>
      </c>
      <c r="AY250" s="225" t="s">
        <v>133</v>
      </c>
    </row>
    <row r="251" spans="2:51" s="15" customFormat="1" ht="11.25">
      <c r="B251" s="226"/>
      <c r="C251" s="227"/>
      <c r="D251" s="206" t="s">
        <v>142</v>
      </c>
      <c r="E251" s="228" t="s">
        <v>1</v>
      </c>
      <c r="F251" s="229" t="s">
        <v>144</v>
      </c>
      <c r="G251" s="227"/>
      <c r="H251" s="230">
        <v>5</v>
      </c>
      <c r="I251" s="231"/>
      <c r="J251" s="227"/>
      <c r="K251" s="227"/>
      <c r="L251" s="232"/>
      <c r="M251" s="233"/>
      <c r="N251" s="234"/>
      <c r="O251" s="234"/>
      <c r="P251" s="234"/>
      <c r="Q251" s="234"/>
      <c r="R251" s="234"/>
      <c r="S251" s="234"/>
      <c r="T251" s="235"/>
      <c r="AT251" s="236" t="s">
        <v>142</v>
      </c>
      <c r="AU251" s="236" t="s">
        <v>82</v>
      </c>
      <c r="AV251" s="15" t="s">
        <v>88</v>
      </c>
      <c r="AW251" s="15" t="s">
        <v>30</v>
      </c>
      <c r="AX251" s="15" t="s">
        <v>78</v>
      </c>
      <c r="AY251" s="236" t="s">
        <v>133</v>
      </c>
    </row>
    <row r="252" spans="1:65" s="2" customFormat="1" ht="21.75" customHeight="1">
      <c r="A252" s="34"/>
      <c r="B252" s="35"/>
      <c r="C252" s="186" t="s">
        <v>250</v>
      </c>
      <c r="D252" s="186" t="s">
        <v>135</v>
      </c>
      <c r="E252" s="187" t="s">
        <v>1173</v>
      </c>
      <c r="F252" s="188" t="s">
        <v>1174</v>
      </c>
      <c r="G252" s="189" t="s">
        <v>190</v>
      </c>
      <c r="H252" s="190">
        <v>9</v>
      </c>
      <c r="I252" s="191"/>
      <c r="J252" s="192">
        <f>ROUND(I252*H252,2)</f>
        <v>0</v>
      </c>
      <c r="K252" s="188" t="s">
        <v>139</v>
      </c>
      <c r="L252" s="39"/>
      <c r="M252" s="193" t="s">
        <v>1</v>
      </c>
      <c r="N252" s="194" t="s">
        <v>38</v>
      </c>
      <c r="O252" s="71"/>
      <c r="P252" s="195">
        <f>O252*H252</f>
        <v>0</v>
      </c>
      <c r="Q252" s="195">
        <v>0</v>
      </c>
      <c r="R252" s="195">
        <f>Q252*H252</f>
        <v>0</v>
      </c>
      <c r="S252" s="195">
        <v>0</v>
      </c>
      <c r="T252" s="196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97" t="s">
        <v>191</v>
      </c>
      <c r="AT252" s="197" t="s">
        <v>135</v>
      </c>
      <c r="AU252" s="197" t="s">
        <v>82</v>
      </c>
      <c r="AY252" s="17" t="s">
        <v>133</v>
      </c>
      <c r="BE252" s="198">
        <f>IF(N252="základní",J252,0)</f>
        <v>0</v>
      </c>
      <c r="BF252" s="198">
        <f>IF(N252="snížená",J252,0)</f>
        <v>0</v>
      </c>
      <c r="BG252" s="198">
        <f>IF(N252="zákl. přenesená",J252,0)</f>
        <v>0</v>
      </c>
      <c r="BH252" s="198">
        <f>IF(N252="sníž. přenesená",J252,0)</f>
        <v>0</v>
      </c>
      <c r="BI252" s="198">
        <f>IF(N252="nulová",J252,0)</f>
        <v>0</v>
      </c>
      <c r="BJ252" s="17" t="s">
        <v>78</v>
      </c>
      <c r="BK252" s="198">
        <f>ROUND(I252*H252,2)</f>
        <v>0</v>
      </c>
      <c r="BL252" s="17" t="s">
        <v>191</v>
      </c>
      <c r="BM252" s="197" t="s">
        <v>361</v>
      </c>
    </row>
    <row r="253" spans="1:47" s="2" customFormat="1" ht="11.25">
      <c r="A253" s="34"/>
      <c r="B253" s="35"/>
      <c r="C253" s="36"/>
      <c r="D253" s="199" t="s">
        <v>140</v>
      </c>
      <c r="E253" s="36"/>
      <c r="F253" s="200" t="s">
        <v>1175</v>
      </c>
      <c r="G253" s="36"/>
      <c r="H253" s="36"/>
      <c r="I253" s="201"/>
      <c r="J253" s="36"/>
      <c r="K253" s="36"/>
      <c r="L253" s="39"/>
      <c r="M253" s="202"/>
      <c r="N253" s="203"/>
      <c r="O253" s="71"/>
      <c r="P253" s="71"/>
      <c r="Q253" s="71"/>
      <c r="R253" s="71"/>
      <c r="S253" s="71"/>
      <c r="T253" s="72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T253" s="17" t="s">
        <v>140</v>
      </c>
      <c r="AU253" s="17" t="s">
        <v>82</v>
      </c>
    </row>
    <row r="254" spans="2:51" s="13" customFormat="1" ht="11.25">
      <c r="B254" s="204"/>
      <c r="C254" s="205"/>
      <c r="D254" s="206" t="s">
        <v>142</v>
      </c>
      <c r="E254" s="207" t="s">
        <v>1</v>
      </c>
      <c r="F254" s="208" t="s">
        <v>1176</v>
      </c>
      <c r="G254" s="205"/>
      <c r="H254" s="207" t="s">
        <v>1</v>
      </c>
      <c r="I254" s="209"/>
      <c r="J254" s="205"/>
      <c r="K254" s="205"/>
      <c r="L254" s="210"/>
      <c r="M254" s="211"/>
      <c r="N254" s="212"/>
      <c r="O254" s="212"/>
      <c r="P254" s="212"/>
      <c r="Q254" s="212"/>
      <c r="R254" s="212"/>
      <c r="S254" s="212"/>
      <c r="T254" s="213"/>
      <c r="AT254" s="214" t="s">
        <v>142</v>
      </c>
      <c r="AU254" s="214" t="s">
        <v>82</v>
      </c>
      <c r="AV254" s="13" t="s">
        <v>78</v>
      </c>
      <c r="AW254" s="13" t="s">
        <v>30</v>
      </c>
      <c r="AX254" s="13" t="s">
        <v>73</v>
      </c>
      <c r="AY254" s="214" t="s">
        <v>133</v>
      </c>
    </row>
    <row r="255" spans="2:51" s="14" customFormat="1" ht="11.25">
      <c r="B255" s="215"/>
      <c r="C255" s="216"/>
      <c r="D255" s="206" t="s">
        <v>142</v>
      </c>
      <c r="E255" s="217" t="s">
        <v>1</v>
      </c>
      <c r="F255" s="218" t="s">
        <v>1177</v>
      </c>
      <c r="G255" s="216"/>
      <c r="H255" s="219">
        <v>9</v>
      </c>
      <c r="I255" s="220"/>
      <c r="J255" s="216"/>
      <c r="K255" s="216"/>
      <c r="L255" s="221"/>
      <c r="M255" s="222"/>
      <c r="N255" s="223"/>
      <c r="O255" s="223"/>
      <c r="P255" s="223"/>
      <c r="Q255" s="223"/>
      <c r="R255" s="223"/>
      <c r="S255" s="223"/>
      <c r="T255" s="224"/>
      <c r="AT255" s="225" t="s">
        <v>142</v>
      </c>
      <c r="AU255" s="225" t="s">
        <v>82</v>
      </c>
      <c r="AV255" s="14" t="s">
        <v>82</v>
      </c>
      <c r="AW255" s="14" t="s">
        <v>30</v>
      </c>
      <c r="AX255" s="14" t="s">
        <v>73</v>
      </c>
      <c r="AY255" s="225" t="s">
        <v>133</v>
      </c>
    </row>
    <row r="256" spans="2:51" s="15" customFormat="1" ht="11.25">
      <c r="B256" s="226"/>
      <c r="C256" s="227"/>
      <c r="D256" s="206" t="s">
        <v>142</v>
      </c>
      <c r="E256" s="228" t="s">
        <v>1</v>
      </c>
      <c r="F256" s="229" t="s">
        <v>144</v>
      </c>
      <c r="G256" s="227"/>
      <c r="H256" s="230">
        <v>9</v>
      </c>
      <c r="I256" s="231"/>
      <c r="J256" s="227"/>
      <c r="K256" s="227"/>
      <c r="L256" s="232"/>
      <c r="M256" s="233"/>
      <c r="N256" s="234"/>
      <c r="O256" s="234"/>
      <c r="P256" s="234"/>
      <c r="Q256" s="234"/>
      <c r="R256" s="234"/>
      <c r="S256" s="234"/>
      <c r="T256" s="235"/>
      <c r="AT256" s="236" t="s">
        <v>142</v>
      </c>
      <c r="AU256" s="236" t="s">
        <v>82</v>
      </c>
      <c r="AV256" s="15" t="s">
        <v>88</v>
      </c>
      <c r="AW256" s="15" t="s">
        <v>30</v>
      </c>
      <c r="AX256" s="15" t="s">
        <v>78</v>
      </c>
      <c r="AY256" s="236" t="s">
        <v>133</v>
      </c>
    </row>
    <row r="257" spans="1:65" s="2" customFormat="1" ht="21.75" customHeight="1">
      <c r="A257" s="34"/>
      <c r="B257" s="35"/>
      <c r="C257" s="186" t="s">
        <v>366</v>
      </c>
      <c r="D257" s="186" t="s">
        <v>135</v>
      </c>
      <c r="E257" s="187" t="s">
        <v>1178</v>
      </c>
      <c r="F257" s="188" t="s">
        <v>1179</v>
      </c>
      <c r="G257" s="189" t="s">
        <v>190</v>
      </c>
      <c r="H257" s="190">
        <v>1</v>
      </c>
      <c r="I257" s="191"/>
      <c r="J257" s="192">
        <f>ROUND(I257*H257,2)</f>
        <v>0</v>
      </c>
      <c r="K257" s="188" t="s">
        <v>139</v>
      </c>
      <c r="L257" s="39"/>
      <c r="M257" s="193" t="s">
        <v>1</v>
      </c>
      <c r="N257" s="194" t="s">
        <v>38</v>
      </c>
      <c r="O257" s="71"/>
      <c r="P257" s="195">
        <f>O257*H257</f>
        <v>0</v>
      </c>
      <c r="Q257" s="195">
        <v>0</v>
      </c>
      <c r="R257" s="195">
        <f>Q257*H257</f>
        <v>0</v>
      </c>
      <c r="S257" s="195">
        <v>0</v>
      </c>
      <c r="T257" s="196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97" t="s">
        <v>191</v>
      </c>
      <c r="AT257" s="197" t="s">
        <v>135</v>
      </c>
      <c r="AU257" s="197" t="s">
        <v>82</v>
      </c>
      <c r="AY257" s="17" t="s">
        <v>133</v>
      </c>
      <c r="BE257" s="198">
        <f>IF(N257="základní",J257,0)</f>
        <v>0</v>
      </c>
      <c r="BF257" s="198">
        <f>IF(N257="snížená",J257,0)</f>
        <v>0</v>
      </c>
      <c r="BG257" s="198">
        <f>IF(N257="zákl. přenesená",J257,0)</f>
        <v>0</v>
      </c>
      <c r="BH257" s="198">
        <f>IF(N257="sníž. přenesená",J257,0)</f>
        <v>0</v>
      </c>
      <c r="BI257" s="198">
        <f>IF(N257="nulová",J257,0)</f>
        <v>0</v>
      </c>
      <c r="BJ257" s="17" t="s">
        <v>78</v>
      </c>
      <c r="BK257" s="198">
        <f>ROUND(I257*H257,2)</f>
        <v>0</v>
      </c>
      <c r="BL257" s="17" t="s">
        <v>191</v>
      </c>
      <c r="BM257" s="197" t="s">
        <v>369</v>
      </c>
    </row>
    <row r="258" spans="1:47" s="2" customFormat="1" ht="11.25">
      <c r="A258" s="34"/>
      <c r="B258" s="35"/>
      <c r="C258" s="36"/>
      <c r="D258" s="199" t="s">
        <v>140</v>
      </c>
      <c r="E258" s="36"/>
      <c r="F258" s="200" t="s">
        <v>1180</v>
      </c>
      <c r="G258" s="36"/>
      <c r="H258" s="36"/>
      <c r="I258" s="201"/>
      <c r="J258" s="36"/>
      <c r="K258" s="36"/>
      <c r="L258" s="39"/>
      <c r="M258" s="202"/>
      <c r="N258" s="203"/>
      <c r="O258" s="71"/>
      <c r="P258" s="71"/>
      <c r="Q258" s="71"/>
      <c r="R258" s="71"/>
      <c r="S258" s="71"/>
      <c r="T258" s="72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T258" s="17" t="s">
        <v>140</v>
      </c>
      <c r="AU258" s="17" t="s">
        <v>82</v>
      </c>
    </row>
    <row r="259" spans="2:51" s="14" customFormat="1" ht="11.25">
      <c r="B259" s="215"/>
      <c r="C259" s="216"/>
      <c r="D259" s="206" t="s">
        <v>142</v>
      </c>
      <c r="E259" s="217" t="s">
        <v>1</v>
      </c>
      <c r="F259" s="218" t="s">
        <v>1181</v>
      </c>
      <c r="G259" s="216"/>
      <c r="H259" s="219">
        <v>1</v>
      </c>
      <c r="I259" s="220"/>
      <c r="J259" s="216"/>
      <c r="K259" s="216"/>
      <c r="L259" s="221"/>
      <c r="M259" s="222"/>
      <c r="N259" s="223"/>
      <c r="O259" s="223"/>
      <c r="P259" s="223"/>
      <c r="Q259" s="223"/>
      <c r="R259" s="223"/>
      <c r="S259" s="223"/>
      <c r="T259" s="224"/>
      <c r="AT259" s="225" t="s">
        <v>142</v>
      </c>
      <c r="AU259" s="225" t="s">
        <v>82</v>
      </c>
      <c r="AV259" s="14" t="s">
        <v>82</v>
      </c>
      <c r="AW259" s="14" t="s">
        <v>30</v>
      </c>
      <c r="AX259" s="14" t="s">
        <v>73</v>
      </c>
      <c r="AY259" s="225" t="s">
        <v>133</v>
      </c>
    </row>
    <row r="260" spans="2:51" s="15" customFormat="1" ht="11.25">
      <c r="B260" s="226"/>
      <c r="C260" s="227"/>
      <c r="D260" s="206" t="s">
        <v>142</v>
      </c>
      <c r="E260" s="228" t="s">
        <v>1</v>
      </c>
      <c r="F260" s="229" t="s">
        <v>144</v>
      </c>
      <c r="G260" s="227"/>
      <c r="H260" s="230">
        <v>1</v>
      </c>
      <c r="I260" s="231"/>
      <c r="J260" s="227"/>
      <c r="K260" s="227"/>
      <c r="L260" s="232"/>
      <c r="M260" s="233"/>
      <c r="N260" s="234"/>
      <c r="O260" s="234"/>
      <c r="P260" s="234"/>
      <c r="Q260" s="234"/>
      <c r="R260" s="234"/>
      <c r="S260" s="234"/>
      <c r="T260" s="235"/>
      <c r="AT260" s="236" t="s">
        <v>142</v>
      </c>
      <c r="AU260" s="236" t="s">
        <v>82</v>
      </c>
      <c r="AV260" s="15" t="s">
        <v>88</v>
      </c>
      <c r="AW260" s="15" t="s">
        <v>30</v>
      </c>
      <c r="AX260" s="15" t="s">
        <v>78</v>
      </c>
      <c r="AY260" s="236" t="s">
        <v>133</v>
      </c>
    </row>
    <row r="261" spans="1:65" s="2" customFormat="1" ht="21.75" customHeight="1">
      <c r="A261" s="34"/>
      <c r="B261" s="35"/>
      <c r="C261" s="186" t="s">
        <v>256</v>
      </c>
      <c r="D261" s="186" t="s">
        <v>135</v>
      </c>
      <c r="E261" s="187" t="s">
        <v>1182</v>
      </c>
      <c r="F261" s="188" t="s">
        <v>1183</v>
      </c>
      <c r="G261" s="189" t="s">
        <v>190</v>
      </c>
      <c r="H261" s="190">
        <v>5</v>
      </c>
      <c r="I261" s="191"/>
      <c r="J261" s="192">
        <f>ROUND(I261*H261,2)</f>
        <v>0</v>
      </c>
      <c r="K261" s="188" t="s">
        <v>139</v>
      </c>
      <c r="L261" s="39"/>
      <c r="M261" s="193" t="s">
        <v>1</v>
      </c>
      <c r="N261" s="194" t="s">
        <v>38</v>
      </c>
      <c r="O261" s="71"/>
      <c r="P261" s="195">
        <f>O261*H261</f>
        <v>0</v>
      </c>
      <c r="Q261" s="195">
        <v>0</v>
      </c>
      <c r="R261" s="195">
        <f>Q261*H261</f>
        <v>0</v>
      </c>
      <c r="S261" s="195">
        <v>0</v>
      </c>
      <c r="T261" s="196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97" t="s">
        <v>191</v>
      </c>
      <c r="AT261" s="197" t="s">
        <v>135</v>
      </c>
      <c r="AU261" s="197" t="s">
        <v>82</v>
      </c>
      <c r="AY261" s="17" t="s">
        <v>133</v>
      </c>
      <c r="BE261" s="198">
        <f>IF(N261="základní",J261,0)</f>
        <v>0</v>
      </c>
      <c r="BF261" s="198">
        <f>IF(N261="snížená",J261,0)</f>
        <v>0</v>
      </c>
      <c r="BG261" s="198">
        <f>IF(N261="zákl. přenesená",J261,0)</f>
        <v>0</v>
      </c>
      <c r="BH261" s="198">
        <f>IF(N261="sníž. přenesená",J261,0)</f>
        <v>0</v>
      </c>
      <c r="BI261" s="198">
        <f>IF(N261="nulová",J261,0)</f>
        <v>0</v>
      </c>
      <c r="BJ261" s="17" t="s">
        <v>78</v>
      </c>
      <c r="BK261" s="198">
        <f>ROUND(I261*H261,2)</f>
        <v>0</v>
      </c>
      <c r="BL261" s="17" t="s">
        <v>191</v>
      </c>
      <c r="BM261" s="197" t="s">
        <v>375</v>
      </c>
    </row>
    <row r="262" spans="1:47" s="2" customFormat="1" ht="11.25">
      <c r="A262" s="34"/>
      <c r="B262" s="35"/>
      <c r="C262" s="36"/>
      <c r="D262" s="199" t="s">
        <v>140</v>
      </c>
      <c r="E262" s="36"/>
      <c r="F262" s="200" t="s">
        <v>1184</v>
      </c>
      <c r="G262" s="36"/>
      <c r="H262" s="36"/>
      <c r="I262" s="201"/>
      <c r="J262" s="36"/>
      <c r="K262" s="36"/>
      <c r="L262" s="39"/>
      <c r="M262" s="202"/>
      <c r="N262" s="203"/>
      <c r="O262" s="71"/>
      <c r="P262" s="71"/>
      <c r="Q262" s="71"/>
      <c r="R262" s="71"/>
      <c r="S262" s="71"/>
      <c r="T262" s="72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T262" s="17" t="s">
        <v>140</v>
      </c>
      <c r="AU262" s="17" t="s">
        <v>82</v>
      </c>
    </row>
    <row r="263" spans="1:65" s="2" customFormat="1" ht="24.2" customHeight="1">
      <c r="A263" s="34"/>
      <c r="B263" s="35"/>
      <c r="C263" s="186" t="s">
        <v>378</v>
      </c>
      <c r="D263" s="186" t="s">
        <v>135</v>
      </c>
      <c r="E263" s="187" t="s">
        <v>1185</v>
      </c>
      <c r="F263" s="188" t="s">
        <v>1186</v>
      </c>
      <c r="G263" s="189" t="s">
        <v>138</v>
      </c>
      <c r="H263" s="190">
        <v>7</v>
      </c>
      <c r="I263" s="191"/>
      <c r="J263" s="192">
        <f>ROUND(I263*H263,2)</f>
        <v>0</v>
      </c>
      <c r="K263" s="188" t="s">
        <v>139</v>
      </c>
      <c r="L263" s="39"/>
      <c r="M263" s="193" t="s">
        <v>1</v>
      </c>
      <c r="N263" s="194" t="s">
        <v>38</v>
      </c>
      <c r="O263" s="71"/>
      <c r="P263" s="195">
        <f>O263*H263</f>
        <v>0</v>
      </c>
      <c r="Q263" s="195">
        <v>0</v>
      </c>
      <c r="R263" s="195">
        <f>Q263*H263</f>
        <v>0</v>
      </c>
      <c r="S263" s="195">
        <v>0</v>
      </c>
      <c r="T263" s="196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97" t="s">
        <v>191</v>
      </c>
      <c r="AT263" s="197" t="s">
        <v>135</v>
      </c>
      <c r="AU263" s="197" t="s">
        <v>82</v>
      </c>
      <c r="AY263" s="17" t="s">
        <v>133</v>
      </c>
      <c r="BE263" s="198">
        <f>IF(N263="základní",J263,0)</f>
        <v>0</v>
      </c>
      <c r="BF263" s="198">
        <f>IF(N263="snížená",J263,0)</f>
        <v>0</v>
      </c>
      <c r="BG263" s="198">
        <f>IF(N263="zákl. přenesená",J263,0)</f>
        <v>0</v>
      </c>
      <c r="BH263" s="198">
        <f>IF(N263="sníž. přenesená",J263,0)</f>
        <v>0</v>
      </c>
      <c r="BI263" s="198">
        <f>IF(N263="nulová",J263,0)</f>
        <v>0</v>
      </c>
      <c r="BJ263" s="17" t="s">
        <v>78</v>
      </c>
      <c r="BK263" s="198">
        <f>ROUND(I263*H263,2)</f>
        <v>0</v>
      </c>
      <c r="BL263" s="17" t="s">
        <v>191</v>
      </c>
      <c r="BM263" s="197" t="s">
        <v>381</v>
      </c>
    </row>
    <row r="264" spans="1:47" s="2" customFormat="1" ht="11.25">
      <c r="A264" s="34"/>
      <c r="B264" s="35"/>
      <c r="C264" s="36"/>
      <c r="D264" s="199" t="s">
        <v>140</v>
      </c>
      <c r="E264" s="36"/>
      <c r="F264" s="200" t="s">
        <v>1187</v>
      </c>
      <c r="G264" s="36"/>
      <c r="H264" s="36"/>
      <c r="I264" s="201"/>
      <c r="J264" s="36"/>
      <c r="K264" s="36"/>
      <c r="L264" s="39"/>
      <c r="M264" s="202"/>
      <c r="N264" s="203"/>
      <c r="O264" s="71"/>
      <c r="P264" s="71"/>
      <c r="Q264" s="71"/>
      <c r="R264" s="71"/>
      <c r="S264" s="71"/>
      <c r="T264" s="72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T264" s="17" t="s">
        <v>140</v>
      </c>
      <c r="AU264" s="17" t="s">
        <v>82</v>
      </c>
    </row>
    <row r="265" spans="1:65" s="2" customFormat="1" ht="24.2" customHeight="1">
      <c r="A265" s="34"/>
      <c r="B265" s="35"/>
      <c r="C265" s="186" t="s">
        <v>264</v>
      </c>
      <c r="D265" s="186" t="s">
        <v>135</v>
      </c>
      <c r="E265" s="187" t="s">
        <v>1188</v>
      </c>
      <c r="F265" s="188" t="s">
        <v>1189</v>
      </c>
      <c r="G265" s="189" t="s">
        <v>138</v>
      </c>
      <c r="H265" s="190">
        <v>2</v>
      </c>
      <c r="I265" s="191"/>
      <c r="J265" s="192">
        <f>ROUND(I265*H265,2)</f>
        <v>0</v>
      </c>
      <c r="K265" s="188" t="s">
        <v>139</v>
      </c>
      <c r="L265" s="39"/>
      <c r="M265" s="193" t="s">
        <v>1</v>
      </c>
      <c r="N265" s="194" t="s">
        <v>38</v>
      </c>
      <c r="O265" s="71"/>
      <c r="P265" s="195">
        <f>O265*H265</f>
        <v>0</v>
      </c>
      <c r="Q265" s="195">
        <v>0</v>
      </c>
      <c r="R265" s="195">
        <f>Q265*H265</f>
        <v>0</v>
      </c>
      <c r="S265" s="195">
        <v>0</v>
      </c>
      <c r="T265" s="196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97" t="s">
        <v>191</v>
      </c>
      <c r="AT265" s="197" t="s">
        <v>135</v>
      </c>
      <c r="AU265" s="197" t="s">
        <v>82</v>
      </c>
      <c r="AY265" s="17" t="s">
        <v>133</v>
      </c>
      <c r="BE265" s="198">
        <f>IF(N265="základní",J265,0)</f>
        <v>0</v>
      </c>
      <c r="BF265" s="198">
        <f>IF(N265="snížená",J265,0)</f>
        <v>0</v>
      </c>
      <c r="BG265" s="198">
        <f>IF(N265="zákl. přenesená",J265,0)</f>
        <v>0</v>
      </c>
      <c r="BH265" s="198">
        <f>IF(N265="sníž. přenesená",J265,0)</f>
        <v>0</v>
      </c>
      <c r="BI265" s="198">
        <f>IF(N265="nulová",J265,0)</f>
        <v>0</v>
      </c>
      <c r="BJ265" s="17" t="s">
        <v>78</v>
      </c>
      <c r="BK265" s="198">
        <f>ROUND(I265*H265,2)</f>
        <v>0</v>
      </c>
      <c r="BL265" s="17" t="s">
        <v>191</v>
      </c>
      <c r="BM265" s="197" t="s">
        <v>386</v>
      </c>
    </row>
    <row r="266" spans="1:47" s="2" customFormat="1" ht="11.25">
      <c r="A266" s="34"/>
      <c r="B266" s="35"/>
      <c r="C266" s="36"/>
      <c r="D266" s="199" t="s">
        <v>140</v>
      </c>
      <c r="E266" s="36"/>
      <c r="F266" s="200" t="s">
        <v>1190</v>
      </c>
      <c r="G266" s="36"/>
      <c r="H266" s="36"/>
      <c r="I266" s="201"/>
      <c r="J266" s="36"/>
      <c r="K266" s="36"/>
      <c r="L266" s="39"/>
      <c r="M266" s="202"/>
      <c r="N266" s="203"/>
      <c r="O266" s="71"/>
      <c r="P266" s="71"/>
      <c r="Q266" s="71"/>
      <c r="R266" s="71"/>
      <c r="S266" s="71"/>
      <c r="T266" s="72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T266" s="17" t="s">
        <v>140</v>
      </c>
      <c r="AU266" s="17" t="s">
        <v>82</v>
      </c>
    </row>
    <row r="267" spans="1:65" s="2" customFormat="1" ht="24.2" customHeight="1">
      <c r="A267" s="34"/>
      <c r="B267" s="35"/>
      <c r="C267" s="186" t="s">
        <v>387</v>
      </c>
      <c r="D267" s="186" t="s">
        <v>135</v>
      </c>
      <c r="E267" s="187" t="s">
        <v>1191</v>
      </c>
      <c r="F267" s="188" t="s">
        <v>1192</v>
      </c>
      <c r="G267" s="189" t="s">
        <v>138</v>
      </c>
      <c r="H267" s="190">
        <v>6</v>
      </c>
      <c r="I267" s="191"/>
      <c r="J267" s="192">
        <f>ROUND(I267*H267,2)</f>
        <v>0</v>
      </c>
      <c r="K267" s="188" t="s">
        <v>139</v>
      </c>
      <c r="L267" s="39"/>
      <c r="M267" s="193" t="s">
        <v>1</v>
      </c>
      <c r="N267" s="194" t="s">
        <v>38</v>
      </c>
      <c r="O267" s="71"/>
      <c r="P267" s="195">
        <f>O267*H267</f>
        <v>0</v>
      </c>
      <c r="Q267" s="195">
        <v>0</v>
      </c>
      <c r="R267" s="195">
        <f>Q267*H267</f>
        <v>0</v>
      </c>
      <c r="S267" s="195">
        <v>0</v>
      </c>
      <c r="T267" s="196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197" t="s">
        <v>191</v>
      </c>
      <c r="AT267" s="197" t="s">
        <v>135</v>
      </c>
      <c r="AU267" s="197" t="s">
        <v>82</v>
      </c>
      <c r="AY267" s="17" t="s">
        <v>133</v>
      </c>
      <c r="BE267" s="198">
        <f>IF(N267="základní",J267,0)</f>
        <v>0</v>
      </c>
      <c r="BF267" s="198">
        <f>IF(N267="snížená",J267,0)</f>
        <v>0</v>
      </c>
      <c r="BG267" s="198">
        <f>IF(N267="zákl. přenesená",J267,0)</f>
        <v>0</v>
      </c>
      <c r="BH267" s="198">
        <f>IF(N267="sníž. přenesená",J267,0)</f>
        <v>0</v>
      </c>
      <c r="BI267" s="198">
        <f>IF(N267="nulová",J267,0)</f>
        <v>0</v>
      </c>
      <c r="BJ267" s="17" t="s">
        <v>78</v>
      </c>
      <c r="BK267" s="198">
        <f>ROUND(I267*H267,2)</f>
        <v>0</v>
      </c>
      <c r="BL267" s="17" t="s">
        <v>191</v>
      </c>
      <c r="BM267" s="197" t="s">
        <v>390</v>
      </c>
    </row>
    <row r="268" spans="1:47" s="2" customFormat="1" ht="11.25">
      <c r="A268" s="34"/>
      <c r="B268" s="35"/>
      <c r="C268" s="36"/>
      <c r="D268" s="199" t="s">
        <v>140</v>
      </c>
      <c r="E268" s="36"/>
      <c r="F268" s="200" t="s">
        <v>1193</v>
      </c>
      <c r="G268" s="36"/>
      <c r="H268" s="36"/>
      <c r="I268" s="201"/>
      <c r="J268" s="36"/>
      <c r="K268" s="36"/>
      <c r="L268" s="39"/>
      <c r="M268" s="202"/>
      <c r="N268" s="203"/>
      <c r="O268" s="71"/>
      <c r="P268" s="71"/>
      <c r="Q268" s="71"/>
      <c r="R268" s="71"/>
      <c r="S268" s="71"/>
      <c r="T268" s="72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T268" s="17" t="s">
        <v>140</v>
      </c>
      <c r="AU268" s="17" t="s">
        <v>82</v>
      </c>
    </row>
    <row r="269" spans="1:65" s="2" customFormat="1" ht="37.9" customHeight="1">
      <c r="A269" s="34"/>
      <c r="B269" s="35"/>
      <c r="C269" s="186" t="s">
        <v>270</v>
      </c>
      <c r="D269" s="186" t="s">
        <v>135</v>
      </c>
      <c r="E269" s="187" t="s">
        <v>1194</v>
      </c>
      <c r="F269" s="188" t="s">
        <v>1195</v>
      </c>
      <c r="G269" s="189" t="s">
        <v>138</v>
      </c>
      <c r="H269" s="190">
        <v>2</v>
      </c>
      <c r="I269" s="191"/>
      <c r="J269" s="192">
        <f>ROUND(I269*H269,2)</f>
        <v>0</v>
      </c>
      <c r="K269" s="188" t="s">
        <v>139</v>
      </c>
      <c r="L269" s="39"/>
      <c r="M269" s="193" t="s">
        <v>1</v>
      </c>
      <c r="N269" s="194" t="s">
        <v>38</v>
      </c>
      <c r="O269" s="71"/>
      <c r="P269" s="195">
        <f>O269*H269</f>
        <v>0</v>
      </c>
      <c r="Q269" s="195">
        <v>0</v>
      </c>
      <c r="R269" s="195">
        <f>Q269*H269</f>
        <v>0</v>
      </c>
      <c r="S269" s="195">
        <v>0</v>
      </c>
      <c r="T269" s="196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197" t="s">
        <v>191</v>
      </c>
      <c r="AT269" s="197" t="s">
        <v>135</v>
      </c>
      <c r="AU269" s="197" t="s">
        <v>82</v>
      </c>
      <c r="AY269" s="17" t="s">
        <v>133</v>
      </c>
      <c r="BE269" s="198">
        <f>IF(N269="základní",J269,0)</f>
        <v>0</v>
      </c>
      <c r="BF269" s="198">
        <f>IF(N269="snížená",J269,0)</f>
        <v>0</v>
      </c>
      <c r="BG269" s="198">
        <f>IF(N269="zákl. přenesená",J269,0)</f>
        <v>0</v>
      </c>
      <c r="BH269" s="198">
        <f>IF(N269="sníž. přenesená",J269,0)</f>
        <v>0</v>
      </c>
      <c r="BI269" s="198">
        <f>IF(N269="nulová",J269,0)</f>
        <v>0</v>
      </c>
      <c r="BJ269" s="17" t="s">
        <v>78</v>
      </c>
      <c r="BK269" s="198">
        <f>ROUND(I269*H269,2)</f>
        <v>0</v>
      </c>
      <c r="BL269" s="17" t="s">
        <v>191</v>
      </c>
      <c r="BM269" s="197" t="s">
        <v>394</v>
      </c>
    </row>
    <row r="270" spans="1:47" s="2" customFormat="1" ht="11.25">
      <c r="A270" s="34"/>
      <c r="B270" s="35"/>
      <c r="C270" s="36"/>
      <c r="D270" s="199" t="s">
        <v>140</v>
      </c>
      <c r="E270" s="36"/>
      <c r="F270" s="200" t="s">
        <v>1196</v>
      </c>
      <c r="G270" s="36"/>
      <c r="H270" s="36"/>
      <c r="I270" s="201"/>
      <c r="J270" s="36"/>
      <c r="K270" s="36"/>
      <c r="L270" s="39"/>
      <c r="M270" s="202"/>
      <c r="N270" s="203"/>
      <c r="O270" s="71"/>
      <c r="P270" s="71"/>
      <c r="Q270" s="71"/>
      <c r="R270" s="71"/>
      <c r="S270" s="71"/>
      <c r="T270" s="72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T270" s="17" t="s">
        <v>140</v>
      </c>
      <c r="AU270" s="17" t="s">
        <v>82</v>
      </c>
    </row>
    <row r="271" spans="1:65" s="2" customFormat="1" ht="24.2" customHeight="1">
      <c r="A271" s="34"/>
      <c r="B271" s="35"/>
      <c r="C271" s="186" t="s">
        <v>395</v>
      </c>
      <c r="D271" s="186" t="s">
        <v>135</v>
      </c>
      <c r="E271" s="187" t="s">
        <v>1197</v>
      </c>
      <c r="F271" s="188" t="s">
        <v>1198</v>
      </c>
      <c r="G271" s="189" t="s">
        <v>190</v>
      </c>
      <c r="H271" s="190">
        <v>27</v>
      </c>
      <c r="I271" s="191"/>
      <c r="J271" s="192">
        <f>ROUND(I271*H271,2)</f>
        <v>0</v>
      </c>
      <c r="K271" s="188" t="s">
        <v>139</v>
      </c>
      <c r="L271" s="39"/>
      <c r="M271" s="193" t="s">
        <v>1</v>
      </c>
      <c r="N271" s="194" t="s">
        <v>38</v>
      </c>
      <c r="O271" s="71"/>
      <c r="P271" s="195">
        <f>O271*H271</f>
        <v>0</v>
      </c>
      <c r="Q271" s="195">
        <v>0</v>
      </c>
      <c r="R271" s="195">
        <f>Q271*H271</f>
        <v>0</v>
      </c>
      <c r="S271" s="195">
        <v>0</v>
      </c>
      <c r="T271" s="196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197" t="s">
        <v>191</v>
      </c>
      <c r="AT271" s="197" t="s">
        <v>135</v>
      </c>
      <c r="AU271" s="197" t="s">
        <v>82</v>
      </c>
      <c r="AY271" s="17" t="s">
        <v>133</v>
      </c>
      <c r="BE271" s="198">
        <f>IF(N271="základní",J271,0)</f>
        <v>0</v>
      </c>
      <c r="BF271" s="198">
        <f>IF(N271="snížená",J271,0)</f>
        <v>0</v>
      </c>
      <c r="BG271" s="198">
        <f>IF(N271="zákl. přenesená",J271,0)</f>
        <v>0</v>
      </c>
      <c r="BH271" s="198">
        <f>IF(N271="sníž. přenesená",J271,0)</f>
        <v>0</v>
      </c>
      <c r="BI271" s="198">
        <f>IF(N271="nulová",J271,0)</f>
        <v>0</v>
      </c>
      <c r="BJ271" s="17" t="s">
        <v>78</v>
      </c>
      <c r="BK271" s="198">
        <f>ROUND(I271*H271,2)</f>
        <v>0</v>
      </c>
      <c r="BL271" s="17" t="s">
        <v>191</v>
      </c>
      <c r="BM271" s="197" t="s">
        <v>398</v>
      </c>
    </row>
    <row r="272" spans="1:47" s="2" customFormat="1" ht="11.25">
      <c r="A272" s="34"/>
      <c r="B272" s="35"/>
      <c r="C272" s="36"/>
      <c r="D272" s="199" t="s">
        <v>140</v>
      </c>
      <c r="E272" s="36"/>
      <c r="F272" s="200" t="s">
        <v>1199</v>
      </c>
      <c r="G272" s="36"/>
      <c r="H272" s="36"/>
      <c r="I272" s="201"/>
      <c r="J272" s="36"/>
      <c r="K272" s="36"/>
      <c r="L272" s="39"/>
      <c r="M272" s="202"/>
      <c r="N272" s="203"/>
      <c r="O272" s="71"/>
      <c r="P272" s="71"/>
      <c r="Q272" s="71"/>
      <c r="R272" s="71"/>
      <c r="S272" s="71"/>
      <c r="T272" s="72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T272" s="17" t="s">
        <v>140</v>
      </c>
      <c r="AU272" s="17" t="s">
        <v>82</v>
      </c>
    </row>
    <row r="273" spans="2:51" s="14" customFormat="1" ht="11.25">
      <c r="B273" s="215"/>
      <c r="C273" s="216"/>
      <c r="D273" s="206" t="s">
        <v>142</v>
      </c>
      <c r="E273" s="217" t="s">
        <v>1</v>
      </c>
      <c r="F273" s="218" t="s">
        <v>1200</v>
      </c>
      <c r="G273" s="216"/>
      <c r="H273" s="219">
        <v>27</v>
      </c>
      <c r="I273" s="220"/>
      <c r="J273" s="216"/>
      <c r="K273" s="216"/>
      <c r="L273" s="221"/>
      <c r="M273" s="222"/>
      <c r="N273" s="223"/>
      <c r="O273" s="223"/>
      <c r="P273" s="223"/>
      <c r="Q273" s="223"/>
      <c r="R273" s="223"/>
      <c r="S273" s="223"/>
      <c r="T273" s="224"/>
      <c r="AT273" s="225" t="s">
        <v>142</v>
      </c>
      <c r="AU273" s="225" t="s">
        <v>82</v>
      </c>
      <c r="AV273" s="14" t="s">
        <v>82</v>
      </c>
      <c r="AW273" s="14" t="s">
        <v>30</v>
      </c>
      <c r="AX273" s="14" t="s">
        <v>73</v>
      </c>
      <c r="AY273" s="225" t="s">
        <v>133</v>
      </c>
    </row>
    <row r="274" spans="2:51" s="15" customFormat="1" ht="11.25">
      <c r="B274" s="226"/>
      <c r="C274" s="227"/>
      <c r="D274" s="206" t="s">
        <v>142</v>
      </c>
      <c r="E274" s="228" t="s">
        <v>1</v>
      </c>
      <c r="F274" s="229" t="s">
        <v>144</v>
      </c>
      <c r="G274" s="227"/>
      <c r="H274" s="230">
        <v>27</v>
      </c>
      <c r="I274" s="231"/>
      <c r="J274" s="227"/>
      <c r="K274" s="227"/>
      <c r="L274" s="232"/>
      <c r="M274" s="233"/>
      <c r="N274" s="234"/>
      <c r="O274" s="234"/>
      <c r="P274" s="234"/>
      <c r="Q274" s="234"/>
      <c r="R274" s="234"/>
      <c r="S274" s="234"/>
      <c r="T274" s="235"/>
      <c r="AT274" s="236" t="s">
        <v>142</v>
      </c>
      <c r="AU274" s="236" t="s">
        <v>82</v>
      </c>
      <c r="AV274" s="15" t="s">
        <v>88</v>
      </c>
      <c r="AW274" s="15" t="s">
        <v>30</v>
      </c>
      <c r="AX274" s="15" t="s">
        <v>78</v>
      </c>
      <c r="AY274" s="236" t="s">
        <v>133</v>
      </c>
    </row>
    <row r="275" spans="1:65" s="2" customFormat="1" ht="16.5" customHeight="1">
      <c r="A275" s="34"/>
      <c r="B275" s="35"/>
      <c r="C275" s="186" t="s">
        <v>275</v>
      </c>
      <c r="D275" s="186" t="s">
        <v>135</v>
      </c>
      <c r="E275" s="187" t="s">
        <v>1201</v>
      </c>
      <c r="F275" s="188" t="s">
        <v>1202</v>
      </c>
      <c r="G275" s="189" t="s">
        <v>190</v>
      </c>
      <c r="H275" s="190">
        <v>10</v>
      </c>
      <c r="I275" s="191"/>
      <c r="J275" s="192">
        <f>ROUND(I275*H275,2)</f>
        <v>0</v>
      </c>
      <c r="K275" s="188" t="s">
        <v>139</v>
      </c>
      <c r="L275" s="39"/>
      <c r="M275" s="193" t="s">
        <v>1</v>
      </c>
      <c r="N275" s="194" t="s">
        <v>38</v>
      </c>
      <c r="O275" s="71"/>
      <c r="P275" s="195">
        <f>O275*H275</f>
        <v>0</v>
      </c>
      <c r="Q275" s="195">
        <v>0</v>
      </c>
      <c r="R275" s="195">
        <f>Q275*H275</f>
        <v>0</v>
      </c>
      <c r="S275" s="195">
        <v>0</v>
      </c>
      <c r="T275" s="196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197" t="s">
        <v>191</v>
      </c>
      <c r="AT275" s="197" t="s">
        <v>135</v>
      </c>
      <c r="AU275" s="197" t="s">
        <v>82</v>
      </c>
      <c r="AY275" s="17" t="s">
        <v>133</v>
      </c>
      <c r="BE275" s="198">
        <f>IF(N275="základní",J275,0)</f>
        <v>0</v>
      </c>
      <c r="BF275" s="198">
        <f>IF(N275="snížená",J275,0)</f>
        <v>0</v>
      </c>
      <c r="BG275" s="198">
        <f>IF(N275="zákl. přenesená",J275,0)</f>
        <v>0</v>
      </c>
      <c r="BH275" s="198">
        <f>IF(N275="sníž. přenesená",J275,0)</f>
        <v>0</v>
      </c>
      <c r="BI275" s="198">
        <f>IF(N275="nulová",J275,0)</f>
        <v>0</v>
      </c>
      <c r="BJ275" s="17" t="s">
        <v>78</v>
      </c>
      <c r="BK275" s="198">
        <f>ROUND(I275*H275,2)</f>
        <v>0</v>
      </c>
      <c r="BL275" s="17" t="s">
        <v>191</v>
      </c>
      <c r="BM275" s="197" t="s">
        <v>404</v>
      </c>
    </row>
    <row r="276" spans="1:47" s="2" customFormat="1" ht="11.25">
      <c r="A276" s="34"/>
      <c r="B276" s="35"/>
      <c r="C276" s="36"/>
      <c r="D276" s="199" t="s">
        <v>140</v>
      </c>
      <c r="E276" s="36"/>
      <c r="F276" s="200" t="s">
        <v>1203</v>
      </c>
      <c r="G276" s="36"/>
      <c r="H276" s="36"/>
      <c r="I276" s="201"/>
      <c r="J276" s="36"/>
      <c r="K276" s="36"/>
      <c r="L276" s="39"/>
      <c r="M276" s="202"/>
      <c r="N276" s="203"/>
      <c r="O276" s="71"/>
      <c r="P276" s="71"/>
      <c r="Q276" s="71"/>
      <c r="R276" s="71"/>
      <c r="S276" s="71"/>
      <c r="T276" s="72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T276" s="17" t="s">
        <v>140</v>
      </c>
      <c r="AU276" s="17" t="s">
        <v>82</v>
      </c>
    </row>
    <row r="277" spans="1:65" s="2" customFormat="1" ht="44.25" customHeight="1">
      <c r="A277" s="34"/>
      <c r="B277" s="35"/>
      <c r="C277" s="186" t="s">
        <v>412</v>
      </c>
      <c r="D277" s="186" t="s">
        <v>135</v>
      </c>
      <c r="E277" s="187" t="s">
        <v>1204</v>
      </c>
      <c r="F277" s="188" t="s">
        <v>1205</v>
      </c>
      <c r="G277" s="189" t="s">
        <v>516</v>
      </c>
      <c r="H277" s="247"/>
      <c r="I277" s="191"/>
      <c r="J277" s="192">
        <f>ROUND(I277*H277,2)</f>
        <v>0</v>
      </c>
      <c r="K277" s="188" t="s">
        <v>139</v>
      </c>
      <c r="L277" s="39"/>
      <c r="M277" s="193" t="s">
        <v>1</v>
      </c>
      <c r="N277" s="194" t="s">
        <v>38</v>
      </c>
      <c r="O277" s="71"/>
      <c r="P277" s="195">
        <f>O277*H277</f>
        <v>0</v>
      </c>
      <c r="Q277" s="195">
        <v>0</v>
      </c>
      <c r="R277" s="195">
        <f>Q277*H277</f>
        <v>0</v>
      </c>
      <c r="S277" s="195">
        <v>0</v>
      </c>
      <c r="T277" s="196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197" t="s">
        <v>191</v>
      </c>
      <c r="AT277" s="197" t="s">
        <v>135</v>
      </c>
      <c r="AU277" s="197" t="s">
        <v>82</v>
      </c>
      <c r="AY277" s="17" t="s">
        <v>133</v>
      </c>
      <c r="BE277" s="198">
        <f>IF(N277="základní",J277,0)</f>
        <v>0</v>
      </c>
      <c r="BF277" s="198">
        <f>IF(N277="snížená",J277,0)</f>
        <v>0</v>
      </c>
      <c r="BG277" s="198">
        <f>IF(N277="zákl. přenesená",J277,0)</f>
        <v>0</v>
      </c>
      <c r="BH277" s="198">
        <f>IF(N277="sníž. přenesená",J277,0)</f>
        <v>0</v>
      </c>
      <c r="BI277" s="198">
        <f>IF(N277="nulová",J277,0)</f>
        <v>0</v>
      </c>
      <c r="BJ277" s="17" t="s">
        <v>78</v>
      </c>
      <c r="BK277" s="198">
        <f>ROUND(I277*H277,2)</f>
        <v>0</v>
      </c>
      <c r="BL277" s="17" t="s">
        <v>191</v>
      </c>
      <c r="BM277" s="197" t="s">
        <v>415</v>
      </c>
    </row>
    <row r="278" spans="1:47" s="2" customFormat="1" ht="11.25">
      <c r="A278" s="34"/>
      <c r="B278" s="35"/>
      <c r="C278" s="36"/>
      <c r="D278" s="199" t="s">
        <v>140</v>
      </c>
      <c r="E278" s="36"/>
      <c r="F278" s="200" t="s">
        <v>1206</v>
      </c>
      <c r="G278" s="36"/>
      <c r="H278" s="36"/>
      <c r="I278" s="201"/>
      <c r="J278" s="36"/>
      <c r="K278" s="36"/>
      <c r="L278" s="39"/>
      <c r="M278" s="202"/>
      <c r="N278" s="203"/>
      <c r="O278" s="71"/>
      <c r="P278" s="71"/>
      <c r="Q278" s="71"/>
      <c r="R278" s="71"/>
      <c r="S278" s="71"/>
      <c r="T278" s="72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T278" s="17" t="s">
        <v>140</v>
      </c>
      <c r="AU278" s="17" t="s">
        <v>82</v>
      </c>
    </row>
    <row r="279" spans="2:63" s="12" customFormat="1" ht="22.9" customHeight="1">
      <c r="B279" s="170"/>
      <c r="C279" s="171"/>
      <c r="D279" s="172" t="s">
        <v>72</v>
      </c>
      <c r="E279" s="184" t="s">
        <v>1207</v>
      </c>
      <c r="F279" s="184" t="s">
        <v>1208</v>
      </c>
      <c r="G279" s="171"/>
      <c r="H279" s="171"/>
      <c r="I279" s="174"/>
      <c r="J279" s="185">
        <f>BK279</f>
        <v>0</v>
      </c>
      <c r="K279" s="171"/>
      <c r="L279" s="176"/>
      <c r="M279" s="177"/>
      <c r="N279" s="178"/>
      <c r="O279" s="178"/>
      <c r="P279" s="179">
        <f>SUM(P280:P309)</f>
        <v>0</v>
      </c>
      <c r="Q279" s="178"/>
      <c r="R279" s="179">
        <f>SUM(R280:R309)</f>
        <v>0</v>
      </c>
      <c r="S279" s="178"/>
      <c r="T279" s="180">
        <f>SUM(T280:T309)</f>
        <v>0</v>
      </c>
      <c r="AR279" s="181" t="s">
        <v>82</v>
      </c>
      <c r="AT279" s="182" t="s">
        <v>72</v>
      </c>
      <c r="AU279" s="182" t="s">
        <v>78</v>
      </c>
      <c r="AY279" s="181" t="s">
        <v>133</v>
      </c>
      <c r="BK279" s="183">
        <f>SUM(BK280:BK309)</f>
        <v>0</v>
      </c>
    </row>
    <row r="280" spans="1:65" s="2" customFormat="1" ht="37.9" customHeight="1">
      <c r="A280" s="34"/>
      <c r="B280" s="35"/>
      <c r="C280" s="186" t="s">
        <v>282</v>
      </c>
      <c r="D280" s="186" t="s">
        <v>135</v>
      </c>
      <c r="E280" s="187" t="s">
        <v>1209</v>
      </c>
      <c r="F280" s="188" t="s">
        <v>1210</v>
      </c>
      <c r="G280" s="189" t="s">
        <v>928</v>
      </c>
      <c r="H280" s="190">
        <v>2</v>
      </c>
      <c r="I280" s="191"/>
      <c r="J280" s="192">
        <f>ROUND(I280*H280,2)</f>
        <v>0</v>
      </c>
      <c r="K280" s="188" t="s">
        <v>139</v>
      </c>
      <c r="L280" s="39"/>
      <c r="M280" s="193" t="s">
        <v>1</v>
      </c>
      <c r="N280" s="194" t="s">
        <v>38</v>
      </c>
      <c r="O280" s="71"/>
      <c r="P280" s="195">
        <f>O280*H280</f>
        <v>0</v>
      </c>
      <c r="Q280" s="195">
        <v>0</v>
      </c>
      <c r="R280" s="195">
        <f>Q280*H280</f>
        <v>0</v>
      </c>
      <c r="S280" s="195">
        <v>0</v>
      </c>
      <c r="T280" s="196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197" t="s">
        <v>191</v>
      </c>
      <c r="AT280" s="197" t="s">
        <v>135</v>
      </c>
      <c r="AU280" s="197" t="s">
        <v>82</v>
      </c>
      <c r="AY280" s="17" t="s">
        <v>133</v>
      </c>
      <c r="BE280" s="198">
        <f>IF(N280="základní",J280,0)</f>
        <v>0</v>
      </c>
      <c r="BF280" s="198">
        <f>IF(N280="snížená",J280,0)</f>
        <v>0</v>
      </c>
      <c r="BG280" s="198">
        <f>IF(N280="zákl. přenesená",J280,0)</f>
        <v>0</v>
      </c>
      <c r="BH280" s="198">
        <f>IF(N280="sníž. přenesená",J280,0)</f>
        <v>0</v>
      </c>
      <c r="BI280" s="198">
        <f>IF(N280="nulová",J280,0)</f>
        <v>0</v>
      </c>
      <c r="BJ280" s="17" t="s">
        <v>78</v>
      </c>
      <c r="BK280" s="198">
        <f>ROUND(I280*H280,2)</f>
        <v>0</v>
      </c>
      <c r="BL280" s="17" t="s">
        <v>191</v>
      </c>
      <c r="BM280" s="197" t="s">
        <v>421</v>
      </c>
    </row>
    <row r="281" spans="1:47" s="2" customFormat="1" ht="11.25">
      <c r="A281" s="34"/>
      <c r="B281" s="35"/>
      <c r="C281" s="36"/>
      <c r="D281" s="199" t="s">
        <v>140</v>
      </c>
      <c r="E281" s="36"/>
      <c r="F281" s="200" t="s">
        <v>1211</v>
      </c>
      <c r="G281" s="36"/>
      <c r="H281" s="36"/>
      <c r="I281" s="201"/>
      <c r="J281" s="36"/>
      <c r="K281" s="36"/>
      <c r="L281" s="39"/>
      <c r="M281" s="202"/>
      <c r="N281" s="203"/>
      <c r="O281" s="71"/>
      <c r="P281" s="71"/>
      <c r="Q281" s="71"/>
      <c r="R281" s="71"/>
      <c r="S281" s="71"/>
      <c r="T281" s="72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T281" s="17" t="s">
        <v>140</v>
      </c>
      <c r="AU281" s="17" t="s">
        <v>82</v>
      </c>
    </row>
    <row r="282" spans="1:65" s="2" customFormat="1" ht="33" customHeight="1">
      <c r="A282" s="34"/>
      <c r="B282" s="35"/>
      <c r="C282" s="186" t="s">
        <v>425</v>
      </c>
      <c r="D282" s="186" t="s">
        <v>135</v>
      </c>
      <c r="E282" s="187" t="s">
        <v>1212</v>
      </c>
      <c r="F282" s="188" t="s">
        <v>1213</v>
      </c>
      <c r="G282" s="189" t="s">
        <v>190</v>
      </c>
      <c r="H282" s="190">
        <v>14</v>
      </c>
      <c r="I282" s="191"/>
      <c r="J282" s="192">
        <f>ROUND(I282*H282,2)</f>
        <v>0</v>
      </c>
      <c r="K282" s="188" t="s">
        <v>139</v>
      </c>
      <c r="L282" s="39"/>
      <c r="M282" s="193" t="s">
        <v>1</v>
      </c>
      <c r="N282" s="194" t="s">
        <v>38</v>
      </c>
      <c r="O282" s="71"/>
      <c r="P282" s="195">
        <f>O282*H282</f>
        <v>0</v>
      </c>
      <c r="Q282" s="195">
        <v>0</v>
      </c>
      <c r="R282" s="195">
        <f>Q282*H282</f>
        <v>0</v>
      </c>
      <c r="S282" s="195">
        <v>0</v>
      </c>
      <c r="T282" s="196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197" t="s">
        <v>191</v>
      </c>
      <c r="AT282" s="197" t="s">
        <v>135</v>
      </c>
      <c r="AU282" s="197" t="s">
        <v>82</v>
      </c>
      <c r="AY282" s="17" t="s">
        <v>133</v>
      </c>
      <c r="BE282" s="198">
        <f>IF(N282="základní",J282,0)</f>
        <v>0</v>
      </c>
      <c r="BF282" s="198">
        <f>IF(N282="snížená",J282,0)</f>
        <v>0</v>
      </c>
      <c r="BG282" s="198">
        <f>IF(N282="zákl. přenesená",J282,0)</f>
        <v>0</v>
      </c>
      <c r="BH282" s="198">
        <f>IF(N282="sníž. přenesená",J282,0)</f>
        <v>0</v>
      </c>
      <c r="BI282" s="198">
        <f>IF(N282="nulová",J282,0)</f>
        <v>0</v>
      </c>
      <c r="BJ282" s="17" t="s">
        <v>78</v>
      </c>
      <c r="BK282" s="198">
        <f>ROUND(I282*H282,2)</f>
        <v>0</v>
      </c>
      <c r="BL282" s="17" t="s">
        <v>191</v>
      </c>
      <c r="BM282" s="197" t="s">
        <v>428</v>
      </c>
    </row>
    <row r="283" spans="1:47" s="2" customFormat="1" ht="11.25">
      <c r="A283" s="34"/>
      <c r="B283" s="35"/>
      <c r="C283" s="36"/>
      <c r="D283" s="199" t="s">
        <v>140</v>
      </c>
      <c r="E283" s="36"/>
      <c r="F283" s="200" t="s">
        <v>1214</v>
      </c>
      <c r="G283" s="36"/>
      <c r="H283" s="36"/>
      <c r="I283" s="201"/>
      <c r="J283" s="36"/>
      <c r="K283" s="36"/>
      <c r="L283" s="39"/>
      <c r="M283" s="202"/>
      <c r="N283" s="203"/>
      <c r="O283" s="71"/>
      <c r="P283" s="71"/>
      <c r="Q283" s="71"/>
      <c r="R283" s="71"/>
      <c r="S283" s="71"/>
      <c r="T283" s="72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T283" s="17" t="s">
        <v>140</v>
      </c>
      <c r="AU283" s="17" t="s">
        <v>82</v>
      </c>
    </row>
    <row r="284" spans="2:51" s="14" customFormat="1" ht="11.25">
      <c r="B284" s="215"/>
      <c r="C284" s="216"/>
      <c r="D284" s="206" t="s">
        <v>142</v>
      </c>
      <c r="E284" s="217" t="s">
        <v>1</v>
      </c>
      <c r="F284" s="218" t="s">
        <v>1215</v>
      </c>
      <c r="G284" s="216"/>
      <c r="H284" s="219">
        <v>14</v>
      </c>
      <c r="I284" s="220"/>
      <c r="J284" s="216"/>
      <c r="K284" s="216"/>
      <c r="L284" s="221"/>
      <c r="M284" s="222"/>
      <c r="N284" s="223"/>
      <c r="O284" s="223"/>
      <c r="P284" s="223"/>
      <c r="Q284" s="223"/>
      <c r="R284" s="223"/>
      <c r="S284" s="223"/>
      <c r="T284" s="224"/>
      <c r="AT284" s="225" t="s">
        <v>142</v>
      </c>
      <c r="AU284" s="225" t="s">
        <v>82</v>
      </c>
      <c r="AV284" s="14" t="s">
        <v>82</v>
      </c>
      <c r="AW284" s="14" t="s">
        <v>30</v>
      </c>
      <c r="AX284" s="14" t="s">
        <v>73</v>
      </c>
      <c r="AY284" s="225" t="s">
        <v>133</v>
      </c>
    </row>
    <row r="285" spans="2:51" s="15" customFormat="1" ht="11.25">
      <c r="B285" s="226"/>
      <c r="C285" s="227"/>
      <c r="D285" s="206" t="s">
        <v>142</v>
      </c>
      <c r="E285" s="228" t="s">
        <v>1</v>
      </c>
      <c r="F285" s="229" t="s">
        <v>144</v>
      </c>
      <c r="G285" s="227"/>
      <c r="H285" s="230">
        <v>14</v>
      </c>
      <c r="I285" s="231"/>
      <c r="J285" s="227"/>
      <c r="K285" s="227"/>
      <c r="L285" s="232"/>
      <c r="M285" s="233"/>
      <c r="N285" s="234"/>
      <c r="O285" s="234"/>
      <c r="P285" s="234"/>
      <c r="Q285" s="234"/>
      <c r="R285" s="234"/>
      <c r="S285" s="234"/>
      <c r="T285" s="235"/>
      <c r="AT285" s="236" t="s">
        <v>142</v>
      </c>
      <c r="AU285" s="236" t="s">
        <v>82</v>
      </c>
      <c r="AV285" s="15" t="s">
        <v>88</v>
      </c>
      <c r="AW285" s="15" t="s">
        <v>30</v>
      </c>
      <c r="AX285" s="15" t="s">
        <v>78</v>
      </c>
      <c r="AY285" s="236" t="s">
        <v>133</v>
      </c>
    </row>
    <row r="286" spans="1:65" s="2" customFormat="1" ht="33" customHeight="1">
      <c r="A286" s="34"/>
      <c r="B286" s="35"/>
      <c r="C286" s="186" t="s">
        <v>291</v>
      </c>
      <c r="D286" s="186" t="s">
        <v>135</v>
      </c>
      <c r="E286" s="187" t="s">
        <v>1216</v>
      </c>
      <c r="F286" s="188" t="s">
        <v>1217</v>
      </c>
      <c r="G286" s="189" t="s">
        <v>190</v>
      </c>
      <c r="H286" s="190">
        <v>12</v>
      </c>
      <c r="I286" s="191"/>
      <c r="J286" s="192">
        <f>ROUND(I286*H286,2)</f>
        <v>0</v>
      </c>
      <c r="K286" s="188" t="s">
        <v>139</v>
      </c>
      <c r="L286" s="39"/>
      <c r="M286" s="193" t="s">
        <v>1</v>
      </c>
      <c r="N286" s="194" t="s">
        <v>38</v>
      </c>
      <c r="O286" s="71"/>
      <c r="P286" s="195">
        <f>O286*H286</f>
        <v>0</v>
      </c>
      <c r="Q286" s="195">
        <v>0</v>
      </c>
      <c r="R286" s="195">
        <f>Q286*H286</f>
        <v>0</v>
      </c>
      <c r="S286" s="195">
        <v>0</v>
      </c>
      <c r="T286" s="196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197" t="s">
        <v>191</v>
      </c>
      <c r="AT286" s="197" t="s">
        <v>135</v>
      </c>
      <c r="AU286" s="197" t="s">
        <v>82</v>
      </c>
      <c r="AY286" s="17" t="s">
        <v>133</v>
      </c>
      <c r="BE286" s="198">
        <f>IF(N286="základní",J286,0)</f>
        <v>0</v>
      </c>
      <c r="BF286" s="198">
        <f>IF(N286="snížená",J286,0)</f>
        <v>0</v>
      </c>
      <c r="BG286" s="198">
        <f>IF(N286="zákl. přenesená",J286,0)</f>
        <v>0</v>
      </c>
      <c r="BH286" s="198">
        <f>IF(N286="sníž. přenesená",J286,0)</f>
        <v>0</v>
      </c>
      <c r="BI286" s="198">
        <f>IF(N286="nulová",J286,0)</f>
        <v>0</v>
      </c>
      <c r="BJ286" s="17" t="s">
        <v>78</v>
      </c>
      <c r="BK286" s="198">
        <f>ROUND(I286*H286,2)</f>
        <v>0</v>
      </c>
      <c r="BL286" s="17" t="s">
        <v>191</v>
      </c>
      <c r="BM286" s="197" t="s">
        <v>435</v>
      </c>
    </row>
    <row r="287" spans="1:47" s="2" customFormat="1" ht="11.25">
      <c r="A287" s="34"/>
      <c r="B287" s="35"/>
      <c r="C287" s="36"/>
      <c r="D287" s="199" t="s">
        <v>140</v>
      </c>
      <c r="E287" s="36"/>
      <c r="F287" s="200" t="s">
        <v>1218</v>
      </c>
      <c r="G287" s="36"/>
      <c r="H287" s="36"/>
      <c r="I287" s="201"/>
      <c r="J287" s="36"/>
      <c r="K287" s="36"/>
      <c r="L287" s="39"/>
      <c r="M287" s="202"/>
      <c r="N287" s="203"/>
      <c r="O287" s="71"/>
      <c r="P287" s="71"/>
      <c r="Q287" s="71"/>
      <c r="R287" s="71"/>
      <c r="S287" s="71"/>
      <c r="T287" s="72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T287" s="17" t="s">
        <v>140</v>
      </c>
      <c r="AU287" s="17" t="s">
        <v>82</v>
      </c>
    </row>
    <row r="288" spans="2:51" s="14" customFormat="1" ht="11.25">
      <c r="B288" s="215"/>
      <c r="C288" s="216"/>
      <c r="D288" s="206" t="s">
        <v>142</v>
      </c>
      <c r="E288" s="217" t="s">
        <v>1</v>
      </c>
      <c r="F288" s="218" t="s">
        <v>1219</v>
      </c>
      <c r="G288" s="216"/>
      <c r="H288" s="219">
        <v>12</v>
      </c>
      <c r="I288" s="220"/>
      <c r="J288" s="216"/>
      <c r="K288" s="216"/>
      <c r="L288" s="221"/>
      <c r="M288" s="222"/>
      <c r="N288" s="223"/>
      <c r="O288" s="223"/>
      <c r="P288" s="223"/>
      <c r="Q288" s="223"/>
      <c r="R288" s="223"/>
      <c r="S288" s="223"/>
      <c r="T288" s="224"/>
      <c r="AT288" s="225" t="s">
        <v>142</v>
      </c>
      <c r="AU288" s="225" t="s">
        <v>82</v>
      </c>
      <c r="AV288" s="14" t="s">
        <v>82</v>
      </c>
      <c r="AW288" s="14" t="s">
        <v>30</v>
      </c>
      <c r="AX288" s="14" t="s">
        <v>73</v>
      </c>
      <c r="AY288" s="225" t="s">
        <v>133</v>
      </c>
    </row>
    <row r="289" spans="2:51" s="15" customFormat="1" ht="11.25">
      <c r="B289" s="226"/>
      <c r="C289" s="227"/>
      <c r="D289" s="206" t="s">
        <v>142</v>
      </c>
      <c r="E289" s="228" t="s">
        <v>1</v>
      </c>
      <c r="F289" s="229" t="s">
        <v>144</v>
      </c>
      <c r="G289" s="227"/>
      <c r="H289" s="230">
        <v>12</v>
      </c>
      <c r="I289" s="231"/>
      <c r="J289" s="227"/>
      <c r="K289" s="227"/>
      <c r="L289" s="232"/>
      <c r="M289" s="233"/>
      <c r="N289" s="234"/>
      <c r="O289" s="234"/>
      <c r="P289" s="234"/>
      <c r="Q289" s="234"/>
      <c r="R289" s="234"/>
      <c r="S289" s="234"/>
      <c r="T289" s="235"/>
      <c r="AT289" s="236" t="s">
        <v>142</v>
      </c>
      <c r="AU289" s="236" t="s">
        <v>82</v>
      </c>
      <c r="AV289" s="15" t="s">
        <v>88</v>
      </c>
      <c r="AW289" s="15" t="s">
        <v>30</v>
      </c>
      <c r="AX289" s="15" t="s">
        <v>78</v>
      </c>
      <c r="AY289" s="236" t="s">
        <v>133</v>
      </c>
    </row>
    <row r="290" spans="1:65" s="2" customFormat="1" ht="49.15" customHeight="1">
      <c r="A290" s="34"/>
      <c r="B290" s="35"/>
      <c r="C290" s="186" t="s">
        <v>439</v>
      </c>
      <c r="D290" s="186" t="s">
        <v>135</v>
      </c>
      <c r="E290" s="187" t="s">
        <v>1220</v>
      </c>
      <c r="F290" s="188" t="s">
        <v>1221</v>
      </c>
      <c r="G290" s="189" t="s">
        <v>190</v>
      </c>
      <c r="H290" s="190">
        <v>14</v>
      </c>
      <c r="I290" s="191"/>
      <c r="J290" s="192">
        <f>ROUND(I290*H290,2)</f>
        <v>0</v>
      </c>
      <c r="K290" s="188" t="s">
        <v>139</v>
      </c>
      <c r="L290" s="39"/>
      <c r="M290" s="193" t="s">
        <v>1</v>
      </c>
      <c r="N290" s="194" t="s">
        <v>38</v>
      </c>
      <c r="O290" s="71"/>
      <c r="P290" s="195">
        <f>O290*H290</f>
        <v>0</v>
      </c>
      <c r="Q290" s="195">
        <v>0</v>
      </c>
      <c r="R290" s="195">
        <f>Q290*H290</f>
        <v>0</v>
      </c>
      <c r="S290" s="195">
        <v>0</v>
      </c>
      <c r="T290" s="196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197" t="s">
        <v>191</v>
      </c>
      <c r="AT290" s="197" t="s">
        <v>135</v>
      </c>
      <c r="AU290" s="197" t="s">
        <v>82</v>
      </c>
      <c r="AY290" s="17" t="s">
        <v>133</v>
      </c>
      <c r="BE290" s="198">
        <f>IF(N290="základní",J290,0)</f>
        <v>0</v>
      </c>
      <c r="BF290" s="198">
        <f>IF(N290="snížená",J290,0)</f>
        <v>0</v>
      </c>
      <c r="BG290" s="198">
        <f>IF(N290="zákl. přenesená",J290,0)</f>
        <v>0</v>
      </c>
      <c r="BH290" s="198">
        <f>IF(N290="sníž. přenesená",J290,0)</f>
        <v>0</v>
      </c>
      <c r="BI290" s="198">
        <f>IF(N290="nulová",J290,0)</f>
        <v>0</v>
      </c>
      <c r="BJ290" s="17" t="s">
        <v>78</v>
      </c>
      <c r="BK290" s="198">
        <f>ROUND(I290*H290,2)</f>
        <v>0</v>
      </c>
      <c r="BL290" s="17" t="s">
        <v>191</v>
      </c>
      <c r="BM290" s="197" t="s">
        <v>442</v>
      </c>
    </row>
    <row r="291" spans="1:47" s="2" customFormat="1" ht="11.25">
      <c r="A291" s="34"/>
      <c r="B291" s="35"/>
      <c r="C291" s="36"/>
      <c r="D291" s="199" t="s">
        <v>140</v>
      </c>
      <c r="E291" s="36"/>
      <c r="F291" s="200" t="s">
        <v>1222</v>
      </c>
      <c r="G291" s="36"/>
      <c r="H291" s="36"/>
      <c r="I291" s="201"/>
      <c r="J291" s="36"/>
      <c r="K291" s="36"/>
      <c r="L291" s="39"/>
      <c r="M291" s="202"/>
      <c r="N291" s="203"/>
      <c r="O291" s="71"/>
      <c r="P291" s="71"/>
      <c r="Q291" s="71"/>
      <c r="R291" s="71"/>
      <c r="S291" s="71"/>
      <c r="T291" s="72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T291" s="17" t="s">
        <v>140</v>
      </c>
      <c r="AU291" s="17" t="s">
        <v>82</v>
      </c>
    </row>
    <row r="292" spans="1:65" s="2" customFormat="1" ht="55.5" customHeight="1">
      <c r="A292" s="34"/>
      <c r="B292" s="35"/>
      <c r="C292" s="186" t="s">
        <v>297</v>
      </c>
      <c r="D292" s="186" t="s">
        <v>135</v>
      </c>
      <c r="E292" s="187" t="s">
        <v>1223</v>
      </c>
      <c r="F292" s="188" t="s">
        <v>1224</v>
      </c>
      <c r="G292" s="189" t="s">
        <v>190</v>
      </c>
      <c r="H292" s="190">
        <v>20</v>
      </c>
      <c r="I292" s="191"/>
      <c r="J292" s="192">
        <f>ROUND(I292*H292,2)</f>
        <v>0</v>
      </c>
      <c r="K292" s="188" t="s">
        <v>139</v>
      </c>
      <c r="L292" s="39"/>
      <c r="M292" s="193" t="s">
        <v>1</v>
      </c>
      <c r="N292" s="194" t="s">
        <v>38</v>
      </c>
      <c r="O292" s="71"/>
      <c r="P292" s="195">
        <f>O292*H292</f>
        <v>0</v>
      </c>
      <c r="Q292" s="195">
        <v>0</v>
      </c>
      <c r="R292" s="195">
        <f>Q292*H292</f>
        <v>0</v>
      </c>
      <c r="S292" s="195">
        <v>0</v>
      </c>
      <c r="T292" s="196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197" t="s">
        <v>191</v>
      </c>
      <c r="AT292" s="197" t="s">
        <v>135</v>
      </c>
      <c r="AU292" s="197" t="s">
        <v>82</v>
      </c>
      <c r="AY292" s="17" t="s">
        <v>133</v>
      </c>
      <c r="BE292" s="198">
        <f>IF(N292="základní",J292,0)</f>
        <v>0</v>
      </c>
      <c r="BF292" s="198">
        <f>IF(N292="snížená",J292,0)</f>
        <v>0</v>
      </c>
      <c r="BG292" s="198">
        <f>IF(N292="zákl. přenesená",J292,0)</f>
        <v>0</v>
      </c>
      <c r="BH292" s="198">
        <f>IF(N292="sníž. přenesená",J292,0)</f>
        <v>0</v>
      </c>
      <c r="BI292" s="198">
        <f>IF(N292="nulová",J292,0)</f>
        <v>0</v>
      </c>
      <c r="BJ292" s="17" t="s">
        <v>78</v>
      </c>
      <c r="BK292" s="198">
        <f>ROUND(I292*H292,2)</f>
        <v>0</v>
      </c>
      <c r="BL292" s="17" t="s">
        <v>191</v>
      </c>
      <c r="BM292" s="197" t="s">
        <v>449</v>
      </c>
    </row>
    <row r="293" spans="1:47" s="2" customFormat="1" ht="11.25">
      <c r="A293" s="34"/>
      <c r="B293" s="35"/>
      <c r="C293" s="36"/>
      <c r="D293" s="199" t="s">
        <v>140</v>
      </c>
      <c r="E293" s="36"/>
      <c r="F293" s="200" t="s">
        <v>1225</v>
      </c>
      <c r="G293" s="36"/>
      <c r="H293" s="36"/>
      <c r="I293" s="201"/>
      <c r="J293" s="36"/>
      <c r="K293" s="36"/>
      <c r="L293" s="39"/>
      <c r="M293" s="202"/>
      <c r="N293" s="203"/>
      <c r="O293" s="71"/>
      <c r="P293" s="71"/>
      <c r="Q293" s="71"/>
      <c r="R293" s="71"/>
      <c r="S293" s="71"/>
      <c r="T293" s="72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T293" s="17" t="s">
        <v>140</v>
      </c>
      <c r="AU293" s="17" t="s">
        <v>82</v>
      </c>
    </row>
    <row r="294" spans="1:65" s="2" customFormat="1" ht="24.2" customHeight="1">
      <c r="A294" s="34"/>
      <c r="B294" s="35"/>
      <c r="C294" s="186" t="s">
        <v>453</v>
      </c>
      <c r="D294" s="186" t="s">
        <v>135</v>
      </c>
      <c r="E294" s="187" t="s">
        <v>1226</v>
      </c>
      <c r="F294" s="188" t="s">
        <v>1227</v>
      </c>
      <c r="G294" s="189" t="s">
        <v>138</v>
      </c>
      <c r="H294" s="190">
        <v>17</v>
      </c>
      <c r="I294" s="191"/>
      <c r="J294" s="192">
        <f>ROUND(I294*H294,2)</f>
        <v>0</v>
      </c>
      <c r="K294" s="188" t="s">
        <v>139</v>
      </c>
      <c r="L294" s="39"/>
      <c r="M294" s="193" t="s">
        <v>1</v>
      </c>
      <c r="N294" s="194" t="s">
        <v>38</v>
      </c>
      <c r="O294" s="71"/>
      <c r="P294" s="195">
        <f>O294*H294</f>
        <v>0</v>
      </c>
      <c r="Q294" s="195">
        <v>0</v>
      </c>
      <c r="R294" s="195">
        <f>Q294*H294</f>
        <v>0</v>
      </c>
      <c r="S294" s="195">
        <v>0</v>
      </c>
      <c r="T294" s="196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197" t="s">
        <v>191</v>
      </c>
      <c r="AT294" s="197" t="s">
        <v>135</v>
      </c>
      <c r="AU294" s="197" t="s">
        <v>82</v>
      </c>
      <c r="AY294" s="17" t="s">
        <v>133</v>
      </c>
      <c r="BE294" s="198">
        <f>IF(N294="základní",J294,0)</f>
        <v>0</v>
      </c>
      <c r="BF294" s="198">
        <f>IF(N294="snížená",J294,0)</f>
        <v>0</v>
      </c>
      <c r="BG294" s="198">
        <f>IF(N294="zákl. přenesená",J294,0)</f>
        <v>0</v>
      </c>
      <c r="BH294" s="198">
        <f>IF(N294="sníž. přenesená",J294,0)</f>
        <v>0</v>
      </c>
      <c r="BI294" s="198">
        <f>IF(N294="nulová",J294,0)</f>
        <v>0</v>
      </c>
      <c r="BJ294" s="17" t="s">
        <v>78</v>
      </c>
      <c r="BK294" s="198">
        <f>ROUND(I294*H294,2)</f>
        <v>0</v>
      </c>
      <c r="BL294" s="17" t="s">
        <v>191</v>
      </c>
      <c r="BM294" s="197" t="s">
        <v>456</v>
      </c>
    </row>
    <row r="295" spans="1:47" s="2" customFormat="1" ht="11.25">
      <c r="A295" s="34"/>
      <c r="B295" s="35"/>
      <c r="C295" s="36"/>
      <c r="D295" s="199" t="s">
        <v>140</v>
      </c>
      <c r="E295" s="36"/>
      <c r="F295" s="200" t="s">
        <v>1228</v>
      </c>
      <c r="G295" s="36"/>
      <c r="H295" s="36"/>
      <c r="I295" s="201"/>
      <c r="J295" s="36"/>
      <c r="K295" s="36"/>
      <c r="L295" s="39"/>
      <c r="M295" s="202"/>
      <c r="N295" s="203"/>
      <c r="O295" s="71"/>
      <c r="P295" s="71"/>
      <c r="Q295" s="71"/>
      <c r="R295" s="71"/>
      <c r="S295" s="71"/>
      <c r="T295" s="72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T295" s="17" t="s">
        <v>140</v>
      </c>
      <c r="AU295" s="17" t="s">
        <v>82</v>
      </c>
    </row>
    <row r="296" spans="1:65" s="2" customFormat="1" ht="33" customHeight="1">
      <c r="A296" s="34"/>
      <c r="B296" s="35"/>
      <c r="C296" s="186" t="s">
        <v>304</v>
      </c>
      <c r="D296" s="186" t="s">
        <v>135</v>
      </c>
      <c r="E296" s="187" t="s">
        <v>1229</v>
      </c>
      <c r="F296" s="188" t="s">
        <v>1230</v>
      </c>
      <c r="G296" s="189" t="s">
        <v>138</v>
      </c>
      <c r="H296" s="190">
        <v>2</v>
      </c>
      <c r="I296" s="191"/>
      <c r="J296" s="192">
        <f>ROUND(I296*H296,2)</f>
        <v>0</v>
      </c>
      <c r="K296" s="188" t="s">
        <v>139</v>
      </c>
      <c r="L296" s="39"/>
      <c r="M296" s="193" t="s">
        <v>1</v>
      </c>
      <c r="N296" s="194" t="s">
        <v>38</v>
      </c>
      <c r="O296" s="71"/>
      <c r="P296" s="195">
        <f>O296*H296</f>
        <v>0</v>
      </c>
      <c r="Q296" s="195">
        <v>0</v>
      </c>
      <c r="R296" s="195">
        <f>Q296*H296</f>
        <v>0</v>
      </c>
      <c r="S296" s="195">
        <v>0</v>
      </c>
      <c r="T296" s="196">
        <f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197" t="s">
        <v>191</v>
      </c>
      <c r="AT296" s="197" t="s">
        <v>135</v>
      </c>
      <c r="AU296" s="197" t="s">
        <v>82</v>
      </c>
      <c r="AY296" s="17" t="s">
        <v>133</v>
      </c>
      <c r="BE296" s="198">
        <f>IF(N296="základní",J296,0)</f>
        <v>0</v>
      </c>
      <c r="BF296" s="198">
        <f>IF(N296="snížená",J296,0)</f>
        <v>0</v>
      </c>
      <c r="BG296" s="198">
        <f>IF(N296="zákl. přenesená",J296,0)</f>
        <v>0</v>
      </c>
      <c r="BH296" s="198">
        <f>IF(N296="sníž. přenesená",J296,0)</f>
        <v>0</v>
      </c>
      <c r="BI296" s="198">
        <f>IF(N296="nulová",J296,0)</f>
        <v>0</v>
      </c>
      <c r="BJ296" s="17" t="s">
        <v>78</v>
      </c>
      <c r="BK296" s="198">
        <f>ROUND(I296*H296,2)</f>
        <v>0</v>
      </c>
      <c r="BL296" s="17" t="s">
        <v>191</v>
      </c>
      <c r="BM296" s="197" t="s">
        <v>464</v>
      </c>
    </row>
    <row r="297" spans="1:47" s="2" customFormat="1" ht="11.25">
      <c r="A297" s="34"/>
      <c r="B297" s="35"/>
      <c r="C297" s="36"/>
      <c r="D297" s="199" t="s">
        <v>140</v>
      </c>
      <c r="E297" s="36"/>
      <c r="F297" s="200" t="s">
        <v>1231</v>
      </c>
      <c r="G297" s="36"/>
      <c r="H297" s="36"/>
      <c r="I297" s="201"/>
      <c r="J297" s="36"/>
      <c r="K297" s="36"/>
      <c r="L297" s="39"/>
      <c r="M297" s="202"/>
      <c r="N297" s="203"/>
      <c r="O297" s="71"/>
      <c r="P297" s="71"/>
      <c r="Q297" s="71"/>
      <c r="R297" s="71"/>
      <c r="S297" s="71"/>
      <c r="T297" s="72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T297" s="17" t="s">
        <v>140</v>
      </c>
      <c r="AU297" s="17" t="s">
        <v>82</v>
      </c>
    </row>
    <row r="298" spans="1:65" s="2" customFormat="1" ht="24.2" customHeight="1">
      <c r="A298" s="34"/>
      <c r="B298" s="35"/>
      <c r="C298" s="186" t="s">
        <v>466</v>
      </c>
      <c r="D298" s="186" t="s">
        <v>135</v>
      </c>
      <c r="E298" s="187" t="s">
        <v>1232</v>
      </c>
      <c r="F298" s="188" t="s">
        <v>1233</v>
      </c>
      <c r="G298" s="189" t="s">
        <v>138</v>
      </c>
      <c r="H298" s="190">
        <v>11</v>
      </c>
      <c r="I298" s="191"/>
      <c r="J298" s="192">
        <f>ROUND(I298*H298,2)</f>
        <v>0</v>
      </c>
      <c r="K298" s="188" t="s">
        <v>139</v>
      </c>
      <c r="L298" s="39"/>
      <c r="M298" s="193" t="s">
        <v>1</v>
      </c>
      <c r="N298" s="194" t="s">
        <v>38</v>
      </c>
      <c r="O298" s="71"/>
      <c r="P298" s="195">
        <f>O298*H298</f>
        <v>0</v>
      </c>
      <c r="Q298" s="195">
        <v>0</v>
      </c>
      <c r="R298" s="195">
        <f>Q298*H298</f>
        <v>0</v>
      </c>
      <c r="S298" s="195">
        <v>0</v>
      </c>
      <c r="T298" s="196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197" t="s">
        <v>191</v>
      </c>
      <c r="AT298" s="197" t="s">
        <v>135</v>
      </c>
      <c r="AU298" s="197" t="s">
        <v>82</v>
      </c>
      <c r="AY298" s="17" t="s">
        <v>133</v>
      </c>
      <c r="BE298" s="198">
        <f>IF(N298="základní",J298,0)</f>
        <v>0</v>
      </c>
      <c r="BF298" s="198">
        <f>IF(N298="snížená",J298,0)</f>
        <v>0</v>
      </c>
      <c r="BG298" s="198">
        <f>IF(N298="zákl. přenesená",J298,0)</f>
        <v>0</v>
      </c>
      <c r="BH298" s="198">
        <f>IF(N298="sníž. přenesená",J298,0)</f>
        <v>0</v>
      </c>
      <c r="BI298" s="198">
        <f>IF(N298="nulová",J298,0)</f>
        <v>0</v>
      </c>
      <c r="BJ298" s="17" t="s">
        <v>78</v>
      </c>
      <c r="BK298" s="198">
        <f>ROUND(I298*H298,2)</f>
        <v>0</v>
      </c>
      <c r="BL298" s="17" t="s">
        <v>191</v>
      </c>
      <c r="BM298" s="197" t="s">
        <v>469</v>
      </c>
    </row>
    <row r="299" spans="1:47" s="2" customFormat="1" ht="11.25">
      <c r="A299" s="34"/>
      <c r="B299" s="35"/>
      <c r="C299" s="36"/>
      <c r="D299" s="199" t="s">
        <v>140</v>
      </c>
      <c r="E299" s="36"/>
      <c r="F299" s="200" t="s">
        <v>1234</v>
      </c>
      <c r="G299" s="36"/>
      <c r="H299" s="36"/>
      <c r="I299" s="201"/>
      <c r="J299" s="36"/>
      <c r="K299" s="36"/>
      <c r="L299" s="39"/>
      <c r="M299" s="202"/>
      <c r="N299" s="203"/>
      <c r="O299" s="71"/>
      <c r="P299" s="71"/>
      <c r="Q299" s="71"/>
      <c r="R299" s="71"/>
      <c r="S299" s="71"/>
      <c r="T299" s="72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T299" s="17" t="s">
        <v>140</v>
      </c>
      <c r="AU299" s="17" t="s">
        <v>82</v>
      </c>
    </row>
    <row r="300" spans="1:65" s="2" customFormat="1" ht="21.75" customHeight="1">
      <c r="A300" s="34"/>
      <c r="B300" s="35"/>
      <c r="C300" s="186" t="s">
        <v>310</v>
      </c>
      <c r="D300" s="186" t="s">
        <v>135</v>
      </c>
      <c r="E300" s="187" t="s">
        <v>1235</v>
      </c>
      <c r="F300" s="188" t="s">
        <v>1236</v>
      </c>
      <c r="G300" s="189" t="s">
        <v>1237</v>
      </c>
      <c r="H300" s="190">
        <v>3</v>
      </c>
      <c r="I300" s="191"/>
      <c r="J300" s="192">
        <f>ROUND(I300*H300,2)</f>
        <v>0</v>
      </c>
      <c r="K300" s="188" t="s">
        <v>139</v>
      </c>
      <c r="L300" s="39"/>
      <c r="M300" s="193" t="s">
        <v>1</v>
      </c>
      <c r="N300" s="194" t="s">
        <v>38</v>
      </c>
      <c r="O300" s="71"/>
      <c r="P300" s="195">
        <f>O300*H300</f>
        <v>0</v>
      </c>
      <c r="Q300" s="195">
        <v>0</v>
      </c>
      <c r="R300" s="195">
        <f>Q300*H300</f>
        <v>0</v>
      </c>
      <c r="S300" s="195">
        <v>0</v>
      </c>
      <c r="T300" s="196">
        <f>S300*H300</f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197" t="s">
        <v>191</v>
      </c>
      <c r="AT300" s="197" t="s">
        <v>135</v>
      </c>
      <c r="AU300" s="197" t="s">
        <v>82</v>
      </c>
      <c r="AY300" s="17" t="s">
        <v>133</v>
      </c>
      <c r="BE300" s="198">
        <f>IF(N300="základní",J300,0)</f>
        <v>0</v>
      </c>
      <c r="BF300" s="198">
        <f>IF(N300="snížená",J300,0)</f>
        <v>0</v>
      </c>
      <c r="BG300" s="198">
        <f>IF(N300="zákl. přenesená",J300,0)</f>
        <v>0</v>
      </c>
      <c r="BH300" s="198">
        <f>IF(N300="sníž. přenesená",J300,0)</f>
        <v>0</v>
      </c>
      <c r="BI300" s="198">
        <f>IF(N300="nulová",J300,0)</f>
        <v>0</v>
      </c>
      <c r="BJ300" s="17" t="s">
        <v>78</v>
      </c>
      <c r="BK300" s="198">
        <f>ROUND(I300*H300,2)</f>
        <v>0</v>
      </c>
      <c r="BL300" s="17" t="s">
        <v>191</v>
      </c>
      <c r="BM300" s="197" t="s">
        <v>473</v>
      </c>
    </row>
    <row r="301" spans="1:47" s="2" customFormat="1" ht="11.25">
      <c r="A301" s="34"/>
      <c r="B301" s="35"/>
      <c r="C301" s="36"/>
      <c r="D301" s="199" t="s">
        <v>140</v>
      </c>
      <c r="E301" s="36"/>
      <c r="F301" s="200" t="s">
        <v>1238</v>
      </c>
      <c r="G301" s="36"/>
      <c r="H301" s="36"/>
      <c r="I301" s="201"/>
      <c r="J301" s="36"/>
      <c r="K301" s="36"/>
      <c r="L301" s="39"/>
      <c r="M301" s="202"/>
      <c r="N301" s="203"/>
      <c r="O301" s="71"/>
      <c r="P301" s="71"/>
      <c r="Q301" s="71"/>
      <c r="R301" s="71"/>
      <c r="S301" s="71"/>
      <c r="T301" s="72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T301" s="17" t="s">
        <v>140</v>
      </c>
      <c r="AU301" s="17" t="s">
        <v>82</v>
      </c>
    </row>
    <row r="302" spans="1:65" s="2" customFormat="1" ht="24.2" customHeight="1">
      <c r="A302" s="34"/>
      <c r="B302" s="35"/>
      <c r="C302" s="186" t="s">
        <v>475</v>
      </c>
      <c r="D302" s="186" t="s">
        <v>135</v>
      </c>
      <c r="E302" s="187" t="s">
        <v>1239</v>
      </c>
      <c r="F302" s="188" t="s">
        <v>1240</v>
      </c>
      <c r="G302" s="189" t="s">
        <v>138</v>
      </c>
      <c r="H302" s="190">
        <v>2</v>
      </c>
      <c r="I302" s="191"/>
      <c r="J302" s="192">
        <f>ROUND(I302*H302,2)</f>
        <v>0</v>
      </c>
      <c r="K302" s="188" t="s">
        <v>139</v>
      </c>
      <c r="L302" s="39"/>
      <c r="M302" s="193" t="s">
        <v>1</v>
      </c>
      <c r="N302" s="194" t="s">
        <v>38</v>
      </c>
      <c r="O302" s="71"/>
      <c r="P302" s="195">
        <f>O302*H302</f>
        <v>0</v>
      </c>
      <c r="Q302" s="195">
        <v>0</v>
      </c>
      <c r="R302" s="195">
        <f>Q302*H302</f>
        <v>0</v>
      </c>
      <c r="S302" s="195">
        <v>0</v>
      </c>
      <c r="T302" s="196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197" t="s">
        <v>191</v>
      </c>
      <c r="AT302" s="197" t="s">
        <v>135</v>
      </c>
      <c r="AU302" s="197" t="s">
        <v>82</v>
      </c>
      <c r="AY302" s="17" t="s">
        <v>133</v>
      </c>
      <c r="BE302" s="198">
        <f>IF(N302="základní",J302,0)</f>
        <v>0</v>
      </c>
      <c r="BF302" s="198">
        <f>IF(N302="snížená",J302,0)</f>
        <v>0</v>
      </c>
      <c r="BG302" s="198">
        <f>IF(N302="zákl. přenesená",J302,0)</f>
        <v>0</v>
      </c>
      <c r="BH302" s="198">
        <f>IF(N302="sníž. přenesená",J302,0)</f>
        <v>0</v>
      </c>
      <c r="BI302" s="198">
        <f>IF(N302="nulová",J302,0)</f>
        <v>0</v>
      </c>
      <c r="BJ302" s="17" t="s">
        <v>78</v>
      </c>
      <c r="BK302" s="198">
        <f>ROUND(I302*H302,2)</f>
        <v>0</v>
      </c>
      <c r="BL302" s="17" t="s">
        <v>191</v>
      </c>
      <c r="BM302" s="197" t="s">
        <v>478</v>
      </c>
    </row>
    <row r="303" spans="1:47" s="2" customFormat="1" ht="11.25">
      <c r="A303" s="34"/>
      <c r="B303" s="35"/>
      <c r="C303" s="36"/>
      <c r="D303" s="199" t="s">
        <v>140</v>
      </c>
      <c r="E303" s="36"/>
      <c r="F303" s="200" t="s">
        <v>1241</v>
      </c>
      <c r="G303" s="36"/>
      <c r="H303" s="36"/>
      <c r="I303" s="201"/>
      <c r="J303" s="36"/>
      <c r="K303" s="36"/>
      <c r="L303" s="39"/>
      <c r="M303" s="202"/>
      <c r="N303" s="203"/>
      <c r="O303" s="71"/>
      <c r="P303" s="71"/>
      <c r="Q303" s="71"/>
      <c r="R303" s="71"/>
      <c r="S303" s="71"/>
      <c r="T303" s="72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T303" s="17" t="s">
        <v>140</v>
      </c>
      <c r="AU303" s="17" t="s">
        <v>82</v>
      </c>
    </row>
    <row r="304" spans="1:65" s="2" customFormat="1" ht="37.9" customHeight="1">
      <c r="A304" s="34"/>
      <c r="B304" s="35"/>
      <c r="C304" s="186" t="s">
        <v>317</v>
      </c>
      <c r="D304" s="186" t="s">
        <v>135</v>
      </c>
      <c r="E304" s="187" t="s">
        <v>1242</v>
      </c>
      <c r="F304" s="188" t="s">
        <v>1243</v>
      </c>
      <c r="G304" s="189" t="s">
        <v>190</v>
      </c>
      <c r="H304" s="190">
        <v>26</v>
      </c>
      <c r="I304" s="191"/>
      <c r="J304" s="192">
        <f>ROUND(I304*H304,2)</f>
        <v>0</v>
      </c>
      <c r="K304" s="188" t="s">
        <v>139</v>
      </c>
      <c r="L304" s="39"/>
      <c r="M304" s="193" t="s">
        <v>1</v>
      </c>
      <c r="N304" s="194" t="s">
        <v>38</v>
      </c>
      <c r="O304" s="71"/>
      <c r="P304" s="195">
        <f>O304*H304</f>
        <v>0</v>
      </c>
      <c r="Q304" s="195">
        <v>0</v>
      </c>
      <c r="R304" s="195">
        <f>Q304*H304</f>
        <v>0</v>
      </c>
      <c r="S304" s="195">
        <v>0</v>
      </c>
      <c r="T304" s="196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197" t="s">
        <v>191</v>
      </c>
      <c r="AT304" s="197" t="s">
        <v>135</v>
      </c>
      <c r="AU304" s="197" t="s">
        <v>82</v>
      </c>
      <c r="AY304" s="17" t="s">
        <v>133</v>
      </c>
      <c r="BE304" s="198">
        <f>IF(N304="základní",J304,0)</f>
        <v>0</v>
      </c>
      <c r="BF304" s="198">
        <f>IF(N304="snížená",J304,0)</f>
        <v>0</v>
      </c>
      <c r="BG304" s="198">
        <f>IF(N304="zákl. přenesená",J304,0)</f>
        <v>0</v>
      </c>
      <c r="BH304" s="198">
        <f>IF(N304="sníž. přenesená",J304,0)</f>
        <v>0</v>
      </c>
      <c r="BI304" s="198">
        <f>IF(N304="nulová",J304,0)</f>
        <v>0</v>
      </c>
      <c r="BJ304" s="17" t="s">
        <v>78</v>
      </c>
      <c r="BK304" s="198">
        <f>ROUND(I304*H304,2)</f>
        <v>0</v>
      </c>
      <c r="BL304" s="17" t="s">
        <v>191</v>
      </c>
      <c r="BM304" s="197" t="s">
        <v>483</v>
      </c>
    </row>
    <row r="305" spans="1:47" s="2" customFormat="1" ht="11.25">
      <c r="A305" s="34"/>
      <c r="B305" s="35"/>
      <c r="C305" s="36"/>
      <c r="D305" s="199" t="s">
        <v>140</v>
      </c>
      <c r="E305" s="36"/>
      <c r="F305" s="200" t="s">
        <v>1244</v>
      </c>
      <c r="G305" s="36"/>
      <c r="H305" s="36"/>
      <c r="I305" s="201"/>
      <c r="J305" s="36"/>
      <c r="K305" s="36"/>
      <c r="L305" s="39"/>
      <c r="M305" s="202"/>
      <c r="N305" s="203"/>
      <c r="O305" s="71"/>
      <c r="P305" s="71"/>
      <c r="Q305" s="71"/>
      <c r="R305" s="71"/>
      <c r="S305" s="71"/>
      <c r="T305" s="72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T305" s="17" t="s">
        <v>140</v>
      </c>
      <c r="AU305" s="17" t="s">
        <v>82</v>
      </c>
    </row>
    <row r="306" spans="2:51" s="14" customFormat="1" ht="11.25">
      <c r="B306" s="215"/>
      <c r="C306" s="216"/>
      <c r="D306" s="206" t="s">
        <v>142</v>
      </c>
      <c r="E306" s="217" t="s">
        <v>1</v>
      </c>
      <c r="F306" s="218" t="s">
        <v>1245</v>
      </c>
      <c r="G306" s="216"/>
      <c r="H306" s="219">
        <v>26</v>
      </c>
      <c r="I306" s="220"/>
      <c r="J306" s="216"/>
      <c r="K306" s="216"/>
      <c r="L306" s="221"/>
      <c r="M306" s="222"/>
      <c r="N306" s="223"/>
      <c r="O306" s="223"/>
      <c r="P306" s="223"/>
      <c r="Q306" s="223"/>
      <c r="R306" s="223"/>
      <c r="S306" s="223"/>
      <c r="T306" s="224"/>
      <c r="AT306" s="225" t="s">
        <v>142</v>
      </c>
      <c r="AU306" s="225" t="s">
        <v>82</v>
      </c>
      <c r="AV306" s="14" t="s">
        <v>82</v>
      </c>
      <c r="AW306" s="14" t="s">
        <v>30</v>
      </c>
      <c r="AX306" s="14" t="s">
        <v>73</v>
      </c>
      <c r="AY306" s="225" t="s">
        <v>133</v>
      </c>
    </row>
    <row r="307" spans="2:51" s="15" customFormat="1" ht="11.25">
      <c r="B307" s="226"/>
      <c r="C307" s="227"/>
      <c r="D307" s="206" t="s">
        <v>142</v>
      </c>
      <c r="E307" s="228" t="s">
        <v>1</v>
      </c>
      <c r="F307" s="229" t="s">
        <v>144</v>
      </c>
      <c r="G307" s="227"/>
      <c r="H307" s="230">
        <v>26</v>
      </c>
      <c r="I307" s="231"/>
      <c r="J307" s="227"/>
      <c r="K307" s="227"/>
      <c r="L307" s="232"/>
      <c r="M307" s="233"/>
      <c r="N307" s="234"/>
      <c r="O307" s="234"/>
      <c r="P307" s="234"/>
      <c r="Q307" s="234"/>
      <c r="R307" s="234"/>
      <c r="S307" s="234"/>
      <c r="T307" s="235"/>
      <c r="AT307" s="236" t="s">
        <v>142</v>
      </c>
      <c r="AU307" s="236" t="s">
        <v>82</v>
      </c>
      <c r="AV307" s="15" t="s">
        <v>88</v>
      </c>
      <c r="AW307" s="15" t="s">
        <v>30</v>
      </c>
      <c r="AX307" s="15" t="s">
        <v>78</v>
      </c>
      <c r="AY307" s="236" t="s">
        <v>133</v>
      </c>
    </row>
    <row r="308" spans="1:65" s="2" customFormat="1" ht="44.25" customHeight="1">
      <c r="A308" s="34"/>
      <c r="B308" s="35"/>
      <c r="C308" s="186" t="s">
        <v>485</v>
      </c>
      <c r="D308" s="186" t="s">
        <v>135</v>
      </c>
      <c r="E308" s="187" t="s">
        <v>1246</v>
      </c>
      <c r="F308" s="188" t="s">
        <v>1247</v>
      </c>
      <c r="G308" s="189" t="s">
        <v>516</v>
      </c>
      <c r="H308" s="247"/>
      <c r="I308" s="191"/>
      <c r="J308" s="192">
        <f>ROUND(I308*H308,2)</f>
        <v>0</v>
      </c>
      <c r="K308" s="188" t="s">
        <v>139</v>
      </c>
      <c r="L308" s="39"/>
      <c r="M308" s="193" t="s">
        <v>1</v>
      </c>
      <c r="N308" s="194" t="s">
        <v>38</v>
      </c>
      <c r="O308" s="71"/>
      <c r="P308" s="195">
        <f>O308*H308</f>
        <v>0</v>
      </c>
      <c r="Q308" s="195">
        <v>0</v>
      </c>
      <c r="R308" s="195">
        <f>Q308*H308</f>
        <v>0</v>
      </c>
      <c r="S308" s="195">
        <v>0</v>
      </c>
      <c r="T308" s="196">
        <f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197" t="s">
        <v>191</v>
      </c>
      <c r="AT308" s="197" t="s">
        <v>135</v>
      </c>
      <c r="AU308" s="197" t="s">
        <v>82</v>
      </c>
      <c r="AY308" s="17" t="s">
        <v>133</v>
      </c>
      <c r="BE308" s="198">
        <f>IF(N308="základní",J308,0)</f>
        <v>0</v>
      </c>
      <c r="BF308" s="198">
        <f>IF(N308="snížená",J308,0)</f>
        <v>0</v>
      </c>
      <c r="BG308" s="198">
        <f>IF(N308="zákl. přenesená",J308,0)</f>
        <v>0</v>
      </c>
      <c r="BH308" s="198">
        <f>IF(N308="sníž. přenesená",J308,0)</f>
        <v>0</v>
      </c>
      <c r="BI308" s="198">
        <f>IF(N308="nulová",J308,0)</f>
        <v>0</v>
      </c>
      <c r="BJ308" s="17" t="s">
        <v>78</v>
      </c>
      <c r="BK308" s="198">
        <f>ROUND(I308*H308,2)</f>
        <v>0</v>
      </c>
      <c r="BL308" s="17" t="s">
        <v>191</v>
      </c>
      <c r="BM308" s="197" t="s">
        <v>488</v>
      </c>
    </row>
    <row r="309" spans="1:47" s="2" customFormat="1" ht="11.25">
      <c r="A309" s="34"/>
      <c r="B309" s="35"/>
      <c r="C309" s="36"/>
      <c r="D309" s="199" t="s">
        <v>140</v>
      </c>
      <c r="E309" s="36"/>
      <c r="F309" s="200" t="s">
        <v>1248</v>
      </c>
      <c r="G309" s="36"/>
      <c r="H309" s="36"/>
      <c r="I309" s="201"/>
      <c r="J309" s="36"/>
      <c r="K309" s="36"/>
      <c r="L309" s="39"/>
      <c r="M309" s="202"/>
      <c r="N309" s="203"/>
      <c r="O309" s="71"/>
      <c r="P309" s="71"/>
      <c r="Q309" s="71"/>
      <c r="R309" s="71"/>
      <c r="S309" s="71"/>
      <c r="T309" s="72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T309" s="17" t="s">
        <v>140</v>
      </c>
      <c r="AU309" s="17" t="s">
        <v>82</v>
      </c>
    </row>
    <row r="310" spans="2:63" s="12" customFormat="1" ht="22.9" customHeight="1">
      <c r="B310" s="170"/>
      <c r="C310" s="171"/>
      <c r="D310" s="172" t="s">
        <v>72</v>
      </c>
      <c r="E310" s="184" t="s">
        <v>1249</v>
      </c>
      <c r="F310" s="184" t="s">
        <v>1250</v>
      </c>
      <c r="G310" s="171"/>
      <c r="H310" s="171"/>
      <c r="I310" s="174"/>
      <c r="J310" s="185">
        <f>BK310</f>
        <v>0</v>
      </c>
      <c r="K310" s="171"/>
      <c r="L310" s="176"/>
      <c r="M310" s="177"/>
      <c r="N310" s="178"/>
      <c r="O310" s="178"/>
      <c r="P310" s="179">
        <f>SUM(P311:P359)</f>
        <v>0</v>
      </c>
      <c r="Q310" s="178"/>
      <c r="R310" s="179">
        <f>SUM(R311:R359)</f>
        <v>0</v>
      </c>
      <c r="S310" s="178"/>
      <c r="T310" s="180">
        <f>SUM(T311:T359)</f>
        <v>0</v>
      </c>
      <c r="AR310" s="181" t="s">
        <v>82</v>
      </c>
      <c r="AT310" s="182" t="s">
        <v>72</v>
      </c>
      <c r="AU310" s="182" t="s">
        <v>78</v>
      </c>
      <c r="AY310" s="181" t="s">
        <v>133</v>
      </c>
      <c r="BK310" s="183">
        <f>SUM(BK311:BK359)</f>
        <v>0</v>
      </c>
    </row>
    <row r="311" spans="1:65" s="2" customFormat="1" ht="24.2" customHeight="1">
      <c r="A311" s="34"/>
      <c r="B311" s="35"/>
      <c r="C311" s="186" t="s">
        <v>321</v>
      </c>
      <c r="D311" s="186" t="s">
        <v>135</v>
      </c>
      <c r="E311" s="187" t="s">
        <v>1251</v>
      </c>
      <c r="F311" s="188" t="s">
        <v>1252</v>
      </c>
      <c r="G311" s="189" t="s">
        <v>138</v>
      </c>
      <c r="H311" s="190">
        <v>6</v>
      </c>
      <c r="I311" s="191"/>
      <c r="J311" s="192">
        <f>ROUND(I311*H311,2)</f>
        <v>0</v>
      </c>
      <c r="K311" s="188" t="s">
        <v>139</v>
      </c>
      <c r="L311" s="39"/>
      <c r="M311" s="193" t="s">
        <v>1</v>
      </c>
      <c r="N311" s="194" t="s">
        <v>38</v>
      </c>
      <c r="O311" s="71"/>
      <c r="P311" s="195">
        <f>O311*H311</f>
        <v>0</v>
      </c>
      <c r="Q311" s="195">
        <v>0</v>
      </c>
      <c r="R311" s="195">
        <f>Q311*H311</f>
        <v>0</v>
      </c>
      <c r="S311" s="195">
        <v>0</v>
      </c>
      <c r="T311" s="196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197" t="s">
        <v>191</v>
      </c>
      <c r="AT311" s="197" t="s">
        <v>135</v>
      </c>
      <c r="AU311" s="197" t="s">
        <v>82</v>
      </c>
      <c r="AY311" s="17" t="s">
        <v>133</v>
      </c>
      <c r="BE311" s="198">
        <f>IF(N311="základní",J311,0)</f>
        <v>0</v>
      </c>
      <c r="BF311" s="198">
        <f>IF(N311="snížená",J311,0)</f>
        <v>0</v>
      </c>
      <c r="BG311" s="198">
        <f>IF(N311="zákl. přenesená",J311,0)</f>
        <v>0</v>
      </c>
      <c r="BH311" s="198">
        <f>IF(N311="sníž. přenesená",J311,0)</f>
        <v>0</v>
      </c>
      <c r="BI311" s="198">
        <f>IF(N311="nulová",J311,0)</f>
        <v>0</v>
      </c>
      <c r="BJ311" s="17" t="s">
        <v>78</v>
      </c>
      <c r="BK311" s="198">
        <f>ROUND(I311*H311,2)</f>
        <v>0</v>
      </c>
      <c r="BL311" s="17" t="s">
        <v>191</v>
      </c>
      <c r="BM311" s="197" t="s">
        <v>494</v>
      </c>
    </row>
    <row r="312" spans="1:47" s="2" customFormat="1" ht="11.25">
      <c r="A312" s="34"/>
      <c r="B312" s="35"/>
      <c r="C312" s="36"/>
      <c r="D312" s="199" t="s">
        <v>140</v>
      </c>
      <c r="E312" s="36"/>
      <c r="F312" s="200" t="s">
        <v>1253</v>
      </c>
      <c r="G312" s="36"/>
      <c r="H312" s="36"/>
      <c r="I312" s="201"/>
      <c r="J312" s="36"/>
      <c r="K312" s="36"/>
      <c r="L312" s="39"/>
      <c r="M312" s="202"/>
      <c r="N312" s="203"/>
      <c r="O312" s="71"/>
      <c r="P312" s="71"/>
      <c r="Q312" s="71"/>
      <c r="R312" s="71"/>
      <c r="S312" s="71"/>
      <c r="T312" s="72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T312" s="17" t="s">
        <v>140</v>
      </c>
      <c r="AU312" s="17" t="s">
        <v>82</v>
      </c>
    </row>
    <row r="313" spans="2:51" s="14" customFormat="1" ht="11.25">
      <c r="B313" s="215"/>
      <c r="C313" s="216"/>
      <c r="D313" s="206" t="s">
        <v>142</v>
      </c>
      <c r="E313" s="217" t="s">
        <v>1</v>
      </c>
      <c r="F313" s="218" t="s">
        <v>1254</v>
      </c>
      <c r="G313" s="216"/>
      <c r="H313" s="219">
        <v>6</v>
      </c>
      <c r="I313" s="220"/>
      <c r="J313" s="216"/>
      <c r="K313" s="216"/>
      <c r="L313" s="221"/>
      <c r="M313" s="222"/>
      <c r="N313" s="223"/>
      <c r="O313" s="223"/>
      <c r="P313" s="223"/>
      <c r="Q313" s="223"/>
      <c r="R313" s="223"/>
      <c r="S313" s="223"/>
      <c r="T313" s="224"/>
      <c r="AT313" s="225" t="s">
        <v>142</v>
      </c>
      <c r="AU313" s="225" t="s">
        <v>82</v>
      </c>
      <c r="AV313" s="14" t="s">
        <v>82</v>
      </c>
      <c r="AW313" s="14" t="s">
        <v>30</v>
      </c>
      <c r="AX313" s="14" t="s">
        <v>73</v>
      </c>
      <c r="AY313" s="225" t="s">
        <v>133</v>
      </c>
    </row>
    <row r="314" spans="2:51" s="15" customFormat="1" ht="11.25">
      <c r="B314" s="226"/>
      <c r="C314" s="227"/>
      <c r="D314" s="206" t="s">
        <v>142</v>
      </c>
      <c r="E314" s="228" t="s">
        <v>1</v>
      </c>
      <c r="F314" s="229" t="s">
        <v>144</v>
      </c>
      <c r="G314" s="227"/>
      <c r="H314" s="230">
        <v>6</v>
      </c>
      <c r="I314" s="231"/>
      <c r="J314" s="227"/>
      <c r="K314" s="227"/>
      <c r="L314" s="232"/>
      <c r="M314" s="233"/>
      <c r="N314" s="234"/>
      <c r="O314" s="234"/>
      <c r="P314" s="234"/>
      <c r="Q314" s="234"/>
      <c r="R314" s="234"/>
      <c r="S314" s="234"/>
      <c r="T314" s="235"/>
      <c r="AT314" s="236" t="s">
        <v>142</v>
      </c>
      <c r="AU314" s="236" t="s">
        <v>82</v>
      </c>
      <c r="AV314" s="15" t="s">
        <v>88</v>
      </c>
      <c r="AW314" s="15" t="s">
        <v>30</v>
      </c>
      <c r="AX314" s="15" t="s">
        <v>78</v>
      </c>
      <c r="AY314" s="236" t="s">
        <v>133</v>
      </c>
    </row>
    <row r="315" spans="1:65" s="2" customFormat="1" ht="21.75" customHeight="1">
      <c r="A315" s="34"/>
      <c r="B315" s="35"/>
      <c r="C315" s="237" t="s">
        <v>500</v>
      </c>
      <c r="D315" s="237" t="s">
        <v>242</v>
      </c>
      <c r="E315" s="238" t="s">
        <v>1255</v>
      </c>
      <c r="F315" s="239" t="s">
        <v>1256</v>
      </c>
      <c r="G315" s="240" t="s">
        <v>138</v>
      </c>
      <c r="H315" s="241">
        <v>1</v>
      </c>
      <c r="I315" s="242"/>
      <c r="J315" s="243">
        <f>ROUND(I315*H315,2)</f>
        <v>0</v>
      </c>
      <c r="K315" s="239" t="s">
        <v>139</v>
      </c>
      <c r="L315" s="244"/>
      <c r="M315" s="245" t="s">
        <v>1</v>
      </c>
      <c r="N315" s="246" t="s">
        <v>38</v>
      </c>
      <c r="O315" s="71"/>
      <c r="P315" s="195">
        <f>O315*H315</f>
        <v>0</v>
      </c>
      <c r="Q315" s="195">
        <v>0</v>
      </c>
      <c r="R315" s="195">
        <f>Q315*H315</f>
        <v>0</v>
      </c>
      <c r="S315" s="195">
        <v>0</v>
      </c>
      <c r="T315" s="196">
        <f>S315*H315</f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197" t="s">
        <v>245</v>
      </c>
      <c r="AT315" s="197" t="s">
        <v>242</v>
      </c>
      <c r="AU315" s="197" t="s">
        <v>82</v>
      </c>
      <c r="AY315" s="17" t="s">
        <v>133</v>
      </c>
      <c r="BE315" s="198">
        <f>IF(N315="základní",J315,0)</f>
        <v>0</v>
      </c>
      <c r="BF315" s="198">
        <f>IF(N315="snížená",J315,0)</f>
        <v>0</v>
      </c>
      <c r="BG315" s="198">
        <f>IF(N315="zákl. přenesená",J315,0)</f>
        <v>0</v>
      </c>
      <c r="BH315" s="198">
        <f>IF(N315="sníž. přenesená",J315,0)</f>
        <v>0</v>
      </c>
      <c r="BI315" s="198">
        <f>IF(N315="nulová",J315,0)</f>
        <v>0</v>
      </c>
      <c r="BJ315" s="17" t="s">
        <v>78</v>
      </c>
      <c r="BK315" s="198">
        <f>ROUND(I315*H315,2)</f>
        <v>0</v>
      </c>
      <c r="BL315" s="17" t="s">
        <v>191</v>
      </c>
      <c r="BM315" s="197" t="s">
        <v>503</v>
      </c>
    </row>
    <row r="316" spans="1:65" s="2" customFormat="1" ht="24.2" customHeight="1">
      <c r="A316" s="34"/>
      <c r="B316" s="35"/>
      <c r="C316" s="237" t="s">
        <v>326</v>
      </c>
      <c r="D316" s="237" t="s">
        <v>242</v>
      </c>
      <c r="E316" s="238" t="s">
        <v>1257</v>
      </c>
      <c r="F316" s="239" t="s">
        <v>1258</v>
      </c>
      <c r="G316" s="240" t="s">
        <v>138</v>
      </c>
      <c r="H316" s="241">
        <v>5</v>
      </c>
      <c r="I316" s="242"/>
      <c r="J316" s="243">
        <f>ROUND(I316*H316,2)</f>
        <v>0</v>
      </c>
      <c r="K316" s="239" t="s">
        <v>1</v>
      </c>
      <c r="L316" s="244"/>
      <c r="M316" s="245" t="s">
        <v>1</v>
      </c>
      <c r="N316" s="246" t="s">
        <v>38</v>
      </c>
      <c r="O316" s="71"/>
      <c r="P316" s="195">
        <f>O316*H316</f>
        <v>0</v>
      </c>
      <c r="Q316" s="195">
        <v>0</v>
      </c>
      <c r="R316" s="195">
        <f>Q316*H316</f>
        <v>0</v>
      </c>
      <c r="S316" s="195">
        <v>0</v>
      </c>
      <c r="T316" s="196">
        <f>S316*H316</f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197" t="s">
        <v>245</v>
      </c>
      <c r="AT316" s="197" t="s">
        <v>242</v>
      </c>
      <c r="AU316" s="197" t="s">
        <v>82</v>
      </c>
      <c r="AY316" s="17" t="s">
        <v>133</v>
      </c>
      <c r="BE316" s="198">
        <f>IF(N316="základní",J316,0)</f>
        <v>0</v>
      </c>
      <c r="BF316" s="198">
        <f>IF(N316="snížená",J316,0)</f>
        <v>0</v>
      </c>
      <c r="BG316" s="198">
        <f>IF(N316="zákl. přenesená",J316,0)</f>
        <v>0</v>
      </c>
      <c r="BH316" s="198">
        <f>IF(N316="sníž. přenesená",J316,0)</f>
        <v>0</v>
      </c>
      <c r="BI316" s="198">
        <f>IF(N316="nulová",J316,0)</f>
        <v>0</v>
      </c>
      <c r="BJ316" s="17" t="s">
        <v>78</v>
      </c>
      <c r="BK316" s="198">
        <f>ROUND(I316*H316,2)</f>
        <v>0</v>
      </c>
      <c r="BL316" s="17" t="s">
        <v>191</v>
      </c>
      <c r="BM316" s="197" t="s">
        <v>511</v>
      </c>
    </row>
    <row r="317" spans="1:65" s="2" customFormat="1" ht="24.2" customHeight="1">
      <c r="A317" s="34"/>
      <c r="B317" s="35"/>
      <c r="C317" s="186" t="s">
        <v>513</v>
      </c>
      <c r="D317" s="186" t="s">
        <v>135</v>
      </c>
      <c r="E317" s="187" t="s">
        <v>1259</v>
      </c>
      <c r="F317" s="188" t="s">
        <v>1260</v>
      </c>
      <c r="G317" s="189" t="s">
        <v>138</v>
      </c>
      <c r="H317" s="190">
        <v>6</v>
      </c>
      <c r="I317" s="191"/>
      <c r="J317" s="192">
        <f>ROUND(I317*H317,2)</f>
        <v>0</v>
      </c>
      <c r="K317" s="188" t="s">
        <v>139</v>
      </c>
      <c r="L317" s="39"/>
      <c r="M317" s="193" t="s">
        <v>1</v>
      </c>
      <c r="N317" s="194" t="s">
        <v>38</v>
      </c>
      <c r="O317" s="71"/>
      <c r="P317" s="195">
        <f>O317*H317</f>
        <v>0</v>
      </c>
      <c r="Q317" s="195">
        <v>0</v>
      </c>
      <c r="R317" s="195">
        <f>Q317*H317</f>
        <v>0</v>
      </c>
      <c r="S317" s="195">
        <v>0</v>
      </c>
      <c r="T317" s="196">
        <f>S317*H317</f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197" t="s">
        <v>191</v>
      </c>
      <c r="AT317" s="197" t="s">
        <v>135</v>
      </c>
      <c r="AU317" s="197" t="s">
        <v>82</v>
      </c>
      <c r="AY317" s="17" t="s">
        <v>133</v>
      </c>
      <c r="BE317" s="198">
        <f>IF(N317="základní",J317,0)</f>
        <v>0</v>
      </c>
      <c r="BF317" s="198">
        <f>IF(N317="snížená",J317,0)</f>
        <v>0</v>
      </c>
      <c r="BG317" s="198">
        <f>IF(N317="zákl. přenesená",J317,0)</f>
        <v>0</v>
      </c>
      <c r="BH317" s="198">
        <f>IF(N317="sníž. přenesená",J317,0)</f>
        <v>0</v>
      </c>
      <c r="BI317" s="198">
        <f>IF(N317="nulová",J317,0)</f>
        <v>0</v>
      </c>
      <c r="BJ317" s="17" t="s">
        <v>78</v>
      </c>
      <c r="BK317" s="198">
        <f>ROUND(I317*H317,2)</f>
        <v>0</v>
      </c>
      <c r="BL317" s="17" t="s">
        <v>191</v>
      </c>
      <c r="BM317" s="197" t="s">
        <v>517</v>
      </c>
    </row>
    <row r="318" spans="1:47" s="2" customFormat="1" ht="11.25">
      <c r="A318" s="34"/>
      <c r="B318" s="35"/>
      <c r="C318" s="36"/>
      <c r="D318" s="199" t="s">
        <v>140</v>
      </c>
      <c r="E318" s="36"/>
      <c r="F318" s="200" t="s">
        <v>1261</v>
      </c>
      <c r="G318" s="36"/>
      <c r="H318" s="36"/>
      <c r="I318" s="201"/>
      <c r="J318" s="36"/>
      <c r="K318" s="36"/>
      <c r="L318" s="39"/>
      <c r="M318" s="202"/>
      <c r="N318" s="203"/>
      <c r="O318" s="71"/>
      <c r="P318" s="71"/>
      <c r="Q318" s="71"/>
      <c r="R318" s="71"/>
      <c r="S318" s="71"/>
      <c r="T318" s="72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T318" s="17" t="s">
        <v>140</v>
      </c>
      <c r="AU318" s="17" t="s">
        <v>82</v>
      </c>
    </row>
    <row r="319" spans="1:65" s="2" customFormat="1" ht="16.5" customHeight="1">
      <c r="A319" s="34"/>
      <c r="B319" s="35"/>
      <c r="C319" s="237" t="s">
        <v>331</v>
      </c>
      <c r="D319" s="237" t="s">
        <v>242</v>
      </c>
      <c r="E319" s="238" t="s">
        <v>1262</v>
      </c>
      <c r="F319" s="239" t="s">
        <v>1263</v>
      </c>
      <c r="G319" s="240" t="s">
        <v>138</v>
      </c>
      <c r="H319" s="241">
        <v>1</v>
      </c>
      <c r="I319" s="242"/>
      <c r="J319" s="243">
        <f>ROUND(I319*H319,2)</f>
        <v>0</v>
      </c>
      <c r="K319" s="239" t="s">
        <v>139</v>
      </c>
      <c r="L319" s="244"/>
      <c r="M319" s="245" t="s">
        <v>1</v>
      </c>
      <c r="N319" s="246" t="s">
        <v>38</v>
      </c>
      <c r="O319" s="71"/>
      <c r="P319" s="195">
        <f>O319*H319</f>
        <v>0</v>
      </c>
      <c r="Q319" s="195">
        <v>0</v>
      </c>
      <c r="R319" s="195">
        <f>Q319*H319</f>
        <v>0</v>
      </c>
      <c r="S319" s="195">
        <v>0</v>
      </c>
      <c r="T319" s="196">
        <f>S319*H319</f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197" t="s">
        <v>245</v>
      </c>
      <c r="AT319" s="197" t="s">
        <v>242</v>
      </c>
      <c r="AU319" s="197" t="s">
        <v>82</v>
      </c>
      <c r="AY319" s="17" t="s">
        <v>133</v>
      </c>
      <c r="BE319" s="198">
        <f>IF(N319="základní",J319,0)</f>
        <v>0</v>
      </c>
      <c r="BF319" s="198">
        <f>IF(N319="snížená",J319,0)</f>
        <v>0</v>
      </c>
      <c r="BG319" s="198">
        <f>IF(N319="zákl. přenesená",J319,0)</f>
        <v>0</v>
      </c>
      <c r="BH319" s="198">
        <f>IF(N319="sníž. přenesená",J319,0)</f>
        <v>0</v>
      </c>
      <c r="BI319" s="198">
        <f>IF(N319="nulová",J319,0)</f>
        <v>0</v>
      </c>
      <c r="BJ319" s="17" t="s">
        <v>78</v>
      </c>
      <c r="BK319" s="198">
        <f>ROUND(I319*H319,2)</f>
        <v>0</v>
      </c>
      <c r="BL319" s="17" t="s">
        <v>191</v>
      </c>
      <c r="BM319" s="197" t="s">
        <v>523</v>
      </c>
    </row>
    <row r="320" spans="1:65" s="2" customFormat="1" ht="16.5" customHeight="1">
      <c r="A320" s="34"/>
      <c r="B320" s="35"/>
      <c r="C320" s="237" t="s">
        <v>525</v>
      </c>
      <c r="D320" s="237" t="s">
        <v>242</v>
      </c>
      <c r="E320" s="238" t="s">
        <v>1264</v>
      </c>
      <c r="F320" s="239" t="s">
        <v>1265</v>
      </c>
      <c r="G320" s="240" t="s">
        <v>138</v>
      </c>
      <c r="H320" s="241">
        <v>5</v>
      </c>
      <c r="I320" s="242"/>
      <c r="J320" s="243">
        <f>ROUND(I320*H320,2)</f>
        <v>0</v>
      </c>
      <c r="K320" s="239" t="s">
        <v>139</v>
      </c>
      <c r="L320" s="244"/>
      <c r="M320" s="245" t="s">
        <v>1</v>
      </c>
      <c r="N320" s="246" t="s">
        <v>38</v>
      </c>
      <c r="O320" s="71"/>
      <c r="P320" s="195">
        <f>O320*H320</f>
        <v>0</v>
      </c>
      <c r="Q320" s="195">
        <v>0</v>
      </c>
      <c r="R320" s="195">
        <f>Q320*H320</f>
        <v>0</v>
      </c>
      <c r="S320" s="195">
        <v>0</v>
      </c>
      <c r="T320" s="196">
        <f>S320*H320</f>
        <v>0</v>
      </c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R320" s="197" t="s">
        <v>245</v>
      </c>
      <c r="AT320" s="197" t="s">
        <v>242</v>
      </c>
      <c r="AU320" s="197" t="s">
        <v>82</v>
      </c>
      <c r="AY320" s="17" t="s">
        <v>133</v>
      </c>
      <c r="BE320" s="198">
        <f>IF(N320="základní",J320,0)</f>
        <v>0</v>
      </c>
      <c r="BF320" s="198">
        <f>IF(N320="snížená",J320,0)</f>
        <v>0</v>
      </c>
      <c r="BG320" s="198">
        <f>IF(N320="zákl. přenesená",J320,0)</f>
        <v>0</v>
      </c>
      <c r="BH320" s="198">
        <f>IF(N320="sníž. přenesená",J320,0)</f>
        <v>0</v>
      </c>
      <c r="BI320" s="198">
        <f>IF(N320="nulová",J320,0)</f>
        <v>0</v>
      </c>
      <c r="BJ320" s="17" t="s">
        <v>78</v>
      </c>
      <c r="BK320" s="198">
        <f>ROUND(I320*H320,2)</f>
        <v>0</v>
      </c>
      <c r="BL320" s="17" t="s">
        <v>191</v>
      </c>
      <c r="BM320" s="197" t="s">
        <v>528</v>
      </c>
    </row>
    <row r="321" spans="1:65" s="2" customFormat="1" ht="21.75" customHeight="1">
      <c r="A321" s="34"/>
      <c r="B321" s="35"/>
      <c r="C321" s="186" t="s">
        <v>336</v>
      </c>
      <c r="D321" s="186" t="s">
        <v>135</v>
      </c>
      <c r="E321" s="187" t="s">
        <v>1266</v>
      </c>
      <c r="F321" s="188" t="s">
        <v>1267</v>
      </c>
      <c r="G321" s="189" t="s">
        <v>928</v>
      </c>
      <c r="H321" s="190">
        <v>6</v>
      </c>
      <c r="I321" s="191"/>
      <c r="J321" s="192">
        <f>ROUND(I321*H321,2)</f>
        <v>0</v>
      </c>
      <c r="K321" s="188" t="s">
        <v>139</v>
      </c>
      <c r="L321" s="39"/>
      <c r="M321" s="193" t="s">
        <v>1</v>
      </c>
      <c r="N321" s="194" t="s">
        <v>38</v>
      </c>
      <c r="O321" s="71"/>
      <c r="P321" s="195">
        <f>O321*H321</f>
        <v>0</v>
      </c>
      <c r="Q321" s="195">
        <v>0</v>
      </c>
      <c r="R321" s="195">
        <f>Q321*H321</f>
        <v>0</v>
      </c>
      <c r="S321" s="195">
        <v>0</v>
      </c>
      <c r="T321" s="196">
        <f>S321*H321</f>
        <v>0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197" t="s">
        <v>191</v>
      </c>
      <c r="AT321" s="197" t="s">
        <v>135</v>
      </c>
      <c r="AU321" s="197" t="s">
        <v>82</v>
      </c>
      <c r="AY321" s="17" t="s">
        <v>133</v>
      </c>
      <c r="BE321" s="198">
        <f>IF(N321="základní",J321,0)</f>
        <v>0</v>
      </c>
      <c r="BF321" s="198">
        <f>IF(N321="snížená",J321,0)</f>
        <v>0</v>
      </c>
      <c r="BG321" s="198">
        <f>IF(N321="zákl. přenesená",J321,0)</f>
        <v>0</v>
      </c>
      <c r="BH321" s="198">
        <f>IF(N321="sníž. přenesená",J321,0)</f>
        <v>0</v>
      </c>
      <c r="BI321" s="198">
        <f>IF(N321="nulová",J321,0)</f>
        <v>0</v>
      </c>
      <c r="BJ321" s="17" t="s">
        <v>78</v>
      </c>
      <c r="BK321" s="198">
        <f>ROUND(I321*H321,2)</f>
        <v>0</v>
      </c>
      <c r="BL321" s="17" t="s">
        <v>191</v>
      </c>
      <c r="BM321" s="197" t="s">
        <v>531</v>
      </c>
    </row>
    <row r="322" spans="1:47" s="2" customFormat="1" ht="11.25">
      <c r="A322" s="34"/>
      <c r="B322" s="35"/>
      <c r="C322" s="36"/>
      <c r="D322" s="199" t="s">
        <v>140</v>
      </c>
      <c r="E322" s="36"/>
      <c r="F322" s="200" t="s">
        <v>1268</v>
      </c>
      <c r="G322" s="36"/>
      <c r="H322" s="36"/>
      <c r="I322" s="201"/>
      <c r="J322" s="36"/>
      <c r="K322" s="36"/>
      <c r="L322" s="39"/>
      <c r="M322" s="202"/>
      <c r="N322" s="203"/>
      <c r="O322" s="71"/>
      <c r="P322" s="71"/>
      <c r="Q322" s="71"/>
      <c r="R322" s="71"/>
      <c r="S322" s="71"/>
      <c r="T322" s="72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T322" s="17" t="s">
        <v>140</v>
      </c>
      <c r="AU322" s="17" t="s">
        <v>82</v>
      </c>
    </row>
    <row r="323" spans="1:65" s="2" customFormat="1" ht="16.5" customHeight="1">
      <c r="A323" s="34"/>
      <c r="B323" s="35"/>
      <c r="C323" s="237" t="s">
        <v>535</v>
      </c>
      <c r="D323" s="237" t="s">
        <v>242</v>
      </c>
      <c r="E323" s="238" t="s">
        <v>1269</v>
      </c>
      <c r="F323" s="239" t="s">
        <v>1270</v>
      </c>
      <c r="G323" s="240" t="s">
        <v>138</v>
      </c>
      <c r="H323" s="241">
        <v>1</v>
      </c>
      <c r="I323" s="242"/>
      <c r="J323" s="243">
        <f>ROUND(I323*H323,2)</f>
        <v>0</v>
      </c>
      <c r="K323" s="239" t="s">
        <v>139</v>
      </c>
      <c r="L323" s="244"/>
      <c r="M323" s="245" t="s">
        <v>1</v>
      </c>
      <c r="N323" s="246" t="s">
        <v>38</v>
      </c>
      <c r="O323" s="71"/>
      <c r="P323" s="195">
        <f>O323*H323</f>
        <v>0</v>
      </c>
      <c r="Q323" s="195">
        <v>0</v>
      </c>
      <c r="R323" s="195">
        <f>Q323*H323</f>
        <v>0</v>
      </c>
      <c r="S323" s="195">
        <v>0</v>
      </c>
      <c r="T323" s="196">
        <f>S323*H323</f>
        <v>0</v>
      </c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R323" s="197" t="s">
        <v>245</v>
      </c>
      <c r="AT323" s="197" t="s">
        <v>242</v>
      </c>
      <c r="AU323" s="197" t="s">
        <v>82</v>
      </c>
      <c r="AY323" s="17" t="s">
        <v>133</v>
      </c>
      <c r="BE323" s="198">
        <f>IF(N323="základní",J323,0)</f>
        <v>0</v>
      </c>
      <c r="BF323" s="198">
        <f>IF(N323="snížená",J323,0)</f>
        <v>0</v>
      </c>
      <c r="BG323" s="198">
        <f>IF(N323="zákl. přenesená",J323,0)</f>
        <v>0</v>
      </c>
      <c r="BH323" s="198">
        <f>IF(N323="sníž. přenesená",J323,0)</f>
        <v>0</v>
      </c>
      <c r="BI323" s="198">
        <f>IF(N323="nulová",J323,0)</f>
        <v>0</v>
      </c>
      <c r="BJ323" s="17" t="s">
        <v>78</v>
      </c>
      <c r="BK323" s="198">
        <f>ROUND(I323*H323,2)</f>
        <v>0</v>
      </c>
      <c r="BL323" s="17" t="s">
        <v>191</v>
      </c>
      <c r="BM323" s="197" t="s">
        <v>538</v>
      </c>
    </row>
    <row r="324" spans="1:65" s="2" customFormat="1" ht="21.75" customHeight="1">
      <c r="A324" s="34"/>
      <c r="B324" s="35"/>
      <c r="C324" s="237" t="s">
        <v>340</v>
      </c>
      <c r="D324" s="237" t="s">
        <v>242</v>
      </c>
      <c r="E324" s="238" t="s">
        <v>1271</v>
      </c>
      <c r="F324" s="239" t="s">
        <v>1272</v>
      </c>
      <c r="G324" s="240" t="s">
        <v>138</v>
      </c>
      <c r="H324" s="241">
        <v>5</v>
      </c>
      <c r="I324" s="242"/>
      <c r="J324" s="243">
        <f>ROUND(I324*H324,2)</f>
        <v>0</v>
      </c>
      <c r="K324" s="239" t="s">
        <v>1</v>
      </c>
      <c r="L324" s="244"/>
      <c r="M324" s="245" t="s">
        <v>1</v>
      </c>
      <c r="N324" s="246" t="s">
        <v>38</v>
      </c>
      <c r="O324" s="71"/>
      <c r="P324" s="195">
        <f>O324*H324</f>
        <v>0</v>
      </c>
      <c r="Q324" s="195">
        <v>0</v>
      </c>
      <c r="R324" s="195">
        <f>Q324*H324</f>
        <v>0</v>
      </c>
      <c r="S324" s="195">
        <v>0</v>
      </c>
      <c r="T324" s="196">
        <f>S324*H324</f>
        <v>0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197" t="s">
        <v>245</v>
      </c>
      <c r="AT324" s="197" t="s">
        <v>242</v>
      </c>
      <c r="AU324" s="197" t="s">
        <v>82</v>
      </c>
      <c r="AY324" s="17" t="s">
        <v>133</v>
      </c>
      <c r="BE324" s="198">
        <f>IF(N324="základní",J324,0)</f>
        <v>0</v>
      </c>
      <c r="BF324" s="198">
        <f>IF(N324="snížená",J324,0)</f>
        <v>0</v>
      </c>
      <c r="BG324" s="198">
        <f>IF(N324="zákl. přenesená",J324,0)</f>
        <v>0</v>
      </c>
      <c r="BH324" s="198">
        <f>IF(N324="sníž. přenesená",J324,0)</f>
        <v>0</v>
      </c>
      <c r="BI324" s="198">
        <f>IF(N324="nulová",J324,0)</f>
        <v>0</v>
      </c>
      <c r="BJ324" s="17" t="s">
        <v>78</v>
      </c>
      <c r="BK324" s="198">
        <f>ROUND(I324*H324,2)</f>
        <v>0</v>
      </c>
      <c r="BL324" s="17" t="s">
        <v>191</v>
      </c>
      <c r="BM324" s="197" t="s">
        <v>546</v>
      </c>
    </row>
    <row r="325" spans="1:65" s="2" customFormat="1" ht="21.75" customHeight="1">
      <c r="A325" s="34"/>
      <c r="B325" s="35"/>
      <c r="C325" s="186" t="s">
        <v>549</v>
      </c>
      <c r="D325" s="186" t="s">
        <v>135</v>
      </c>
      <c r="E325" s="187" t="s">
        <v>1273</v>
      </c>
      <c r="F325" s="188" t="s">
        <v>1274</v>
      </c>
      <c r="G325" s="189" t="s">
        <v>928</v>
      </c>
      <c r="H325" s="190">
        <v>1</v>
      </c>
      <c r="I325" s="191"/>
      <c r="J325" s="192">
        <f>ROUND(I325*H325,2)</f>
        <v>0</v>
      </c>
      <c r="K325" s="188" t="s">
        <v>139</v>
      </c>
      <c r="L325" s="39"/>
      <c r="M325" s="193" t="s">
        <v>1</v>
      </c>
      <c r="N325" s="194" t="s">
        <v>38</v>
      </c>
      <c r="O325" s="71"/>
      <c r="P325" s="195">
        <f>O325*H325</f>
        <v>0</v>
      </c>
      <c r="Q325" s="195">
        <v>0</v>
      </c>
      <c r="R325" s="195">
        <f>Q325*H325</f>
        <v>0</v>
      </c>
      <c r="S325" s="195">
        <v>0</v>
      </c>
      <c r="T325" s="196">
        <f>S325*H325</f>
        <v>0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197" t="s">
        <v>191</v>
      </c>
      <c r="AT325" s="197" t="s">
        <v>135</v>
      </c>
      <c r="AU325" s="197" t="s">
        <v>82</v>
      </c>
      <c r="AY325" s="17" t="s">
        <v>133</v>
      </c>
      <c r="BE325" s="198">
        <f>IF(N325="základní",J325,0)</f>
        <v>0</v>
      </c>
      <c r="BF325" s="198">
        <f>IF(N325="snížená",J325,0)</f>
        <v>0</v>
      </c>
      <c r="BG325" s="198">
        <f>IF(N325="zákl. přenesená",J325,0)</f>
        <v>0</v>
      </c>
      <c r="BH325" s="198">
        <f>IF(N325="sníž. přenesená",J325,0)</f>
        <v>0</v>
      </c>
      <c r="BI325" s="198">
        <f>IF(N325="nulová",J325,0)</f>
        <v>0</v>
      </c>
      <c r="BJ325" s="17" t="s">
        <v>78</v>
      </c>
      <c r="BK325" s="198">
        <f>ROUND(I325*H325,2)</f>
        <v>0</v>
      </c>
      <c r="BL325" s="17" t="s">
        <v>191</v>
      </c>
      <c r="BM325" s="197" t="s">
        <v>552</v>
      </c>
    </row>
    <row r="326" spans="1:47" s="2" customFormat="1" ht="11.25">
      <c r="A326" s="34"/>
      <c r="B326" s="35"/>
      <c r="C326" s="36"/>
      <c r="D326" s="199" t="s">
        <v>140</v>
      </c>
      <c r="E326" s="36"/>
      <c r="F326" s="200" t="s">
        <v>1275</v>
      </c>
      <c r="G326" s="36"/>
      <c r="H326" s="36"/>
      <c r="I326" s="201"/>
      <c r="J326" s="36"/>
      <c r="K326" s="36"/>
      <c r="L326" s="39"/>
      <c r="M326" s="202"/>
      <c r="N326" s="203"/>
      <c r="O326" s="71"/>
      <c r="P326" s="71"/>
      <c r="Q326" s="71"/>
      <c r="R326" s="71"/>
      <c r="S326" s="71"/>
      <c r="T326" s="72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T326" s="17" t="s">
        <v>140</v>
      </c>
      <c r="AU326" s="17" t="s">
        <v>82</v>
      </c>
    </row>
    <row r="327" spans="1:65" s="2" customFormat="1" ht="49.15" customHeight="1">
      <c r="A327" s="34"/>
      <c r="B327" s="35"/>
      <c r="C327" s="186" t="s">
        <v>347</v>
      </c>
      <c r="D327" s="186" t="s">
        <v>135</v>
      </c>
      <c r="E327" s="187" t="s">
        <v>1276</v>
      </c>
      <c r="F327" s="188" t="s">
        <v>1277</v>
      </c>
      <c r="G327" s="189" t="s">
        <v>928</v>
      </c>
      <c r="H327" s="190">
        <v>1</v>
      </c>
      <c r="I327" s="191"/>
      <c r="J327" s="192">
        <f>ROUND(I327*H327,2)</f>
        <v>0</v>
      </c>
      <c r="K327" s="188" t="s">
        <v>139</v>
      </c>
      <c r="L327" s="39"/>
      <c r="M327" s="193" t="s">
        <v>1</v>
      </c>
      <c r="N327" s="194" t="s">
        <v>38</v>
      </c>
      <c r="O327" s="71"/>
      <c r="P327" s="195">
        <f>O327*H327</f>
        <v>0</v>
      </c>
      <c r="Q327" s="195">
        <v>0</v>
      </c>
      <c r="R327" s="195">
        <f>Q327*H327</f>
        <v>0</v>
      </c>
      <c r="S327" s="195">
        <v>0</v>
      </c>
      <c r="T327" s="196">
        <f>S327*H327</f>
        <v>0</v>
      </c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R327" s="197" t="s">
        <v>191</v>
      </c>
      <c r="AT327" s="197" t="s">
        <v>135</v>
      </c>
      <c r="AU327" s="197" t="s">
        <v>82</v>
      </c>
      <c r="AY327" s="17" t="s">
        <v>133</v>
      </c>
      <c r="BE327" s="198">
        <f>IF(N327="základní",J327,0)</f>
        <v>0</v>
      </c>
      <c r="BF327" s="198">
        <f>IF(N327="snížená",J327,0)</f>
        <v>0</v>
      </c>
      <c r="BG327" s="198">
        <f>IF(N327="zákl. přenesená",J327,0)</f>
        <v>0</v>
      </c>
      <c r="BH327" s="198">
        <f>IF(N327="sníž. přenesená",J327,0)</f>
        <v>0</v>
      </c>
      <c r="BI327" s="198">
        <f>IF(N327="nulová",J327,0)</f>
        <v>0</v>
      </c>
      <c r="BJ327" s="17" t="s">
        <v>78</v>
      </c>
      <c r="BK327" s="198">
        <f>ROUND(I327*H327,2)</f>
        <v>0</v>
      </c>
      <c r="BL327" s="17" t="s">
        <v>191</v>
      </c>
      <c r="BM327" s="197" t="s">
        <v>561</v>
      </c>
    </row>
    <row r="328" spans="1:47" s="2" customFormat="1" ht="11.25">
      <c r="A328" s="34"/>
      <c r="B328" s="35"/>
      <c r="C328" s="36"/>
      <c r="D328" s="199" t="s">
        <v>140</v>
      </c>
      <c r="E328" s="36"/>
      <c r="F328" s="200" t="s">
        <v>1278</v>
      </c>
      <c r="G328" s="36"/>
      <c r="H328" s="36"/>
      <c r="I328" s="201"/>
      <c r="J328" s="36"/>
      <c r="K328" s="36"/>
      <c r="L328" s="39"/>
      <c r="M328" s="202"/>
      <c r="N328" s="203"/>
      <c r="O328" s="71"/>
      <c r="P328" s="71"/>
      <c r="Q328" s="71"/>
      <c r="R328" s="71"/>
      <c r="S328" s="71"/>
      <c r="T328" s="72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T328" s="17" t="s">
        <v>140</v>
      </c>
      <c r="AU328" s="17" t="s">
        <v>82</v>
      </c>
    </row>
    <row r="329" spans="1:65" s="2" customFormat="1" ht="24.2" customHeight="1">
      <c r="A329" s="34"/>
      <c r="B329" s="35"/>
      <c r="C329" s="186" t="s">
        <v>563</v>
      </c>
      <c r="D329" s="186" t="s">
        <v>135</v>
      </c>
      <c r="E329" s="187" t="s">
        <v>1279</v>
      </c>
      <c r="F329" s="188" t="s">
        <v>1280</v>
      </c>
      <c r="G329" s="189" t="s">
        <v>928</v>
      </c>
      <c r="H329" s="190">
        <v>1</v>
      </c>
      <c r="I329" s="191"/>
      <c r="J329" s="192">
        <f>ROUND(I329*H329,2)</f>
        <v>0</v>
      </c>
      <c r="K329" s="188" t="s">
        <v>139</v>
      </c>
      <c r="L329" s="39"/>
      <c r="M329" s="193" t="s">
        <v>1</v>
      </c>
      <c r="N329" s="194" t="s">
        <v>38</v>
      </c>
      <c r="O329" s="71"/>
      <c r="P329" s="195">
        <f>O329*H329</f>
        <v>0</v>
      </c>
      <c r="Q329" s="195">
        <v>0</v>
      </c>
      <c r="R329" s="195">
        <f>Q329*H329</f>
        <v>0</v>
      </c>
      <c r="S329" s="195">
        <v>0</v>
      </c>
      <c r="T329" s="196">
        <f>S329*H329</f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197" t="s">
        <v>191</v>
      </c>
      <c r="AT329" s="197" t="s">
        <v>135</v>
      </c>
      <c r="AU329" s="197" t="s">
        <v>82</v>
      </c>
      <c r="AY329" s="17" t="s">
        <v>133</v>
      </c>
      <c r="BE329" s="198">
        <f>IF(N329="základní",J329,0)</f>
        <v>0</v>
      </c>
      <c r="BF329" s="198">
        <f>IF(N329="snížená",J329,0)</f>
        <v>0</v>
      </c>
      <c r="BG329" s="198">
        <f>IF(N329="zákl. přenesená",J329,0)</f>
        <v>0</v>
      </c>
      <c r="BH329" s="198">
        <f>IF(N329="sníž. přenesená",J329,0)</f>
        <v>0</v>
      </c>
      <c r="BI329" s="198">
        <f>IF(N329="nulová",J329,0)</f>
        <v>0</v>
      </c>
      <c r="BJ329" s="17" t="s">
        <v>78</v>
      </c>
      <c r="BK329" s="198">
        <f>ROUND(I329*H329,2)</f>
        <v>0</v>
      </c>
      <c r="BL329" s="17" t="s">
        <v>191</v>
      </c>
      <c r="BM329" s="197" t="s">
        <v>566</v>
      </c>
    </row>
    <row r="330" spans="1:47" s="2" customFormat="1" ht="11.25">
      <c r="A330" s="34"/>
      <c r="B330" s="35"/>
      <c r="C330" s="36"/>
      <c r="D330" s="199" t="s">
        <v>140</v>
      </c>
      <c r="E330" s="36"/>
      <c r="F330" s="200" t="s">
        <v>1281</v>
      </c>
      <c r="G330" s="36"/>
      <c r="H330" s="36"/>
      <c r="I330" s="201"/>
      <c r="J330" s="36"/>
      <c r="K330" s="36"/>
      <c r="L330" s="39"/>
      <c r="M330" s="202"/>
      <c r="N330" s="203"/>
      <c r="O330" s="71"/>
      <c r="P330" s="71"/>
      <c r="Q330" s="71"/>
      <c r="R330" s="71"/>
      <c r="S330" s="71"/>
      <c r="T330" s="72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T330" s="17" t="s">
        <v>140</v>
      </c>
      <c r="AU330" s="17" t="s">
        <v>82</v>
      </c>
    </row>
    <row r="331" spans="2:51" s="13" customFormat="1" ht="22.5">
      <c r="B331" s="204"/>
      <c r="C331" s="205"/>
      <c r="D331" s="206" t="s">
        <v>142</v>
      </c>
      <c r="E331" s="207" t="s">
        <v>1</v>
      </c>
      <c r="F331" s="208" t="s">
        <v>1282</v>
      </c>
      <c r="G331" s="205"/>
      <c r="H331" s="207" t="s">
        <v>1</v>
      </c>
      <c r="I331" s="209"/>
      <c r="J331" s="205"/>
      <c r="K331" s="205"/>
      <c r="L331" s="210"/>
      <c r="M331" s="211"/>
      <c r="N331" s="212"/>
      <c r="O331" s="212"/>
      <c r="P331" s="212"/>
      <c r="Q331" s="212"/>
      <c r="R331" s="212"/>
      <c r="S331" s="212"/>
      <c r="T331" s="213"/>
      <c r="AT331" s="214" t="s">
        <v>142</v>
      </c>
      <c r="AU331" s="214" t="s">
        <v>82</v>
      </c>
      <c r="AV331" s="13" t="s">
        <v>78</v>
      </c>
      <c r="AW331" s="13" t="s">
        <v>30</v>
      </c>
      <c r="AX331" s="13" t="s">
        <v>73</v>
      </c>
      <c r="AY331" s="214" t="s">
        <v>133</v>
      </c>
    </row>
    <row r="332" spans="2:51" s="14" customFormat="1" ht="11.25">
      <c r="B332" s="215"/>
      <c r="C332" s="216"/>
      <c r="D332" s="206" t="s">
        <v>142</v>
      </c>
      <c r="E332" s="217" t="s">
        <v>1</v>
      </c>
      <c r="F332" s="218" t="s">
        <v>78</v>
      </c>
      <c r="G332" s="216"/>
      <c r="H332" s="219">
        <v>1</v>
      </c>
      <c r="I332" s="220"/>
      <c r="J332" s="216"/>
      <c r="K332" s="216"/>
      <c r="L332" s="221"/>
      <c r="M332" s="222"/>
      <c r="N332" s="223"/>
      <c r="O332" s="223"/>
      <c r="P332" s="223"/>
      <c r="Q332" s="223"/>
      <c r="R332" s="223"/>
      <c r="S332" s="223"/>
      <c r="T332" s="224"/>
      <c r="AT332" s="225" t="s">
        <v>142</v>
      </c>
      <c r="AU332" s="225" t="s">
        <v>82</v>
      </c>
      <c r="AV332" s="14" t="s">
        <v>82</v>
      </c>
      <c r="AW332" s="14" t="s">
        <v>30</v>
      </c>
      <c r="AX332" s="14" t="s">
        <v>73</v>
      </c>
      <c r="AY332" s="225" t="s">
        <v>133</v>
      </c>
    </row>
    <row r="333" spans="2:51" s="15" customFormat="1" ht="11.25">
      <c r="B333" s="226"/>
      <c r="C333" s="227"/>
      <c r="D333" s="206" t="s">
        <v>142</v>
      </c>
      <c r="E333" s="228" t="s">
        <v>1</v>
      </c>
      <c r="F333" s="229" t="s">
        <v>144</v>
      </c>
      <c r="G333" s="227"/>
      <c r="H333" s="230">
        <v>1</v>
      </c>
      <c r="I333" s="231"/>
      <c r="J333" s="227"/>
      <c r="K333" s="227"/>
      <c r="L333" s="232"/>
      <c r="M333" s="233"/>
      <c r="N333" s="234"/>
      <c r="O333" s="234"/>
      <c r="P333" s="234"/>
      <c r="Q333" s="234"/>
      <c r="R333" s="234"/>
      <c r="S333" s="234"/>
      <c r="T333" s="235"/>
      <c r="AT333" s="236" t="s">
        <v>142</v>
      </c>
      <c r="AU333" s="236" t="s">
        <v>82</v>
      </c>
      <c r="AV333" s="15" t="s">
        <v>88</v>
      </c>
      <c r="AW333" s="15" t="s">
        <v>30</v>
      </c>
      <c r="AX333" s="15" t="s">
        <v>78</v>
      </c>
      <c r="AY333" s="236" t="s">
        <v>133</v>
      </c>
    </row>
    <row r="334" spans="1:65" s="2" customFormat="1" ht="24.2" customHeight="1">
      <c r="A334" s="34"/>
      <c r="B334" s="35"/>
      <c r="C334" s="186" t="s">
        <v>361</v>
      </c>
      <c r="D334" s="186" t="s">
        <v>135</v>
      </c>
      <c r="E334" s="187" t="s">
        <v>1283</v>
      </c>
      <c r="F334" s="188" t="s">
        <v>1284</v>
      </c>
      <c r="G334" s="189" t="s">
        <v>928</v>
      </c>
      <c r="H334" s="190">
        <v>1</v>
      </c>
      <c r="I334" s="191"/>
      <c r="J334" s="192">
        <f>ROUND(I334*H334,2)</f>
        <v>0</v>
      </c>
      <c r="K334" s="188" t="s">
        <v>139</v>
      </c>
      <c r="L334" s="39"/>
      <c r="M334" s="193" t="s">
        <v>1</v>
      </c>
      <c r="N334" s="194" t="s">
        <v>38</v>
      </c>
      <c r="O334" s="71"/>
      <c r="P334" s="195">
        <f>O334*H334</f>
        <v>0</v>
      </c>
      <c r="Q334" s="195">
        <v>0</v>
      </c>
      <c r="R334" s="195">
        <f>Q334*H334</f>
        <v>0</v>
      </c>
      <c r="S334" s="195">
        <v>0</v>
      </c>
      <c r="T334" s="196">
        <f>S334*H334</f>
        <v>0</v>
      </c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R334" s="197" t="s">
        <v>191</v>
      </c>
      <c r="AT334" s="197" t="s">
        <v>135</v>
      </c>
      <c r="AU334" s="197" t="s">
        <v>82</v>
      </c>
      <c r="AY334" s="17" t="s">
        <v>133</v>
      </c>
      <c r="BE334" s="198">
        <f>IF(N334="základní",J334,0)</f>
        <v>0</v>
      </c>
      <c r="BF334" s="198">
        <f>IF(N334="snížená",J334,0)</f>
        <v>0</v>
      </c>
      <c r="BG334" s="198">
        <f>IF(N334="zákl. přenesená",J334,0)</f>
        <v>0</v>
      </c>
      <c r="BH334" s="198">
        <f>IF(N334="sníž. přenesená",J334,0)</f>
        <v>0</v>
      </c>
      <c r="BI334" s="198">
        <f>IF(N334="nulová",J334,0)</f>
        <v>0</v>
      </c>
      <c r="BJ334" s="17" t="s">
        <v>78</v>
      </c>
      <c r="BK334" s="198">
        <f>ROUND(I334*H334,2)</f>
        <v>0</v>
      </c>
      <c r="BL334" s="17" t="s">
        <v>191</v>
      </c>
      <c r="BM334" s="197" t="s">
        <v>570</v>
      </c>
    </row>
    <row r="335" spans="1:47" s="2" customFormat="1" ht="11.25">
      <c r="A335" s="34"/>
      <c r="B335" s="35"/>
      <c r="C335" s="36"/>
      <c r="D335" s="199" t="s">
        <v>140</v>
      </c>
      <c r="E335" s="36"/>
      <c r="F335" s="200" t="s">
        <v>1285</v>
      </c>
      <c r="G335" s="36"/>
      <c r="H335" s="36"/>
      <c r="I335" s="201"/>
      <c r="J335" s="36"/>
      <c r="K335" s="36"/>
      <c r="L335" s="39"/>
      <c r="M335" s="202"/>
      <c r="N335" s="203"/>
      <c r="O335" s="71"/>
      <c r="P335" s="71"/>
      <c r="Q335" s="71"/>
      <c r="R335" s="71"/>
      <c r="S335" s="71"/>
      <c r="T335" s="72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T335" s="17" t="s">
        <v>140</v>
      </c>
      <c r="AU335" s="17" t="s">
        <v>82</v>
      </c>
    </row>
    <row r="336" spans="1:65" s="2" customFormat="1" ht="24.2" customHeight="1">
      <c r="A336" s="34"/>
      <c r="B336" s="35"/>
      <c r="C336" s="186" t="s">
        <v>571</v>
      </c>
      <c r="D336" s="186" t="s">
        <v>135</v>
      </c>
      <c r="E336" s="187" t="s">
        <v>1286</v>
      </c>
      <c r="F336" s="188" t="s">
        <v>1287</v>
      </c>
      <c r="G336" s="189" t="s">
        <v>138</v>
      </c>
      <c r="H336" s="190">
        <v>1</v>
      </c>
      <c r="I336" s="191"/>
      <c r="J336" s="192">
        <f>ROUND(I336*H336,2)</f>
        <v>0</v>
      </c>
      <c r="K336" s="188" t="s">
        <v>139</v>
      </c>
      <c r="L336" s="39"/>
      <c r="M336" s="193" t="s">
        <v>1</v>
      </c>
      <c r="N336" s="194" t="s">
        <v>38</v>
      </c>
      <c r="O336" s="71"/>
      <c r="P336" s="195">
        <f>O336*H336</f>
        <v>0</v>
      </c>
      <c r="Q336" s="195">
        <v>0</v>
      </c>
      <c r="R336" s="195">
        <f>Q336*H336</f>
        <v>0</v>
      </c>
      <c r="S336" s="195">
        <v>0</v>
      </c>
      <c r="T336" s="196">
        <f>S336*H336</f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197" t="s">
        <v>191</v>
      </c>
      <c r="AT336" s="197" t="s">
        <v>135</v>
      </c>
      <c r="AU336" s="197" t="s">
        <v>82</v>
      </c>
      <c r="AY336" s="17" t="s">
        <v>133</v>
      </c>
      <c r="BE336" s="198">
        <f>IF(N336="základní",J336,0)</f>
        <v>0</v>
      </c>
      <c r="BF336" s="198">
        <f>IF(N336="snížená",J336,0)</f>
        <v>0</v>
      </c>
      <c r="BG336" s="198">
        <f>IF(N336="zákl. přenesená",J336,0)</f>
        <v>0</v>
      </c>
      <c r="BH336" s="198">
        <f>IF(N336="sníž. přenesená",J336,0)</f>
        <v>0</v>
      </c>
      <c r="BI336" s="198">
        <f>IF(N336="nulová",J336,0)</f>
        <v>0</v>
      </c>
      <c r="BJ336" s="17" t="s">
        <v>78</v>
      </c>
      <c r="BK336" s="198">
        <f>ROUND(I336*H336,2)</f>
        <v>0</v>
      </c>
      <c r="BL336" s="17" t="s">
        <v>191</v>
      </c>
      <c r="BM336" s="197" t="s">
        <v>574</v>
      </c>
    </row>
    <row r="337" spans="1:47" s="2" customFormat="1" ht="11.25">
      <c r="A337" s="34"/>
      <c r="B337" s="35"/>
      <c r="C337" s="36"/>
      <c r="D337" s="199" t="s">
        <v>140</v>
      </c>
      <c r="E337" s="36"/>
      <c r="F337" s="200" t="s">
        <v>1288</v>
      </c>
      <c r="G337" s="36"/>
      <c r="H337" s="36"/>
      <c r="I337" s="201"/>
      <c r="J337" s="36"/>
      <c r="K337" s="36"/>
      <c r="L337" s="39"/>
      <c r="M337" s="202"/>
      <c r="N337" s="203"/>
      <c r="O337" s="71"/>
      <c r="P337" s="71"/>
      <c r="Q337" s="71"/>
      <c r="R337" s="71"/>
      <c r="S337" s="71"/>
      <c r="T337" s="72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T337" s="17" t="s">
        <v>140</v>
      </c>
      <c r="AU337" s="17" t="s">
        <v>82</v>
      </c>
    </row>
    <row r="338" spans="1:65" s="2" customFormat="1" ht="24.2" customHeight="1">
      <c r="A338" s="34"/>
      <c r="B338" s="35"/>
      <c r="C338" s="237" t="s">
        <v>369</v>
      </c>
      <c r="D338" s="237" t="s">
        <v>242</v>
      </c>
      <c r="E338" s="238" t="s">
        <v>1289</v>
      </c>
      <c r="F338" s="239" t="s">
        <v>1290</v>
      </c>
      <c r="G338" s="240" t="s">
        <v>138</v>
      </c>
      <c r="H338" s="241">
        <v>1</v>
      </c>
      <c r="I338" s="242"/>
      <c r="J338" s="243">
        <f>ROUND(I338*H338,2)</f>
        <v>0</v>
      </c>
      <c r="K338" s="239" t="s">
        <v>139</v>
      </c>
      <c r="L338" s="244"/>
      <c r="M338" s="245" t="s">
        <v>1</v>
      </c>
      <c r="N338" s="246" t="s">
        <v>38</v>
      </c>
      <c r="O338" s="71"/>
      <c r="P338" s="195">
        <f>O338*H338</f>
        <v>0</v>
      </c>
      <c r="Q338" s="195">
        <v>0</v>
      </c>
      <c r="R338" s="195">
        <f>Q338*H338</f>
        <v>0</v>
      </c>
      <c r="S338" s="195">
        <v>0</v>
      </c>
      <c r="T338" s="196">
        <f>S338*H338</f>
        <v>0</v>
      </c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R338" s="197" t="s">
        <v>245</v>
      </c>
      <c r="AT338" s="197" t="s">
        <v>242</v>
      </c>
      <c r="AU338" s="197" t="s">
        <v>82</v>
      </c>
      <c r="AY338" s="17" t="s">
        <v>133</v>
      </c>
      <c r="BE338" s="198">
        <f>IF(N338="základní",J338,0)</f>
        <v>0</v>
      </c>
      <c r="BF338" s="198">
        <f>IF(N338="snížená",J338,0)</f>
        <v>0</v>
      </c>
      <c r="BG338" s="198">
        <f>IF(N338="zákl. přenesená",J338,0)</f>
        <v>0</v>
      </c>
      <c r="BH338" s="198">
        <f>IF(N338="sníž. přenesená",J338,0)</f>
        <v>0</v>
      </c>
      <c r="BI338" s="198">
        <f>IF(N338="nulová",J338,0)</f>
        <v>0</v>
      </c>
      <c r="BJ338" s="17" t="s">
        <v>78</v>
      </c>
      <c r="BK338" s="198">
        <f>ROUND(I338*H338,2)</f>
        <v>0</v>
      </c>
      <c r="BL338" s="17" t="s">
        <v>191</v>
      </c>
      <c r="BM338" s="197" t="s">
        <v>578</v>
      </c>
    </row>
    <row r="339" spans="1:65" s="2" customFormat="1" ht="24.2" customHeight="1">
      <c r="A339" s="34"/>
      <c r="B339" s="35"/>
      <c r="C339" s="186" t="s">
        <v>580</v>
      </c>
      <c r="D339" s="186" t="s">
        <v>135</v>
      </c>
      <c r="E339" s="187" t="s">
        <v>1291</v>
      </c>
      <c r="F339" s="188" t="s">
        <v>1292</v>
      </c>
      <c r="G339" s="189" t="s">
        <v>138</v>
      </c>
      <c r="H339" s="190">
        <v>5</v>
      </c>
      <c r="I339" s="191"/>
      <c r="J339" s="192">
        <f>ROUND(I339*H339,2)</f>
        <v>0</v>
      </c>
      <c r="K339" s="188" t="s">
        <v>139</v>
      </c>
      <c r="L339" s="39"/>
      <c r="M339" s="193" t="s">
        <v>1</v>
      </c>
      <c r="N339" s="194" t="s">
        <v>38</v>
      </c>
      <c r="O339" s="71"/>
      <c r="P339" s="195">
        <f>O339*H339</f>
        <v>0</v>
      </c>
      <c r="Q339" s="195">
        <v>0</v>
      </c>
      <c r="R339" s="195">
        <f>Q339*H339</f>
        <v>0</v>
      </c>
      <c r="S339" s="195">
        <v>0</v>
      </c>
      <c r="T339" s="196">
        <f>S339*H339</f>
        <v>0</v>
      </c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R339" s="197" t="s">
        <v>191</v>
      </c>
      <c r="AT339" s="197" t="s">
        <v>135</v>
      </c>
      <c r="AU339" s="197" t="s">
        <v>82</v>
      </c>
      <c r="AY339" s="17" t="s">
        <v>133</v>
      </c>
      <c r="BE339" s="198">
        <f>IF(N339="základní",J339,0)</f>
        <v>0</v>
      </c>
      <c r="BF339" s="198">
        <f>IF(N339="snížená",J339,0)</f>
        <v>0</v>
      </c>
      <c r="BG339" s="198">
        <f>IF(N339="zákl. přenesená",J339,0)</f>
        <v>0</v>
      </c>
      <c r="BH339" s="198">
        <f>IF(N339="sníž. přenesená",J339,0)</f>
        <v>0</v>
      </c>
      <c r="BI339" s="198">
        <f>IF(N339="nulová",J339,0)</f>
        <v>0</v>
      </c>
      <c r="BJ339" s="17" t="s">
        <v>78</v>
      </c>
      <c r="BK339" s="198">
        <f>ROUND(I339*H339,2)</f>
        <v>0</v>
      </c>
      <c r="BL339" s="17" t="s">
        <v>191</v>
      </c>
      <c r="BM339" s="197" t="s">
        <v>583</v>
      </c>
    </row>
    <row r="340" spans="1:47" s="2" customFormat="1" ht="11.25">
      <c r="A340" s="34"/>
      <c r="B340" s="35"/>
      <c r="C340" s="36"/>
      <c r="D340" s="199" t="s">
        <v>140</v>
      </c>
      <c r="E340" s="36"/>
      <c r="F340" s="200" t="s">
        <v>1293</v>
      </c>
      <c r="G340" s="36"/>
      <c r="H340" s="36"/>
      <c r="I340" s="201"/>
      <c r="J340" s="36"/>
      <c r="K340" s="36"/>
      <c r="L340" s="39"/>
      <c r="M340" s="202"/>
      <c r="N340" s="203"/>
      <c r="O340" s="71"/>
      <c r="P340" s="71"/>
      <c r="Q340" s="71"/>
      <c r="R340" s="71"/>
      <c r="S340" s="71"/>
      <c r="T340" s="72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T340" s="17" t="s">
        <v>140</v>
      </c>
      <c r="AU340" s="17" t="s">
        <v>82</v>
      </c>
    </row>
    <row r="341" spans="1:65" s="2" customFormat="1" ht="16.5" customHeight="1">
      <c r="A341" s="34"/>
      <c r="B341" s="35"/>
      <c r="C341" s="237" t="s">
        <v>375</v>
      </c>
      <c r="D341" s="237" t="s">
        <v>242</v>
      </c>
      <c r="E341" s="238" t="s">
        <v>1294</v>
      </c>
      <c r="F341" s="239" t="s">
        <v>1295</v>
      </c>
      <c r="G341" s="240" t="s">
        <v>138</v>
      </c>
      <c r="H341" s="241">
        <v>5</v>
      </c>
      <c r="I341" s="242"/>
      <c r="J341" s="243">
        <f>ROUND(I341*H341,2)</f>
        <v>0</v>
      </c>
      <c r="K341" s="239" t="s">
        <v>139</v>
      </c>
      <c r="L341" s="244"/>
      <c r="M341" s="245" t="s">
        <v>1</v>
      </c>
      <c r="N341" s="246" t="s">
        <v>38</v>
      </c>
      <c r="O341" s="71"/>
      <c r="P341" s="195">
        <f>O341*H341</f>
        <v>0</v>
      </c>
      <c r="Q341" s="195">
        <v>0</v>
      </c>
      <c r="R341" s="195">
        <f>Q341*H341</f>
        <v>0</v>
      </c>
      <c r="S341" s="195">
        <v>0</v>
      </c>
      <c r="T341" s="196">
        <f>S341*H341</f>
        <v>0</v>
      </c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R341" s="197" t="s">
        <v>245</v>
      </c>
      <c r="AT341" s="197" t="s">
        <v>242</v>
      </c>
      <c r="AU341" s="197" t="s">
        <v>82</v>
      </c>
      <c r="AY341" s="17" t="s">
        <v>133</v>
      </c>
      <c r="BE341" s="198">
        <f>IF(N341="základní",J341,0)</f>
        <v>0</v>
      </c>
      <c r="BF341" s="198">
        <f>IF(N341="snížená",J341,0)</f>
        <v>0</v>
      </c>
      <c r="BG341" s="198">
        <f>IF(N341="zákl. přenesená",J341,0)</f>
        <v>0</v>
      </c>
      <c r="BH341" s="198">
        <f>IF(N341="sníž. přenesená",J341,0)</f>
        <v>0</v>
      </c>
      <c r="BI341" s="198">
        <f>IF(N341="nulová",J341,0)</f>
        <v>0</v>
      </c>
      <c r="BJ341" s="17" t="s">
        <v>78</v>
      </c>
      <c r="BK341" s="198">
        <f>ROUND(I341*H341,2)</f>
        <v>0</v>
      </c>
      <c r="BL341" s="17" t="s">
        <v>191</v>
      </c>
      <c r="BM341" s="197" t="s">
        <v>589</v>
      </c>
    </row>
    <row r="342" spans="1:65" s="2" customFormat="1" ht="24.2" customHeight="1">
      <c r="A342" s="34"/>
      <c r="B342" s="35"/>
      <c r="C342" s="186" t="s">
        <v>597</v>
      </c>
      <c r="D342" s="186" t="s">
        <v>135</v>
      </c>
      <c r="E342" s="187" t="s">
        <v>1296</v>
      </c>
      <c r="F342" s="188" t="s">
        <v>1297</v>
      </c>
      <c r="G342" s="189" t="s">
        <v>928</v>
      </c>
      <c r="H342" s="190">
        <v>1</v>
      </c>
      <c r="I342" s="191"/>
      <c r="J342" s="192">
        <f>ROUND(I342*H342,2)</f>
        <v>0</v>
      </c>
      <c r="K342" s="188" t="s">
        <v>139</v>
      </c>
      <c r="L342" s="39"/>
      <c r="M342" s="193" t="s">
        <v>1</v>
      </c>
      <c r="N342" s="194" t="s">
        <v>38</v>
      </c>
      <c r="O342" s="71"/>
      <c r="P342" s="195">
        <f>O342*H342</f>
        <v>0</v>
      </c>
      <c r="Q342" s="195">
        <v>0</v>
      </c>
      <c r="R342" s="195">
        <f>Q342*H342</f>
        <v>0</v>
      </c>
      <c r="S342" s="195">
        <v>0</v>
      </c>
      <c r="T342" s="196">
        <f>S342*H342</f>
        <v>0</v>
      </c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R342" s="197" t="s">
        <v>191</v>
      </c>
      <c r="AT342" s="197" t="s">
        <v>135</v>
      </c>
      <c r="AU342" s="197" t="s">
        <v>82</v>
      </c>
      <c r="AY342" s="17" t="s">
        <v>133</v>
      </c>
      <c r="BE342" s="198">
        <f>IF(N342="základní",J342,0)</f>
        <v>0</v>
      </c>
      <c r="BF342" s="198">
        <f>IF(N342="snížená",J342,0)</f>
        <v>0</v>
      </c>
      <c r="BG342" s="198">
        <f>IF(N342="zákl. přenesená",J342,0)</f>
        <v>0</v>
      </c>
      <c r="BH342" s="198">
        <f>IF(N342="sníž. přenesená",J342,0)</f>
        <v>0</v>
      </c>
      <c r="BI342" s="198">
        <f>IF(N342="nulová",J342,0)</f>
        <v>0</v>
      </c>
      <c r="BJ342" s="17" t="s">
        <v>78</v>
      </c>
      <c r="BK342" s="198">
        <f>ROUND(I342*H342,2)</f>
        <v>0</v>
      </c>
      <c r="BL342" s="17" t="s">
        <v>191</v>
      </c>
      <c r="BM342" s="197" t="s">
        <v>600</v>
      </c>
    </row>
    <row r="343" spans="1:47" s="2" customFormat="1" ht="11.25">
      <c r="A343" s="34"/>
      <c r="B343" s="35"/>
      <c r="C343" s="36"/>
      <c r="D343" s="199" t="s">
        <v>140</v>
      </c>
      <c r="E343" s="36"/>
      <c r="F343" s="200" t="s">
        <v>1298</v>
      </c>
      <c r="G343" s="36"/>
      <c r="H343" s="36"/>
      <c r="I343" s="201"/>
      <c r="J343" s="36"/>
      <c r="K343" s="36"/>
      <c r="L343" s="39"/>
      <c r="M343" s="202"/>
      <c r="N343" s="203"/>
      <c r="O343" s="71"/>
      <c r="P343" s="71"/>
      <c r="Q343" s="71"/>
      <c r="R343" s="71"/>
      <c r="S343" s="71"/>
      <c r="T343" s="72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T343" s="17" t="s">
        <v>140</v>
      </c>
      <c r="AU343" s="17" t="s">
        <v>82</v>
      </c>
    </row>
    <row r="344" spans="1:65" s="2" customFormat="1" ht="24.2" customHeight="1">
      <c r="A344" s="34"/>
      <c r="B344" s="35"/>
      <c r="C344" s="237" t="s">
        <v>381</v>
      </c>
      <c r="D344" s="237" t="s">
        <v>242</v>
      </c>
      <c r="E344" s="238" t="s">
        <v>1299</v>
      </c>
      <c r="F344" s="239" t="s">
        <v>1300</v>
      </c>
      <c r="G344" s="240" t="s">
        <v>138</v>
      </c>
      <c r="H344" s="241">
        <v>1</v>
      </c>
      <c r="I344" s="242"/>
      <c r="J344" s="243">
        <f>ROUND(I344*H344,2)</f>
        <v>0</v>
      </c>
      <c r="K344" s="239" t="s">
        <v>139</v>
      </c>
      <c r="L344" s="244"/>
      <c r="M344" s="245" t="s">
        <v>1</v>
      </c>
      <c r="N344" s="246" t="s">
        <v>38</v>
      </c>
      <c r="O344" s="71"/>
      <c r="P344" s="195">
        <f>O344*H344</f>
        <v>0</v>
      </c>
      <c r="Q344" s="195">
        <v>0</v>
      </c>
      <c r="R344" s="195">
        <f>Q344*H344</f>
        <v>0</v>
      </c>
      <c r="S344" s="195">
        <v>0</v>
      </c>
      <c r="T344" s="196">
        <f>S344*H344</f>
        <v>0</v>
      </c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R344" s="197" t="s">
        <v>245</v>
      </c>
      <c r="AT344" s="197" t="s">
        <v>242</v>
      </c>
      <c r="AU344" s="197" t="s">
        <v>82</v>
      </c>
      <c r="AY344" s="17" t="s">
        <v>133</v>
      </c>
      <c r="BE344" s="198">
        <f>IF(N344="základní",J344,0)</f>
        <v>0</v>
      </c>
      <c r="BF344" s="198">
        <f>IF(N344="snížená",J344,0)</f>
        <v>0</v>
      </c>
      <c r="BG344" s="198">
        <f>IF(N344="zákl. přenesená",J344,0)</f>
        <v>0</v>
      </c>
      <c r="BH344" s="198">
        <f>IF(N344="sníž. přenesená",J344,0)</f>
        <v>0</v>
      </c>
      <c r="BI344" s="198">
        <f>IF(N344="nulová",J344,0)</f>
        <v>0</v>
      </c>
      <c r="BJ344" s="17" t="s">
        <v>78</v>
      </c>
      <c r="BK344" s="198">
        <f>ROUND(I344*H344,2)</f>
        <v>0</v>
      </c>
      <c r="BL344" s="17" t="s">
        <v>191</v>
      </c>
      <c r="BM344" s="197" t="s">
        <v>605</v>
      </c>
    </row>
    <row r="345" spans="1:65" s="2" customFormat="1" ht="24.2" customHeight="1">
      <c r="A345" s="34"/>
      <c r="B345" s="35"/>
      <c r="C345" s="186" t="s">
        <v>606</v>
      </c>
      <c r="D345" s="186" t="s">
        <v>135</v>
      </c>
      <c r="E345" s="187" t="s">
        <v>1301</v>
      </c>
      <c r="F345" s="188" t="s">
        <v>1302</v>
      </c>
      <c r="G345" s="189" t="s">
        <v>138</v>
      </c>
      <c r="H345" s="190">
        <v>1</v>
      </c>
      <c r="I345" s="191"/>
      <c r="J345" s="192">
        <f>ROUND(I345*H345,2)</f>
        <v>0</v>
      </c>
      <c r="K345" s="188" t="s">
        <v>139</v>
      </c>
      <c r="L345" s="39"/>
      <c r="M345" s="193" t="s">
        <v>1</v>
      </c>
      <c r="N345" s="194" t="s">
        <v>38</v>
      </c>
      <c r="O345" s="71"/>
      <c r="P345" s="195">
        <f>O345*H345</f>
        <v>0</v>
      </c>
      <c r="Q345" s="195">
        <v>0</v>
      </c>
      <c r="R345" s="195">
        <f>Q345*H345</f>
        <v>0</v>
      </c>
      <c r="S345" s="195">
        <v>0</v>
      </c>
      <c r="T345" s="196">
        <f>S345*H345</f>
        <v>0</v>
      </c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R345" s="197" t="s">
        <v>191</v>
      </c>
      <c r="AT345" s="197" t="s">
        <v>135</v>
      </c>
      <c r="AU345" s="197" t="s">
        <v>82</v>
      </c>
      <c r="AY345" s="17" t="s">
        <v>133</v>
      </c>
      <c r="BE345" s="198">
        <f>IF(N345="základní",J345,0)</f>
        <v>0</v>
      </c>
      <c r="BF345" s="198">
        <f>IF(N345="snížená",J345,0)</f>
        <v>0</v>
      </c>
      <c r="BG345" s="198">
        <f>IF(N345="zákl. přenesená",J345,0)</f>
        <v>0</v>
      </c>
      <c r="BH345" s="198">
        <f>IF(N345="sníž. přenesená",J345,0)</f>
        <v>0</v>
      </c>
      <c r="BI345" s="198">
        <f>IF(N345="nulová",J345,0)</f>
        <v>0</v>
      </c>
      <c r="BJ345" s="17" t="s">
        <v>78</v>
      </c>
      <c r="BK345" s="198">
        <f>ROUND(I345*H345,2)</f>
        <v>0</v>
      </c>
      <c r="BL345" s="17" t="s">
        <v>191</v>
      </c>
      <c r="BM345" s="197" t="s">
        <v>609</v>
      </c>
    </row>
    <row r="346" spans="1:47" s="2" customFormat="1" ht="11.25">
      <c r="A346" s="34"/>
      <c r="B346" s="35"/>
      <c r="C346" s="36"/>
      <c r="D346" s="199" t="s">
        <v>140</v>
      </c>
      <c r="E346" s="36"/>
      <c r="F346" s="200" t="s">
        <v>1303</v>
      </c>
      <c r="G346" s="36"/>
      <c r="H346" s="36"/>
      <c r="I346" s="201"/>
      <c r="J346" s="36"/>
      <c r="K346" s="36"/>
      <c r="L346" s="39"/>
      <c r="M346" s="202"/>
      <c r="N346" s="203"/>
      <c r="O346" s="71"/>
      <c r="P346" s="71"/>
      <c r="Q346" s="71"/>
      <c r="R346" s="71"/>
      <c r="S346" s="71"/>
      <c r="T346" s="72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T346" s="17" t="s">
        <v>140</v>
      </c>
      <c r="AU346" s="17" t="s">
        <v>82</v>
      </c>
    </row>
    <row r="347" spans="1:65" s="2" customFormat="1" ht="24.2" customHeight="1">
      <c r="A347" s="34"/>
      <c r="B347" s="35"/>
      <c r="C347" s="186" t="s">
        <v>386</v>
      </c>
      <c r="D347" s="186" t="s">
        <v>135</v>
      </c>
      <c r="E347" s="187" t="s">
        <v>1304</v>
      </c>
      <c r="F347" s="188" t="s">
        <v>1305</v>
      </c>
      <c r="G347" s="189" t="s">
        <v>928</v>
      </c>
      <c r="H347" s="190">
        <v>15</v>
      </c>
      <c r="I347" s="191"/>
      <c r="J347" s="192">
        <f>ROUND(I347*H347,2)</f>
        <v>0</v>
      </c>
      <c r="K347" s="188" t="s">
        <v>139</v>
      </c>
      <c r="L347" s="39"/>
      <c r="M347" s="193" t="s">
        <v>1</v>
      </c>
      <c r="N347" s="194" t="s">
        <v>38</v>
      </c>
      <c r="O347" s="71"/>
      <c r="P347" s="195">
        <f>O347*H347</f>
        <v>0</v>
      </c>
      <c r="Q347" s="195">
        <v>0</v>
      </c>
      <c r="R347" s="195">
        <f>Q347*H347</f>
        <v>0</v>
      </c>
      <c r="S347" s="195">
        <v>0</v>
      </c>
      <c r="T347" s="196">
        <f>S347*H347</f>
        <v>0</v>
      </c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R347" s="197" t="s">
        <v>191</v>
      </c>
      <c r="AT347" s="197" t="s">
        <v>135</v>
      </c>
      <c r="AU347" s="197" t="s">
        <v>82</v>
      </c>
      <c r="AY347" s="17" t="s">
        <v>133</v>
      </c>
      <c r="BE347" s="198">
        <f>IF(N347="základní",J347,0)</f>
        <v>0</v>
      </c>
      <c r="BF347" s="198">
        <f>IF(N347="snížená",J347,0)</f>
        <v>0</v>
      </c>
      <c r="BG347" s="198">
        <f>IF(N347="zákl. přenesená",J347,0)</f>
        <v>0</v>
      </c>
      <c r="BH347" s="198">
        <f>IF(N347="sníž. přenesená",J347,0)</f>
        <v>0</v>
      </c>
      <c r="BI347" s="198">
        <f>IF(N347="nulová",J347,0)</f>
        <v>0</v>
      </c>
      <c r="BJ347" s="17" t="s">
        <v>78</v>
      </c>
      <c r="BK347" s="198">
        <f>ROUND(I347*H347,2)</f>
        <v>0</v>
      </c>
      <c r="BL347" s="17" t="s">
        <v>191</v>
      </c>
      <c r="BM347" s="197" t="s">
        <v>612</v>
      </c>
    </row>
    <row r="348" spans="1:47" s="2" customFormat="1" ht="11.25">
      <c r="A348" s="34"/>
      <c r="B348" s="35"/>
      <c r="C348" s="36"/>
      <c r="D348" s="199" t="s">
        <v>140</v>
      </c>
      <c r="E348" s="36"/>
      <c r="F348" s="200" t="s">
        <v>1306</v>
      </c>
      <c r="G348" s="36"/>
      <c r="H348" s="36"/>
      <c r="I348" s="201"/>
      <c r="J348" s="36"/>
      <c r="K348" s="36"/>
      <c r="L348" s="39"/>
      <c r="M348" s="202"/>
      <c r="N348" s="203"/>
      <c r="O348" s="71"/>
      <c r="P348" s="71"/>
      <c r="Q348" s="71"/>
      <c r="R348" s="71"/>
      <c r="S348" s="71"/>
      <c r="T348" s="72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T348" s="17" t="s">
        <v>140</v>
      </c>
      <c r="AU348" s="17" t="s">
        <v>82</v>
      </c>
    </row>
    <row r="349" spans="2:51" s="14" customFormat="1" ht="11.25">
      <c r="B349" s="215"/>
      <c r="C349" s="216"/>
      <c r="D349" s="206" t="s">
        <v>142</v>
      </c>
      <c r="E349" s="217" t="s">
        <v>1</v>
      </c>
      <c r="F349" s="218" t="s">
        <v>1307</v>
      </c>
      <c r="G349" s="216"/>
      <c r="H349" s="219">
        <v>15</v>
      </c>
      <c r="I349" s="220"/>
      <c r="J349" s="216"/>
      <c r="K349" s="216"/>
      <c r="L349" s="221"/>
      <c r="M349" s="222"/>
      <c r="N349" s="223"/>
      <c r="O349" s="223"/>
      <c r="P349" s="223"/>
      <c r="Q349" s="223"/>
      <c r="R349" s="223"/>
      <c r="S349" s="223"/>
      <c r="T349" s="224"/>
      <c r="AT349" s="225" t="s">
        <v>142</v>
      </c>
      <c r="AU349" s="225" t="s">
        <v>82</v>
      </c>
      <c r="AV349" s="14" t="s">
        <v>82</v>
      </c>
      <c r="AW349" s="14" t="s">
        <v>30</v>
      </c>
      <c r="AX349" s="14" t="s">
        <v>73</v>
      </c>
      <c r="AY349" s="225" t="s">
        <v>133</v>
      </c>
    </row>
    <row r="350" spans="2:51" s="15" customFormat="1" ht="11.25">
      <c r="B350" s="226"/>
      <c r="C350" s="227"/>
      <c r="D350" s="206" t="s">
        <v>142</v>
      </c>
      <c r="E350" s="228" t="s">
        <v>1</v>
      </c>
      <c r="F350" s="229" t="s">
        <v>144</v>
      </c>
      <c r="G350" s="227"/>
      <c r="H350" s="230">
        <v>15</v>
      </c>
      <c r="I350" s="231"/>
      <c r="J350" s="227"/>
      <c r="K350" s="227"/>
      <c r="L350" s="232"/>
      <c r="M350" s="233"/>
      <c r="N350" s="234"/>
      <c r="O350" s="234"/>
      <c r="P350" s="234"/>
      <c r="Q350" s="234"/>
      <c r="R350" s="234"/>
      <c r="S350" s="234"/>
      <c r="T350" s="235"/>
      <c r="AT350" s="236" t="s">
        <v>142</v>
      </c>
      <c r="AU350" s="236" t="s">
        <v>82</v>
      </c>
      <c r="AV350" s="15" t="s">
        <v>88</v>
      </c>
      <c r="AW350" s="15" t="s">
        <v>30</v>
      </c>
      <c r="AX350" s="15" t="s">
        <v>78</v>
      </c>
      <c r="AY350" s="236" t="s">
        <v>133</v>
      </c>
    </row>
    <row r="351" spans="1:65" s="2" customFormat="1" ht="16.5" customHeight="1">
      <c r="A351" s="34"/>
      <c r="B351" s="35"/>
      <c r="C351" s="237" t="s">
        <v>613</v>
      </c>
      <c r="D351" s="237" t="s">
        <v>242</v>
      </c>
      <c r="E351" s="238" t="s">
        <v>1308</v>
      </c>
      <c r="F351" s="239" t="s">
        <v>1309</v>
      </c>
      <c r="G351" s="240" t="s">
        <v>190</v>
      </c>
      <c r="H351" s="241">
        <v>15</v>
      </c>
      <c r="I351" s="242"/>
      <c r="J351" s="243">
        <f>ROUND(I351*H351,2)</f>
        <v>0</v>
      </c>
      <c r="K351" s="239" t="s">
        <v>139</v>
      </c>
      <c r="L351" s="244"/>
      <c r="M351" s="245" t="s">
        <v>1</v>
      </c>
      <c r="N351" s="246" t="s">
        <v>38</v>
      </c>
      <c r="O351" s="71"/>
      <c r="P351" s="195">
        <f>O351*H351</f>
        <v>0</v>
      </c>
      <c r="Q351" s="195">
        <v>0</v>
      </c>
      <c r="R351" s="195">
        <f>Q351*H351</f>
        <v>0</v>
      </c>
      <c r="S351" s="195">
        <v>0</v>
      </c>
      <c r="T351" s="196">
        <f>S351*H351</f>
        <v>0</v>
      </c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R351" s="197" t="s">
        <v>245</v>
      </c>
      <c r="AT351" s="197" t="s">
        <v>242</v>
      </c>
      <c r="AU351" s="197" t="s">
        <v>82</v>
      </c>
      <c r="AY351" s="17" t="s">
        <v>133</v>
      </c>
      <c r="BE351" s="198">
        <f>IF(N351="základní",J351,0)</f>
        <v>0</v>
      </c>
      <c r="BF351" s="198">
        <f>IF(N351="snížená",J351,0)</f>
        <v>0</v>
      </c>
      <c r="BG351" s="198">
        <f>IF(N351="zákl. přenesená",J351,0)</f>
        <v>0</v>
      </c>
      <c r="BH351" s="198">
        <f>IF(N351="sníž. přenesená",J351,0)</f>
        <v>0</v>
      </c>
      <c r="BI351" s="198">
        <f>IF(N351="nulová",J351,0)</f>
        <v>0</v>
      </c>
      <c r="BJ351" s="17" t="s">
        <v>78</v>
      </c>
      <c r="BK351" s="198">
        <f>ROUND(I351*H351,2)</f>
        <v>0</v>
      </c>
      <c r="BL351" s="17" t="s">
        <v>191</v>
      </c>
      <c r="BM351" s="197" t="s">
        <v>616</v>
      </c>
    </row>
    <row r="352" spans="1:65" s="2" customFormat="1" ht="24.2" customHeight="1">
      <c r="A352" s="34"/>
      <c r="B352" s="35"/>
      <c r="C352" s="186" t="s">
        <v>390</v>
      </c>
      <c r="D352" s="186" t="s">
        <v>135</v>
      </c>
      <c r="E352" s="187" t="s">
        <v>1310</v>
      </c>
      <c r="F352" s="188" t="s">
        <v>1311</v>
      </c>
      <c r="G352" s="189" t="s">
        <v>138</v>
      </c>
      <c r="H352" s="190">
        <v>1</v>
      </c>
      <c r="I352" s="191"/>
      <c r="J352" s="192">
        <f>ROUND(I352*H352,2)</f>
        <v>0</v>
      </c>
      <c r="K352" s="188" t="s">
        <v>139</v>
      </c>
      <c r="L352" s="39"/>
      <c r="M352" s="193" t="s">
        <v>1</v>
      </c>
      <c r="N352" s="194" t="s">
        <v>38</v>
      </c>
      <c r="O352" s="71"/>
      <c r="P352" s="195">
        <f>O352*H352</f>
        <v>0</v>
      </c>
      <c r="Q352" s="195">
        <v>0</v>
      </c>
      <c r="R352" s="195">
        <f>Q352*H352</f>
        <v>0</v>
      </c>
      <c r="S352" s="195">
        <v>0</v>
      </c>
      <c r="T352" s="196">
        <f>S352*H352</f>
        <v>0</v>
      </c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R352" s="197" t="s">
        <v>191</v>
      </c>
      <c r="AT352" s="197" t="s">
        <v>135</v>
      </c>
      <c r="AU352" s="197" t="s">
        <v>82</v>
      </c>
      <c r="AY352" s="17" t="s">
        <v>133</v>
      </c>
      <c r="BE352" s="198">
        <f>IF(N352="základní",J352,0)</f>
        <v>0</v>
      </c>
      <c r="BF352" s="198">
        <f>IF(N352="snížená",J352,0)</f>
        <v>0</v>
      </c>
      <c r="BG352" s="198">
        <f>IF(N352="zákl. přenesená",J352,0)</f>
        <v>0</v>
      </c>
      <c r="BH352" s="198">
        <f>IF(N352="sníž. přenesená",J352,0)</f>
        <v>0</v>
      </c>
      <c r="BI352" s="198">
        <f>IF(N352="nulová",J352,0)</f>
        <v>0</v>
      </c>
      <c r="BJ352" s="17" t="s">
        <v>78</v>
      </c>
      <c r="BK352" s="198">
        <f>ROUND(I352*H352,2)</f>
        <v>0</v>
      </c>
      <c r="BL352" s="17" t="s">
        <v>191</v>
      </c>
      <c r="BM352" s="197" t="s">
        <v>619</v>
      </c>
    </row>
    <row r="353" spans="1:47" s="2" customFormat="1" ht="11.25">
      <c r="A353" s="34"/>
      <c r="B353" s="35"/>
      <c r="C353" s="36"/>
      <c r="D353" s="199" t="s">
        <v>140</v>
      </c>
      <c r="E353" s="36"/>
      <c r="F353" s="200" t="s">
        <v>1312</v>
      </c>
      <c r="G353" s="36"/>
      <c r="H353" s="36"/>
      <c r="I353" s="201"/>
      <c r="J353" s="36"/>
      <c r="K353" s="36"/>
      <c r="L353" s="39"/>
      <c r="M353" s="202"/>
      <c r="N353" s="203"/>
      <c r="O353" s="71"/>
      <c r="P353" s="71"/>
      <c r="Q353" s="71"/>
      <c r="R353" s="71"/>
      <c r="S353" s="71"/>
      <c r="T353" s="72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T353" s="17" t="s">
        <v>140</v>
      </c>
      <c r="AU353" s="17" t="s">
        <v>82</v>
      </c>
    </row>
    <row r="354" spans="1:65" s="2" customFormat="1" ht="24.2" customHeight="1">
      <c r="A354" s="34"/>
      <c r="B354" s="35"/>
      <c r="C354" s="186" t="s">
        <v>621</v>
      </c>
      <c r="D354" s="186" t="s">
        <v>135</v>
      </c>
      <c r="E354" s="187" t="s">
        <v>1313</v>
      </c>
      <c r="F354" s="188" t="s">
        <v>1314</v>
      </c>
      <c r="G354" s="189" t="s">
        <v>138</v>
      </c>
      <c r="H354" s="190">
        <v>6</v>
      </c>
      <c r="I354" s="191"/>
      <c r="J354" s="192">
        <f>ROUND(I354*H354,2)</f>
        <v>0</v>
      </c>
      <c r="K354" s="188" t="s">
        <v>139</v>
      </c>
      <c r="L354" s="39"/>
      <c r="M354" s="193" t="s">
        <v>1</v>
      </c>
      <c r="N354" s="194" t="s">
        <v>38</v>
      </c>
      <c r="O354" s="71"/>
      <c r="P354" s="195">
        <f>O354*H354</f>
        <v>0</v>
      </c>
      <c r="Q354" s="195">
        <v>0</v>
      </c>
      <c r="R354" s="195">
        <f>Q354*H354</f>
        <v>0</v>
      </c>
      <c r="S354" s="195">
        <v>0</v>
      </c>
      <c r="T354" s="196">
        <f>S354*H354</f>
        <v>0</v>
      </c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R354" s="197" t="s">
        <v>191</v>
      </c>
      <c r="AT354" s="197" t="s">
        <v>135</v>
      </c>
      <c r="AU354" s="197" t="s">
        <v>82</v>
      </c>
      <c r="AY354" s="17" t="s">
        <v>133</v>
      </c>
      <c r="BE354" s="198">
        <f>IF(N354="základní",J354,0)</f>
        <v>0</v>
      </c>
      <c r="BF354" s="198">
        <f>IF(N354="snížená",J354,0)</f>
        <v>0</v>
      </c>
      <c r="BG354" s="198">
        <f>IF(N354="zákl. přenesená",J354,0)</f>
        <v>0</v>
      </c>
      <c r="BH354" s="198">
        <f>IF(N354="sníž. přenesená",J354,0)</f>
        <v>0</v>
      </c>
      <c r="BI354" s="198">
        <f>IF(N354="nulová",J354,0)</f>
        <v>0</v>
      </c>
      <c r="BJ354" s="17" t="s">
        <v>78</v>
      </c>
      <c r="BK354" s="198">
        <f>ROUND(I354*H354,2)</f>
        <v>0</v>
      </c>
      <c r="BL354" s="17" t="s">
        <v>191</v>
      </c>
      <c r="BM354" s="197" t="s">
        <v>624</v>
      </c>
    </row>
    <row r="355" spans="1:47" s="2" customFormat="1" ht="11.25">
      <c r="A355" s="34"/>
      <c r="B355" s="35"/>
      <c r="C355" s="36"/>
      <c r="D355" s="199" t="s">
        <v>140</v>
      </c>
      <c r="E355" s="36"/>
      <c r="F355" s="200" t="s">
        <v>1315</v>
      </c>
      <c r="G355" s="36"/>
      <c r="H355" s="36"/>
      <c r="I355" s="201"/>
      <c r="J355" s="36"/>
      <c r="K355" s="36"/>
      <c r="L355" s="39"/>
      <c r="M355" s="202"/>
      <c r="N355" s="203"/>
      <c r="O355" s="71"/>
      <c r="P355" s="71"/>
      <c r="Q355" s="71"/>
      <c r="R355" s="71"/>
      <c r="S355" s="71"/>
      <c r="T355" s="72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T355" s="17" t="s">
        <v>140</v>
      </c>
      <c r="AU355" s="17" t="s">
        <v>82</v>
      </c>
    </row>
    <row r="356" spans="1:65" s="2" customFormat="1" ht="16.5" customHeight="1">
      <c r="A356" s="34"/>
      <c r="B356" s="35"/>
      <c r="C356" s="186" t="s">
        <v>394</v>
      </c>
      <c r="D356" s="186" t="s">
        <v>135</v>
      </c>
      <c r="E356" s="187" t="s">
        <v>1316</v>
      </c>
      <c r="F356" s="188" t="s">
        <v>1317</v>
      </c>
      <c r="G356" s="189" t="s">
        <v>138</v>
      </c>
      <c r="H356" s="190">
        <v>1</v>
      </c>
      <c r="I356" s="191"/>
      <c r="J356" s="192">
        <f>ROUND(I356*H356,2)</f>
        <v>0</v>
      </c>
      <c r="K356" s="188" t="s">
        <v>139</v>
      </c>
      <c r="L356" s="39"/>
      <c r="M356" s="193" t="s">
        <v>1</v>
      </c>
      <c r="N356" s="194" t="s">
        <v>38</v>
      </c>
      <c r="O356" s="71"/>
      <c r="P356" s="195">
        <f>O356*H356</f>
        <v>0</v>
      </c>
      <c r="Q356" s="195">
        <v>0</v>
      </c>
      <c r="R356" s="195">
        <f>Q356*H356</f>
        <v>0</v>
      </c>
      <c r="S356" s="195">
        <v>0</v>
      </c>
      <c r="T356" s="196">
        <f>S356*H356</f>
        <v>0</v>
      </c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R356" s="197" t="s">
        <v>191</v>
      </c>
      <c r="AT356" s="197" t="s">
        <v>135</v>
      </c>
      <c r="AU356" s="197" t="s">
        <v>82</v>
      </c>
      <c r="AY356" s="17" t="s">
        <v>133</v>
      </c>
      <c r="BE356" s="198">
        <f>IF(N356="základní",J356,0)</f>
        <v>0</v>
      </c>
      <c r="BF356" s="198">
        <f>IF(N356="snížená",J356,0)</f>
        <v>0</v>
      </c>
      <c r="BG356" s="198">
        <f>IF(N356="zákl. přenesená",J356,0)</f>
        <v>0</v>
      </c>
      <c r="BH356" s="198">
        <f>IF(N356="sníž. přenesená",J356,0)</f>
        <v>0</v>
      </c>
      <c r="BI356" s="198">
        <f>IF(N356="nulová",J356,0)</f>
        <v>0</v>
      </c>
      <c r="BJ356" s="17" t="s">
        <v>78</v>
      </c>
      <c r="BK356" s="198">
        <f>ROUND(I356*H356,2)</f>
        <v>0</v>
      </c>
      <c r="BL356" s="17" t="s">
        <v>191</v>
      </c>
      <c r="BM356" s="197" t="s">
        <v>627</v>
      </c>
    </row>
    <row r="357" spans="1:47" s="2" customFormat="1" ht="11.25">
      <c r="A357" s="34"/>
      <c r="B357" s="35"/>
      <c r="C357" s="36"/>
      <c r="D357" s="199" t="s">
        <v>140</v>
      </c>
      <c r="E357" s="36"/>
      <c r="F357" s="200" t="s">
        <v>1318</v>
      </c>
      <c r="G357" s="36"/>
      <c r="H357" s="36"/>
      <c r="I357" s="201"/>
      <c r="J357" s="36"/>
      <c r="K357" s="36"/>
      <c r="L357" s="39"/>
      <c r="M357" s="202"/>
      <c r="N357" s="203"/>
      <c r="O357" s="71"/>
      <c r="P357" s="71"/>
      <c r="Q357" s="71"/>
      <c r="R357" s="71"/>
      <c r="S357" s="71"/>
      <c r="T357" s="72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T357" s="17" t="s">
        <v>140</v>
      </c>
      <c r="AU357" s="17" t="s">
        <v>82</v>
      </c>
    </row>
    <row r="358" spans="1:65" s="2" customFormat="1" ht="44.25" customHeight="1">
      <c r="A358" s="34"/>
      <c r="B358" s="35"/>
      <c r="C358" s="186" t="s">
        <v>630</v>
      </c>
      <c r="D358" s="186" t="s">
        <v>135</v>
      </c>
      <c r="E358" s="187" t="s">
        <v>1319</v>
      </c>
      <c r="F358" s="188" t="s">
        <v>1320</v>
      </c>
      <c r="G358" s="189" t="s">
        <v>516</v>
      </c>
      <c r="H358" s="247"/>
      <c r="I358" s="191"/>
      <c r="J358" s="192">
        <f>ROUND(I358*H358,2)</f>
        <v>0</v>
      </c>
      <c r="K358" s="188" t="s">
        <v>139</v>
      </c>
      <c r="L358" s="39"/>
      <c r="M358" s="193" t="s">
        <v>1</v>
      </c>
      <c r="N358" s="194" t="s">
        <v>38</v>
      </c>
      <c r="O358" s="71"/>
      <c r="P358" s="195">
        <f>O358*H358</f>
        <v>0</v>
      </c>
      <c r="Q358" s="195">
        <v>0</v>
      </c>
      <c r="R358" s="195">
        <f>Q358*H358</f>
        <v>0</v>
      </c>
      <c r="S358" s="195">
        <v>0</v>
      </c>
      <c r="T358" s="196">
        <f>S358*H358</f>
        <v>0</v>
      </c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R358" s="197" t="s">
        <v>191</v>
      </c>
      <c r="AT358" s="197" t="s">
        <v>135</v>
      </c>
      <c r="AU358" s="197" t="s">
        <v>82</v>
      </c>
      <c r="AY358" s="17" t="s">
        <v>133</v>
      </c>
      <c r="BE358" s="198">
        <f>IF(N358="základní",J358,0)</f>
        <v>0</v>
      </c>
      <c r="BF358" s="198">
        <f>IF(N358="snížená",J358,0)</f>
        <v>0</v>
      </c>
      <c r="BG358" s="198">
        <f>IF(N358="zákl. přenesená",J358,0)</f>
        <v>0</v>
      </c>
      <c r="BH358" s="198">
        <f>IF(N358="sníž. přenesená",J358,0)</f>
        <v>0</v>
      </c>
      <c r="BI358" s="198">
        <f>IF(N358="nulová",J358,0)</f>
        <v>0</v>
      </c>
      <c r="BJ358" s="17" t="s">
        <v>78</v>
      </c>
      <c r="BK358" s="198">
        <f>ROUND(I358*H358,2)</f>
        <v>0</v>
      </c>
      <c r="BL358" s="17" t="s">
        <v>191</v>
      </c>
      <c r="BM358" s="197" t="s">
        <v>633</v>
      </c>
    </row>
    <row r="359" spans="1:47" s="2" customFormat="1" ht="11.25">
      <c r="A359" s="34"/>
      <c r="B359" s="35"/>
      <c r="C359" s="36"/>
      <c r="D359" s="199" t="s">
        <v>140</v>
      </c>
      <c r="E359" s="36"/>
      <c r="F359" s="200" t="s">
        <v>1321</v>
      </c>
      <c r="G359" s="36"/>
      <c r="H359" s="36"/>
      <c r="I359" s="201"/>
      <c r="J359" s="36"/>
      <c r="K359" s="36"/>
      <c r="L359" s="39"/>
      <c r="M359" s="202"/>
      <c r="N359" s="203"/>
      <c r="O359" s="71"/>
      <c r="P359" s="71"/>
      <c r="Q359" s="71"/>
      <c r="R359" s="71"/>
      <c r="S359" s="71"/>
      <c r="T359" s="72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T359" s="17" t="s">
        <v>140</v>
      </c>
      <c r="AU359" s="17" t="s">
        <v>82</v>
      </c>
    </row>
    <row r="360" spans="2:63" s="12" customFormat="1" ht="22.9" customHeight="1">
      <c r="B360" s="170"/>
      <c r="C360" s="171"/>
      <c r="D360" s="172" t="s">
        <v>72</v>
      </c>
      <c r="E360" s="184" t="s">
        <v>1322</v>
      </c>
      <c r="F360" s="184" t="s">
        <v>1323</v>
      </c>
      <c r="G360" s="171"/>
      <c r="H360" s="171"/>
      <c r="I360" s="174"/>
      <c r="J360" s="185">
        <f>BK360</f>
        <v>0</v>
      </c>
      <c r="K360" s="171"/>
      <c r="L360" s="176"/>
      <c r="M360" s="177"/>
      <c r="N360" s="178"/>
      <c r="O360" s="178"/>
      <c r="P360" s="179">
        <f>SUM(P361:P364)</f>
        <v>0</v>
      </c>
      <c r="Q360" s="178"/>
      <c r="R360" s="179">
        <f>SUM(R361:R364)</f>
        <v>0</v>
      </c>
      <c r="S360" s="178"/>
      <c r="T360" s="180">
        <f>SUM(T361:T364)</f>
        <v>0</v>
      </c>
      <c r="AR360" s="181" t="s">
        <v>82</v>
      </c>
      <c r="AT360" s="182" t="s">
        <v>72</v>
      </c>
      <c r="AU360" s="182" t="s">
        <v>78</v>
      </c>
      <c r="AY360" s="181" t="s">
        <v>133</v>
      </c>
      <c r="BK360" s="183">
        <f>SUM(BK361:BK364)</f>
        <v>0</v>
      </c>
    </row>
    <row r="361" spans="1:65" s="2" customFormat="1" ht="33" customHeight="1">
      <c r="A361" s="34"/>
      <c r="B361" s="35"/>
      <c r="C361" s="186" t="s">
        <v>398</v>
      </c>
      <c r="D361" s="186" t="s">
        <v>135</v>
      </c>
      <c r="E361" s="187" t="s">
        <v>1324</v>
      </c>
      <c r="F361" s="188" t="s">
        <v>1325</v>
      </c>
      <c r="G361" s="189" t="s">
        <v>928</v>
      </c>
      <c r="H361" s="190">
        <v>6</v>
      </c>
      <c r="I361" s="191"/>
      <c r="J361" s="192">
        <f>ROUND(I361*H361,2)</f>
        <v>0</v>
      </c>
      <c r="K361" s="188" t="s">
        <v>139</v>
      </c>
      <c r="L361" s="39"/>
      <c r="M361" s="193" t="s">
        <v>1</v>
      </c>
      <c r="N361" s="194" t="s">
        <v>38</v>
      </c>
      <c r="O361" s="71"/>
      <c r="P361" s="195">
        <f>O361*H361</f>
        <v>0</v>
      </c>
      <c r="Q361" s="195">
        <v>0</v>
      </c>
      <c r="R361" s="195">
        <f>Q361*H361</f>
        <v>0</v>
      </c>
      <c r="S361" s="195">
        <v>0</v>
      </c>
      <c r="T361" s="196">
        <f>S361*H361</f>
        <v>0</v>
      </c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R361" s="197" t="s">
        <v>191</v>
      </c>
      <c r="AT361" s="197" t="s">
        <v>135</v>
      </c>
      <c r="AU361" s="197" t="s">
        <v>82</v>
      </c>
      <c r="AY361" s="17" t="s">
        <v>133</v>
      </c>
      <c r="BE361" s="198">
        <f>IF(N361="základní",J361,0)</f>
        <v>0</v>
      </c>
      <c r="BF361" s="198">
        <f>IF(N361="snížená",J361,0)</f>
        <v>0</v>
      </c>
      <c r="BG361" s="198">
        <f>IF(N361="zákl. přenesená",J361,0)</f>
        <v>0</v>
      </c>
      <c r="BH361" s="198">
        <f>IF(N361="sníž. přenesená",J361,0)</f>
        <v>0</v>
      </c>
      <c r="BI361" s="198">
        <f>IF(N361="nulová",J361,0)</f>
        <v>0</v>
      </c>
      <c r="BJ361" s="17" t="s">
        <v>78</v>
      </c>
      <c r="BK361" s="198">
        <f>ROUND(I361*H361,2)</f>
        <v>0</v>
      </c>
      <c r="BL361" s="17" t="s">
        <v>191</v>
      </c>
      <c r="BM361" s="197" t="s">
        <v>636</v>
      </c>
    </row>
    <row r="362" spans="1:47" s="2" customFormat="1" ht="11.25">
      <c r="A362" s="34"/>
      <c r="B362" s="35"/>
      <c r="C362" s="36"/>
      <c r="D362" s="199" t="s">
        <v>140</v>
      </c>
      <c r="E362" s="36"/>
      <c r="F362" s="200" t="s">
        <v>1326</v>
      </c>
      <c r="G362" s="36"/>
      <c r="H362" s="36"/>
      <c r="I362" s="201"/>
      <c r="J362" s="36"/>
      <c r="K362" s="36"/>
      <c r="L362" s="39"/>
      <c r="M362" s="202"/>
      <c r="N362" s="203"/>
      <c r="O362" s="71"/>
      <c r="P362" s="71"/>
      <c r="Q362" s="71"/>
      <c r="R362" s="71"/>
      <c r="S362" s="71"/>
      <c r="T362" s="72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T362" s="17" t="s">
        <v>140</v>
      </c>
      <c r="AU362" s="17" t="s">
        <v>82</v>
      </c>
    </row>
    <row r="363" spans="1:65" s="2" customFormat="1" ht="37.9" customHeight="1">
      <c r="A363" s="34"/>
      <c r="B363" s="35"/>
      <c r="C363" s="186" t="s">
        <v>638</v>
      </c>
      <c r="D363" s="186" t="s">
        <v>135</v>
      </c>
      <c r="E363" s="187" t="s">
        <v>1327</v>
      </c>
      <c r="F363" s="188" t="s">
        <v>1328</v>
      </c>
      <c r="G363" s="189" t="s">
        <v>516</v>
      </c>
      <c r="H363" s="247"/>
      <c r="I363" s="191"/>
      <c r="J363" s="192">
        <f>ROUND(I363*H363,2)</f>
        <v>0</v>
      </c>
      <c r="K363" s="188" t="s">
        <v>139</v>
      </c>
      <c r="L363" s="39"/>
      <c r="M363" s="193" t="s">
        <v>1</v>
      </c>
      <c r="N363" s="194" t="s">
        <v>38</v>
      </c>
      <c r="O363" s="71"/>
      <c r="P363" s="195">
        <f>O363*H363</f>
        <v>0</v>
      </c>
      <c r="Q363" s="195">
        <v>0</v>
      </c>
      <c r="R363" s="195">
        <f>Q363*H363</f>
        <v>0</v>
      </c>
      <c r="S363" s="195">
        <v>0</v>
      </c>
      <c r="T363" s="196">
        <f>S363*H363</f>
        <v>0</v>
      </c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R363" s="197" t="s">
        <v>191</v>
      </c>
      <c r="AT363" s="197" t="s">
        <v>135</v>
      </c>
      <c r="AU363" s="197" t="s">
        <v>82</v>
      </c>
      <c r="AY363" s="17" t="s">
        <v>133</v>
      </c>
      <c r="BE363" s="198">
        <f>IF(N363="základní",J363,0)</f>
        <v>0</v>
      </c>
      <c r="BF363" s="198">
        <f>IF(N363="snížená",J363,0)</f>
        <v>0</v>
      </c>
      <c r="BG363" s="198">
        <f>IF(N363="zákl. přenesená",J363,0)</f>
        <v>0</v>
      </c>
      <c r="BH363" s="198">
        <f>IF(N363="sníž. přenesená",J363,0)</f>
        <v>0</v>
      </c>
      <c r="BI363" s="198">
        <f>IF(N363="nulová",J363,0)</f>
        <v>0</v>
      </c>
      <c r="BJ363" s="17" t="s">
        <v>78</v>
      </c>
      <c r="BK363" s="198">
        <f>ROUND(I363*H363,2)</f>
        <v>0</v>
      </c>
      <c r="BL363" s="17" t="s">
        <v>191</v>
      </c>
      <c r="BM363" s="197" t="s">
        <v>641</v>
      </c>
    </row>
    <row r="364" spans="1:47" s="2" customFormat="1" ht="11.25">
      <c r="A364" s="34"/>
      <c r="B364" s="35"/>
      <c r="C364" s="36"/>
      <c r="D364" s="199" t="s">
        <v>140</v>
      </c>
      <c r="E364" s="36"/>
      <c r="F364" s="200" t="s">
        <v>1329</v>
      </c>
      <c r="G364" s="36"/>
      <c r="H364" s="36"/>
      <c r="I364" s="201"/>
      <c r="J364" s="36"/>
      <c r="K364" s="36"/>
      <c r="L364" s="39"/>
      <c r="M364" s="202"/>
      <c r="N364" s="203"/>
      <c r="O364" s="71"/>
      <c r="P364" s="71"/>
      <c r="Q364" s="71"/>
      <c r="R364" s="71"/>
      <c r="S364" s="71"/>
      <c r="T364" s="72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T364" s="17" t="s">
        <v>140</v>
      </c>
      <c r="AU364" s="17" t="s">
        <v>82</v>
      </c>
    </row>
    <row r="365" spans="2:63" s="12" customFormat="1" ht="22.9" customHeight="1">
      <c r="B365" s="170"/>
      <c r="C365" s="171"/>
      <c r="D365" s="172" t="s">
        <v>72</v>
      </c>
      <c r="E365" s="184" t="s">
        <v>1330</v>
      </c>
      <c r="F365" s="184" t="s">
        <v>1331</v>
      </c>
      <c r="G365" s="171"/>
      <c r="H365" s="171"/>
      <c r="I365" s="174"/>
      <c r="J365" s="185">
        <f>BK365</f>
        <v>0</v>
      </c>
      <c r="K365" s="171"/>
      <c r="L365" s="176"/>
      <c r="M365" s="177"/>
      <c r="N365" s="178"/>
      <c r="O365" s="178"/>
      <c r="P365" s="179">
        <f>SUM(P366:P368)</f>
        <v>0</v>
      </c>
      <c r="Q365" s="178"/>
      <c r="R365" s="179">
        <f>SUM(R366:R368)</f>
        <v>0</v>
      </c>
      <c r="S365" s="178"/>
      <c r="T365" s="180">
        <f>SUM(T366:T368)</f>
        <v>0</v>
      </c>
      <c r="AR365" s="181" t="s">
        <v>78</v>
      </c>
      <c r="AT365" s="182" t="s">
        <v>72</v>
      </c>
      <c r="AU365" s="182" t="s">
        <v>78</v>
      </c>
      <c r="AY365" s="181" t="s">
        <v>133</v>
      </c>
      <c r="BK365" s="183">
        <f>SUM(BK366:BK368)</f>
        <v>0</v>
      </c>
    </row>
    <row r="366" spans="1:65" s="2" customFormat="1" ht="24.2" customHeight="1">
      <c r="A366" s="34"/>
      <c r="B366" s="35"/>
      <c r="C366" s="186" t="s">
        <v>404</v>
      </c>
      <c r="D366" s="186" t="s">
        <v>135</v>
      </c>
      <c r="E366" s="187" t="s">
        <v>1332</v>
      </c>
      <c r="F366" s="188" t="s">
        <v>1333</v>
      </c>
      <c r="G366" s="189" t="s">
        <v>1334</v>
      </c>
      <c r="H366" s="190">
        <v>16</v>
      </c>
      <c r="I366" s="191"/>
      <c r="J366" s="192">
        <f>ROUND(I366*H366,2)</f>
        <v>0</v>
      </c>
      <c r="K366" s="188" t="s">
        <v>1</v>
      </c>
      <c r="L366" s="39"/>
      <c r="M366" s="193" t="s">
        <v>1</v>
      </c>
      <c r="N366" s="194" t="s">
        <v>38</v>
      </c>
      <c r="O366" s="71"/>
      <c r="P366" s="195">
        <f>O366*H366</f>
        <v>0</v>
      </c>
      <c r="Q366" s="195">
        <v>0</v>
      </c>
      <c r="R366" s="195">
        <f>Q366*H366</f>
        <v>0</v>
      </c>
      <c r="S366" s="195">
        <v>0</v>
      </c>
      <c r="T366" s="196">
        <f>S366*H366</f>
        <v>0</v>
      </c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R366" s="197" t="s">
        <v>88</v>
      </c>
      <c r="AT366" s="197" t="s">
        <v>135</v>
      </c>
      <c r="AU366" s="197" t="s">
        <v>82</v>
      </c>
      <c r="AY366" s="17" t="s">
        <v>133</v>
      </c>
      <c r="BE366" s="198">
        <f>IF(N366="základní",J366,0)</f>
        <v>0</v>
      </c>
      <c r="BF366" s="198">
        <f>IF(N366="snížená",J366,0)</f>
        <v>0</v>
      </c>
      <c r="BG366" s="198">
        <f>IF(N366="zákl. přenesená",J366,0)</f>
        <v>0</v>
      </c>
      <c r="BH366" s="198">
        <f>IF(N366="sníž. přenesená",J366,0)</f>
        <v>0</v>
      </c>
      <c r="BI366" s="198">
        <f>IF(N366="nulová",J366,0)</f>
        <v>0</v>
      </c>
      <c r="BJ366" s="17" t="s">
        <v>78</v>
      </c>
      <c r="BK366" s="198">
        <f>ROUND(I366*H366,2)</f>
        <v>0</v>
      </c>
      <c r="BL366" s="17" t="s">
        <v>88</v>
      </c>
      <c r="BM366" s="197" t="s">
        <v>644</v>
      </c>
    </row>
    <row r="367" spans="1:65" s="2" customFormat="1" ht="37.9" customHeight="1">
      <c r="A367" s="34"/>
      <c r="B367" s="35"/>
      <c r="C367" s="186" t="s">
        <v>646</v>
      </c>
      <c r="D367" s="186" t="s">
        <v>135</v>
      </c>
      <c r="E367" s="187" t="s">
        <v>1335</v>
      </c>
      <c r="F367" s="188" t="s">
        <v>1336</v>
      </c>
      <c r="G367" s="189" t="s">
        <v>1334</v>
      </c>
      <c r="H367" s="190">
        <v>4</v>
      </c>
      <c r="I367" s="191"/>
      <c r="J367" s="192">
        <f>ROUND(I367*H367,2)</f>
        <v>0</v>
      </c>
      <c r="K367" s="188" t="s">
        <v>1</v>
      </c>
      <c r="L367" s="39"/>
      <c r="M367" s="193" t="s">
        <v>1</v>
      </c>
      <c r="N367" s="194" t="s">
        <v>38</v>
      </c>
      <c r="O367" s="71"/>
      <c r="P367" s="195">
        <f>O367*H367</f>
        <v>0</v>
      </c>
      <c r="Q367" s="195">
        <v>0</v>
      </c>
      <c r="R367" s="195">
        <f>Q367*H367</f>
        <v>0</v>
      </c>
      <c r="S367" s="195">
        <v>0</v>
      </c>
      <c r="T367" s="196">
        <f>S367*H367</f>
        <v>0</v>
      </c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R367" s="197" t="s">
        <v>88</v>
      </c>
      <c r="AT367" s="197" t="s">
        <v>135</v>
      </c>
      <c r="AU367" s="197" t="s">
        <v>82</v>
      </c>
      <c r="AY367" s="17" t="s">
        <v>133</v>
      </c>
      <c r="BE367" s="198">
        <f>IF(N367="základní",J367,0)</f>
        <v>0</v>
      </c>
      <c r="BF367" s="198">
        <f>IF(N367="snížená",J367,0)</f>
        <v>0</v>
      </c>
      <c r="BG367" s="198">
        <f>IF(N367="zákl. přenesená",J367,0)</f>
        <v>0</v>
      </c>
      <c r="BH367" s="198">
        <f>IF(N367="sníž. přenesená",J367,0)</f>
        <v>0</v>
      </c>
      <c r="BI367" s="198">
        <f>IF(N367="nulová",J367,0)</f>
        <v>0</v>
      </c>
      <c r="BJ367" s="17" t="s">
        <v>78</v>
      </c>
      <c r="BK367" s="198">
        <f>ROUND(I367*H367,2)</f>
        <v>0</v>
      </c>
      <c r="BL367" s="17" t="s">
        <v>88</v>
      </c>
      <c r="BM367" s="197" t="s">
        <v>649</v>
      </c>
    </row>
    <row r="368" spans="1:65" s="2" customFormat="1" ht="24.2" customHeight="1">
      <c r="A368" s="34"/>
      <c r="B368" s="35"/>
      <c r="C368" s="186" t="s">
        <v>415</v>
      </c>
      <c r="D368" s="186" t="s">
        <v>135</v>
      </c>
      <c r="E368" s="187" t="s">
        <v>1337</v>
      </c>
      <c r="F368" s="188" t="s">
        <v>1338</v>
      </c>
      <c r="G368" s="189" t="s">
        <v>928</v>
      </c>
      <c r="H368" s="190">
        <v>1</v>
      </c>
      <c r="I368" s="191"/>
      <c r="J368" s="192">
        <f>ROUND(I368*H368,2)</f>
        <v>0</v>
      </c>
      <c r="K368" s="188" t="s">
        <v>1</v>
      </c>
      <c r="L368" s="39"/>
      <c r="M368" s="252" t="s">
        <v>1</v>
      </c>
      <c r="N368" s="253" t="s">
        <v>38</v>
      </c>
      <c r="O368" s="250"/>
      <c r="P368" s="254">
        <f>O368*H368</f>
        <v>0</v>
      </c>
      <c r="Q368" s="254">
        <v>0</v>
      </c>
      <c r="R368" s="254">
        <f>Q368*H368</f>
        <v>0</v>
      </c>
      <c r="S368" s="254">
        <v>0</v>
      </c>
      <c r="T368" s="255">
        <f>S368*H368</f>
        <v>0</v>
      </c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R368" s="197" t="s">
        <v>88</v>
      </c>
      <c r="AT368" s="197" t="s">
        <v>135</v>
      </c>
      <c r="AU368" s="197" t="s">
        <v>82</v>
      </c>
      <c r="AY368" s="17" t="s">
        <v>133</v>
      </c>
      <c r="BE368" s="198">
        <f>IF(N368="základní",J368,0)</f>
        <v>0</v>
      </c>
      <c r="BF368" s="198">
        <f>IF(N368="snížená",J368,0)</f>
        <v>0</v>
      </c>
      <c r="BG368" s="198">
        <f>IF(N368="zákl. přenesená",J368,0)</f>
        <v>0</v>
      </c>
      <c r="BH368" s="198">
        <f>IF(N368="sníž. přenesená",J368,0)</f>
        <v>0</v>
      </c>
      <c r="BI368" s="198">
        <f>IF(N368="nulová",J368,0)</f>
        <v>0</v>
      </c>
      <c r="BJ368" s="17" t="s">
        <v>78</v>
      </c>
      <c r="BK368" s="198">
        <f>ROUND(I368*H368,2)</f>
        <v>0</v>
      </c>
      <c r="BL368" s="17" t="s">
        <v>88</v>
      </c>
      <c r="BM368" s="197" t="s">
        <v>652</v>
      </c>
    </row>
    <row r="369" spans="1:31" s="2" customFormat="1" ht="6.95" customHeight="1">
      <c r="A369" s="34"/>
      <c r="B369" s="54"/>
      <c r="C369" s="55"/>
      <c r="D369" s="55"/>
      <c r="E369" s="55"/>
      <c r="F369" s="55"/>
      <c r="G369" s="55"/>
      <c r="H369" s="55"/>
      <c r="I369" s="55"/>
      <c r="J369" s="55"/>
      <c r="K369" s="55"/>
      <c r="L369" s="39"/>
      <c r="M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</row>
  </sheetData>
  <sheetProtection algorithmName="SHA-512" hashValue="5ikuzkDI/AQ94oYMOKimw9Mt1HGjgIknc3Vg3XBOOWfzmfwHpiFo83KJeY2KOcd8fEd/HqMF9XXmhatoy3w4yw==" saltValue="EDczrtIBaLFq/QZXZ9yszvstzZeorA7BROOdCQJFLXZNNT469Gtc0kMUCej4T/wtZrmwByLMc40scQ76CAiq2Q==" spinCount="100000" sheet="1" objects="1" scenarios="1" formatColumns="0" formatRows="0" autoFilter="0"/>
  <autoFilter ref="C129:K368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hyperlinks>
    <hyperlink ref="F134" r:id="rId1" display="https://podminky.urs.cz/item/CS_URS_2023_01/132212131"/>
    <hyperlink ref="F138" r:id="rId2" display="https://podminky.urs.cz/item/CS_URS_2023_01/162211311"/>
    <hyperlink ref="F140" r:id="rId3" display="https://podminky.urs.cz/item/CS_URS_2023_01/162211319"/>
    <hyperlink ref="F144" r:id="rId4" display="https://podminky.urs.cz/item/CS_URS_2023_01/162751117"/>
    <hyperlink ref="F146" r:id="rId5" display="https://podminky.urs.cz/item/CS_URS_2023_01/167151101"/>
    <hyperlink ref="F148" r:id="rId6" display="https://podminky.urs.cz/item/CS_URS_2023_01/171201231"/>
    <hyperlink ref="F152" r:id="rId7" display="https://podminky.urs.cz/item/CS_URS_2023_01/171251201"/>
    <hyperlink ref="F154" r:id="rId8" display="https://podminky.urs.cz/item/CS_URS_2023_01/174151101"/>
    <hyperlink ref="F160" r:id="rId9" display="https://podminky.urs.cz/item/CS_URS_2023_01/310321111"/>
    <hyperlink ref="F165" r:id="rId10" display="https://podminky.urs.cz/item/CS_URS_2023_01/612135101"/>
    <hyperlink ref="F170" r:id="rId11" display="https://podminky.urs.cz/item/CS_URS_2023_01/612315101"/>
    <hyperlink ref="F172" r:id="rId12" display="https://podminky.urs.cz/item/CS_URS_2023_01/631312141"/>
    <hyperlink ref="F177" r:id="rId13" display="https://podminky.urs.cz/item/CS_URS_2023_01/632452441"/>
    <hyperlink ref="F183" r:id="rId14" display="https://podminky.urs.cz/item/CS_URS_2023_01/971042351"/>
    <hyperlink ref="F185" r:id="rId15" display="https://podminky.urs.cz/item/CS_URS_2023_01/974031133"/>
    <hyperlink ref="F189" r:id="rId16" display="https://podminky.urs.cz/item/CS_URS_2023_01/974031143"/>
    <hyperlink ref="F193" r:id="rId17" display="https://podminky.urs.cz/item/CS_URS_2023_01/974042554"/>
    <hyperlink ref="F198" r:id="rId18" display="https://podminky.urs.cz/item/CS_URS_2023_01/974042577"/>
    <hyperlink ref="F202" r:id="rId19" display="https://podminky.urs.cz/item/CS_URS_2023_01/974042579"/>
    <hyperlink ref="F204" r:id="rId20" display="https://podminky.urs.cz/item/CS_URS_2023_01/977311114"/>
    <hyperlink ref="F210" r:id="rId21" display="https://podminky.urs.cz/item/CS_URS_2023_01/997002611"/>
    <hyperlink ref="F212" r:id="rId22" display="https://podminky.urs.cz/item/CS_URS_2023_01/997013211"/>
    <hyperlink ref="F214" r:id="rId23" display="https://podminky.urs.cz/item/CS_URS_2023_01/997013501"/>
    <hyperlink ref="F216" r:id="rId24" display="https://podminky.urs.cz/item/CS_URS_2023_01/997013509"/>
    <hyperlink ref="F220" r:id="rId25" display="https://podminky.urs.cz/item/CS_URS_2023_01/997013631.1"/>
    <hyperlink ref="F223" r:id="rId26" display="https://podminky.urs.cz/item/CS_URS_2023_01/998018001"/>
    <hyperlink ref="F231" r:id="rId27" display="https://podminky.urs.cz/item/CS_URS_2023_01/998711201"/>
    <hyperlink ref="F234" r:id="rId28" display="https://podminky.urs.cz/item/CS_URS_2023_01/721170976"/>
    <hyperlink ref="F236" r:id="rId29" display="https://podminky.urs.cz/item/CS_URS_2023_01/721171917"/>
    <hyperlink ref="F244" r:id="rId30" display="https://podminky.urs.cz/item/CS_URS_2023_01/721173403"/>
    <hyperlink ref="F248" r:id="rId31" display="https://podminky.urs.cz/item/CS_URS_2023_01/721174042"/>
    <hyperlink ref="F253" r:id="rId32" display="https://podminky.urs.cz/item/CS_URS_2023_01/721174043"/>
    <hyperlink ref="F258" r:id="rId33" display="https://podminky.urs.cz/item/CS_URS_2023_01/721174044"/>
    <hyperlink ref="F262" r:id="rId34" display="https://podminky.urs.cz/item/CS_URS_2023_01/721174045"/>
    <hyperlink ref="F264" r:id="rId35" display="https://podminky.urs.cz/item/CS_URS_2023_01/721194104"/>
    <hyperlink ref="F266" r:id="rId36" display="https://podminky.urs.cz/item/CS_URS_2023_01/721194105"/>
    <hyperlink ref="F268" r:id="rId37" display="https://podminky.urs.cz/item/CS_URS_2023_01/721194109"/>
    <hyperlink ref="F270" r:id="rId38" display="https://podminky.urs.cz/item/CS_URS_2023_01/721226513"/>
    <hyperlink ref="F272" r:id="rId39" display="https://podminky.urs.cz/item/CS_URS_2023_01/721290111"/>
    <hyperlink ref="F276" r:id="rId40" display="https://podminky.urs.cz/item/CS_URS_2023_01/721910922"/>
    <hyperlink ref="F278" r:id="rId41" display="https://podminky.urs.cz/item/CS_URS_2023_01/998721202"/>
    <hyperlink ref="F281" r:id="rId42" display="https://podminky.urs.cz/item/CS_URS_2023_01/722131913"/>
    <hyperlink ref="F283" r:id="rId43" display="https://podminky.urs.cz/item/CS_URS_2023_01/722174002"/>
    <hyperlink ref="F287" r:id="rId44" display="https://podminky.urs.cz/item/CS_URS_2023_01/722174003"/>
    <hyperlink ref="F291" r:id="rId45" display="https://podminky.urs.cz/item/CS_URS_2023_01/722181211"/>
    <hyperlink ref="F293" r:id="rId46" display="https://podminky.urs.cz/item/CS_URS_2023_01/722181212"/>
    <hyperlink ref="F295" r:id="rId47" display="https://podminky.urs.cz/item/CS_URS_2023_01/722190401"/>
    <hyperlink ref="F297" r:id="rId48" display="https://podminky.urs.cz/item/CS_URS_2023_01/722190901"/>
    <hyperlink ref="F299" r:id="rId49" display="https://podminky.urs.cz/item/CS_URS_2023_01/722220111"/>
    <hyperlink ref="F301" r:id="rId50" display="https://podminky.urs.cz/item/CS_URS_2023_01/722220121"/>
    <hyperlink ref="F303" r:id="rId51" display="https://podminky.urs.cz/item/CS_URS_2023_01/722232045"/>
    <hyperlink ref="F305" r:id="rId52" display="https://podminky.urs.cz/item/CS_URS_2023_01/722290226"/>
    <hyperlink ref="F309" r:id="rId53" display="https://podminky.urs.cz/item/CS_URS_2023_01/998722202"/>
    <hyperlink ref="F312" r:id="rId54" display="https://podminky.urs.cz/item/CS_URS_2023_01/725119125"/>
    <hyperlink ref="F318" r:id="rId55" display="https://podminky.urs.cz/item/CS_URS_2023_01/725119131"/>
    <hyperlink ref="F322" r:id="rId56" display="https://podminky.urs.cz/item/CS_URS_2023_01/725219102"/>
    <hyperlink ref="F326" r:id="rId57" display="https://podminky.urs.cz/item/CS_URS_2023_01/725241141"/>
    <hyperlink ref="F328" r:id="rId58" display="https://podminky.urs.cz/item/CS_URS_2023_01/725244812"/>
    <hyperlink ref="F330" r:id="rId59" display="https://podminky.urs.cz/item/CS_URS_2023_01/725319111"/>
    <hyperlink ref="F335" r:id="rId60" display="https://podminky.urs.cz/item/CS_URS_2023_01/725531102"/>
    <hyperlink ref="F337" r:id="rId61" display="https://podminky.urs.cz/item/CS_URS_2023_01/725829121"/>
    <hyperlink ref="F340" r:id="rId62" display="https://podminky.urs.cz/item/CS_URS_2023_01/725829131"/>
    <hyperlink ref="F343" r:id="rId63" display="https://podminky.urs.cz/item/CS_URS_2023_01/725841322"/>
    <hyperlink ref="F346" r:id="rId64" display="https://podminky.urs.cz/item/CS_URS_2023_01/734295012"/>
    <hyperlink ref="F348" r:id="rId65" display="https://podminky.urs.cz/item/CS_URS_2023_01/725813111"/>
    <hyperlink ref="F353" r:id="rId66" display="https://podminky.urs.cz/item/CS_URS_2023_01/725829101"/>
    <hyperlink ref="F355" r:id="rId67" display="https://podminky.urs.cz/item/CS_URS_2023_01/725861102"/>
    <hyperlink ref="F357" r:id="rId68" display="https://podminky.urs.cz/item/CS_URS_2023_01/725862123"/>
    <hyperlink ref="F359" r:id="rId69" display="https://podminky.urs.cz/item/CS_URS_2023_01/998725202"/>
    <hyperlink ref="F362" r:id="rId70" display="https://podminky.urs.cz/item/CS_URS_2023_01/726111031"/>
    <hyperlink ref="F364" r:id="rId71" display="https://podminky.urs.cz/item/CS_URS_2023_01/9987262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AT2" s="17" t="s">
        <v>87</v>
      </c>
    </row>
    <row r="3" spans="2:46" s="1" customFormat="1" ht="6.95" customHeight="1" hidden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82</v>
      </c>
    </row>
    <row r="4" spans="2:46" s="1" customFormat="1" ht="24.95" customHeight="1" hidden="1">
      <c r="B4" s="20"/>
      <c r="D4" s="110" t="s">
        <v>91</v>
      </c>
      <c r="L4" s="20"/>
      <c r="M4" s="11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12" t="s">
        <v>16</v>
      </c>
      <c r="L6" s="20"/>
    </row>
    <row r="7" spans="2:12" s="1" customFormat="1" ht="16.5" customHeight="1" hidden="1">
      <c r="B7" s="20"/>
      <c r="E7" s="298" t="str">
        <f>'Rekapitulace stavby'!K6</f>
        <v>Navýšení kapacity MŚ 17.listopadu v Kopřivnici (3)</v>
      </c>
      <c r="F7" s="299"/>
      <c r="G7" s="299"/>
      <c r="H7" s="299"/>
      <c r="L7" s="20"/>
    </row>
    <row r="8" spans="1:31" s="2" customFormat="1" ht="12" customHeight="1" hidden="1">
      <c r="A8" s="34"/>
      <c r="B8" s="39"/>
      <c r="C8" s="34"/>
      <c r="D8" s="112" t="s">
        <v>92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 hidden="1">
      <c r="A9" s="34"/>
      <c r="B9" s="39"/>
      <c r="C9" s="34"/>
      <c r="D9" s="34"/>
      <c r="E9" s="300" t="s">
        <v>1339</v>
      </c>
      <c r="F9" s="301"/>
      <c r="G9" s="301"/>
      <c r="H9" s="301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 hidden="1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 hidden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 hidden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7. 3. 2023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 hidden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 hidden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 hidden="1">
      <c r="A15" s="34"/>
      <c r="B15" s="39"/>
      <c r="C15" s="34"/>
      <c r="D15" s="34"/>
      <c r="E15" s="113" t="str">
        <f>IF('Rekapitulace stavby'!E11="","",'Rekapitulace stavby'!E11)</f>
        <v xml:space="preserve"> </v>
      </c>
      <c r="F15" s="34"/>
      <c r="G15" s="34"/>
      <c r="H15" s="34"/>
      <c r="I15" s="112" t="s">
        <v>26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 hidden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 hidden="1">
      <c r="A17" s="34"/>
      <c r="B17" s="39"/>
      <c r="C17" s="34"/>
      <c r="D17" s="112" t="s">
        <v>27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 hidden="1">
      <c r="A18" s="34"/>
      <c r="B18" s="39"/>
      <c r="C18" s="34"/>
      <c r="D18" s="34"/>
      <c r="E18" s="302" t="str">
        <f>'Rekapitulace stavby'!E14</f>
        <v>Vyplň údaj</v>
      </c>
      <c r="F18" s="303"/>
      <c r="G18" s="303"/>
      <c r="H18" s="303"/>
      <c r="I18" s="112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 hidden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 hidden="1">
      <c r="A20" s="34"/>
      <c r="B20" s="39"/>
      <c r="C20" s="34"/>
      <c r="D20" s="112" t="s">
        <v>29</v>
      </c>
      <c r="E20" s="34"/>
      <c r="F20" s="34"/>
      <c r="G20" s="34"/>
      <c r="H20" s="34"/>
      <c r="I20" s="112" t="s">
        <v>25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 hidden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26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 hidden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 hidden="1">
      <c r="A23" s="34"/>
      <c r="B23" s="39"/>
      <c r="C23" s="34"/>
      <c r="D23" s="112" t="s">
        <v>31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 hidden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26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 hidden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 hidden="1">
      <c r="A26" s="34"/>
      <c r="B26" s="39"/>
      <c r="C26" s="34"/>
      <c r="D26" s="112" t="s">
        <v>32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 hidden="1">
      <c r="A27" s="115"/>
      <c r="B27" s="116"/>
      <c r="C27" s="115"/>
      <c r="D27" s="115"/>
      <c r="E27" s="304" t="s">
        <v>1</v>
      </c>
      <c r="F27" s="304"/>
      <c r="G27" s="304"/>
      <c r="H27" s="304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 hidden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 hidden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 hidden="1">
      <c r="A30" s="34"/>
      <c r="B30" s="39"/>
      <c r="C30" s="34"/>
      <c r="D30" s="119" t="s">
        <v>33</v>
      </c>
      <c r="E30" s="34"/>
      <c r="F30" s="34"/>
      <c r="G30" s="34"/>
      <c r="H30" s="34"/>
      <c r="I30" s="34"/>
      <c r="J30" s="120">
        <f>ROUND(J120,2)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 hidden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 hidden="1">
      <c r="A32" s="34"/>
      <c r="B32" s="39"/>
      <c r="C32" s="34"/>
      <c r="D32" s="34"/>
      <c r="E32" s="34"/>
      <c r="F32" s="121" t="s">
        <v>35</v>
      </c>
      <c r="G32" s="34"/>
      <c r="H32" s="34"/>
      <c r="I32" s="121" t="s">
        <v>34</v>
      </c>
      <c r="J32" s="121" t="s">
        <v>36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122" t="s">
        <v>37</v>
      </c>
      <c r="E33" s="112" t="s">
        <v>38</v>
      </c>
      <c r="F33" s="123">
        <f>ROUND((SUM(BE120:BE187)),2)</f>
        <v>0</v>
      </c>
      <c r="G33" s="34"/>
      <c r="H33" s="34"/>
      <c r="I33" s="124">
        <v>0.21</v>
      </c>
      <c r="J33" s="123">
        <f>ROUND(((SUM(BE120:BE187))*I33),2)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12" t="s">
        <v>39</v>
      </c>
      <c r="F34" s="123">
        <f>ROUND((SUM(BF120:BF187)),2)</f>
        <v>0</v>
      </c>
      <c r="G34" s="34"/>
      <c r="H34" s="34"/>
      <c r="I34" s="124">
        <v>0.15</v>
      </c>
      <c r="J34" s="123">
        <f>ROUND(((SUM(BF120:BF187))*I34),2)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40</v>
      </c>
      <c r="F35" s="123">
        <f>ROUND((SUM(BG120:BG187)),2)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41</v>
      </c>
      <c r="F36" s="123">
        <f>ROUND((SUM(BH120:BH187)),2)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42</v>
      </c>
      <c r="F37" s="123">
        <f>ROUND((SUM(BI120:BI187)),2)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 hidden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 hidden="1">
      <c r="A39" s="34"/>
      <c r="B39" s="39"/>
      <c r="C39" s="125"/>
      <c r="D39" s="126" t="s">
        <v>43</v>
      </c>
      <c r="E39" s="127"/>
      <c r="F39" s="127"/>
      <c r="G39" s="128" t="s">
        <v>44</v>
      </c>
      <c r="H39" s="129" t="s">
        <v>45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 hidden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 hidden="1">
      <c r="B41" s="20"/>
      <c r="L41" s="20"/>
    </row>
    <row r="42" spans="2:12" s="1" customFormat="1" ht="14.45" customHeight="1" hidden="1">
      <c r="B42" s="20"/>
      <c r="L42" s="20"/>
    </row>
    <row r="43" spans="2:12" s="1" customFormat="1" ht="14.45" customHeight="1" hidden="1">
      <c r="B43" s="20"/>
      <c r="L43" s="20"/>
    </row>
    <row r="44" spans="2:12" s="1" customFormat="1" ht="14.45" customHeight="1" hidden="1">
      <c r="B44" s="20"/>
      <c r="L44" s="20"/>
    </row>
    <row r="45" spans="2:12" s="1" customFormat="1" ht="14.45" customHeight="1" hidden="1">
      <c r="B45" s="20"/>
      <c r="L45" s="20"/>
    </row>
    <row r="46" spans="2:12" s="1" customFormat="1" ht="14.45" customHeight="1" hidden="1">
      <c r="B46" s="20"/>
      <c r="L46" s="20"/>
    </row>
    <row r="47" spans="2:12" s="1" customFormat="1" ht="14.45" customHeight="1" hidden="1">
      <c r="B47" s="20"/>
      <c r="L47" s="20"/>
    </row>
    <row r="48" spans="2:12" s="1" customFormat="1" ht="14.45" customHeight="1" hidden="1">
      <c r="B48" s="20"/>
      <c r="L48" s="20"/>
    </row>
    <row r="49" spans="2:12" s="1" customFormat="1" ht="14.45" customHeight="1" hidden="1">
      <c r="B49" s="20"/>
      <c r="L49" s="20"/>
    </row>
    <row r="50" spans="2:12" s="2" customFormat="1" ht="14.45" customHeight="1" hidden="1">
      <c r="B50" s="51"/>
      <c r="D50" s="132" t="s">
        <v>46</v>
      </c>
      <c r="E50" s="133"/>
      <c r="F50" s="133"/>
      <c r="G50" s="132" t="s">
        <v>47</v>
      </c>
      <c r="H50" s="133"/>
      <c r="I50" s="133"/>
      <c r="J50" s="133"/>
      <c r="K50" s="133"/>
      <c r="L50" s="51"/>
    </row>
    <row r="51" spans="2:12" ht="11.25" hidden="1">
      <c r="B51" s="20"/>
      <c r="L51" s="20"/>
    </row>
    <row r="52" spans="2:12" ht="11.25" hidden="1">
      <c r="B52" s="20"/>
      <c r="L52" s="20"/>
    </row>
    <row r="53" spans="2:12" ht="11.25" hidden="1">
      <c r="B53" s="20"/>
      <c r="L53" s="20"/>
    </row>
    <row r="54" spans="2:12" ht="11.25" hidden="1">
      <c r="B54" s="20"/>
      <c r="L54" s="20"/>
    </row>
    <row r="55" spans="2:12" ht="11.25" hidden="1">
      <c r="B55" s="20"/>
      <c r="L55" s="20"/>
    </row>
    <row r="56" spans="2:12" ht="11.25" hidden="1">
      <c r="B56" s="20"/>
      <c r="L56" s="20"/>
    </row>
    <row r="57" spans="2:12" ht="11.25" hidden="1">
      <c r="B57" s="20"/>
      <c r="L57" s="20"/>
    </row>
    <row r="58" spans="2:12" ht="11.25" hidden="1">
      <c r="B58" s="20"/>
      <c r="L58" s="20"/>
    </row>
    <row r="59" spans="2:12" ht="11.25" hidden="1">
      <c r="B59" s="20"/>
      <c r="L59" s="20"/>
    </row>
    <row r="60" spans="2:12" ht="11.25" hidden="1">
      <c r="B60" s="20"/>
      <c r="L60" s="20"/>
    </row>
    <row r="61" spans="1:31" s="2" customFormat="1" ht="12.75" hidden="1">
      <c r="A61" s="34"/>
      <c r="B61" s="39"/>
      <c r="C61" s="34"/>
      <c r="D61" s="134" t="s">
        <v>48</v>
      </c>
      <c r="E61" s="135"/>
      <c r="F61" s="136" t="s">
        <v>49</v>
      </c>
      <c r="G61" s="134" t="s">
        <v>48</v>
      </c>
      <c r="H61" s="135"/>
      <c r="I61" s="135"/>
      <c r="J61" s="137" t="s">
        <v>49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 hidden="1">
      <c r="B62" s="20"/>
      <c r="L62" s="20"/>
    </row>
    <row r="63" spans="2:12" ht="11.25" hidden="1">
      <c r="B63" s="20"/>
      <c r="L63" s="20"/>
    </row>
    <row r="64" spans="2:12" ht="11.25" hidden="1">
      <c r="B64" s="20"/>
      <c r="L64" s="20"/>
    </row>
    <row r="65" spans="1:31" s="2" customFormat="1" ht="12.75" hidden="1">
      <c r="A65" s="34"/>
      <c r="B65" s="39"/>
      <c r="C65" s="34"/>
      <c r="D65" s="132" t="s">
        <v>50</v>
      </c>
      <c r="E65" s="138"/>
      <c r="F65" s="138"/>
      <c r="G65" s="132" t="s">
        <v>51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 hidden="1">
      <c r="B66" s="20"/>
      <c r="L66" s="20"/>
    </row>
    <row r="67" spans="2:12" ht="11.25" hidden="1">
      <c r="B67" s="20"/>
      <c r="L67" s="20"/>
    </row>
    <row r="68" spans="2:12" ht="11.25" hidden="1">
      <c r="B68" s="20"/>
      <c r="L68" s="20"/>
    </row>
    <row r="69" spans="2:12" ht="11.25" hidden="1">
      <c r="B69" s="20"/>
      <c r="L69" s="20"/>
    </row>
    <row r="70" spans="2:12" ht="11.25" hidden="1">
      <c r="B70" s="20"/>
      <c r="L70" s="20"/>
    </row>
    <row r="71" spans="2:12" ht="11.25" hidden="1">
      <c r="B71" s="20"/>
      <c r="L71" s="20"/>
    </row>
    <row r="72" spans="2:12" ht="11.25" hidden="1">
      <c r="B72" s="20"/>
      <c r="L72" s="20"/>
    </row>
    <row r="73" spans="2:12" ht="11.25" hidden="1">
      <c r="B73" s="20"/>
      <c r="L73" s="20"/>
    </row>
    <row r="74" spans="2:12" ht="11.25" hidden="1">
      <c r="B74" s="20"/>
      <c r="L74" s="20"/>
    </row>
    <row r="75" spans="2:12" ht="11.25" hidden="1">
      <c r="B75" s="20"/>
      <c r="L75" s="20"/>
    </row>
    <row r="76" spans="1:31" s="2" customFormat="1" ht="12.75" hidden="1">
      <c r="A76" s="34"/>
      <c r="B76" s="39"/>
      <c r="C76" s="34"/>
      <c r="D76" s="134" t="s">
        <v>48</v>
      </c>
      <c r="E76" s="135"/>
      <c r="F76" s="136" t="s">
        <v>49</v>
      </c>
      <c r="G76" s="134" t="s">
        <v>48</v>
      </c>
      <c r="H76" s="135"/>
      <c r="I76" s="135"/>
      <c r="J76" s="137" t="s">
        <v>49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 hidden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ht="11.25" hidden="1"/>
    <row r="79" ht="11.25" hidden="1"/>
    <row r="80" ht="11.25" hidden="1"/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94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5" t="str">
        <f>E7</f>
        <v>Navýšení kapacity MŚ 17.listopadu v Kopřivnici (3)</v>
      </c>
      <c r="F85" s="306"/>
      <c r="G85" s="306"/>
      <c r="H85" s="306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92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57" t="str">
        <f>E9</f>
        <v>3 - Elektroinstalace</v>
      </c>
      <c r="F87" s="307"/>
      <c r="G87" s="307"/>
      <c r="H87" s="307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7. 3. 2023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95</v>
      </c>
      <c r="D94" s="144"/>
      <c r="E94" s="144"/>
      <c r="F94" s="144"/>
      <c r="G94" s="144"/>
      <c r="H94" s="144"/>
      <c r="I94" s="144"/>
      <c r="J94" s="145" t="s">
        <v>96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97</v>
      </c>
      <c r="D96" s="36"/>
      <c r="E96" s="36"/>
      <c r="F96" s="36"/>
      <c r="G96" s="36"/>
      <c r="H96" s="36"/>
      <c r="I96" s="36"/>
      <c r="J96" s="84">
        <f>J120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98</v>
      </c>
    </row>
    <row r="97" spans="2:12" s="9" customFormat="1" ht="24.95" customHeight="1">
      <c r="B97" s="147"/>
      <c r="C97" s="148"/>
      <c r="D97" s="149" t="s">
        <v>1340</v>
      </c>
      <c r="E97" s="150"/>
      <c r="F97" s="150"/>
      <c r="G97" s="150"/>
      <c r="H97" s="150"/>
      <c r="I97" s="150"/>
      <c r="J97" s="151">
        <f>J121</f>
        <v>0</v>
      </c>
      <c r="K97" s="148"/>
      <c r="L97" s="152"/>
    </row>
    <row r="98" spans="2:12" s="10" customFormat="1" ht="19.9" customHeight="1">
      <c r="B98" s="153"/>
      <c r="C98" s="154"/>
      <c r="D98" s="155" t="s">
        <v>1341</v>
      </c>
      <c r="E98" s="156"/>
      <c r="F98" s="156"/>
      <c r="G98" s="156"/>
      <c r="H98" s="156"/>
      <c r="I98" s="156"/>
      <c r="J98" s="157">
        <f>J122</f>
        <v>0</v>
      </c>
      <c r="K98" s="154"/>
      <c r="L98" s="158"/>
    </row>
    <row r="99" spans="2:12" s="10" customFormat="1" ht="19.9" customHeight="1">
      <c r="B99" s="153"/>
      <c r="C99" s="154"/>
      <c r="D99" s="155" t="s">
        <v>1342</v>
      </c>
      <c r="E99" s="156"/>
      <c r="F99" s="156"/>
      <c r="G99" s="156"/>
      <c r="H99" s="156"/>
      <c r="I99" s="156"/>
      <c r="J99" s="157">
        <f>J177</f>
        <v>0</v>
      </c>
      <c r="K99" s="154"/>
      <c r="L99" s="158"/>
    </row>
    <row r="100" spans="2:12" s="10" customFormat="1" ht="19.9" customHeight="1">
      <c r="B100" s="153"/>
      <c r="C100" s="154"/>
      <c r="D100" s="155" t="s">
        <v>1343</v>
      </c>
      <c r="E100" s="156"/>
      <c r="F100" s="156"/>
      <c r="G100" s="156"/>
      <c r="H100" s="156"/>
      <c r="I100" s="156"/>
      <c r="J100" s="157">
        <f>J186</f>
        <v>0</v>
      </c>
      <c r="K100" s="154"/>
      <c r="L100" s="158"/>
    </row>
    <row r="101" spans="1:31" s="2" customFormat="1" ht="21.75" customHeight="1">
      <c r="A101" s="34"/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31" s="2" customFormat="1" ht="6.95" customHeight="1">
      <c r="A102" s="34"/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6" spans="1:31" s="2" customFormat="1" ht="6.95" customHeight="1">
      <c r="A106" s="34"/>
      <c r="B106" s="56"/>
      <c r="C106" s="57"/>
      <c r="D106" s="57"/>
      <c r="E106" s="57"/>
      <c r="F106" s="57"/>
      <c r="G106" s="57"/>
      <c r="H106" s="57"/>
      <c r="I106" s="57"/>
      <c r="J106" s="57"/>
      <c r="K106" s="57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24.95" customHeight="1">
      <c r="A107" s="34"/>
      <c r="B107" s="35"/>
      <c r="C107" s="23" t="s">
        <v>118</v>
      </c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5" customHeight="1">
      <c r="A108" s="34"/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9" t="s">
        <v>16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6.5" customHeight="1">
      <c r="A110" s="34"/>
      <c r="B110" s="35"/>
      <c r="C110" s="36"/>
      <c r="D110" s="36"/>
      <c r="E110" s="305" t="str">
        <f>E7</f>
        <v>Navýšení kapacity MŚ 17.listopadu v Kopřivnici (3)</v>
      </c>
      <c r="F110" s="306"/>
      <c r="G110" s="306"/>
      <c r="H110" s="30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92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6.5" customHeight="1">
      <c r="A112" s="34"/>
      <c r="B112" s="35"/>
      <c r="C112" s="36"/>
      <c r="D112" s="36"/>
      <c r="E112" s="257" t="str">
        <f>E9</f>
        <v>3 - Elektroinstalace</v>
      </c>
      <c r="F112" s="307"/>
      <c r="G112" s="307"/>
      <c r="H112" s="307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20</v>
      </c>
      <c r="D114" s="36"/>
      <c r="E114" s="36"/>
      <c r="F114" s="27" t="str">
        <f>F12</f>
        <v xml:space="preserve"> </v>
      </c>
      <c r="G114" s="36"/>
      <c r="H114" s="36"/>
      <c r="I114" s="29" t="s">
        <v>22</v>
      </c>
      <c r="J114" s="66" t="str">
        <f>IF(J12="","",J12)</f>
        <v>7. 3. 2023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5.2" customHeight="1">
      <c r="A116" s="34"/>
      <c r="B116" s="35"/>
      <c r="C116" s="29" t="s">
        <v>24</v>
      </c>
      <c r="D116" s="36"/>
      <c r="E116" s="36"/>
      <c r="F116" s="27" t="str">
        <f>E15</f>
        <v xml:space="preserve"> </v>
      </c>
      <c r="G116" s="36"/>
      <c r="H116" s="36"/>
      <c r="I116" s="29" t="s">
        <v>29</v>
      </c>
      <c r="J116" s="32" t="str">
        <f>E21</f>
        <v xml:space="preserve"> 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5.2" customHeight="1">
      <c r="A117" s="34"/>
      <c r="B117" s="35"/>
      <c r="C117" s="29" t="s">
        <v>27</v>
      </c>
      <c r="D117" s="36"/>
      <c r="E117" s="36"/>
      <c r="F117" s="27" t="str">
        <f>IF(E18="","",E18)</f>
        <v>Vyplň údaj</v>
      </c>
      <c r="G117" s="36"/>
      <c r="H117" s="36"/>
      <c r="I117" s="29" t="s">
        <v>31</v>
      </c>
      <c r="J117" s="32" t="str">
        <f>E24</f>
        <v xml:space="preserve"> 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0.3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11" customFormat="1" ht="29.25" customHeight="1">
      <c r="A119" s="159"/>
      <c r="B119" s="160"/>
      <c r="C119" s="161" t="s">
        <v>119</v>
      </c>
      <c r="D119" s="162" t="s">
        <v>58</v>
      </c>
      <c r="E119" s="162" t="s">
        <v>54</v>
      </c>
      <c r="F119" s="162" t="s">
        <v>55</v>
      </c>
      <c r="G119" s="162" t="s">
        <v>120</v>
      </c>
      <c r="H119" s="162" t="s">
        <v>121</v>
      </c>
      <c r="I119" s="162" t="s">
        <v>122</v>
      </c>
      <c r="J119" s="162" t="s">
        <v>96</v>
      </c>
      <c r="K119" s="163" t="s">
        <v>123</v>
      </c>
      <c r="L119" s="164"/>
      <c r="M119" s="75" t="s">
        <v>1</v>
      </c>
      <c r="N119" s="76" t="s">
        <v>37</v>
      </c>
      <c r="O119" s="76" t="s">
        <v>124</v>
      </c>
      <c r="P119" s="76" t="s">
        <v>125</v>
      </c>
      <c r="Q119" s="76" t="s">
        <v>126</v>
      </c>
      <c r="R119" s="76" t="s">
        <v>127</v>
      </c>
      <c r="S119" s="76" t="s">
        <v>128</v>
      </c>
      <c r="T119" s="77" t="s">
        <v>129</v>
      </c>
      <c r="U119" s="159"/>
      <c r="V119" s="159"/>
      <c r="W119" s="159"/>
      <c r="X119" s="159"/>
      <c r="Y119" s="159"/>
      <c r="Z119" s="159"/>
      <c r="AA119" s="159"/>
      <c r="AB119" s="159"/>
      <c r="AC119" s="159"/>
      <c r="AD119" s="159"/>
      <c r="AE119" s="159"/>
    </row>
    <row r="120" spans="1:63" s="2" customFormat="1" ht="22.9" customHeight="1">
      <c r="A120" s="34"/>
      <c r="B120" s="35"/>
      <c r="C120" s="82" t="s">
        <v>130</v>
      </c>
      <c r="D120" s="36"/>
      <c r="E120" s="36"/>
      <c r="F120" s="36"/>
      <c r="G120" s="36"/>
      <c r="H120" s="36"/>
      <c r="I120" s="36"/>
      <c r="J120" s="165">
        <f>BK120</f>
        <v>0</v>
      </c>
      <c r="K120" s="36"/>
      <c r="L120" s="39"/>
      <c r="M120" s="78"/>
      <c r="N120" s="166"/>
      <c r="O120" s="79"/>
      <c r="P120" s="167">
        <f>P121</f>
        <v>0</v>
      </c>
      <c r="Q120" s="79"/>
      <c r="R120" s="167">
        <f>R121</f>
        <v>0</v>
      </c>
      <c r="S120" s="79"/>
      <c r="T120" s="168">
        <f>T121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72</v>
      </c>
      <c r="AU120" s="17" t="s">
        <v>98</v>
      </c>
      <c r="BK120" s="169">
        <f>BK121</f>
        <v>0</v>
      </c>
    </row>
    <row r="121" spans="2:63" s="12" customFormat="1" ht="25.9" customHeight="1">
      <c r="B121" s="170"/>
      <c r="C121" s="171"/>
      <c r="D121" s="172" t="s">
        <v>72</v>
      </c>
      <c r="E121" s="173" t="s">
        <v>242</v>
      </c>
      <c r="F121" s="173" t="s">
        <v>1344</v>
      </c>
      <c r="G121" s="171"/>
      <c r="H121" s="171"/>
      <c r="I121" s="174"/>
      <c r="J121" s="175">
        <f>BK121</f>
        <v>0</v>
      </c>
      <c r="K121" s="171"/>
      <c r="L121" s="176"/>
      <c r="M121" s="177"/>
      <c r="N121" s="178"/>
      <c r="O121" s="178"/>
      <c r="P121" s="179">
        <f>P122+P177+P186</f>
        <v>0</v>
      </c>
      <c r="Q121" s="178"/>
      <c r="R121" s="179">
        <f>R122+R177+R186</f>
        <v>0</v>
      </c>
      <c r="S121" s="178"/>
      <c r="T121" s="180">
        <f>T122+T177+T186</f>
        <v>0</v>
      </c>
      <c r="AR121" s="181" t="s">
        <v>85</v>
      </c>
      <c r="AT121" s="182" t="s">
        <v>72</v>
      </c>
      <c r="AU121" s="182" t="s">
        <v>73</v>
      </c>
      <c r="AY121" s="181" t="s">
        <v>133</v>
      </c>
      <c r="BK121" s="183">
        <f>BK122+BK177+BK186</f>
        <v>0</v>
      </c>
    </row>
    <row r="122" spans="2:63" s="12" customFormat="1" ht="22.9" customHeight="1">
      <c r="B122" s="170"/>
      <c r="C122" s="171"/>
      <c r="D122" s="172" t="s">
        <v>72</v>
      </c>
      <c r="E122" s="184" t="s">
        <v>1345</v>
      </c>
      <c r="F122" s="184" t="s">
        <v>1346</v>
      </c>
      <c r="G122" s="171"/>
      <c r="H122" s="171"/>
      <c r="I122" s="174"/>
      <c r="J122" s="185">
        <f>BK122</f>
        <v>0</v>
      </c>
      <c r="K122" s="171"/>
      <c r="L122" s="176"/>
      <c r="M122" s="177"/>
      <c r="N122" s="178"/>
      <c r="O122" s="178"/>
      <c r="P122" s="179">
        <f>SUM(P123:P176)</f>
        <v>0</v>
      </c>
      <c r="Q122" s="178"/>
      <c r="R122" s="179">
        <f>SUM(R123:R176)</f>
        <v>0</v>
      </c>
      <c r="S122" s="178"/>
      <c r="T122" s="180">
        <f>SUM(T123:T176)</f>
        <v>0</v>
      </c>
      <c r="AR122" s="181" t="s">
        <v>85</v>
      </c>
      <c r="AT122" s="182" t="s">
        <v>72</v>
      </c>
      <c r="AU122" s="182" t="s">
        <v>78</v>
      </c>
      <c r="AY122" s="181" t="s">
        <v>133</v>
      </c>
      <c r="BK122" s="183">
        <f>SUM(BK123:BK176)</f>
        <v>0</v>
      </c>
    </row>
    <row r="123" spans="1:65" s="2" customFormat="1" ht="44.25" customHeight="1">
      <c r="A123" s="34"/>
      <c r="B123" s="35"/>
      <c r="C123" s="186" t="s">
        <v>78</v>
      </c>
      <c r="D123" s="186" t="s">
        <v>135</v>
      </c>
      <c r="E123" s="187" t="s">
        <v>1347</v>
      </c>
      <c r="F123" s="188" t="s">
        <v>1348</v>
      </c>
      <c r="G123" s="189" t="s">
        <v>138</v>
      </c>
      <c r="H123" s="190">
        <v>21</v>
      </c>
      <c r="I123" s="191"/>
      <c r="J123" s="192">
        <f>ROUND(I123*H123,2)</f>
        <v>0</v>
      </c>
      <c r="K123" s="188" t="s">
        <v>139</v>
      </c>
      <c r="L123" s="39"/>
      <c r="M123" s="193" t="s">
        <v>1</v>
      </c>
      <c r="N123" s="194" t="s">
        <v>38</v>
      </c>
      <c r="O123" s="71"/>
      <c r="P123" s="195">
        <f>O123*H123</f>
        <v>0</v>
      </c>
      <c r="Q123" s="195">
        <v>0</v>
      </c>
      <c r="R123" s="195">
        <f>Q123*H123</f>
        <v>0</v>
      </c>
      <c r="S123" s="195">
        <v>0</v>
      </c>
      <c r="T123" s="196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97" t="s">
        <v>340</v>
      </c>
      <c r="AT123" s="197" t="s">
        <v>135</v>
      </c>
      <c r="AU123" s="197" t="s">
        <v>82</v>
      </c>
      <c r="AY123" s="17" t="s">
        <v>133</v>
      </c>
      <c r="BE123" s="198">
        <f>IF(N123="základní",J123,0)</f>
        <v>0</v>
      </c>
      <c r="BF123" s="198">
        <f>IF(N123="snížená",J123,0)</f>
        <v>0</v>
      </c>
      <c r="BG123" s="198">
        <f>IF(N123="zákl. přenesená",J123,0)</f>
        <v>0</v>
      </c>
      <c r="BH123" s="198">
        <f>IF(N123="sníž. přenesená",J123,0)</f>
        <v>0</v>
      </c>
      <c r="BI123" s="198">
        <f>IF(N123="nulová",J123,0)</f>
        <v>0</v>
      </c>
      <c r="BJ123" s="17" t="s">
        <v>78</v>
      </c>
      <c r="BK123" s="198">
        <f>ROUND(I123*H123,2)</f>
        <v>0</v>
      </c>
      <c r="BL123" s="17" t="s">
        <v>340</v>
      </c>
      <c r="BM123" s="197" t="s">
        <v>82</v>
      </c>
    </row>
    <row r="124" spans="1:47" s="2" customFormat="1" ht="11.25">
      <c r="A124" s="34"/>
      <c r="B124" s="35"/>
      <c r="C124" s="36"/>
      <c r="D124" s="199" t="s">
        <v>140</v>
      </c>
      <c r="E124" s="36"/>
      <c r="F124" s="200" t="s">
        <v>1349</v>
      </c>
      <c r="G124" s="36"/>
      <c r="H124" s="36"/>
      <c r="I124" s="201"/>
      <c r="J124" s="36"/>
      <c r="K124" s="36"/>
      <c r="L124" s="39"/>
      <c r="M124" s="202"/>
      <c r="N124" s="203"/>
      <c r="O124" s="71"/>
      <c r="P124" s="71"/>
      <c r="Q124" s="71"/>
      <c r="R124" s="71"/>
      <c r="S124" s="71"/>
      <c r="T124" s="72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140</v>
      </c>
      <c r="AU124" s="17" t="s">
        <v>82</v>
      </c>
    </row>
    <row r="125" spans="1:65" s="2" customFormat="1" ht="21.75" customHeight="1">
      <c r="A125" s="34"/>
      <c r="B125" s="35"/>
      <c r="C125" s="237" t="s">
        <v>82</v>
      </c>
      <c r="D125" s="237" t="s">
        <v>242</v>
      </c>
      <c r="E125" s="238" t="s">
        <v>1350</v>
      </c>
      <c r="F125" s="239" t="s">
        <v>1351</v>
      </c>
      <c r="G125" s="240" t="s">
        <v>138</v>
      </c>
      <c r="H125" s="241">
        <v>15</v>
      </c>
      <c r="I125" s="242"/>
      <c r="J125" s="243">
        <f>ROUND(I125*H125,2)</f>
        <v>0</v>
      </c>
      <c r="K125" s="239" t="s">
        <v>139</v>
      </c>
      <c r="L125" s="244"/>
      <c r="M125" s="245" t="s">
        <v>1</v>
      </c>
      <c r="N125" s="246" t="s">
        <v>38</v>
      </c>
      <c r="O125" s="71"/>
      <c r="P125" s="195">
        <f>O125*H125</f>
        <v>0</v>
      </c>
      <c r="Q125" s="195">
        <v>0</v>
      </c>
      <c r="R125" s="195">
        <f>Q125*H125</f>
        <v>0</v>
      </c>
      <c r="S125" s="195">
        <v>0</v>
      </c>
      <c r="T125" s="196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97" t="s">
        <v>895</v>
      </c>
      <c r="AT125" s="197" t="s">
        <v>242</v>
      </c>
      <c r="AU125" s="197" t="s">
        <v>82</v>
      </c>
      <c r="AY125" s="17" t="s">
        <v>133</v>
      </c>
      <c r="BE125" s="198">
        <f>IF(N125="základní",J125,0)</f>
        <v>0</v>
      </c>
      <c r="BF125" s="198">
        <f>IF(N125="snížená",J125,0)</f>
        <v>0</v>
      </c>
      <c r="BG125" s="198">
        <f>IF(N125="zákl. přenesená",J125,0)</f>
        <v>0</v>
      </c>
      <c r="BH125" s="198">
        <f>IF(N125="sníž. přenesená",J125,0)</f>
        <v>0</v>
      </c>
      <c r="BI125" s="198">
        <f>IF(N125="nulová",J125,0)</f>
        <v>0</v>
      </c>
      <c r="BJ125" s="17" t="s">
        <v>78</v>
      </c>
      <c r="BK125" s="198">
        <f>ROUND(I125*H125,2)</f>
        <v>0</v>
      </c>
      <c r="BL125" s="17" t="s">
        <v>340</v>
      </c>
      <c r="BM125" s="197" t="s">
        <v>88</v>
      </c>
    </row>
    <row r="126" spans="1:65" s="2" customFormat="1" ht="24.2" customHeight="1">
      <c r="A126" s="34"/>
      <c r="B126" s="35"/>
      <c r="C126" s="237" t="s">
        <v>85</v>
      </c>
      <c r="D126" s="237" t="s">
        <v>242</v>
      </c>
      <c r="E126" s="238" t="s">
        <v>1352</v>
      </c>
      <c r="F126" s="239" t="s">
        <v>1353</v>
      </c>
      <c r="G126" s="240" t="s">
        <v>138</v>
      </c>
      <c r="H126" s="241">
        <v>5</v>
      </c>
      <c r="I126" s="242"/>
      <c r="J126" s="243">
        <f>ROUND(I126*H126,2)</f>
        <v>0</v>
      </c>
      <c r="K126" s="239" t="s">
        <v>139</v>
      </c>
      <c r="L126" s="244"/>
      <c r="M126" s="245" t="s">
        <v>1</v>
      </c>
      <c r="N126" s="246" t="s">
        <v>38</v>
      </c>
      <c r="O126" s="71"/>
      <c r="P126" s="195">
        <f>O126*H126</f>
        <v>0</v>
      </c>
      <c r="Q126" s="195">
        <v>0</v>
      </c>
      <c r="R126" s="195">
        <f>Q126*H126</f>
        <v>0</v>
      </c>
      <c r="S126" s="195">
        <v>0</v>
      </c>
      <c r="T126" s="196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97" t="s">
        <v>895</v>
      </c>
      <c r="AT126" s="197" t="s">
        <v>242</v>
      </c>
      <c r="AU126" s="197" t="s">
        <v>82</v>
      </c>
      <c r="AY126" s="17" t="s">
        <v>133</v>
      </c>
      <c r="BE126" s="198">
        <f>IF(N126="základní",J126,0)</f>
        <v>0</v>
      </c>
      <c r="BF126" s="198">
        <f>IF(N126="snížená",J126,0)</f>
        <v>0</v>
      </c>
      <c r="BG126" s="198">
        <f>IF(N126="zákl. přenesená",J126,0)</f>
        <v>0</v>
      </c>
      <c r="BH126" s="198">
        <f>IF(N126="sníž. přenesená",J126,0)</f>
        <v>0</v>
      </c>
      <c r="BI126" s="198">
        <f>IF(N126="nulová",J126,0)</f>
        <v>0</v>
      </c>
      <c r="BJ126" s="17" t="s">
        <v>78</v>
      </c>
      <c r="BK126" s="198">
        <f>ROUND(I126*H126,2)</f>
        <v>0</v>
      </c>
      <c r="BL126" s="17" t="s">
        <v>340</v>
      </c>
      <c r="BM126" s="197" t="s">
        <v>150</v>
      </c>
    </row>
    <row r="127" spans="1:65" s="2" customFormat="1" ht="24.2" customHeight="1">
      <c r="A127" s="34"/>
      <c r="B127" s="35"/>
      <c r="C127" s="237" t="s">
        <v>88</v>
      </c>
      <c r="D127" s="237" t="s">
        <v>242</v>
      </c>
      <c r="E127" s="238" t="s">
        <v>1354</v>
      </c>
      <c r="F127" s="239" t="s">
        <v>1355</v>
      </c>
      <c r="G127" s="240" t="s">
        <v>138</v>
      </c>
      <c r="H127" s="241">
        <v>1</v>
      </c>
      <c r="I127" s="242"/>
      <c r="J127" s="243">
        <f>ROUND(I127*H127,2)</f>
        <v>0</v>
      </c>
      <c r="K127" s="239" t="s">
        <v>139</v>
      </c>
      <c r="L127" s="244"/>
      <c r="M127" s="245" t="s">
        <v>1</v>
      </c>
      <c r="N127" s="246" t="s">
        <v>38</v>
      </c>
      <c r="O127" s="71"/>
      <c r="P127" s="195">
        <f>O127*H127</f>
        <v>0</v>
      </c>
      <c r="Q127" s="195">
        <v>0</v>
      </c>
      <c r="R127" s="195">
        <f>Q127*H127</f>
        <v>0</v>
      </c>
      <c r="S127" s="195">
        <v>0</v>
      </c>
      <c r="T127" s="196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97" t="s">
        <v>895</v>
      </c>
      <c r="AT127" s="197" t="s">
        <v>242</v>
      </c>
      <c r="AU127" s="197" t="s">
        <v>82</v>
      </c>
      <c r="AY127" s="17" t="s">
        <v>133</v>
      </c>
      <c r="BE127" s="198">
        <f>IF(N127="základní",J127,0)</f>
        <v>0</v>
      </c>
      <c r="BF127" s="198">
        <f>IF(N127="snížená",J127,0)</f>
        <v>0</v>
      </c>
      <c r="BG127" s="198">
        <f>IF(N127="zákl. přenesená",J127,0)</f>
        <v>0</v>
      </c>
      <c r="BH127" s="198">
        <f>IF(N127="sníž. přenesená",J127,0)</f>
        <v>0</v>
      </c>
      <c r="BI127" s="198">
        <f>IF(N127="nulová",J127,0)</f>
        <v>0</v>
      </c>
      <c r="BJ127" s="17" t="s">
        <v>78</v>
      </c>
      <c r="BK127" s="198">
        <f>ROUND(I127*H127,2)</f>
        <v>0</v>
      </c>
      <c r="BL127" s="17" t="s">
        <v>340</v>
      </c>
      <c r="BM127" s="197" t="s">
        <v>155</v>
      </c>
    </row>
    <row r="128" spans="1:65" s="2" customFormat="1" ht="44.25" customHeight="1">
      <c r="A128" s="34"/>
      <c r="B128" s="35"/>
      <c r="C128" s="186" t="s">
        <v>159</v>
      </c>
      <c r="D128" s="186" t="s">
        <v>135</v>
      </c>
      <c r="E128" s="187" t="s">
        <v>1356</v>
      </c>
      <c r="F128" s="188" t="s">
        <v>1357</v>
      </c>
      <c r="G128" s="189" t="s">
        <v>190</v>
      </c>
      <c r="H128" s="190">
        <v>305</v>
      </c>
      <c r="I128" s="191"/>
      <c r="J128" s="192">
        <f>ROUND(I128*H128,2)</f>
        <v>0</v>
      </c>
      <c r="K128" s="188" t="s">
        <v>139</v>
      </c>
      <c r="L128" s="39"/>
      <c r="M128" s="193" t="s">
        <v>1</v>
      </c>
      <c r="N128" s="194" t="s">
        <v>38</v>
      </c>
      <c r="O128" s="71"/>
      <c r="P128" s="195">
        <f>O128*H128</f>
        <v>0</v>
      </c>
      <c r="Q128" s="195">
        <v>0</v>
      </c>
      <c r="R128" s="195">
        <f>Q128*H128</f>
        <v>0</v>
      </c>
      <c r="S128" s="195">
        <v>0</v>
      </c>
      <c r="T128" s="196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7" t="s">
        <v>340</v>
      </c>
      <c r="AT128" s="197" t="s">
        <v>135</v>
      </c>
      <c r="AU128" s="197" t="s">
        <v>82</v>
      </c>
      <c r="AY128" s="17" t="s">
        <v>133</v>
      </c>
      <c r="BE128" s="198">
        <f>IF(N128="základní",J128,0)</f>
        <v>0</v>
      </c>
      <c r="BF128" s="198">
        <f>IF(N128="snížená",J128,0)</f>
        <v>0</v>
      </c>
      <c r="BG128" s="198">
        <f>IF(N128="zákl. přenesená",J128,0)</f>
        <v>0</v>
      </c>
      <c r="BH128" s="198">
        <f>IF(N128="sníž. přenesená",J128,0)</f>
        <v>0</v>
      </c>
      <c r="BI128" s="198">
        <f>IF(N128="nulová",J128,0)</f>
        <v>0</v>
      </c>
      <c r="BJ128" s="17" t="s">
        <v>78</v>
      </c>
      <c r="BK128" s="198">
        <f>ROUND(I128*H128,2)</f>
        <v>0</v>
      </c>
      <c r="BL128" s="17" t="s">
        <v>340</v>
      </c>
      <c r="BM128" s="197" t="s">
        <v>163</v>
      </c>
    </row>
    <row r="129" spans="1:47" s="2" customFormat="1" ht="11.25">
      <c r="A129" s="34"/>
      <c r="B129" s="35"/>
      <c r="C129" s="36"/>
      <c r="D129" s="199" t="s">
        <v>140</v>
      </c>
      <c r="E129" s="36"/>
      <c r="F129" s="200" t="s">
        <v>1358</v>
      </c>
      <c r="G129" s="36"/>
      <c r="H129" s="36"/>
      <c r="I129" s="201"/>
      <c r="J129" s="36"/>
      <c r="K129" s="36"/>
      <c r="L129" s="39"/>
      <c r="M129" s="202"/>
      <c r="N129" s="203"/>
      <c r="O129" s="71"/>
      <c r="P129" s="71"/>
      <c r="Q129" s="71"/>
      <c r="R129" s="71"/>
      <c r="S129" s="71"/>
      <c r="T129" s="72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140</v>
      </c>
      <c r="AU129" s="17" t="s">
        <v>82</v>
      </c>
    </row>
    <row r="130" spans="2:51" s="14" customFormat="1" ht="11.25">
      <c r="B130" s="215"/>
      <c r="C130" s="216"/>
      <c r="D130" s="206" t="s">
        <v>142</v>
      </c>
      <c r="E130" s="217" t="s">
        <v>1</v>
      </c>
      <c r="F130" s="218" t="s">
        <v>1359</v>
      </c>
      <c r="G130" s="216"/>
      <c r="H130" s="219">
        <v>305</v>
      </c>
      <c r="I130" s="220"/>
      <c r="J130" s="216"/>
      <c r="K130" s="216"/>
      <c r="L130" s="221"/>
      <c r="M130" s="222"/>
      <c r="N130" s="223"/>
      <c r="O130" s="223"/>
      <c r="P130" s="223"/>
      <c r="Q130" s="223"/>
      <c r="R130" s="223"/>
      <c r="S130" s="223"/>
      <c r="T130" s="224"/>
      <c r="AT130" s="225" t="s">
        <v>142</v>
      </c>
      <c r="AU130" s="225" t="s">
        <v>82</v>
      </c>
      <c r="AV130" s="14" t="s">
        <v>82</v>
      </c>
      <c r="AW130" s="14" t="s">
        <v>30</v>
      </c>
      <c r="AX130" s="14" t="s">
        <v>73</v>
      </c>
      <c r="AY130" s="225" t="s">
        <v>133</v>
      </c>
    </row>
    <row r="131" spans="2:51" s="15" customFormat="1" ht="11.25">
      <c r="B131" s="226"/>
      <c r="C131" s="227"/>
      <c r="D131" s="206" t="s">
        <v>142</v>
      </c>
      <c r="E131" s="228" t="s">
        <v>1</v>
      </c>
      <c r="F131" s="229" t="s">
        <v>144</v>
      </c>
      <c r="G131" s="227"/>
      <c r="H131" s="230">
        <v>305</v>
      </c>
      <c r="I131" s="231"/>
      <c r="J131" s="227"/>
      <c r="K131" s="227"/>
      <c r="L131" s="232"/>
      <c r="M131" s="233"/>
      <c r="N131" s="234"/>
      <c r="O131" s="234"/>
      <c r="P131" s="234"/>
      <c r="Q131" s="234"/>
      <c r="R131" s="234"/>
      <c r="S131" s="234"/>
      <c r="T131" s="235"/>
      <c r="AT131" s="236" t="s">
        <v>142</v>
      </c>
      <c r="AU131" s="236" t="s">
        <v>82</v>
      </c>
      <c r="AV131" s="15" t="s">
        <v>88</v>
      </c>
      <c r="AW131" s="15" t="s">
        <v>30</v>
      </c>
      <c r="AX131" s="15" t="s">
        <v>78</v>
      </c>
      <c r="AY131" s="236" t="s">
        <v>133</v>
      </c>
    </row>
    <row r="132" spans="1:65" s="2" customFormat="1" ht="24.2" customHeight="1">
      <c r="A132" s="34"/>
      <c r="B132" s="35"/>
      <c r="C132" s="237" t="s">
        <v>150</v>
      </c>
      <c r="D132" s="237" t="s">
        <v>242</v>
      </c>
      <c r="E132" s="238" t="s">
        <v>1360</v>
      </c>
      <c r="F132" s="239" t="s">
        <v>1361</v>
      </c>
      <c r="G132" s="240" t="s">
        <v>190</v>
      </c>
      <c r="H132" s="241">
        <v>301.875</v>
      </c>
      <c r="I132" s="242"/>
      <c r="J132" s="243">
        <f>ROUND(I132*H132,2)</f>
        <v>0</v>
      </c>
      <c r="K132" s="239" t="s">
        <v>139</v>
      </c>
      <c r="L132" s="244"/>
      <c r="M132" s="245" t="s">
        <v>1</v>
      </c>
      <c r="N132" s="246" t="s">
        <v>38</v>
      </c>
      <c r="O132" s="71"/>
      <c r="P132" s="195">
        <f>O132*H132</f>
        <v>0</v>
      </c>
      <c r="Q132" s="195">
        <v>0</v>
      </c>
      <c r="R132" s="195">
        <f>Q132*H132</f>
        <v>0</v>
      </c>
      <c r="S132" s="195">
        <v>0</v>
      </c>
      <c r="T132" s="196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7" t="s">
        <v>895</v>
      </c>
      <c r="AT132" s="197" t="s">
        <v>242</v>
      </c>
      <c r="AU132" s="197" t="s">
        <v>82</v>
      </c>
      <c r="AY132" s="17" t="s">
        <v>133</v>
      </c>
      <c r="BE132" s="198">
        <f>IF(N132="základní",J132,0)</f>
        <v>0</v>
      </c>
      <c r="BF132" s="198">
        <f>IF(N132="snížená",J132,0)</f>
        <v>0</v>
      </c>
      <c r="BG132" s="198">
        <f>IF(N132="zákl. přenesená",J132,0)</f>
        <v>0</v>
      </c>
      <c r="BH132" s="198">
        <f>IF(N132="sníž. přenesená",J132,0)</f>
        <v>0</v>
      </c>
      <c r="BI132" s="198">
        <f>IF(N132="nulová",J132,0)</f>
        <v>0</v>
      </c>
      <c r="BJ132" s="17" t="s">
        <v>78</v>
      </c>
      <c r="BK132" s="198">
        <f>ROUND(I132*H132,2)</f>
        <v>0</v>
      </c>
      <c r="BL132" s="17" t="s">
        <v>340</v>
      </c>
      <c r="BM132" s="197" t="s">
        <v>170</v>
      </c>
    </row>
    <row r="133" spans="1:65" s="2" customFormat="1" ht="24.2" customHeight="1">
      <c r="A133" s="34"/>
      <c r="B133" s="35"/>
      <c r="C133" s="237" t="s">
        <v>174</v>
      </c>
      <c r="D133" s="237" t="s">
        <v>242</v>
      </c>
      <c r="E133" s="238" t="s">
        <v>1362</v>
      </c>
      <c r="F133" s="239" t="s">
        <v>1363</v>
      </c>
      <c r="G133" s="240" t="s">
        <v>190</v>
      </c>
      <c r="H133" s="241">
        <v>66.413</v>
      </c>
      <c r="I133" s="242"/>
      <c r="J133" s="243">
        <f>ROUND(I133*H133,2)</f>
        <v>0</v>
      </c>
      <c r="K133" s="239" t="s">
        <v>139</v>
      </c>
      <c r="L133" s="244"/>
      <c r="M133" s="245" t="s">
        <v>1</v>
      </c>
      <c r="N133" s="246" t="s">
        <v>38</v>
      </c>
      <c r="O133" s="71"/>
      <c r="P133" s="195">
        <f>O133*H133</f>
        <v>0</v>
      </c>
      <c r="Q133" s="195">
        <v>0</v>
      </c>
      <c r="R133" s="195">
        <f>Q133*H133</f>
        <v>0</v>
      </c>
      <c r="S133" s="195">
        <v>0</v>
      </c>
      <c r="T133" s="196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7" t="s">
        <v>895</v>
      </c>
      <c r="AT133" s="197" t="s">
        <v>242</v>
      </c>
      <c r="AU133" s="197" t="s">
        <v>82</v>
      </c>
      <c r="AY133" s="17" t="s">
        <v>133</v>
      </c>
      <c r="BE133" s="198">
        <f>IF(N133="základní",J133,0)</f>
        <v>0</v>
      </c>
      <c r="BF133" s="198">
        <f>IF(N133="snížená",J133,0)</f>
        <v>0</v>
      </c>
      <c r="BG133" s="198">
        <f>IF(N133="zákl. přenesená",J133,0)</f>
        <v>0</v>
      </c>
      <c r="BH133" s="198">
        <f>IF(N133="sníž. přenesená",J133,0)</f>
        <v>0</v>
      </c>
      <c r="BI133" s="198">
        <f>IF(N133="nulová",J133,0)</f>
        <v>0</v>
      </c>
      <c r="BJ133" s="17" t="s">
        <v>78</v>
      </c>
      <c r="BK133" s="198">
        <f>ROUND(I133*H133,2)</f>
        <v>0</v>
      </c>
      <c r="BL133" s="17" t="s">
        <v>340</v>
      </c>
      <c r="BM133" s="197" t="s">
        <v>177</v>
      </c>
    </row>
    <row r="134" spans="1:65" s="2" customFormat="1" ht="37.9" customHeight="1">
      <c r="A134" s="34"/>
      <c r="B134" s="35"/>
      <c r="C134" s="186" t="s">
        <v>155</v>
      </c>
      <c r="D134" s="186" t="s">
        <v>135</v>
      </c>
      <c r="E134" s="187" t="s">
        <v>1364</v>
      </c>
      <c r="F134" s="188" t="s">
        <v>1365</v>
      </c>
      <c r="G134" s="189" t="s">
        <v>138</v>
      </c>
      <c r="H134" s="190">
        <v>4</v>
      </c>
      <c r="I134" s="191"/>
      <c r="J134" s="192">
        <f>ROUND(I134*H134,2)</f>
        <v>0</v>
      </c>
      <c r="K134" s="188" t="s">
        <v>139</v>
      </c>
      <c r="L134" s="39"/>
      <c r="M134" s="193" t="s">
        <v>1</v>
      </c>
      <c r="N134" s="194" t="s">
        <v>38</v>
      </c>
      <c r="O134" s="71"/>
      <c r="P134" s="195">
        <f>O134*H134</f>
        <v>0</v>
      </c>
      <c r="Q134" s="195">
        <v>0</v>
      </c>
      <c r="R134" s="195">
        <f>Q134*H134</f>
        <v>0</v>
      </c>
      <c r="S134" s="195">
        <v>0</v>
      </c>
      <c r="T134" s="196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7" t="s">
        <v>340</v>
      </c>
      <c r="AT134" s="197" t="s">
        <v>135</v>
      </c>
      <c r="AU134" s="197" t="s">
        <v>82</v>
      </c>
      <c r="AY134" s="17" t="s">
        <v>133</v>
      </c>
      <c r="BE134" s="198">
        <f>IF(N134="základní",J134,0)</f>
        <v>0</v>
      </c>
      <c r="BF134" s="198">
        <f>IF(N134="snížená",J134,0)</f>
        <v>0</v>
      </c>
      <c r="BG134" s="198">
        <f>IF(N134="zákl. přenesená",J134,0)</f>
        <v>0</v>
      </c>
      <c r="BH134" s="198">
        <f>IF(N134="sníž. přenesená",J134,0)</f>
        <v>0</v>
      </c>
      <c r="BI134" s="198">
        <f>IF(N134="nulová",J134,0)</f>
        <v>0</v>
      </c>
      <c r="BJ134" s="17" t="s">
        <v>78</v>
      </c>
      <c r="BK134" s="198">
        <f>ROUND(I134*H134,2)</f>
        <v>0</v>
      </c>
      <c r="BL134" s="17" t="s">
        <v>340</v>
      </c>
      <c r="BM134" s="197" t="s">
        <v>191</v>
      </c>
    </row>
    <row r="135" spans="1:47" s="2" customFormat="1" ht="11.25">
      <c r="A135" s="34"/>
      <c r="B135" s="35"/>
      <c r="C135" s="36"/>
      <c r="D135" s="199" t="s">
        <v>140</v>
      </c>
      <c r="E135" s="36"/>
      <c r="F135" s="200" t="s">
        <v>1366</v>
      </c>
      <c r="G135" s="36"/>
      <c r="H135" s="36"/>
      <c r="I135" s="201"/>
      <c r="J135" s="36"/>
      <c r="K135" s="36"/>
      <c r="L135" s="39"/>
      <c r="M135" s="202"/>
      <c r="N135" s="203"/>
      <c r="O135" s="71"/>
      <c r="P135" s="71"/>
      <c r="Q135" s="71"/>
      <c r="R135" s="71"/>
      <c r="S135" s="71"/>
      <c r="T135" s="72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140</v>
      </c>
      <c r="AU135" s="17" t="s">
        <v>82</v>
      </c>
    </row>
    <row r="136" spans="1:65" s="2" customFormat="1" ht="24.2" customHeight="1">
      <c r="A136" s="34"/>
      <c r="B136" s="35"/>
      <c r="C136" s="237" t="s">
        <v>194</v>
      </c>
      <c r="D136" s="237" t="s">
        <v>242</v>
      </c>
      <c r="E136" s="238" t="s">
        <v>1367</v>
      </c>
      <c r="F136" s="239" t="s">
        <v>1368</v>
      </c>
      <c r="G136" s="240" t="s">
        <v>138</v>
      </c>
      <c r="H136" s="241">
        <v>4</v>
      </c>
      <c r="I136" s="242"/>
      <c r="J136" s="243">
        <f>ROUND(I136*H136,2)</f>
        <v>0</v>
      </c>
      <c r="K136" s="239" t="s">
        <v>139</v>
      </c>
      <c r="L136" s="244"/>
      <c r="M136" s="245" t="s">
        <v>1</v>
      </c>
      <c r="N136" s="246" t="s">
        <v>38</v>
      </c>
      <c r="O136" s="71"/>
      <c r="P136" s="195">
        <f>O136*H136</f>
        <v>0</v>
      </c>
      <c r="Q136" s="195">
        <v>0</v>
      </c>
      <c r="R136" s="195">
        <f>Q136*H136</f>
        <v>0</v>
      </c>
      <c r="S136" s="195">
        <v>0</v>
      </c>
      <c r="T136" s="196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7" t="s">
        <v>895</v>
      </c>
      <c r="AT136" s="197" t="s">
        <v>242</v>
      </c>
      <c r="AU136" s="197" t="s">
        <v>82</v>
      </c>
      <c r="AY136" s="17" t="s">
        <v>133</v>
      </c>
      <c r="BE136" s="198">
        <f>IF(N136="základní",J136,0)</f>
        <v>0</v>
      </c>
      <c r="BF136" s="198">
        <f>IF(N136="snížená",J136,0)</f>
        <v>0</v>
      </c>
      <c r="BG136" s="198">
        <f>IF(N136="zákl. přenesená",J136,0)</f>
        <v>0</v>
      </c>
      <c r="BH136" s="198">
        <f>IF(N136="sníž. přenesená",J136,0)</f>
        <v>0</v>
      </c>
      <c r="BI136" s="198">
        <f>IF(N136="nulová",J136,0)</f>
        <v>0</v>
      </c>
      <c r="BJ136" s="17" t="s">
        <v>78</v>
      </c>
      <c r="BK136" s="198">
        <f>ROUND(I136*H136,2)</f>
        <v>0</v>
      </c>
      <c r="BL136" s="17" t="s">
        <v>340</v>
      </c>
      <c r="BM136" s="197" t="s">
        <v>197</v>
      </c>
    </row>
    <row r="137" spans="1:65" s="2" customFormat="1" ht="16.5" customHeight="1">
      <c r="A137" s="34"/>
      <c r="B137" s="35"/>
      <c r="C137" s="237" t="s">
        <v>163</v>
      </c>
      <c r="D137" s="237" t="s">
        <v>242</v>
      </c>
      <c r="E137" s="238" t="s">
        <v>1369</v>
      </c>
      <c r="F137" s="239" t="s">
        <v>1370</v>
      </c>
      <c r="G137" s="240" t="s">
        <v>138</v>
      </c>
      <c r="H137" s="241">
        <v>4</v>
      </c>
      <c r="I137" s="242"/>
      <c r="J137" s="243">
        <f>ROUND(I137*H137,2)</f>
        <v>0</v>
      </c>
      <c r="K137" s="239" t="s">
        <v>139</v>
      </c>
      <c r="L137" s="244"/>
      <c r="M137" s="245" t="s">
        <v>1</v>
      </c>
      <c r="N137" s="246" t="s">
        <v>38</v>
      </c>
      <c r="O137" s="71"/>
      <c r="P137" s="195">
        <f>O137*H137</f>
        <v>0</v>
      </c>
      <c r="Q137" s="195">
        <v>0</v>
      </c>
      <c r="R137" s="195">
        <f>Q137*H137</f>
        <v>0</v>
      </c>
      <c r="S137" s="195">
        <v>0</v>
      </c>
      <c r="T137" s="196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7" t="s">
        <v>895</v>
      </c>
      <c r="AT137" s="197" t="s">
        <v>242</v>
      </c>
      <c r="AU137" s="197" t="s">
        <v>82</v>
      </c>
      <c r="AY137" s="17" t="s">
        <v>133</v>
      </c>
      <c r="BE137" s="198">
        <f>IF(N137="základní",J137,0)</f>
        <v>0</v>
      </c>
      <c r="BF137" s="198">
        <f>IF(N137="snížená",J137,0)</f>
        <v>0</v>
      </c>
      <c r="BG137" s="198">
        <f>IF(N137="zákl. přenesená",J137,0)</f>
        <v>0</v>
      </c>
      <c r="BH137" s="198">
        <f>IF(N137="sníž. přenesená",J137,0)</f>
        <v>0</v>
      </c>
      <c r="BI137" s="198">
        <f>IF(N137="nulová",J137,0)</f>
        <v>0</v>
      </c>
      <c r="BJ137" s="17" t="s">
        <v>78</v>
      </c>
      <c r="BK137" s="198">
        <f>ROUND(I137*H137,2)</f>
        <v>0</v>
      </c>
      <c r="BL137" s="17" t="s">
        <v>340</v>
      </c>
      <c r="BM137" s="197" t="s">
        <v>203</v>
      </c>
    </row>
    <row r="138" spans="1:65" s="2" customFormat="1" ht="37.9" customHeight="1">
      <c r="A138" s="34"/>
      <c r="B138" s="35"/>
      <c r="C138" s="186" t="s">
        <v>177</v>
      </c>
      <c r="D138" s="186" t="s">
        <v>135</v>
      </c>
      <c r="E138" s="187" t="s">
        <v>1371</v>
      </c>
      <c r="F138" s="188" t="s">
        <v>1372</v>
      </c>
      <c r="G138" s="189" t="s">
        <v>138</v>
      </c>
      <c r="H138" s="190">
        <v>10</v>
      </c>
      <c r="I138" s="191"/>
      <c r="J138" s="192">
        <f>ROUND(I138*H138,2)</f>
        <v>0</v>
      </c>
      <c r="K138" s="188" t="s">
        <v>139</v>
      </c>
      <c r="L138" s="39"/>
      <c r="M138" s="193" t="s">
        <v>1</v>
      </c>
      <c r="N138" s="194" t="s">
        <v>38</v>
      </c>
      <c r="O138" s="71"/>
      <c r="P138" s="195">
        <f>O138*H138</f>
        <v>0</v>
      </c>
      <c r="Q138" s="195">
        <v>0</v>
      </c>
      <c r="R138" s="195">
        <f>Q138*H138</f>
        <v>0</v>
      </c>
      <c r="S138" s="195">
        <v>0</v>
      </c>
      <c r="T138" s="196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7" t="s">
        <v>340</v>
      </c>
      <c r="AT138" s="197" t="s">
        <v>135</v>
      </c>
      <c r="AU138" s="197" t="s">
        <v>82</v>
      </c>
      <c r="AY138" s="17" t="s">
        <v>133</v>
      </c>
      <c r="BE138" s="198">
        <f>IF(N138="základní",J138,0)</f>
        <v>0</v>
      </c>
      <c r="BF138" s="198">
        <f>IF(N138="snížená",J138,0)</f>
        <v>0</v>
      </c>
      <c r="BG138" s="198">
        <f>IF(N138="zákl. přenesená",J138,0)</f>
        <v>0</v>
      </c>
      <c r="BH138" s="198">
        <f>IF(N138="sníž. přenesená",J138,0)</f>
        <v>0</v>
      </c>
      <c r="BI138" s="198">
        <f>IF(N138="nulová",J138,0)</f>
        <v>0</v>
      </c>
      <c r="BJ138" s="17" t="s">
        <v>78</v>
      </c>
      <c r="BK138" s="198">
        <f>ROUND(I138*H138,2)</f>
        <v>0</v>
      </c>
      <c r="BL138" s="17" t="s">
        <v>340</v>
      </c>
      <c r="BM138" s="197" t="s">
        <v>210</v>
      </c>
    </row>
    <row r="139" spans="1:47" s="2" customFormat="1" ht="11.25">
      <c r="A139" s="34"/>
      <c r="B139" s="35"/>
      <c r="C139" s="36"/>
      <c r="D139" s="199" t="s">
        <v>140</v>
      </c>
      <c r="E139" s="36"/>
      <c r="F139" s="200" t="s">
        <v>1373</v>
      </c>
      <c r="G139" s="36"/>
      <c r="H139" s="36"/>
      <c r="I139" s="201"/>
      <c r="J139" s="36"/>
      <c r="K139" s="36"/>
      <c r="L139" s="39"/>
      <c r="M139" s="202"/>
      <c r="N139" s="203"/>
      <c r="O139" s="71"/>
      <c r="P139" s="71"/>
      <c r="Q139" s="71"/>
      <c r="R139" s="71"/>
      <c r="S139" s="71"/>
      <c r="T139" s="72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140</v>
      </c>
      <c r="AU139" s="17" t="s">
        <v>82</v>
      </c>
    </row>
    <row r="140" spans="1:65" s="2" customFormat="1" ht="24.2" customHeight="1">
      <c r="A140" s="34"/>
      <c r="B140" s="35"/>
      <c r="C140" s="237" t="s">
        <v>8</v>
      </c>
      <c r="D140" s="237" t="s">
        <v>242</v>
      </c>
      <c r="E140" s="238" t="s">
        <v>1374</v>
      </c>
      <c r="F140" s="239" t="s">
        <v>1375</v>
      </c>
      <c r="G140" s="240" t="s">
        <v>138</v>
      </c>
      <c r="H140" s="241">
        <v>10</v>
      </c>
      <c r="I140" s="242"/>
      <c r="J140" s="243">
        <f>ROUND(I140*H140,2)</f>
        <v>0</v>
      </c>
      <c r="K140" s="239" t="s">
        <v>139</v>
      </c>
      <c r="L140" s="244"/>
      <c r="M140" s="245" t="s">
        <v>1</v>
      </c>
      <c r="N140" s="246" t="s">
        <v>38</v>
      </c>
      <c r="O140" s="71"/>
      <c r="P140" s="195">
        <f>O140*H140</f>
        <v>0</v>
      </c>
      <c r="Q140" s="195">
        <v>0</v>
      </c>
      <c r="R140" s="195">
        <f>Q140*H140</f>
        <v>0</v>
      </c>
      <c r="S140" s="195">
        <v>0</v>
      </c>
      <c r="T140" s="196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7" t="s">
        <v>895</v>
      </c>
      <c r="AT140" s="197" t="s">
        <v>242</v>
      </c>
      <c r="AU140" s="197" t="s">
        <v>82</v>
      </c>
      <c r="AY140" s="17" t="s">
        <v>133</v>
      </c>
      <c r="BE140" s="198">
        <f>IF(N140="základní",J140,0)</f>
        <v>0</v>
      </c>
      <c r="BF140" s="198">
        <f>IF(N140="snížená",J140,0)</f>
        <v>0</v>
      </c>
      <c r="BG140" s="198">
        <f>IF(N140="zákl. přenesená",J140,0)</f>
        <v>0</v>
      </c>
      <c r="BH140" s="198">
        <f>IF(N140="sníž. přenesená",J140,0)</f>
        <v>0</v>
      </c>
      <c r="BI140" s="198">
        <f>IF(N140="nulová",J140,0)</f>
        <v>0</v>
      </c>
      <c r="BJ140" s="17" t="s">
        <v>78</v>
      </c>
      <c r="BK140" s="198">
        <f>ROUND(I140*H140,2)</f>
        <v>0</v>
      </c>
      <c r="BL140" s="17" t="s">
        <v>340</v>
      </c>
      <c r="BM140" s="197" t="s">
        <v>216</v>
      </c>
    </row>
    <row r="141" spans="1:65" s="2" customFormat="1" ht="16.5" customHeight="1">
      <c r="A141" s="34"/>
      <c r="B141" s="35"/>
      <c r="C141" s="237" t="s">
        <v>191</v>
      </c>
      <c r="D141" s="237" t="s">
        <v>242</v>
      </c>
      <c r="E141" s="238" t="s">
        <v>1369</v>
      </c>
      <c r="F141" s="239" t="s">
        <v>1370</v>
      </c>
      <c r="G141" s="240" t="s">
        <v>138</v>
      </c>
      <c r="H141" s="241">
        <v>6</v>
      </c>
      <c r="I141" s="242"/>
      <c r="J141" s="243">
        <f>ROUND(I141*H141,2)</f>
        <v>0</v>
      </c>
      <c r="K141" s="239" t="s">
        <v>139</v>
      </c>
      <c r="L141" s="244"/>
      <c r="M141" s="245" t="s">
        <v>1</v>
      </c>
      <c r="N141" s="246" t="s">
        <v>38</v>
      </c>
      <c r="O141" s="71"/>
      <c r="P141" s="195">
        <f>O141*H141</f>
        <v>0</v>
      </c>
      <c r="Q141" s="195">
        <v>0</v>
      </c>
      <c r="R141" s="195">
        <f>Q141*H141</f>
        <v>0</v>
      </c>
      <c r="S141" s="195">
        <v>0</v>
      </c>
      <c r="T141" s="196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7" t="s">
        <v>895</v>
      </c>
      <c r="AT141" s="197" t="s">
        <v>242</v>
      </c>
      <c r="AU141" s="197" t="s">
        <v>82</v>
      </c>
      <c r="AY141" s="17" t="s">
        <v>133</v>
      </c>
      <c r="BE141" s="198">
        <f>IF(N141="základní",J141,0)</f>
        <v>0</v>
      </c>
      <c r="BF141" s="198">
        <f>IF(N141="snížená",J141,0)</f>
        <v>0</v>
      </c>
      <c r="BG141" s="198">
        <f>IF(N141="zákl. přenesená",J141,0)</f>
        <v>0</v>
      </c>
      <c r="BH141" s="198">
        <f>IF(N141="sníž. přenesená",J141,0)</f>
        <v>0</v>
      </c>
      <c r="BI141" s="198">
        <f>IF(N141="nulová",J141,0)</f>
        <v>0</v>
      </c>
      <c r="BJ141" s="17" t="s">
        <v>78</v>
      </c>
      <c r="BK141" s="198">
        <f>ROUND(I141*H141,2)</f>
        <v>0</v>
      </c>
      <c r="BL141" s="17" t="s">
        <v>340</v>
      </c>
      <c r="BM141" s="197" t="s">
        <v>229</v>
      </c>
    </row>
    <row r="142" spans="1:65" s="2" customFormat="1" ht="16.5" customHeight="1">
      <c r="A142" s="34"/>
      <c r="B142" s="35"/>
      <c r="C142" s="237" t="s">
        <v>247</v>
      </c>
      <c r="D142" s="237" t="s">
        <v>242</v>
      </c>
      <c r="E142" s="238" t="s">
        <v>1376</v>
      </c>
      <c r="F142" s="239" t="s">
        <v>1377</v>
      </c>
      <c r="G142" s="240" t="s">
        <v>138</v>
      </c>
      <c r="H142" s="241">
        <v>2</v>
      </c>
      <c r="I142" s="242"/>
      <c r="J142" s="243">
        <f>ROUND(I142*H142,2)</f>
        <v>0</v>
      </c>
      <c r="K142" s="239" t="s">
        <v>139</v>
      </c>
      <c r="L142" s="244"/>
      <c r="M142" s="245" t="s">
        <v>1</v>
      </c>
      <c r="N142" s="246" t="s">
        <v>38</v>
      </c>
      <c r="O142" s="71"/>
      <c r="P142" s="195">
        <f>O142*H142</f>
        <v>0</v>
      </c>
      <c r="Q142" s="195">
        <v>0</v>
      </c>
      <c r="R142" s="195">
        <f>Q142*H142</f>
        <v>0</v>
      </c>
      <c r="S142" s="195">
        <v>0</v>
      </c>
      <c r="T142" s="196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7" t="s">
        <v>895</v>
      </c>
      <c r="AT142" s="197" t="s">
        <v>242</v>
      </c>
      <c r="AU142" s="197" t="s">
        <v>82</v>
      </c>
      <c r="AY142" s="17" t="s">
        <v>133</v>
      </c>
      <c r="BE142" s="198">
        <f>IF(N142="základní",J142,0)</f>
        <v>0</v>
      </c>
      <c r="BF142" s="198">
        <f>IF(N142="snížená",J142,0)</f>
        <v>0</v>
      </c>
      <c r="BG142" s="198">
        <f>IF(N142="zákl. přenesená",J142,0)</f>
        <v>0</v>
      </c>
      <c r="BH142" s="198">
        <f>IF(N142="sníž. přenesená",J142,0)</f>
        <v>0</v>
      </c>
      <c r="BI142" s="198">
        <f>IF(N142="nulová",J142,0)</f>
        <v>0</v>
      </c>
      <c r="BJ142" s="17" t="s">
        <v>78</v>
      </c>
      <c r="BK142" s="198">
        <f>ROUND(I142*H142,2)</f>
        <v>0</v>
      </c>
      <c r="BL142" s="17" t="s">
        <v>340</v>
      </c>
      <c r="BM142" s="197" t="s">
        <v>234</v>
      </c>
    </row>
    <row r="143" spans="1:65" s="2" customFormat="1" ht="37.9" customHeight="1">
      <c r="A143" s="34"/>
      <c r="B143" s="35"/>
      <c r="C143" s="186" t="s">
        <v>197</v>
      </c>
      <c r="D143" s="186" t="s">
        <v>135</v>
      </c>
      <c r="E143" s="187" t="s">
        <v>1378</v>
      </c>
      <c r="F143" s="188" t="s">
        <v>1379</v>
      </c>
      <c r="G143" s="189" t="s">
        <v>138</v>
      </c>
      <c r="H143" s="190">
        <v>1</v>
      </c>
      <c r="I143" s="191"/>
      <c r="J143" s="192">
        <f>ROUND(I143*H143,2)</f>
        <v>0</v>
      </c>
      <c r="K143" s="188" t="s">
        <v>139</v>
      </c>
      <c r="L143" s="39"/>
      <c r="M143" s="193" t="s">
        <v>1</v>
      </c>
      <c r="N143" s="194" t="s">
        <v>38</v>
      </c>
      <c r="O143" s="71"/>
      <c r="P143" s="195">
        <f>O143*H143</f>
        <v>0</v>
      </c>
      <c r="Q143" s="195">
        <v>0</v>
      </c>
      <c r="R143" s="195">
        <f>Q143*H143</f>
        <v>0</v>
      </c>
      <c r="S143" s="195">
        <v>0</v>
      </c>
      <c r="T143" s="196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7" t="s">
        <v>340</v>
      </c>
      <c r="AT143" s="197" t="s">
        <v>135</v>
      </c>
      <c r="AU143" s="197" t="s">
        <v>82</v>
      </c>
      <c r="AY143" s="17" t="s">
        <v>133</v>
      </c>
      <c r="BE143" s="198">
        <f>IF(N143="základní",J143,0)</f>
        <v>0</v>
      </c>
      <c r="BF143" s="198">
        <f>IF(N143="snížená",J143,0)</f>
        <v>0</v>
      </c>
      <c r="BG143" s="198">
        <f>IF(N143="zákl. přenesená",J143,0)</f>
        <v>0</v>
      </c>
      <c r="BH143" s="198">
        <f>IF(N143="sníž. přenesená",J143,0)</f>
        <v>0</v>
      </c>
      <c r="BI143" s="198">
        <f>IF(N143="nulová",J143,0)</f>
        <v>0</v>
      </c>
      <c r="BJ143" s="17" t="s">
        <v>78</v>
      </c>
      <c r="BK143" s="198">
        <f>ROUND(I143*H143,2)</f>
        <v>0</v>
      </c>
      <c r="BL143" s="17" t="s">
        <v>340</v>
      </c>
      <c r="BM143" s="197" t="s">
        <v>238</v>
      </c>
    </row>
    <row r="144" spans="1:47" s="2" customFormat="1" ht="11.25">
      <c r="A144" s="34"/>
      <c r="B144" s="35"/>
      <c r="C144" s="36"/>
      <c r="D144" s="199" t="s">
        <v>140</v>
      </c>
      <c r="E144" s="36"/>
      <c r="F144" s="200" t="s">
        <v>1380</v>
      </c>
      <c r="G144" s="36"/>
      <c r="H144" s="36"/>
      <c r="I144" s="201"/>
      <c r="J144" s="36"/>
      <c r="K144" s="36"/>
      <c r="L144" s="39"/>
      <c r="M144" s="202"/>
      <c r="N144" s="203"/>
      <c r="O144" s="71"/>
      <c r="P144" s="71"/>
      <c r="Q144" s="71"/>
      <c r="R144" s="71"/>
      <c r="S144" s="71"/>
      <c r="T144" s="72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T144" s="17" t="s">
        <v>140</v>
      </c>
      <c r="AU144" s="17" t="s">
        <v>82</v>
      </c>
    </row>
    <row r="145" spans="1:65" s="2" customFormat="1" ht="24.2" customHeight="1">
      <c r="A145" s="34"/>
      <c r="B145" s="35"/>
      <c r="C145" s="237" t="s">
        <v>261</v>
      </c>
      <c r="D145" s="237" t="s">
        <v>242</v>
      </c>
      <c r="E145" s="238" t="s">
        <v>1381</v>
      </c>
      <c r="F145" s="239" t="s">
        <v>1382</v>
      </c>
      <c r="G145" s="240" t="s">
        <v>138</v>
      </c>
      <c r="H145" s="241">
        <v>1</v>
      </c>
      <c r="I145" s="242"/>
      <c r="J145" s="243">
        <f>ROUND(I145*H145,2)</f>
        <v>0</v>
      </c>
      <c r="K145" s="239" t="s">
        <v>139</v>
      </c>
      <c r="L145" s="244"/>
      <c r="M145" s="245" t="s">
        <v>1</v>
      </c>
      <c r="N145" s="246" t="s">
        <v>38</v>
      </c>
      <c r="O145" s="71"/>
      <c r="P145" s="195">
        <f>O145*H145</f>
        <v>0</v>
      </c>
      <c r="Q145" s="195">
        <v>0</v>
      </c>
      <c r="R145" s="195">
        <f>Q145*H145</f>
        <v>0</v>
      </c>
      <c r="S145" s="195">
        <v>0</v>
      </c>
      <c r="T145" s="196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7" t="s">
        <v>895</v>
      </c>
      <c r="AT145" s="197" t="s">
        <v>242</v>
      </c>
      <c r="AU145" s="197" t="s">
        <v>82</v>
      </c>
      <c r="AY145" s="17" t="s">
        <v>133</v>
      </c>
      <c r="BE145" s="198">
        <f>IF(N145="základní",J145,0)</f>
        <v>0</v>
      </c>
      <c r="BF145" s="198">
        <f>IF(N145="snížená",J145,0)</f>
        <v>0</v>
      </c>
      <c r="BG145" s="198">
        <f>IF(N145="zákl. přenesená",J145,0)</f>
        <v>0</v>
      </c>
      <c r="BH145" s="198">
        <f>IF(N145="sníž. přenesená",J145,0)</f>
        <v>0</v>
      </c>
      <c r="BI145" s="198">
        <f>IF(N145="nulová",J145,0)</f>
        <v>0</v>
      </c>
      <c r="BJ145" s="17" t="s">
        <v>78</v>
      </c>
      <c r="BK145" s="198">
        <f>ROUND(I145*H145,2)</f>
        <v>0</v>
      </c>
      <c r="BL145" s="17" t="s">
        <v>340</v>
      </c>
      <c r="BM145" s="197" t="s">
        <v>245</v>
      </c>
    </row>
    <row r="146" spans="1:65" s="2" customFormat="1" ht="16.5" customHeight="1">
      <c r="A146" s="34"/>
      <c r="B146" s="35"/>
      <c r="C146" s="237" t="s">
        <v>203</v>
      </c>
      <c r="D146" s="237" t="s">
        <v>242</v>
      </c>
      <c r="E146" s="238" t="s">
        <v>1369</v>
      </c>
      <c r="F146" s="239" t="s">
        <v>1370</v>
      </c>
      <c r="G146" s="240" t="s">
        <v>138</v>
      </c>
      <c r="H146" s="241">
        <v>1</v>
      </c>
      <c r="I146" s="242"/>
      <c r="J146" s="243">
        <f>ROUND(I146*H146,2)</f>
        <v>0</v>
      </c>
      <c r="K146" s="239" t="s">
        <v>139</v>
      </c>
      <c r="L146" s="244"/>
      <c r="M146" s="245" t="s">
        <v>1</v>
      </c>
      <c r="N146" s="246" t="s">
        <v>38</v>
      </c>
      <c r="O146" s="71"/>
      <c r="P146" s="195">
        <f>O146*H146</f>
        <v>0</v>
      </c>
      <c r="Q146" s="195">
        <v>0</v>
      </c>
      <c r="R146" s="195">
        <f>Q146*H146</f>
        <v>0</v>
      </c>
      <c r="S146" s="195">
        <v>0</v>
      </c>
      <c r="T146" s="196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7" t="s">
        <v>895</v>
      </c>
      <c r="AT146" s="197" t="s">
        <v>242</v>
      </c>
      <c r="AU146" s="197" t="s">
        <v>82</v>
      </c>
      <c r="AY146" s="17" t="s">
        <v>133</v>
      </c>
      <c r="BE146" s="198">
        <f>IF(N146="základní",J146,0)</f>
        <v>0</v>
      </c>
      <c r="BF146" s="198">
        <f>IF(N146="snížená",J146,0)</f>
        <v>0</v>
      </c>
      <c r="BG146" s="198">
        <f>IF(N146="zákl. přenesená",J146,0)</f>
        <v>0</v>
      </c>
      <c r="BH146" s="198">
        <f>IF(N146="sníž. přenesená",J146,0)</f>
        <v>0</v>
      </c>
      <c r="BI146" s="198">
        <f>IF(N146="nulová",J146,0)</f>
        <v>0</v>
      </c>
      <c r="BJ146" s="17" t="s">
        <v>78</v>
      </c>
      <c r="BK146" s="198">
        <f>ROUND(I146*H146,2)</f>
        <v>0</v>
      </c>
      <c r="BL146" s="17" t="s">
        <v>340</v>
      </c>
      <c r="BM146" s="197" t="s">
        <v>250</v>
      </c>
    </row>
    <row r="147" spans="1:65" s="2" customFormat="1" ht="55.5" customHeight="1">
      <c r="A147" s="34"/>
      <c r="B147" s="35"/>
      <c r="C147" s="186" t="s">
        <v>7</v>
      </c>
      <c r="D147" s="186" t="s">
        <v>135</v>
      </c>
      <c r="E147" s="187" t="s">
        <v>1383</v>
      </c>
      <c r="F147" s="188" t="s">
        <v>1384</v>
      </c>
      <c r="G147" s="189" t="s">
        <v>138</v>
      </c>
      <c r="H147" s="190">
        <v>5</v>
      </c>
      <c r="I147" s="191"/>
      <c r="J147" s="192">
        <f>ROUND(I147*H147,2)</f>
        <v>0</v>
      </c>
      <c r="K147" s="188" t="s">
        <v>139</v>
      </c>
      <c r="L147" s="39"/>
      <c r="M147" s="193" t="s">
        <v>1</v>
      </c>
      <c r="N147" s="194" t="s">
        <v>38</v>
      </c>
      <c r="O147" s="71"/>
      <c r="P147" s="195">
        <f>O147*H147</f>
        <v>0</v>
      </c>
      <c r="Q147" s="195">
        <v>0</v>
      </c>
      <c r="R147" s="195">
        <f>Q147*H147</f>
        <v>0</v>
      </c>
      <c r="S147" s="195">
        <v>0</v>
      </c>
      <c r="T147" s="196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7" t="s">
        <v>340</v>
      </c>
      <c r="AT147" s="197" t="s">
        <v>135</v>
      </c>
      <c r="AU147" s="197" t="s">
        <v>82</v>
      </c>
      <c r="AY147" s="17" t="s">
        <v>133</v>
      </c>
      <c r="BE147" s="198">
        <f>IF(N147="základní",J147,0)</f>
        <v>0</v>
      </c>
      <c r="BF147" s="198">
        <f>IF(N147="snížená",J147,0)</f>
        <v>0</v>
      </c>
      <c r="BG147" s="198">
        <f>IF(N147="zákl. přenesená",J147,0)</f>
        <v>0</v>
      </c>
      <c r="BH147" s="198">
        <f>IF(N147="sníž. přenesená",J147,0)</f>
        <v>0</v>
      </c>
      <c r="BI147" s="198">
        <f>IF(N147="nulová",J147,0)</f>
        <v>0</v>
      </c>
      <c r="BJ147" s="17" t="s">
        <v>78</v>
      </c>
      <c r="BK147" s="198">
        <f>ROUND(I147*H147,2)</f>
        <v>0</v>
      </c>
      <c r="BL147" s="17" t="s">
        <v>340</v>
      </c>
      <c r="BM147" s="197" t="s">
        <v>256</v>
      </c>
    </row>
    <row r="148" spans="1:47" s="2" customFormat="1" ht="11.25">
      <c r="A148" s="34"/>
      <c r="B148" s="35"/>
      <c r="C148" s="36"/>
      <c r="D148" s="199" t="s">
        <v>140</v>
      </c>
      <c r="E148" s="36"/>
      <c r="F148" s="200" t="s">
        <v>1385</v>
      </c>
      <c r="G148" s="36"/>
      <c r="H148" s="36"/>
      <c r="I148" s="201"/>
      <c r="J148" s="36"/>
      <c r="K148" s="36"/>
      <c r="L148" s="39"/>
      <c r="M148" s="202"/>
      <c r="N148" s="203"/>
      <c r="O148" s="71"/>
      <c r="P148" s="71"/>
      <c r="Q148" s="71"/>
      <c r="R148" s="71"/>
      <c r="S148" s="71"/>
      <c r="T148" s="72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7" t="s">
        <v>140</v>
      </c>
      <c r="AU148" s="17" t="s">
        <v>82</v>
      </c>
    </row>
    <row r="149" spans="1:65" s="2" customFormat="1" ht="24.2" customHeight="1">
      <c r="A149" s="34"/>
      <c r="B149" s="35"/>
      <c r="C149" s="237" t="s">
        <v>210</v>
      </c>
      <c r="D149" s="237" t="s">
        <v>242</v>
      </c>
      <c r="E149" s="238" t="s">
        <v>1386</v>
      </c>
      <c r="F149" s="239" t="s">
        <v>1387</v>
      </c>
      <c r="G149" s="240" t="s">
        <v>138</v>
      </c>
      <c r="H149" s="241">
        <v>5</v>
      </c>
      <c r="I149" s="242"/>
      <c r="J149" s="243">
        <f>ROUND(I149*H149,2)</f>
        <v>0</v>
      </c>
      <c r="K149" s="239" t="s">
        <v>139</v>
      </c>
      <c r="L149" s="244"/>
      <c r="M149" s="245" t="s">
        <v>1</v>
      </c>
      <c r="N149" s="246" t="s">
        <v>38</v>
      </c>
      <c r="O149" s="71"/>
      <c r="P149" s="195">
        <f>O149*H149</f>
        <v>0</v>
      </c>
      <c r="Q149" s="195">
        <v>0</v>
      </c>
      <c r="R149" s="195">
        <f>Q149*H149</f>
        <v>0</v>
      </c>
      <c r="S149" s="195">
        <v>0</v>
      </c>
      <c r="T149" s="196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7" t="s">
        <v>895</v>
      </c>
      <c r="AT149" s="197" t="s">
        <v>242</v>
      </c>
      <c r="AU149" s="197" t="s">
        <v>82</v>
      </c>
      <c r="AY149" s="17" t="s">
        <v>133</v>
      </c>
      <c r="BE149" s="198">
        <f>IF(N149="základní",J149,0)</f>
        <v>0</v>
      </c>
      <c r="BF149" s="198">
        <f>IF(N149="snížená",J149,0)</f>
        <v>0</v>
      </c>
      <c r="BG149" s="198">
        <f>IF(N149="zákl. přenesená",J149,0)</f>
        <v>0</v>
      </c>
      <c r="BH149" s="198">
        <f>IF(N149="sníž. přenesená",J149,0)</f>
        <v>0</v>
      </c>
      <c r="BI149" s="198">
        <f>IF(N149="nulová",J149,0)</f>
        <v>0</v>
      </c>
      <c r="BJ149" s="17" t="s">
        <v>78</v>
      </c>
      <c r="BK149" s="198">
        <f>ROUND(I149*H149,2)</f>
        <v>0</v>
      </c>
      <c r="BL149" s="17" t="s">
        <v>340</v>
      </c>
      <c r="BM149" s="197" t="s">
        <v>264</v>
      </c>
    </row>
    <row r="150" spans="1:65" s="2" customFormat="1" ht="37.9" customHeight="1">
      <c r="A150" s="34"/>
      <c r="B150" s="35"/>
      <c r="C150" s="186" t="s">
        <v>288</v>
      </c>
      <c r="D150" s="186" t="s">
        <v>135</v>
      </c>
      <c r="E150" s="187" t="s">
        <v>1388</v>
      </c>
      <c r="F150" s="188" t="s">
        <v>1389</v>
      </c>
      <c r="G150" s="189" t="s">
        <v>138</v>
      </c>
      <c r="H150" s="190">
        <v>5</v>
      </c>
      <c r="I150" s="191"/>
      <c r="J150" s="192">
        <f>ROUND(I150*H150,2)</f>
        <v>0</v>
      </c>
      <c r="K150" s="188" t="s">
        <v>139</v>
      </c>
      <c r="L150" s="39"/>
      <c r="M150" s="193" t="s">
        <v>1</v>
      </c>
      <c r="N150" s="194" t="s">
        <v>38</v>
      </c>
      <c r="O150" s="71"/>
      <c r="P150" s="195">
        <f>O150*H150</f>
        <v>0</v>
      </c>
      <c r="Q150" s="195">
        <v>0</v>
      </c>
      <c r="R150" s="195">
        <f>Q150*H150</f>
        <v>0</v>
      </c>
      <c r="S150" s="195">
        <v>0</v>
      </c>
      <c r="T150" s="196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7" t="s">
        <v>340</v>
      </c>
      <c r="AT150" s="197" t="s">
        <v>135</v>
      </c>
      <c r="AU150" s="197" t="s">
        <v>82</v>
      </c>
      <c r="AY150" s="17" t="s">
        <v>133</v>
      </c>
      <c r="BE150" s="198">
        <f>IF(N150="základní",J150,0)</f>
        <v>0</v>
      </c>
      <c r="BF150" s="198">
        <f>IF(N150="snížená",J150,0)</f>
        <v>0</v>
      </c>
      <c r="BG150" s="198">
        <f>IF(N150="zákl. přenesená",J150,0)</f>
        <v>0</v>
      </c>
      <c r="BH150" s="198">
        <f>IF(N150="sníž. přenesená",J150,0)</f>
        <v>0</v>
      </c>
      <c r="BI150" s="198">
        <f>IF(N150="nulová",J150,0)</f>
        <v>0</v>
      </c>
      <c r="BJ150" s="17" t="s">
        <v>78</v>
      </c>
      <c r="BK150" s="198">
        <f>ROUND(I150*H150,2)</f>
        <v>0</v>
      </c>
      <c r="BL150" s="17" t="s">
        <v>340</v>
      </c>
      <c r="BM150" s="197" t="s">
        <v>270</v>
      </c>
    </row>
    <row r="151" spans="1:47" s="2" customFormat="1" ht="11.25">
      <c r="A151" s="34"/>
      <c r="B151" s="35"/>
      <c r="C151" s="36"/>
      <c r="D151" s="199" t="s">
        <v>140</v>
      </c>
      <c r="E151" s="36"/>
      <c r="F151" s="200" t="s">
        <v>1390</v>
      </c>
      <c r="G151" s="36"/>
      <c r="H151" s="36"/>
      <c r="I151" s="201"/>
      <c r="J151" s="36"/>
      <c r="K151" s="36"/>
      <c r="L151" s="39"/>
      <c r="M151" s="202"/>
      <c r="N151" s="203"/>
      <c r="O151" s="71"/>
      <c r="P151" s="71"/>
      <c r="Q151" s="71"/>
      <c r="R151" s="71"/>
      <c r="S151" s="71"/>
      <c r="T151" s="72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7" t="s">
        <v>140</v>
      </c>
      <c r="AU151" s="17" t="s">
        <v>82</v>
      </c>
    </row>
    <row r="152" spans="1:65" s="2" customFormat="1" ht="24.2" customHeight="1">
      <c r="A152" s="34"/>
      <c r="B152" s="35"/>
      <c r="C152" s="237" t="s">
        <v>216</v>
      </c>
      <c r="D152" s="237" t="s">
        <v>242</v>
      </c>
      <c r="E152" s="238" t="s">
        <v>1391</v>
      </c>
      <c r="F152" s="239" t="s">
        <v>1392</v>
      </c>
      <c r="G152" s="240" t="s">
        <v>138</v>
      </c>
      <c r="H152" s="241">
        <v>5</v>
      </c>
      <c r="I152" s="242"/>
      <c r="J152" s="243">
        <f>ROUND(I152*H152,2)</f>
        <v>0</v>
      </c>
      <c r="K152" s="239" t="s">
        <v>139</v>
      </c>
      <c r="L152" s="244"/>
      <c r="M152" s="245" t="s">
        <v>1</v>
      </c>
      <c r="N152" s="246" t="s">
        <v>38</v>
      </c>
      <c r="O152" s="71"/>
      <c r="P152" s="195">
        <f>O152*H152</f>
        <v>0</v>
      </c>
      <c r="Q152" s="195">
        <v>0</v>
      </c>
      <c r="R152" s="195">
        <f>Q152*H152</f>
        <v>0</v>
      </c>
      <c r="S152" s="195">
        <v>0</v>
      </c>
      <c r="T152" s="196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7" t="s">
        <v>895</v>
      </c>
      <c r="AT152" s="197" t="s">
        <v>242</v>
      </c>
      <c r="AU152" s="197" t="s">
        <v>82</v>
      </c>
      <c r="AY152" s="17" t="s">
        <v>133</v>
      </c>
      <c r="BE152" s="198">
        <f>IF(N152="základní",J152,0)</f>
        <v>0</v>
      </c>
      <c r="BF152" s="198">
        <f>IF(N152="snížená",J152,0)</f>
        <v>0</v>
      </c>
      <c r="BG152" s="198">
        <f>IF(N152="zákl. přenesená",J152,0)</f>
        <v>0</v>
      </c>
      <c r="BH152" s="198">
        <f>IF(N152="sníž. přenesená",J152,0)</f>
        <v>0</v>
      </c>
      <c r="BI152" s="198">
        <f>IF(N152="nulová",J152,0)</f>
        <v>0</v>
      </c>
      <c r="BJ152" s="17" t="s">
        <v>78</v>
      </c>
      <c r="BK152" s="198">
        <f>ROUND(I152*H152,2)</f>
        <v>0</v>
      </c>
      <c r="BL152" s="17" t="s">
        <v>340</v>
      </c>
      <c r="BM152" s="197" t="s">
        <v>275</v>
      </c>
    </row>
    <row r="153" spans="1:65" s="2" customFormat="1" ht="49.15" customHeight="1">
      <c r="A153" s="34"/>
      <c r="B153" s="35"/>
      <c r="C153" s="186" t="s">
        <v>301</v>
      </c>
      <c r="D153" s="186" t="s">
        <v>135</v>
      </c>
      <c r="E153" s="187" t="s">
        <v>1393</v>
      </c>
      <c r="F153" s="188" t="s">
        <v>1394</v>
      </c>
      <c r="G153" s="189" t="s">
        <v>138</v>
      </c>
      <c r="H153" s="190">
        <v>5</v>
      </c>
      <c r="I153" s="191"/>
      <c r="J153" s="192">
        <f>ROUND(I153*H153,2)</f>
        <v>0</v>
      </c>
      <c r="K153" s="188" t="s">
        <v>139</v>
      </c>
      <c r="L153" s="39"/>
      <c r="M153" s="193" t="s">
        <v>1</v>
      </c>
      <c r="N153" s="194" t="s">
        <v>38</v>
      </c>
      <c r="O153" s="71"/>
      <c r="P153" s="195">
        <f>O153*H153</f>
        <v>0</v>
      </c>
      <c r="Q153" s="195">
        <v>0</v>
      </c>
      <c r="R153" s="195">
        <f>Q153*H153</f>
        <v>0</v>
      </c>
      <c r="S153" s="195">
        <v>0</v>
      </c>
      <c r="T153" s="196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7" t="s">
        <v>340</v>
      </c>
      <c r="AT153" s="197" t="s">
        <v>135</v>
      </c>
      <c r="AU153" s="197" t="s">
        <v>82</v>
      </c>
      <c r="AY153" s="17" t="s">
        <v>133</v>
      </c>
      <c r="BE153" s="198">
        <f>IF(N153="základní",J153,0)</f>
        <v>0</v>
      </c>
      <c r="BF153" s="198">
        <f>IF(N153="snížená",J153,0)</f>
        <v>0</v>
      </c>
      <c r="BG153" s="198">
        <f>IF(N153="zákl. přenesená",J153,0)</f>
        <v>0</v>
      </c>
      <c r="BH153" s="198">
        <f>IF(N153="sníž. přenesená",J153,0)</f>
        <v>0</v>
      </c>
      <c r="BI153" s="198">
        <f>IF(N153="nulová",J153,0)</f>
        <v>0</v>
      </c>
      <c r="BJ153" s="17" t="s">
        <v>78</v>
      </c>
      <c r="BK153" s="198">
        <f>ROUND(I153*H153,2)</f>
        <v>0</v>
      </c>
      <c r="BL153" s="17" t="s">
        <v>340</v>
      </c>
      <c r="BM153" s="197" t="s">
        <v>282</v>
      </c>
    </row>
    <row r="154" spans="1:47" s="2" customFormat="1" ht="11.25">
      <c r="A154" s="34"/>
      <c r="B154" s="35"/>
      <c r="C154" s="36"/>
      <c r="D154" s="199" t="s">
        <v>140</v>
      </c>
      <c r="E154" s="36"/>
      <c r="F154" s="200" t="s">
        <v>1395</v>
      </c>
      <c r="G154" s="36"/>
      <c r="H154" s="36"/>
      <c r="I154" s="201"/>
      <c r="J154" s="36"/>
      <c r="K154" s="36"/>
      <c r="L154" s="39"/>
      <c r="M154" s="202"/>
      <c r="N154" s="203"/>
      <c r="O154" s="71"/>
      <c r="P154" s="71"/>
      <c r="Q154" s="71"/>
      <c r="R154" s="71"/>
      <c r="S154" s="71"/>
      <c r="T154" s="72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7" t="s">
        <v>140</v>
      </c>
      <c r="AU154" s="17" t="s">
        <v>82</v>
      </c>
    </row>
    <row r="155" spans="1:65" s="2" customFormat="1" ht="16.5" customHeight="1">
      <c r="A155" s="34"/>
      <c r="B155" s="35"/>
      <c r="C155" s="237" t="s">
        <v>229</v>
      </c>
      <c r="D155" s="237" t="s">
        <v>242</v>
      </c>
      <c r="E155" s="238" t="s">
        <v>1396</v>
      </c>
      <c r="F155" s="239" t="s">
        <v>1397</v>
      </c>
      <c r="G155" s="240" t="s">
        <v>138</v>
      </c>
      <c r="H155" s="241">
        <v>5</v>
      </c>
      <c r="I155" s="242"/>
      <c r="J155" s="243">
        <f>ROUND(I155*H155,2)</f>
        <v>0</v>
      </c>
      <c r="K155" s="239" t="s">
        <v>139</v>
      </c>
      <c r="L155" s="244"/>
      <c r="M155" s="245" t="s">
        <v>1</v>
      </c>
      <c r="N155" s="246" t="s">
        <v>38</v>
      </c>
      <c r="O155" s="71"/>
      <c r="P155" s="195">
        <f>O155*H155</f>
        <v>0</v>
      </c>
      <c r="Q155" s="195">
        <v>0</v>
      </c>
      <c r="R155" s="195">
        <f>Q155*H155</f>
        <v>0</v>
      </c>
      <c r="S155" s="195">
        <v>0</v>
      </c>
      <c r="T155" s="196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7" t="s">
        <v>895</v>
      </c>
      <c r="AT155" s="197" t="s">
        <v>242</v>
      </c>
      <c r="AU155" s="197" t="s">
        <v>82</v>
      </c>
      <c r="AY155" s="17" t="s">
        <v>133</v>
      </c>
      <c r="BE155" s="198">
        <f>IF(N155="základní",J155,0)</f>
        <v>0</v>
      </c>
      <c r="BF155" s="198">
        <f>IF(N155="snížená",J155,0)</f>
        <v>0</v>
      </c>
      <c r="BG155" s="198">
        <f>IF(N155="zákl. přenesená",J155,0)</f>
        <v>0</v>
      </c>
      <c r="BH155" s="198">
        <f>IF(N155="sníž. přenesená",J155,0)</f>
        <v>0</v>
      </c>
      <c r="BI155" s="198">
        <f>IF(N155="nulová",J155,0)</f>
        <v>0</v>
      </c>
      <c r="BJ155" s="17" t="s">
        <v>78</v>
      </c>
      <c r="BK155" s="198">
        <f>ROUND(I155*H155,2)</f>
        <v>0</v>
      </c>
      <c r="BL155" s="17" t="s">
        <v>340</v>
      </c>
      <c r="BM155" s="197" t="s">
        <v>291</v>
      </c>
    </row>
    <row r="156" spans="1:65" s="2" customFormat="1" ht="44.25" customHeight="1">
      <c r="A156" s="34"/>
      <c r="B156" s="35"/>
      <c r="C156" s="186" t="s">
        <v>314</v>
      </c>
      <c r="D156" s="186" t="s">
        <v>135</v>
      </c>
      <c r="E156" s="187" t="s">
        <v>1398</v>
      </c>
      <c r="F156" s="188" t="s">
        <v>1399</v>
      </c>
      <c r="G156" s="189" t="s">
        <v>138</v>
      </c>
      <c r="H156" s="190">
        <v>4</v>
      </c>
      <c r="I156" s="191"/>
      <c r="J156" s="192">
        <f>ROUND(I156*H156,2)</f>
        <v>0</v>
      </c>
      <c r="K156" s="188" t="s">
        <v>139</v>
      </c>
      <c r="L156" s="39"/>
      <c r="M156" s="193" t="s">
        <v>1</v>
      </c>
      <c r="N156" s="194" t="s">
        <v>38</v>
      </c>
      <c r="O156" s="71"/>
      <c r="P156" s="195">
        <f>O156*H156</f>
        <v>0</v>
      </c>
      <c r="Q156" s="195">
        <v>0</v>
      </c>
      <c r="R156" s="195">
        <f>Q156*H156</f>
        <v>0</v>
      </c>
      <c r="S156" s="195">
        <v>0</v>
      </c>
      <c r="T156" s="196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7" t="s">
        <v>340</v>
      </c>
      <c r="AT156" s="197" t="s">
        <v>135</v>
      </c>
      <c r="AU156" s="197" t="s">
        <v>82</v>
      </c>
      <c r="AY156" s="17" t="s">
        <v>133</v>
      </c>
      <c r="BE156" s="198">
        <f>IF(N156="základní",J156,0)</f>
        <v>0</v>
      </c>
      <c r="BF156" s="198">
        <f>IF(N156="snížená",J156,0)</f>
        <v>0</v>
      </c>
      <c r="BG156" s="198">
        <f>IF(N156="zákl. přenesená",J156,0)</f>
        <v>0</v>
      </c>
      <c r="BH156" s="198">
        <f>IF(N156="sníž. přenesená",J156,0)</f>
        <v>0</v>
      </c>
      <c r="BI156" s="198">
        <f>IF(N156="nulová",J156,0)</f>
        <v>0</v>
      </c>
      <c r="BJ156" s="17" t="s">
        <v>78</v>
      </c>
      <c r="BK156" s="198">
        <f>ROUND(I156*H156,2)</f>
        <v>0</v>
      </c>
      <c r="BL156" s="17" t="s">
        <v>340</v>
      </c>
      <c r="BM156" s="197" t="s">
        <v>297</v>
      </c>
    </row>
    <row r="157" spans="1:47" s="2" customFormat="1" ht="11.25">
      <c r="A157" s="34"/>
      <c r="B157" s="35"/>
      <c r="C157" s="36"/>
      <c r="D157" s="199" t="s">
        <v>140</v>
      </c>
      <c r="E157" s="36"/>
      <c r="F157" s="200" t="s">
        <v>1400</v>
      </c>
      <c r="G157" s="36"/>
      <c r="H157" s="36"/>
      <c r="I157" s="201"/>
      <c r="J157" s="36"/>
      <c r="K157" s="36"/>
      <c r="L157" s="39"/>
      <c r="M157" s="202"/>
      <c r="N157" s="203"/>
      <c r="O157" s="71"/>
      <c r="P157" s="71"/>
      <c r="Q157" s="71"/>
      <c r="R157" s="71"/>
      <c r="S157" s="71"/>
      <c r="T157" s="72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7" t="s">
        <v>140</v>
      </c>
      <c r="AU157" s="17" t="s">
        <v>82</v>
      </c>
    </row>
    <row r="158" spans="1:65" s="2" customFormat="1" ht="16.5" customHeight="1">
      <c r="A158" s="34"/>
      <c r="B158" s="35"/>
      <c r="C158" s="237" t="s">
        <v>234</v>
      </c>
      <c r="D158" s="237" t="s">
        <v>242</v>
      </c>
      <c r="E158" s="238" t="s">
        <v>1401</v>
      </c>
      <c r="F158" s="239" t="s">
        <v>1402</v>
      </c>
      <c r="G158" s="240" t="s">
        <v>1403</v>
      </c>
      <c r="H158" s="241">
        <v>4</v>
      </c>
      <c r="I158" s="242"/>
      <c r="J158" s="243">
        <f>ROUND(I158*H158,2)</f>
        <v>0</v>
      </c>
      <c r="K158" s="239" t="s">
        <v>1</v>
      </c>
      <c r="L158" s="244"/>
      <c r="M158" s="245" t="s">
        <v>1</v>
      </c>
      <c r="N158" s="246" t="s">
        <v>38</v>
      </c>
      <c r="O158" s="71"/>
      <c r="P158" s="195">
        <f>O158*H158</f>
        <v>0</v>
      </c>
      <c r="Q158" s="195">
        <v>0</v>
      </c>
      <c r="R158" s="195">
        <f>Q158*H158</f>
        <v>0</v>
      </c>
      <c r="S158" s="195">
        <v>0</v>
      </c>
      <c r="T158" s="196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7" t="s">
        <v>895</v>
      </c>
      <c r="AT158" s="197" t="s">
        <v>242</v>
      </c>
      <c r="AU158" s="197" t="s">
        <v>82</v>
      </c>
      <c r="AY158" s="17" t="s">
        <v>133</v>
      </c>
      <c r="BE158" s="198">
        <f>IF(N158="základní",J158,0)</f>
        <v>0</v>
      </c>
      <c r="BF158" s="198">
        <f>IF(N158="snížená",J158,0)</f>
        <v>0</v>
      </c>
      <c r="BG158" s="198">
        <f>IF(N158="zákl. přenesená",J158,0)</f>
        <v>0</v>
      </c>
      <c r="BH158" s="198">
        <f>IF(N158="sníž. přenesená",J158,0)</f>
        <v>0</v>
      </c>
      <c r="BI158" s="198">
        <f>IF(N158="nulová",J158,0)</f>
        <v>0</v>
      </c>
      <c r="BJ158" s="17" t="s">
        <v>78</v>
      </c>
      <c r="BK158" s="198">
        <f>ROUND(I158*H158,2)</f>
        <v>0</v>
      </c>
      <c r="BL158" s="17" t="s">
        <v>340</v>
      </c>
      <c r="BM158" s="197" t="s">
        <v>304</v>
      </c>
    </row>
    <row r="159" spans="1:65" s="2" customFormat="1" ht="49.15" customHeight="1">
      <c r="A159" s="34"/>
      <c r="B159" s="35"/>
      <c r="C159" s="186" t="s">
        <v>323</v>
      </c>
      <c r="D159" s="186" t="s">
        <v>135</v>
      </c>
      <c r="E159" s="187" t="s">
        <v>1404</v>
      </c>
      <c r="F159" s="188" t="s">
        <v>1405</v>
      </c>
      <c r="G159" s="189" t="s">
        <v>138</v>
      </c>
      <c r="H159" s="190">
        <v>4</v>
      </c>
      <c r="I159" s="191"/>
      <c r="J159" s="192">
        <f>ROUND(I159*H159,2)</f>
        <v>0</v>
      </c>
      <c r="K159" s="188" t="s">
        <v>139</v>
      </c>
      <c r="L159" s="39"/>
      <c r="M159" s="193" t="s">
        <v>1</v>
      </c>
      <c r="N159" s="194" t="s">
        <v>38</v>
      </c>
      <c r="O159" s="71"/>
      <c r="P159" s="195">
        <f>O159*H159</f>
        <v>0</v>
      </c>
      <c r="Q159" s="195">
        <v>0</v>
      </c>
      <c r="R159" s="195">
        <f>Q159*H159</f>
        <v>0</v>
      </c>
      <c r="S159" s="195">
        <v>0</v>
      </c>
      <c r="T159" s="196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7" t="s">
        <v>340</v>
      </c>
      <c r="AT159" s="197" t="s">
        <v>135</v>
      </c>
      <c r="AU159" s="197" t="s">
        <v>82</v>
      </c>
      <c r="AY159" s="17" t="s">
        <v>133</v>
      </c>
      <c r="BE159" s="198">
        <f>IF(N159="základní",J159,0)</f>
        <v>0</v>
      </c>
      <c r="BF159" s="198">
        <f>IF(N159="snížená",J159,0)</f>
        <v>0</v>
      </c>
      <c r="BG159" s="198">
        <f>IF(N159="zákl. přenesená",J159,0)</f>
        <v>0</v>
      </c>
      <c r="BH159" s="198">
        <f>IF(N159="sníž. přenesená",J159,0)</f>
        <v>0</v>
      </c>
      <c r="BI159" s="198">
        <f>IF(N159="nulová",J159,0)</f>
        <v>0</v>
      </c>
      <c r="BJ159" s="17" t="s">
        <v>78</v>
      </c>
      <c r="BK159" s="198">
        <f>ROUND(I159*H159,2)</f>
        <v>0</v>
      </c>
      <c r="BL159" s="17" t="s">
        <v>340</v>
      </c>
      <c r="BM159" s="197" t="s">
        <v>310</v>
      </c>
    </row>
    <row r="160" spans="1:47" s="2" customFormat="1" ht="11.25">
      <c r="A160" s="34"/>
      <c r="B160" s="35"/>
      <c r="C160" s="36"/>
      <c r="D160" s="199" t="s">
        <v>140</v>
      </c>
      <c r="E160" s="36"/>
      <c r="F160" s="200" t="s">
        <v>1406</v>
      </c>
      <c r="G160" s="36"/>
      <c r="H160" s="36"/>
      <c r="I160" s="201"/>
      <c r="J160" s="36"/>
      <c r="K160" s="36"/>
      <c r="L160" s="39"/>
      <c r="M160" s="202"/>
      <c r="N160" s="203"/>
      <c r="O160" s="71"/>
      <c r="P160" s="71"/>
      <c r="Q160" s="71"/>
      <c r="R160" s="71"/>
      <c r="S160" s="71"/>
      <c r="T160" s="72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T160" s="17" t="s">
        <v>140</v>
      </c>
      <c r="AU160" s="17" t="s">
        <v>82</v>
      </c>
    </row>
    <row r="161" spans="2:51" s="14" customFormat="1" ht="11.25">
      <c r="B161" s="215"/>
      <c r="C161" s="216"/>
      <c r="D161" s="206" t="s">
        <v>142</v>
      </c>
      <c r="E161" s="217" t="s">
        <v>1</v>
      </c>
      <c r="F161" s="218" t="s">
        <v>1407</v>
      </c>
      <c r="G161" s="216"/>
      <c r="H161" s="219">
        <v>4</v>
      </c>
      <c r="I161" s="220"/>
      <c r="J161" s="216"/>
      <c r="K161" s="216"/>
      <c r="L161" s="221"/>
      <c r="M161" s="222"/>
      <c r="N161" s="223"/>
      <c r="O161" s="223"/>
      <c r="P161" s="223"/>
      <c r="Q161" s="223"/>
      <c r="R161" s="223"/>
      <c r="S161" s="223"/>
      <c r="T161" s="224"/>
      <c r="AT161" s="225" t="s">
        <v>142</v>
      </c>
      <c r="AU161" s="225" t="s">
        <v>82</v>
      </c>
      <c r="AV161" s="14" t="s">
        <v>82</v>
      </c>
      <c r="AW161" s="14" t="s">
        <v>30</v>
      </c>
      <c r="AX161" s="14" t="s">
        <v>73</v>
      </c>
      <c r="AY161" s="225" t="s">
        <v>133</v>
      </c>
    </row>
    <row r="162" spans="2:51" s="15" customFormat="1" ht="11.25">
      <c r="B162" s="226"/>
      <c r="C162" s="227"/>
      <c r="D162" s="206" t="s">
        <v>142</v>
      </c>
      <c r="E162" s="228" t="s">
        <v>1</v>
      </c>
      <c r="F162" s="229" t="s">
        <v>144</v>
      </c>
      <c r="G162" s="227"/>
      <c r="H162" s="230">
        <v>4</v>
      </c>
      <c r="I162" s="231"/>
      <c r="J162" s="227"/>
      <c r="K162" s="227"/>
      <c r="L162" s="232"/>
      <c r="M162" s="233"/>
      <c r="N162" s="234"/>
      <c r="O162" s="234"/>
      <c r="P162" s="234"/>
      <c r="Q162" s="234"/>
      <c r="R162" s="234"/>
      <c r="S162" s="234"/>
      <c r="T162" s="235"/>
      <c r="AT162" s="236" t="s">
        <v>142</v>
      </c>
      <c r="AU162" s="236" t="s">
        <v>82</v>
      </c>
      <c r="AV162" s="15" t="s">
        <v>88</v>
      </c>
      <c r="AW162" s="15" t="s">
        <v>30</v>
      </c>
      <c r="AX162" s="15" t="s">
        <v>78</v>
      </c>
      <c r="AY162" s="236" t="s">
        <v>133</v>
      </c>
    </row>
    <row r="163" spans="1:65" s="2" customFormat="1" ht="24.2" customHeight="1">
      <c r="A163" s="34"/>
      <c r="B163" s="35"/>
      <c r="C163" s="237" t="s">
        <v>238</v>
      </c>
      <c r="D163" s="237" t="s">
        <v>242</v>
      </c>
      <c r="E163" s="238" t="s">
        <v>1408</v>
      </c>
      <c r="F163" s="239" t="s">
        <v>1409</v>
      </c>
      <c r="G163" s="240" t="s">
        <v>138</v>
      </c>
      <c r="H163" s="241">
        <v>2</v>
      </c>
      <c r="I163" s="242"/>
      <c r="J163" s="243">
        <f>ROUND(I163*H163,2)</f>
        <v>0</v>
      </c>
      <c r="K163" s="239" t="s">
        <v>1</v>
      </c>
      <c r="L163" s="244"/>
      <c r="M163" s="245" t="s">
        <v>1</v>
      </c>
      <c r="N163" s="246" t="s">
        <v>38</v>
      </c>
      <c r="O163" s="71"/>
      <c r="P163" s="195">
        <f>O163*H163</f>
        <v>0</v>
      </c>
      <c r="Q163" s="195">
        <v>0</v>
      </c>
      <c r="R163" s="195">
        <f>Q163*H163</f>
        <v>0</v>
      </c>
      <c r="S163" s="195">
        <v>0</v>
      </c>
      <c r="T163" s="196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7" t="s">
        <v>895</v>
      </c>
      <c r="AT163" s="197" t="s">
        <v>242</v>
      </c>
      <c r="AU163" s="197" t="s">
        <v>82</v>
      </c>
      <c r="AY163" s="17" t="s">
        <v>133</v>
      </c>
      <c r="BE163" s="198">
        <f>IF(N163="základní",J163,0)</f>
        <v>0</v>
      </c>
      <c r="BF163" s="198">
        <f>IF(N163="snížená",J163,0)</f>
        <v>0</v>
      </c>
      <c r="BG163" s="198">
        <f>IF(N163="zákl. přenesená",J163,0)</f>
        <v>0</v>
      </c>
      <c r="BH163" s="198">
        <f>IF(N163="sníž. přenesená",J163,0)</f>
        <v>0</v>
      </c>
      <c r="BI163" s="198">
        <f>IF(N163="nulová",J163,0)</f>
        <v>0</v>
      </c>
      <c r="BJ163" s="17" t="s">
        <v>78</v>
      </c>
      <c r="BK163" s="198">
        <f>ROUND(I163*H163,2)</f>
        <v>0</v>
      </c>
      <c r="BL163" s="17" t="s">
        <v>340</v>
      </c>
      <c r="BM163" s="197" t="s">
        <v>317</v>
      </c>
    </row>
    <row r="164" spans="1:65" s="2" customFormat="1" ht="24.2" customHeight="1">
      <c r="A164" s="34"/>
      <c r="B164" s="35"/>
      <c r="C164" s="237" t="s">
        <v>333</v>
      </c>
      <c r="D164" s="237" t="s">
        <v>242</v>
      </c>
      <c r="E164" s="238" t="s">
        <v>1410</v>
      </c>
      <c r="F164" s="239" t="s">
        <v>1411</v>
      </c>
      <c r="G164" s="240" t="s">
        <v>138</v>
      </c>
      <c r="H164" s="241">
        <v>2</v>
      </c>
      <c r="I164" s="242"/>
      <c r="J164" s="243">
        <f>ROUND(I164*H164,2)</f>
        <v>0</v>
      </c>
      <c r="K164" s="239" t="s">
        <v>1</v>
      </c>
      <c r="L164" s="244"/>
      <c r="M164" s="245" t="s">
        <v>1</v>
      </c>
      <c r="N164" s="246" t="s">
        <v>38</v>
      </c>
      <c r="O164" s="71"/>
      <c r="P164" s="195">
        <f>O164*H164</f>
        <v>0</v>
      </c>
      <c r="Q164" s="195">
        <v>0</v>
      </c>
      <c r="R164" s="195">
        <f>Q164*H164</f>
        <v>0</v>
      </c>
      <c r="S164" s="195">
        <v>0</v>
      </c>
      <c r="T164" s="196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7" t="s">
        <v>895</v>
      </c>
      <c r="AT164" s="197" t="s">
        <v>242</v>
      </c>
      <c r="AU164" s="197" t="s">
        <v>82</v>
      </c>
      <c r="AY164" s="17" t="s">
        <v>133</v>
      </c>
      <c r="BE164" s="198">
        <f>IF(N164="základní",J164,0)</f>
        <v>0</v>
      </c>
      <c r="BF164" s="198">
        <f>IF(N164="snížená",J164,0)</f>
        <v>0</v>
      </c>
      <c r="BG164" s="198">
        <f>IF(N164="zákl. přenesená",J164,0)</f>
        <v>0</v>
      </c>
      <c r="BH164" s="198">
        <f>IF(N164="sníž. přenesená",J164,0)</f>
        <v>0</v>
      </c>
      <c r="BI164" s="198">
        <f>IF(N164="nulová",J164,0)</f>
        <v>0</v>
      </c>
      <c r="BJ164" s="17" t="s">
        <v>78</v>
      </c>
      <c r="BK164" s="198">
        <f>ROUND(I164*H164,2)</f>
        <v>0</v>
      </c>
      <c r="BL164" s="17" t="s">
        <v>340</v>
      </c>
      <c r="BM164" s="197" t="s">
        <v>321</v>
      </c>
    </row>
    <row r="165" spans="1:65" s="2" customFormat="1" ht="49.15" customHeight="1">
      <c r="A165" s="34"/>
      <c r="B165" s="35"/>
      <c r="C165" s="186" t="s">
        <v>245</v>
      </c>
      <c r="D165" s="186" t="s">
        <v>135</v>
      </c>
      <c r="E165" s="187" t="s">
        <v>1412</v>
      </c>
      <c r="F165" s="188" t="s">
        <v>1413</v>
      </c>
      <c r="G165" s="189" t="s">
        <v>138</v>
      </c>
      <c r="H165" s="190">
        <v>24</v>
      </c>
      <c r="I165" s="191"/>
      <c r="J165" s="192">
        <f>ROUND(I165*H165,2)</f>
        <v>0</v>
      </c>
      <c r="K165" s="188" t="s">
        <v>139</v>
      </c>
      <c r="L165" s="39"/>
      <c r="M165" s="193" t="s">
        <v>1</v>
      </c>
      <c r="N165" s="194" t="s">
        <v>38</v>
      </c>
      <c r="O165" s="71"/>
      <c r="P165" s="195">
        <f>O165*H165</f>
        <v>0</v>
      </c>
      <c r="Q165" s="195">
        <v>0</v>
      </c>
      <c r="R165" s="195">
        <f>Q165*H165</f>
        <v>0</v>
      </c>
      <c r="S165" s="195">
        <v>0</v>
      </c>
      <c r="T165" s="196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7" t="s">
        <v>340</v>
      </c>
      <c r="AT165" s="197" t="s">
        <v>135</v>
      </c>
      <c r="AU165" s="197" t="s">
        <v>82</v>
      </c>
      <c r="AY165" s="17" t="s">
        <v>133</v>
      </c>
      <c r="BE165" s="198">
        <f>IF(N165="základní",J165,0)</f>
        <v>0</v>
      </c>
      <c r="BF165" s="198">
        <f>IF(N165="snížená",J165,0)</f>
        <v>0</v>
      </c>
      <c r="BG165" s="198">
        <f>IF(N165="zákl. přenesená",J165,0)</f>
        <v>0</v>
      </c>
      <c r="BH165" s="198">
        <f>IF(N165="sníž. přenesená",J165,0)</f>
        <v>0</v>
      </c>
      <c r="BI165" s="198">
        <f>IF(N165="nulová",J165,0)</f>
        <v>0</v>
      </c>
      <c r="BJ165" s="17" t="s">
        <v>78</v>
      </c>
      <c r="BK165" s="198">
        <f>ROUND(I165*H165,2)</f>
        <v>0</v>
      </c>
      <c r="BL165" s="17" t="s">
        <v>340</v>
      </c>
      <c r="BM165" s="197" t="s">
        <v>326</v>
      </c>
    </row>
    <row r="166" spans="1:47" s="2" customFormat="1" ht="11.25">
      <c r="A166" s="34"/>
      <c r="B166" s="35"/>
      <c r="C166" s="36"/>
      <c r="D166" s="199" t="s">
        <v>140</v>
      </c>
      <c r="E166" s="36"/>
      <c r="F166" s="200" t="s">
        <v>1414</v>
      </c>
      <c r="G166" s="36"/>
      <c r="H166" s="36"/>
      <c r="I166" s="201"/>
      <c r="J166" s="36"/>
      <c r="K166" s="36"/>
      <c r="L166" s="39"/>
      <c r="M166" s="202"/>
      <c r="N166" s="203"/>
      <c r="O166" s="71"/>
      <c r="P166" s="71"/>
      <c r="Q166" s="71"/>
      <c r="R166" s="71"/>
      <c r="S166" s="71"/>
      <c r="T166" s="72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T166" s="17" t="s">
        <v>140</v>
      </c>
      <c r="AU166" s="17" t="s">
        <v>82</v>
      </c>
    </row>
    <row r="167" spans="2:51" s="14" customFormat="1" ht="11.25">
      <c r="B167" s="215"/>
      <c r="C167" s="216"/>
      <c r="D167" s="206" t="s">
        <v>142</v>
      </c>
      <c r="E167" s="217" t="s">
        <v>1</v>
      </c>
      <c r="F167" s="218" t="s">
        <v>1415</v>
      </c>
      <c r="G167" s="216"/>
      <c r="H167" s="219">
        <v>24</v>
      </c>
      <c r="I167" s="220"/>
      <c r="J167" s="216"/>
      <c r="K167" s="216"/>
      <c r="L167" s="221"/>
      <c r="M167" s="222"/>
      <c r="N167" s="223"/>
      <c r="O167" s="223"/>
      <c r="P167" s="223"/>
      <c r="Q167" s="223"/>
      <c r="R167" s="223"/>
      <c r="S167" s="223"/>
      <c r="T167" s="224"/>
      <c r="AT167" s="225" t="s">
        <v>142</v>
      </c>
      <c r="AU167" s="225" t="s">
        <v>82</v>
      </c>
      <c r="AV167" s="14" t="s">
        <v>82</v>
      </c>
      <c r="AW167" s="14" t="s">
        <v>30</v>
      </c>
      <c r="AX167" s="14" t="s">
        <v>73</v>
      </c>
      <c r="AY167" s="225" t="s">
        <v>133</v>
      </c>
    </row>
    <row r="168" spans="2:51" s="15" customFormat="1" ht="11.25">
      <c r="B168" s="226"/>
      <c r="C168" s="227"/>
      <c r="D168" s="206" t="s">
        <v>142</v>
      </c>
      <c r="E168" s="228" t="s">
        <v>1</v>
      </c>
      <c r="F168" s="229" t="s">
        <v>144</v>
      </c>
      <c r="G168" s="227"/>
      <c r="H168" s="230">
        <v>24</v>
      </c>
      <c r="I168" s="231"/>
      <c r="J168" s="227"/>
      <c r="K168" s="227"/>
      <c r="L168" s="232"/>
      <c r="M168" s="233"/>
      <c r="N168" s="234"/>
      <c r="O168" s="234"/>
      <c r="P168" s="234"/>
      <c r="Q168" s="234"/>
      <c r="R168" s="234"/>
      <c r="S168" s="234"/>
      <c r="T168" s="235"/>
      <c r="AT168" s="236" t="s">
        <v>142</v>
      </c>
      <c r="AU168" s="236" t="s">
        <v>82</v>
      </c>
      <c r="AV168" s="15" t="s">
        <v>88</v>
      </c>
      <c r="AW168" s="15" t="s">
        <v>30</v>
      </c>
      <c r="AX168" s="15" t="s">
        <v>78</v>
      </c>
      <c r="AY168" s="236" t="s">
        <v>133</v>
      </c>
    </row>
    <row r="169" spans="1:65" s="2" customFormat="1" ht="24.2" customHeight="1">
      <c r="A169" s="34"/>
      <c r="B169" s="35"/>
      <c r="C169" s="237" t="s">
        <v>344</v>
      </c>
      <c r="D169" s="237" t="s">
        <v>242</v>
      </c>
      <c r="E169" s="238" t="s">
        <v>1410</v>
      </c>
      <c r="F169" s="239" t="s">
        <v>1411</v>
      </c>
      <c r="G169" s="240" t="s">
        <v>138</v>
      </c>
      <c r="H169" s="241">
        <v>17</v>
      </c>
      <c r="I169" s="242"/>
      <c r="J169" s="243">
        <f>ROUND(I169*H169,2)</f>
        <v>0</v>
      </c>
      <c r="K169" s="239" t="s">
        <v>1</v>
      </c>
      <c r="L169" s="244"/>
      <c r="M169" s="245" t="s">
        <v>1</v>
      </c>
      <c r="N169" s="246" t="s">
        <v>38</v>
      </c>
      <c r="O169" s="71"/>
      <c r="P169" s="195">
        <f>O169*H169</f>
        <v>0</v>
      </c>
      <c r="Q169" s="195">
        <v>0</v>
      </c>
      <c r="R169" s="195">
        <f>Q169*H169</f>
        <v>0</v>
      </c>
      <c r="S169" s="195">
        <v>0</v>
      </c>
      <c r="T169" s="196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7" t="s">
        <v>895</v>
      </c>
      <c r="AT169" s="197" t="s">
        <v>242</v>
      </c>
      <c r="AU169" s="197" t="s">
        <v>82</v>
      </c>
      <c r="AY169" s="17" t="s">
        <v>133</v>
      </c>
      <c r="BE169" s="198">
        <f>IF(N169="základní",J169,0)</f>
        <v>0</v>
      </c>
      <c r="BF169" s="198">
        <f>IF(N169="snížená",J169,0)</f>
        <v>0</v>
      </c>
      <c r="BG169" s="198">
        <f>IF(N169="zákl. přenesená",J169,0)</f>
        <v>0</v>
      </c>
      <c r="BH169" s="198">
        <f>IF(N169="sníž. přenesená",J169,0)</f>
        <v>0</v>
      </c>
      <c r="BI169" s="198">
        <f>IF(N169="nulová",J169,0)</f>
        <v>0</v>
      </c>
      <c r="BJ169" s="17" t="s">
        <v>78</v>
      </c>
      <c r="BK169" s="198">
        <f>ROUND(I169*H169,2)</f>
        <v>0</v>
      </c>
      <c r="BL169" s="17" t="s">
        <v>340</v>
      </c>
      <c r="BM169" s="197" t="s">
        <v>331</v>
      </c>
    </row>
    <row r="170" spans="1:65" s="2" customFormat="1" ht="24.2" customHeight="1">
      <c r="A170" s="34"/>
      <c r="B170" s="35"/>
      <c r="C170" s="237" t="s">
        <v>250</v>
      </c>
      <c r="D170" s="237" t="s">
        <v>242</v>
      </c>
      <c r="E170" s="238" t="s">
        <v>1416</v>
      </c>
      <c r="F170" s="239" t="s">
        <v>1417</v>
      </c>
      <c r="G170" s="240" t="s">
        <v>138</v>
      </c>
      <c r="H170" s="241">
        <v>7</v>
      </c>
      <c r="I170" s="242"/>
      <c r="J170" s="243">
        <f>ROUND(I170*H170,2)</f>
        <v>0</v>
      </c>
      <c r="K170" s="239" t="s">
        <v>1</v>
      </c>
      <c r="L170" s="244"/>
      <c r="M170" s="245" t="s">
        <v>1</v>
      </c>
      <c r="N170" s="246" t="s">
        <v>38</v>
      </c>
      <c r="O170" s="71"/>
      <c r="P170" s="195">
        <f>O170*H170</f>
        <v>0</v>
      </c>
      <c r="Q170" s="195">
        <v>0</v>
      </c>
      <c r="R170" s="195">
        <f>Q170*H170</f>
        <v>0</v>
      </c>
      <c r="S170" s="195">
        <v>0</v>
      </c>
      <c r="T170" s="196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7" t="s">
        <v>895</v>
      </c>
      <c r="AT170" s="197" t="s">
        <v>242</v>
      </c>
      <c r="AU170" s="197" t="s">
        <v>82</v>
      </c>
      <c r="AY170" s="17" t="s">
        <v>133</v>
      </c>
      <c r="BE170" s="198">
        <f>IF(N170="základní",J170,0)</f>
        <v>0</v>
      </c>
      <c r="BF170" s="198">
        <f>IF(N170="snížená",J170,0)</f>
        <v>0</v>
      </c>
      <c r="BG170" s="198">
        <f>IF(N170="zákl. přenesená",J170,0)</f>
        <v>0</v>
      </c>
      <c r="BH170" s="198">
        <f>IF(N170="sníž. přenesená",J170,0)</f>
        <v>0</v>
      </c>
      <c r="BI170" s="198">
        <f>IF(N170="nulová",J170,0)</f>
        <v>0</v>
      </c>
      <c r="BJ170" s="17" t="s">
        <v>78</v>
      </c>
      <c r="BK170" s="198">
        <f>ROUND(I170*H170,2)</f>
        <v>0</v>
      </c>
      <c r="BL170" s="17" t="s">
        <v>340</v>
      </c>
      <c r="BM170" s="197" t="s">
        <v>336</v>
      </c>
    </row>
    <row r="171" spans="1:65" s="2" customFormat="1" ht="49.15" customHeight="1">
      <c r="A171" s="34"/>
      <c r="B171" s="35"/>
      <c r="C171" s="186" t="s">
        <v>366</v>
      </c>
      <c r="D171" s="186" t="s">
        <v>135</v>
      </c>
      <c r="E171" s="187" t="s">
        <v>1418</v>
      </c>
      <c r="F171" s="188" t="s">
        <v>1419</v>
      </c>
      <c r="G171" s="189" t="s">
        <v>190</v>
      </c>
      <c r="H171" s="190">
        <v>6</v>
      </c>
      <c r="I171" s="191"/>
      <c r="J171" s="192">
        <f>ROUND(I171*H171,2)</f>
        <v>0</v>
      </c>
      <c r="K171" s="188" t="s">
        <v>139</v>
      </c>
      <c r="L171" s="39"/>
      <c r="M171" s="193" t="s">
        <v>1</v>
      </c>
      <c r="N171" s="194" t="s">
        <v>38</v>
      </c>
      <c r="O171" s="71"/>
      <c r="P171" s="195">
        <f>O171*H171</f>
        <v>0</v>
      </c>
      <c r="Q171" s="195">
        <v>0</v>
      </c>
      <c r="R171" s="195">
        <f>Q171*H171</f>
        <v>0</v>
      </c>
      <c r="S171" s="195">
        <v>0</v>
      </c>
      <c r="T171" s="196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7" t="s">
        <v>340</v>
      </c>
      <c r="AT171" s="197" t="s">
        <v>135</v>
      </c>
      <c r="AU171" s="197" t="s">
        <v>82</v>
      </c>
      <c r="AY171" s="17" t="s">
        <v>133</v>
      </c>
      <c r="BE171" s="198">
        <f>IF(N171="základní",J171,0)</f>
        <v>0</v>
      </c>
      <c r="BF171" s="198">
        <f>IF(N171="snížená",J171,0)</f>
        <v>0</v>
      </c>
      <c r="BG171" s="198">
        <f>IF(N171="zákl. přenesená",J171,0)</f>
        <v>0</v>
      </c>
      <c r="BH171" s="198">
        <f>IF(N171="sníž. přenesená",J171,0)</f>
        <v>0</v>
      </c>
      <c r="BI171" s="198">
        <f>IF(N171="nulová",J171,0)</f>
        <v>0</v>
      </c>
      <c r="BJ171" s="17" t="s">
        <v>78</v>
      </c>
      <c r="BK171" s="198">
        <f>ROUND(I171*H171,2)</f>
        <v>0</v>
      </c>
      <c r="BL171" s="17" t="s">
        <v>340</v>
      </c>
      <c r="BM171" s="197" t="s">
        <v>340</v>
      </c>
    </row>
    <row r="172" spans="1:47" s="2" customFormat="1" ht="11.25">
      <c r="A172" s="34"/>
      <c r="B172" s="35"/>
      <c r="C172" s="36"/>
      <c r="D172" s="199" t="s">
        <v>140</v>
      </c>
      <c r="E172" s="36"/>
      <c r="F172" s="200" t="s">
        <v>1420</v>
      </c>
      <c r="G172" s="36"/>
      <c r="H172" s="36"/>
      <c r="I172" s="201"/>
      <c r="J172" s="36"/>
      <c r="K172" s="36"/>
      <c r="L172" s="39"/>
      <c r="M172" s="202"/>
      <c r="N172" s="203"/>
      <c r="O172" s="71"/>
      <c r="P172" s="71"/>
      <c r="Q172" s="71"/>
      <c r="R172" s="71"/>
      <c r="S172" s="71"/>
      <c r="T172" s="72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T172" s="17" t="s">
        <v>140</v>
      </c>
      <c r="AU172" s="17" t="s">
        <v>82</v>
      </c>
    </row>
    <row r="173" spans="1:65" s="2" customFormat="1" ht="24.2" customHeight="1">
      <c r="A173" s="34"/>
      <c r="B173" s="35"/>
      <c r="C173" s="237" t="s">
        <v>256</v>
      </c>
      <c r="D173" s="237" t="s">
        <v>242</v>
      </c>
      <c r="E173" s="238" t="s">
        <v>1421</v>
      </c>
      <c r="F173" s="239" t="s">
        <v>1422</v>
      </c>
      <c r="G173" s="240" t="s">
        <v>138</v>
      </c>
      <c r="H173" s="241">
        <v>4</v>
      </c>
      <c r="I173" s="242"/>
      <c r="J173" s="243">
        <f>ROUND(I173*H173,2)</f>
        <v>0</v>
      </c>
      <c r="K173" s="239" t="s">
        <v>139</v>
      </c>
      <c r="L173" s="244"/>
      <c r="M173" s="245" t="s">
        <v>1</v>
      </c>
      <c r="N173" s="246" t="s">
        <v>38</v>
      </c>
      <c r="O173" s="71"/>
      <c r="P173" s="195">
        <f>O173*H173</f>
        <v>0</v>
      </c>
      <c r="Q173" s="195">
        <v>0</v>
      </c>
      <c r="R173" s="195">
        <f>Q173*H173</f>
        <v>0</v>
      </c>
      <c r="S173" s="195">
        <v>0</v>
      </c>
      <c r="T173" s="196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7" t="s">
        <v>895</v>
      </c>
      <c r="AT173" s="197" t="s">
        <v>242</v>
      </c>
      <c r="AU173" s="197" t="s">
        <v>82</v>
      </c>
      <c r="AY173" s="17" t="s">
        <v>133</v>
      </c>
      <c r="BE173" s="198">
        <f>IF(N173="základní",J173,0)</f>
        <v>0</v>
      </c>
      <c r="BF173" s="198">
        <f>IF(N173="snížená",J173,0)</f>
        <v>0</v>
      </c>
      <c r="BG173" s="198">
        <f>IF(N173="zákl. přenesená",J173,0)</f>
        <v>0</v>
      </c>
      <c r="BH173" s="198">
        <f>IF(N173="sníž. přenesená",J173,0)</f>
        <v>0</v>
      </c>
      <c r="BI173" s="198">
        <f>IF(N173="nulová",J173,0)</f>
        <v>0</v>
      </c>
      <c r="BJ173" s="17" t="s">
        <v>78</v>
      </c>
      <c r="BK173" s="198">
        <f>ROUND(I173*H173,2)</f>
        <v>0</v>
      </c>
      <c r="BL173" s="17" t="s">
        <v>340</v>
      </c>
      <c r="BM173" s="197" t="s">
        <v>347</v>
      </c>
    </row>
    <row r="174" spans="1:65" s="2" customFormat="1" ht="16.5" customHeight="1">
      <c r="A174" s="34"/>
      <c r="B174" s="35"/>
      <c r="C174" s="237" t="s">
        <v>378</v>
      </c>
      <c r="D174" s="237" t="s">
        <v>242</v>
      </c>
      <c r="E174" s="238" t="s">
        <v>1423</v>
      </c>
      <c r="F174" s="239" t="s">
        <v>1424</v>
      </c>
      <c r="G174" s="240" t="s">
        <v>190</v>
      </c>
      <c r="H174" s="241">
        <v>6.3</v>
      </c>
      <c r="I174" s="242"/>
      <c r="J174" s="243">
        <f>ROUND(I174*H174,2)</f>
        <v>0</v>
      </c>
      <c r="K174" s="239" t="s">
        <v>1</v>
      </c>
      <c r="L174" s="244"/>
      <c r="M174" s="245" t="s">
        <v>1</v>
      </c>
      <c r="N174" s="246" t="s">
        <v>38</v>
      </c>
      <c r="O174" s="71"/>
      <c r="P174" s="195">
        <f>O174*H174</f>
        <v>0</v>
      </c>
      <c r="Q174" s="195">
        <v>0</v>
      </c>
      <c r="R174" s="195">
        <f>Q174*H174</f>
        <v>0</v>
      </c>
      <c r="S174" s="195">
        <v>0</v>
      </c>
      <c r="T174" s="196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7" t="s">
        <v>895</v>
      </c>
      <c r="AT174" s="197" t="s">
        <v>242</v>
      </c>
      <c r="AU174" s="197" t="s">
        <v>82</v>
      </c>
      <c r="AY174" s="17" t="s">
        <v>133</v>
      </c>
      <c r="BE174" s="198">
        <f>IF(N174="základní",J174,0)</f>
        <v>0</v>
      </c>
      <c r="BF174" s="198">
        <f>IF(N174="snížená",J174,0)</f>
        <v>0</v>
      </c>
      <c r="BG174" s="198">
        <f>IF(N174="zákl. přenesená",J174,0)</f>
        <v>0</v>
      </c>
      <c r="BH174" s="198">
        <f>IF(N174="sníž. přenesená",J174,0)</f>
        <v>0</v>
      </c>
      <c r="BI174" s="198">
        <f>IF(N174="nulová",J174,0)</f>
        <v>0</v>
      </c>
      <c r="BJ174" s="17" t="s">
        <v>78</v>
      </c>
      <c r="BK174" s="198">
        <f>ROUND(I174*H174,2)</f>
        <v>0</v>
      </c>
      <c r="BL174" s="17" t="s">
        <v>340</v>
      </c>
      <c r="BM174" s="197" t="s">
        <v>361</v>
      </c>
    </row>
    <row r="175" spans="1:65" s="2" customFormat="1" ht="16.5" customHeight="1">
      <c r="A175" s="34"/>
      <c r="B175" s="35"/>
      <c r="C175" s="186" t="s">
        <v>264</v>
      </c>
      <c r="D175" s="186" t="s">
        <v>135</v>
      </c>
      <c r="E175" s="187" t="s">
        <v>1425</v>
      </c>
      <c r="F175" s="188" t="s">
        <v>1426</v>
      </c>
      <c r="G175" s="189" t="s">
        <v>1427</v>
      </c>
      <c r="H175" s="190">
        <v>1</v>
      </c>
      <c r="I175" s="191"/>
      <c r="J175" s="192">
        <f>ROUND(I175*H175,2)</f>
        <v>0</v>
      </c>
      <c r="K175" s="188" t="s">
        <v>1</v>
      </c>
      <c r="L175" s="39"/>
      <c r="M175" s="193" t="s">
        <v>1</v>
      </c>
      <c r="N175" s="194" t="s">
        <v>38</v>
      </c>
      <c r="O175" s="71"/>
      <c r="P175" s="195">
        <f>O175*H175</f>
        <v>0</v>
      </c>
      <c r="Q175" s="195">
        <v>0</v>
      </c>
      <c r="R175" s="195">
        <f>Q175*H175</f>
        <v>0</v>
      </c>
      <c r="S175" s="195">
        <v>0</v>
      </c>
      <c r="T175" s="196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7" t="s">
        <v>340</v>
      </c>
      <c r="AT175" s="197" t="s">
        <v>135</v>
      </c>
      <c r="AU175" s="197" t="s">
        <v>82</v>
      </c>
      <c r="AY175" s="17" t="s">
        <v>133</v>
      </c>
      <c r="BE175" s="198">
        <f>IF(N175="základní",J175,0)</f>
        <v>0</v>
      </c>
      <c r="BF175" s="198">
        <f>IF(N175="snížená",J175,0)</f>
        <v>0</v>
      </c>
      <c r="BG175" s="198">
        <f>IF(N175="zákl. přenesená",J175,0)</f>
        <v>0</v>
      </c>
      <c r="BH175" s="198">
        <f>IF(N175="sníž. přenesená",J175,0)</f>
        <v>0</v>
      </c>
      <c r="BI175" s="198">
        <f>IF(N175="nulová",J175,0)</f>
        <v>0</v>
      </c>
      <c r="BJ175" s="17" t="s">
        <v>78</v>
      </c>
      <c r="BK175" s="198">
        <f>ROUND(I175*H175,2)</f>
        <v>0</v>
      </c>
      <c r="BL175" s="17" t="s">
        <v>340</v>
      </c>
      <c r="BM175" s="197" t="s">
        <v>369</v>
      </c>
    </row>
    <row r="176" spans="1:65" s="2" customFormat="1" ht="16.5" customHeight="1">
      <c r="A176" s="34"/>
      <c r="B176" s="35"/>
      <c r="C176" s="237" t="s">
        <v>387</v>
      </c>
      <c r="D176" s="237" t="s">
        <v>242</v>
      </c>
      <c r="E176" s="238" t="s">
        <v>464</v>
      </c>
      <c r="F176" s="239" t="s">
        <v>1428</v>
      </c>
      <c r="G176" s="240" t="s">
        <v>928</v>
      </c>
      <c r="H176" s="241">
        <v>1</v>
      </c>
      <c r="I176" s="242"/>
      <c r="J176" s="243">
        <f>ROUND(I176*H176,2)</f>
        <v>0</v>
      </c>
      <c r="K176" s="239" t="s">
        <v>1</v>
      </c>
      <c r="L176" s="244"/>
      <c r="M176" s="245" t="s">
        <v>1</v>
      </c>
      <c r="N176" s="246" t="s">
        <v>38</v>
      </c>
      <c r="O176" s="71"/>
      <c r="P176" s="195">
        <f>O176*H176</f>
        <v>0</v>
      </c>
      <c r="Q176" s="195">
        <v>0</v>
      </c>
      <c r="R176" s="195">
        <f>Q176*H176</f>
        <v>0</v>
      </c>
      <c r="S176" s="195">
        <v>0</v>
      </c>
      <c r="T176" s="196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7" t="s">
        <v>895</v>
      </c>
      <c r="AT176" s="197" t="s">
        <v>242</v>
      </c>
      <c r="AU176" s="197" t="s">
        <v>82</v>
      </c>
      <c r="AY176" s="17" t="s">
        <v>133</v>
      </c>
      <c r="BE176" s="198">
        <f>IF(N176="základní",J176,0)</f>
        <v>0</v>
      </c>
      <c r="BF176" s="198">
        <f>IF(N176="snížená",J176,0)</f>
        <v>0</v>
      </c>
      <c r="BG176" s="198">
        <f>IF(N176="zákl. přenesená",J176,0)</f>
        <v>0</v>
      </c>
      <c r="BH176" s="198">
        <f>IF(N176="sníž. přenesená",J176,0)</f>
        <v>0</v>
      </c>
      <c r="BI176" s="198">
        <f>IF(N176="nulová",J176,0)</f>
        <v>0</v>
      </c>
      <c r="BJ176" s="17" t="s">
        <v>78</v>
      </c>
      <c r="BK176" s="198">
        <f>ROUND(I176*H176,2)</f>
        <v>0</v>
      </c>
      <c r="BL176" s="17" t="s">
        <v>340</v>
      </c>
      <c r="BM176" s="197" t="s">
        <v>375</v>
      </c>
    </row>
    <row r="177" spans="2:63" s="12" customFormat="1" ht="22.9" customHeight="1">
      <c r="B177" s="170"/>
      <c r="C177" s="171"/>
      <c r="D177" s="172" t="s">
        <v>72</v>
      </c>
      <c r="E177" s="184" t="s">
        <v>1429</v>
      </c>
      <c r="F177" s="184" t="s">
        <v>1430</v>
      </c>
      <c r="G177" s="171"/>
      <c r="H177" s="171"/>
      <c r="I177" s="174"/>
      <c r="J177" s="185">
        <f>BK177</f>
        <v>0</v>
      </c>
      <c r="K177" s="171"/>
      <c r="L177" s="176"/>
      <c r="M177" s="177"/>
      <c r="N177" s="178"/>
      <c r="O177" s="178"/>
      <c r="P177" s="179">
        <f>SUM(P178:P185)</f>
        <v>0</v>
      </c>
      <c r="Q177" s="178"/>
      <c r="R177" s="179">
        <f>SUM(R178:R185)</f>
        <v>0</v>
      </c>
      <c r="S177" s="178"/>
      <c r="T177" s="180">
        <f>SUM(T178:T185)</f>
        <v>0</v>
      </c>
      <c r="AR177" s="181" t="s">
        <v>78</v>
      </c>
      <c r="AT177" s="182" t="s">
        <v>72</v>
      </c>
      <c r="AU177" s="182" t="s">
        <v>78</v>
      </c>
      <c r="AY177" s="181" t="s">
        <v>133</v>
      </c>
      <c r="BK177" s="183">
        <f>SUM(BK178:BK185)</f>
        <v>0</v>
      </c>
    </row>
    <row r="178" spans="1:65" s="2" customFormat="1" ht="44.25" customHeight="1">
      <c r="A178" s="34"/>
      <c r="B178" s="35"/>
      <c r="C178" s="186" t="s">
        <v>270</v>
      </c>
      <c r="D178" s="186" t="s">
        <v>135</v>
      </c>
      <c r="E178" s="187" t="s">
        <v>1431</v>
      </c>
      <c r="F178" s="188" t="s">
        <v>1432</v>
      </c>
      <c r="G178" s="189" t="s">
        <v>138</v>
      </c>
      <c r="H178" s="190">
        <v>1</v>
      </c>
      <c r="I178" s="191"/>
      <c r="J178" s="192">
        <f>ROUND(I178*H178,2)</f>
        <v>0</v>
      </c>
      <c r="K178" s="188" t="s">
        <v>139</v>
      </c>
      <c r="L178" s="39"/>
      <c r="M178" s="193" t="s">
        <v>1</v>
      </c>
      <c r="N178" s="194" t="s">
        <v>38</v>
      </c>
      <c r="O178" s="71"/>
      <c r="P178" s="195">
        <f>O178*H178</f>
        <v>0</v>
      </c>
      <c r="Q178" s="195">
        <v>0</v>
      </c>
      <c r="R178" s="195">
        <f>Q178*H178</f>
        <v>0</v>
      </c>
      <c r="S178" s="195">
        <v>0</v>
      </c>
      <c r="T178" s="196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7" t="s">
        <v>88</v>
      </c>
      <c r="AT178" s="197" t="s">
        <v>135</v>
      </c>
      <c r="AU178" s="197" t="s">
        <v>82</v>
      </c>
      <c r="AY178" s="17" t="s">
        <v>133</v>
      </c>
      <c r="BE178" s="198">
        <f>IF(N178="základní",J178,0)</f>
        <v>0</v>
      </c>
      <c r="BF178" s="198">
        <f>IF(N178="snížená",J178,0)</f>
        <v>0</v>
      </c>
      <c r="BG178" s="198">
        <f>IF(N178="zákl. přenesená",J178,0)</f>
        <v>0</v>
      </c>
      <c r="BH178" s="198">
        <f>IF(N178="sníž. přenesená",J178,0)</f>
        <v>0</v>
      </c>
      <c r="BI178" s="198">
        <f>IF(N178="nulová",J178,0)</f>
        <v>0</v>
      </c>
      <c r="BJ178" s="17" t="s">
        <v>78</v>
      </c>
      <c r="BK178" s="198">
        <f>ROUND(I178*H178,2)</f>
        <v>0</v>
      </c>
      <c r="BL178" s="17" t="s">
        <v>88</v>
      </c>
      <c r="BM178" s="197" t="s">
        <v>381</v>
      </c>
    </row>
    <row r="179" spans="1:47" s="2" customFormat="1" ht="11.25">
      <c r="A179" s="34"/>
      <c r="B179" s="35"/>
      <c r="C179" s="36"/>
      <c r="D179" s="199" t="s">
        <v>140</v>
      </c>
      <c r="E179" s="36"/>
      <c r="F179" s="200" t="s">
        <v>1433</v>
      </c>
      <c r="G179" s="36"/>
      <c r="H179" s="36"/>
      <c r="I179" s="201"/>
      <c r="J179" s="36"/>
      <c r="K179" s="36"/>
      <c r="L179" s="39"/>
      <c r="M179" s="202"/>
      <c r="N179" s="203"/>
      <c r="O179" s="71"/>
      <c r="P179" s="71"/>
      <c r="Q179" s="71"/>
      <c r="R179" s="71"/>
      <c r="S179" s="71"/>
      <c r="T179" s="72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T179" s="17" t="s">
        <v>140</v>
      </c>
      <c r="AU179" s="17" t="s">
        <v>82</v>
      </c>
    </row>
    <row r="180" spans="1:65" s="2" customFormat="1" ht="37.9" customHeight="1">
      <c r="A180" s="34"/>
      <c r="B180" s="35"/>
      <c r="C180" s="186" t="s">
        <v>395</v>
      </c>
      <c r="D180" s="186" t="s">
        <v>135</v>
      </c>
      <c r="E180" s="187" t="s">
        <v>1434</v>
      </c>
      <c r="F180" s="188" t="s">
        <v>1435</v>
      </c>
      <c r="G180" s="189" t="s">
        <v>516</v>
      </c>
      <c r="H180" s="247"/>
      <c r="I180" s="191"/>
      <c r="J180" s="192">
        <f>ROUND(I180*H180,2)</f>
        <v>0</v>
      </c>
      <c r="K180" s="188" t="s">
        <v>139</v>
      </c>
      <c r="L180" s="39"/>
      <c r="M180" s="193" t="s">
        <v>1</v>
      </c>
      <c r="N180" s="194" t="s">
        <v>38</v>
      </c>
      <c r="O180" s="71"/>
      <c r="P180" s="195">
        <f>O180*H180</f>
        <v>0</v>
      </c>
      <c r="Q180" s="195">
        <v>0</v>
      </c>
      <c r="R180" s="195">
        <f>Q180*H180</f>
        <v>0</v>
      </c>
      <c r="S180" s="195">
        <v>0</v>
      </c>
      <c r="T180" s="196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7" t="s">
        <v>88</v>
      </c>
      <c r="AT180" s="197" t="s">
        <v>135</v>
      </c>
      <c r="AU180" s="197" t="s">
        <v>82</v>
      </c>
      <c r="AY180" s="17" t="s">
        <v>133</v>
      </c>
      <c r="BE180" s="198">
        <f>IF(N180="základní",J180,0)</f>
        <v>0</v>
      </c>
      <c r="BF180" s="198">
        <f>IF(N180="snížená",J180,0)</f>
        <v>0</v>
      </c>
      <c r="BG180" s="198">
        <f>IF(N180="zákl. přenesená",J180,0)</f>
        <v>0</v>
      </c>
      <c r="BH180" s="198">
        <f>IF(N180="sníž. přenesená",J180,0)</f>
        <v>0</v>
      </c>
      <c r="BI180" s="198">
        <f>IF(N180="nulová",J180,0)</f>
        <v>0</v>
      </c>
      <c r="BJ180" s="17" t="s">
        <v>78</v>
      </c>
      <c r="BK180" s="198">
        <f>ROUND(I180*H180,2)</f>
        <v>0</v>
      </c>
      <c r="BL180" s="17" t="s">
        <v>88</v>
      </c>
      <c r="BM180" s="197" t="s">
        <v>386</v>
      </c>
    </row>
    <row r="181" spans="1:47" s="2" customFormat="1" ht="11.25">
      <c r="A181" s="34"/>
      <c r="B181" s="35"/>
      <c r="C181" s="36"/>
      <c r="D181" s="199" t="s">
        <v>140</v>
      </c>
      <c r="E181" s="36"/>
      <c r="F181" s="200" t="s">
        <v>1436</v>
      </c>
      <c r="G181" s="36"/>
      <c r="H181" s="36"/>
      <c r="I181" s="201"/>
      <c r="J181" s="36"/>
      <c r="K181" s="36"/>
      <c r="L181" s="39"/>
      <c r="M181" s="202"/>
      <c r="N181" s="203"/>
      <c r="O181" s="71"/>
      <c r="P181" s="71"/>
      <c r="Q181" s="71"/>
      <c r="R181" s="71"/>
      <c r="S181" s="71"/>
      <c r="T181" s="72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7" t="s">
        <v>140</v>
      </c>
      <c r="AU181" s="17" t="s">
        <v>82</v>
      </c>
    </row>
    <row r="182" spans="1:65" s="2" customFormat="1" ht="16.5" customHeight="1">
      <c r="A182" s="34"/>
      <c r="B182" s="35"/>
      <c r="C182" s="186" t="s">
        <v>275</v>
      </c>
      <c r="D182" s="186" t="s">
        <v>135</v>
      </c>
      <c r="E182" s="187" t="s">
        <v>1437</v>
      </c>
      <c r="F182" s="188" t="s">
        <v>1438</v>
      </c>
      <c r="G182" s="189" t="s">
        <v>1439</v>
      </c>
      <c r="H182" s="190">
        <v>20</v>
      </c>
      <c r="I182" s="191"/>
      <c r="J182" s="192">
        <f>ROUND(I182*H182,2)</f>
        <v>0</v>
      </c>
      <c r="K182" s="188" t="s">
        <v>1</v>
      </c>
      <c r="L182" s="39"/>
      <c r="M182" s="193" t="s">
        <v>1</v>
      </c>
      <c r="N182" s="194" t="s">
        <v>38</v>
      </c>
      <c r="O182" s="71"/>
      <c r="P182" s="195">
        <f>O182*H182</f>
        <v>0</v>
      </c>
      <c r="Q182" s="195">
        <v>0</v>
      </c>
      <c r="R182" s="195">
        <f>Q182*H182</f>
        <v>0</v>
      </c>
      <c r="S182" s="195">
        <v>0</v>
      </c>
      <c r="T182" s="196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7" t="s">
        <v>88</v>
      </c>
      <c r="AT182" s="197" t="s">
        <v>135</v>
      </c>
      <c r="AU182" s="197" t="s">
        <v>82</v>
      </c>
      <c r="AY182" s="17" t="s">
        <v>133</v>
      </c>
      <c r="BE182" s="198">
        <f>IF(N182="základní",J182,0)</f>
        <v>0</v>
      </c>
      <c r="BF182" s="198">
        <f>IF(N182="snížená",J182,0)</f>
        <v>0</v>
      </c>
      <c r="BG182" s="198">
        <f>IF(N182="zákl. přenesená",J182,0)</f>
        <v>0</v>
      </c>
      <c r="BH182" s="198">
        <f>IF(N182="sníž. přenesená",J182,0)</f>
        <v>0</v>
      </c>
      <c r="BI182" s="198">
        <f>IF(N182="nulová",J182,0)</f>
        <v>0</v>
      </c>
      <c r="BJ182" s="17" t="s">
        <v>78</v>
      </c>
      <c r="BK182" s="198">
        <f>ROUND(I182*H182,2)</f>
        <v>0</v>
      </c>
      <c r="BL182" s="17" t="s">
        <v>88</v>
      </c>
      <c r="BM182" s="197" t="s">
        <v>390</v>
      </c>
    </row>
    <row r="183" spans="1:65" s="2" customFormat="1" ht="16.5" customHeight="1">
      <c r="A183" s="34"/>
      <c r="B183" s="35"/>
      <c r="C183" s="186" t="s">
        <v>412</v>
      </c>
      <c r="D183" s="186" t="s">
        <v>135</v>
      </c>
      <c r="E183" s="187" t="s">
        <v>1440</v>
      </c>
      <c r="F183" s="188" t="s">
        <v>1441</v>
      </c>
      <c r="G183" s="189" t="s">
        <v>1439</v>
      </c>
      <c r="H183" s="190">
        <v>25</v>
      </c>
      <c r="I183" s="191"/>
      <c r="J183" s="192">
        <f>ROUND(I183*H183,2)</f>
        <v>0</v>
      </c>
      <c r="K183" s="188" t="s">
        <v>1</v>
      </c>
      <c r="L183" s="39"/>
      <c r="M183" s="193" t="s">
        <v>1</v>
      </c>
      <c r="N183" s="194" t="s">
        <v>38</v>
      </c>
      <c r="O183" s="71"/>
      <c r="P183" s="195">
        <f>O183*H183</f>
        <v>0</v>
      </c>
      <c r="Q183" s="195">
        <v>0</v>
      </c>
      <c r="R183" s="195">
        <f>Q183*H183</f>
        <v>0</v>
      </c>
      <c r="S183" s="195">
        <v>0</v>
      </c>
      <c r="T183" s="196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7" t="s">
        <v>88</v>
      </c>
      <c r="AT183" s="197" t="s">
        <v>135</v>
      </c>
      <c r="AU183" s="197" t="s">
        <v>82</v>
      </c>
      <c r="AY183" s="17" t="s">
        <v>133</v>
      </c>
      <c r="BE183" s="198">
        <f>IF(N183="základní",J183,0)</f>
        <v>0</v>
      </c>
      <c r="BF183" s="198">
        <f>IF(N183="snížená",J183,0)</f>
        <v>0</v>
      </c>
      <c r="BG183" s="198">
        <f>IF(N183="zákl. přenesená",J183,0)</f>
        <v>0</v>
      </c>
      <c r="BH183" s="198">
        <f>IF(N183="sníž. přenesená",J183,0)</f>
        <v>0</v>
      </c>
      <c r="BI183" s="198">
        <f>IF(N183="nulová",J183,0)</f>
        <v>0</v>
      </c>
      <c r="BJ183" s="17" t="s">
        <v>78</v>
      </c>
      <c r="BK183" s="198">
        <f>ROUND(I183*H183,2)</f>
        <v>0</v>
      </c>
      <c r="BL183" s="17" t="s">
        <v>88</v>
      </c>
      <c r="BM183" s="197" t="s">
        <v>394</v>
      </c>
    </row>
    <row r="184" spans="1:65" s="2" customFormat="1" ht="16.5" customHeight="1">
      <c r="A184" s="34"/>
      <c r="B184" s="35"/>
      <c r="C184" s="186" t="s">
        <v>282</v>
      </c>
      <c r="D184" s="186" t="s">
        <v>135</v>
      </c>
      <c r="E184" s="187" t="s">
        <v>1442</v>
      </c>
      <c r="F184" s="188" t="s">
        <v>1443</v>
      </c>
      <c r="G184" s="189" t="s">
        <v>928</v>
      </c>
      <c r="H184" s="190">
        <v>1</v>
      </c>
      <c r="I184" s="191"/>
      <c r="J184" s="192">
        <f>ROUND(I184*H184,2)</f>
        <v>0</v>
      </c>
      <c r="K184" s="188" t="s">
        <v>1</v>
      </c>
      <c r="L184" s="39"/>
      <c r="M184" s="193" t="s">
        <v>1</v>
      </c>
      <c r="N184" s="194" t="s">
        <v>38</v>
      </c>
      <c r="O184" s="71"/>
      <c r="P184" s="195">
        <f>O184*H184</f>
        <v>0</v>
      </c>
      <c r="Q184" s="195">
        <v>0</v>
      </c>
      <c r="R184" s="195">
        <f>Q184*H184</f>
        <v>0</v>
      </c>
      <c r="S184" s="195">
        <v>0</v>
      </c>
      <c r="T184" s="196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7" t="s">
        <v>88</v>
      </c>
      <c r="AT184" s="197" t="s">
        <v>135</v>
      </c>
      <c r="AU184" s="197" t="s">
        <v>82</v>
      </c>
      <c r="AY184" s="17" t="s">
        <v>133</v>
      </c>
      <c r="BE184" s="198">
        <f>IF(N184="základní",J184,0)</f>
        <v>0</v>
      </c>
      <c r="BF184" s="198">
        <f>IF(N184="snížená",J184,0)</f>
        <v>0</v>
      </c>
      <c r="BG184" s="198">
        <f>IF(N184="zákl. přenesená",J184,0)</f>
        <v>0</v>
      </c>
      <c r="BH184" s="198">
        <f>IF(N184="sníž. přenesená",J184,0)</f>
        <v>0</v>
      </c>
      <c r="BI184" s="198">
        <f>IF(N184="nulová",J184,0)</f>
        <v>0</v>
      </c>
      <c r="BJ184" s="17" t="s">
        <v>78</v>
      </c>
      <c r="BK184" s="198">
        <f>ROUND(I184*H184,2)</f>
        <v>0</v>
      </c>
      <c r="BL184" s="17" t="s">
        <v>88</v>
      </c>
      <c r="BM184" s="197" t="s">
        <v>398</v>
      </c>
    </row>
    <row r="185" spans="1:65" s="2" customFormat="1" ht="24.2" customHeight="1">
      <c r="A185" s="34"/>
      <c r="B185" s="35"/>
      <c r="C185" s="186" t="s">
        <v>425</v>
      </c>
      <c r="D185" s="186" t="s">
        <v>135</v>
      </c>
      <c r="E185" s="187" t="s">
        <v>1444</v>
      </c>
      <c r="F185" s="188" t="s">
        <v>1445</v>
      </c>
      <c r="G185" s="189" t="s">
        <v>928</v>
      </c>
      <c r="H185" s="190">
        <v>1</v>
      </c>
      <c r="I185" s="191"/>
      <c r="J185" s="192">
        <f>ROUND(I185*H185,2)</f>
        <v>0</v>
      </c>
      <c r="K185" s="188" t="s">
        <v>1</v>
      </c>
      <c r="L185" s="39"/>
      <c r="M185" s="193" t="s">
        <v>1</v>
      </c>
      <c r="N185" s="194" t="s">
        <v>38</v>
      </c>
      <c r="O185" s="71"/>
      <c r="P185" s="195">
        <f>O185*H185</f>
        <v>0</v>
      </c>
      <c r="Q185" s="195">
        <v>0</v>
      </c>
      <c r="R185" s="195">
        <f>Q185*H185</f>
        <v>0</v>
      </c>
      <c r="S185" s="195">
        <v>0</v>
      </c>
      <c r="T185" s="196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7" t="s">
        <v>88</v>
      </c>
      <c r="AT185" s="197" t="s">
        <v>135</v>
      </c>
      <c r="AU185" s="197" t="s">
        <v>82</v>
      </c>
      <c r="AY185" s="17" t="s">
        <v>133</v>
      </c>
      <c r="BE185" s="198">
        <f>IF(N185="základní",J185,0)</f>
        <v>0</v>
      </c>
      <c r="BF185" s="198">
        <f>IF(N185="snížená",J185,0)</f>
        <v>0</v>
      </c>
      <c r="BG185" s="198">
        <f>IF(N185="zákl. přenesená",J185,0)</f>
        <v>0</v>
      </c>
      <c r="BH185" s="198">
        <f>IF(N185="sníž. přenesená",J185,0)</f>
        <v>0</v>
      </c>
      <c r="BI185" s="198">
        <f>IF(N185="nulová",J185,0)</f>
        <v>0</v>
      </c>
      <c r="BJ185" s="17" t="s">
        <v>78</v>
      </c>
      <c r="BK185" s="198">
        <f>ROUND(I185*H185,2)</f>
        <v>0</v>
      </c>
      <c r="BL185" s="17" t="s">
        <v>88</v>
      </c>
      <c r="BM185" s="197" t="s">
        <v>404</v>
      </c>
    </row>
    <row r="186" spans="2:63" s="12" customFormat="1" ht="22.9" customHeight="1">
      <c r="B186" s="170"/>
      <c r="C186" s="171"/>
      <c r="D186" s="172" t="s">
        <v>72</v>
      </c>
      <c r="E186" s="184" t="s">
        <v>1446</v>
      </c>
      <c r="F186" s="184" t="s">
        <v>1447</v>
      </c>
      <c r="G186" s="171"/>
      <c r="H186" s="171"/>
      <c r="I186" s="174"/>
      <c r="J186" s="185">
        <f>BK186</f>
        <v>0</v>
      </c>
      <c r="K186" s="171"/>
      <c r="L186" s="176"/>
      <c r="M186" s="177"/>
      <c r="N186" s="178"/>
      <c r="O186" s="178"/>
      <c r="P186" s="179">
        <f>P187</f>
        <v>0</v>
      </c>
      <c r="Q186" s="178"/>
      <c r="R186" s="179">
        <f>R187</f>
        <v>0</v>
      </c>
      <c r="S186" s="178"/>
      <c r="T186" s="180">
        <f>T187</f>
        <v>0</v>
      </c>
      <c r="AR186" s="181" t="s">
        <v>85</v>
      </c>
      <c r="AT186" s="182" t="s">
        <v>72</v>
      </c>
      <c r="AU186" s="182" t="s">
        <v>78</v>
      </c>
      <c r="AY186" s="181" t="s">
        <v>133</v>
      </c>
      <c r="BK186" s="183">
        <f>BK187</f>
        <v>0</v>
      </c>
    </row>
    <row r="187" spans="1:65" s="2" customFormat="1" ht="24.2" customHeight="1">
      <c r="A187" s="34"/>
      <c r="B187" s="35"/>
      <c r="C187" s="186" t="s">
        <v>291</v>
      </c>
      <c r="D187" s="186" t="s">
        <v>135</v>
      </c>
      <c r="E187" s="187" t="s">
        <v>1448</v>
      </c>
      <c r="F187" s="188" t="s">
        <v>1449</v>
      </c>
      <c r="G187" s="189" t="s">
        <v>1403</v>
      </c>
      <c r="H187" s="190">
        <v>1</v>
      </c>
      <c r="I187" s="191"/>
      <c r="J187" s="192">
        <f>ROUND(I187*H187,2)</f>
        <v>0</v>
      </c>
      <c r="K187" s="188" t="s">
        <v>1</v>
      </c>
      <c r="L187" s="39"/>
      <c r="M187" s="252" t="s">
        <v>1</v>
      </c>
      <c r="N187" s="253" t="s">
        <v>38</v>
      </c>
      <c r="O187" s="250"/>
      <c r="P187" s="254">
        <f>O187*H187</f>
        <v>0</v>
      </c>
      <c r="Q187" s="254">
        <v>0</v>
      </c>
      <c r="R187" s="254">
        <f>Q187*H187</f>
        <v>0</v>
      </c>
      <c r="S187" s="254">
        <v>0</v>
      </c>
      <c r="T187" s="255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7" t="s">
        <v>340</v>
      </c>
      <c r="AT187" s="197" t="s">
        <v>135</v>
      </c>
      <c r="AU187" s="197" t="s">
        <v>82</v>
      </c>
      <c r="AY187" s="17" t="s">
        <v>133</v>
      </c>
      <c r="BE187" s="198">
        <f>IF(N187="základní",J187,0)</f>
        <v>0</v>
      </c>
      <c r="BF187" s="198">
        <f>IF(N187="snížená",J187,0)</f>
        <v>0</v>
      </c>
      <c r="BG187" s="198">
        <f>IF(N187="zákl. přenesená",J187,0)</f>
        <v>0</v>
      </c>
      <c r="BH187" s="198">
        <f>IF(N187="sníž. přenesená",J187,0)</f>
        <v>0</v>
      </c>
      <c r="BI187" s="198">
        <f>IF(N187="nulová",J187,0)</f>
        <v>0</v>
      </c>
      <c r="BJ187" s="17" t="s">
        <v>78</v>
      </c>
      <c r="BK187" s="198">
        <f>ROUND(I187*H187,2)</f>
        <v>0</v>
      </c>
      <c r="BL187" s="17" t="s">
        <v>340</v>
      </c>
      <c r="BM187" s="197" t="s">
        <v>415</v>
      </c>
    </row>
    <row r="188" spans="1:31" s="2" customFormat="1" ht="6.95" customHeight="1">
      <c r="A188" s="34"/>
      <c r="B188" s="54"/>
      <c r="C188" s="55"/>
      <c r="D188" s="55"/>
      <c r="E188" s="55"/>
      <c r="F188" s="55"/>
      <c r="G188" s="55"/>
      <c r="H188" s="55"/>
      <c r="I188" s="55"/>
      <c r="J188" s="55"/>
      <c r="K188" s="55"/>
      <c r="L188" s="39"/>
      <c r="M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</row>
  </sheetData>
  <sheetProtection algorithmName="SHA-512" hashValue="jkRyt6vpfupq+bPOejS+uy2RTtWpMoA9157TnTZlB8JWUKMDPCJac9LunFd2RIJyBhHcsfkvgN521Qw2WLfIxw==" saltValue="WKdhmkbrzAmxP9Lj6WqVmI32YB6M4uQHMynHj1mk/cA4COc9DsUCKA3oYJbTuUuXJjReoYDhHeQ1xa8neyLnPA==" spinCount="100000" sheet="1" objects="1" scenarios="1" formatColumns="0" formatRows="0" autoFilter="0"/>
  <autoFilter ref="C119:K187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hyperlinks>
    <hyperlink ref="F124" r:id="rId1" display="https://podminky.urs.cz/item/CS_URS_2023_01/741112061"/>
    <hyperlink ref="F129" r:id="rId2" display="https://podminky.urs.cz/item/CS_URS_2023_01/741122005"/>
    <hyperlink ref="F135" r:id="rId3" display="https://podminky.urs.cz/item/CS_URS_2023_01/741310001"/>
    <hyperlink ref="F139" r:id="rId4" display="https://podminky.urs.cz/item/CS_URS_2023_01/741310022"/>
    <hyperlink ref="F144" r:id="rId5" display="https://podminky.urs.cz/item/CS_URS_2023_01/741310025"/>
    <hyperlink ref="F148" r:id="rId6" display="https://podminky.urs.cz/item/CS_URS_2023_01/220260102"/>
    <hyperlink ref="F151" r:id="rId7" display="https://podminky.urs.cz/item/CS_URS_2023_01/741313001"/>
    <hyperlink ref="F154" r:id="rId8" display="https://podminky.urs.cz/item/CS_URS_2023_01/741313003"/>
    <hyperlink ref="F157" r:id="rId9" display="https://podminky.urs.cz/item/CS_URS_2023_01/741372021"/>
    <hyperlink ref="F160" r:id="rId10" display="https://podminky.urs.cz/item/CS_URS_2023_01/741372062"/>
    <hyperlink ref="F166" r:id="rId11" display="https://podminky.urs.cz/item/CS_URS_2023_01/741372112"/>
    <hyperlink ref="F172" r:id="rId12" display="https://podminky.urs.cz/item/CS_URS_2023_01/741410072"/>
    <hyperlink ref="F179" r:id="rId13" display="https://podminky.urs.cz/item/CS_URS_2023_01/741810002"/>
    <hyperlink ref="F181" r:id="rId14" display="https://podminky.urs.cz/item/CS_URS_2023_01/9987412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AT2" s="17" t="s">
        <v>90</v>
      </c>
    </row>
    <row r="3" spans="2:46" s="1" customFormat="1" ht="6.95" customHeight="1" hidden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82</v>
      </c>
    </row>
    <row r="4" spans="2:46" s="1" customFormat="1" ht="24.95" customHeight="1" hidden="1">
      <c r="B4" s="20"/>
      <c r="D4" s="110" t="s">
        <v>91</v>
      </c>
      <c r="L4" s="20"/>
      <c r="M4" s="11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12" t="s">
        <v>16</v>
      </c>
      <c r="L6" s="20"/>
    </row>
    <row r="7" spans="2:12" s="1" customFormat="1" ht="16.5" customHeight="1" hidden="1">
      <c r="B7" s="20"/>
      <c r="E7" s="298" t="str">
        <f>'Rekapitulace stavby'!K6</f>
        <v>Navýšení kapacity MŚ 17.listopadu v Kopřivnici (3)</v>
      </c>
      <c r="F7" s="299"/>
      <c r="G7" s="299"/>
      <c r="H7" s="299"/>
      <c r="L7" s="20"/>
    </row>
    <row r="8" spans="1:31" s="2" customFormat="1" ht="12" customHeight="1" hidden="1">
      <c r="A8" s="34"/>
      <c r="B8" s="39"/>
      <c r="C8" s="34"/>
      <c r="D8" s="112" t="s">
        <v>92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 hidden="1">
      <c r="A9" s="34"/>
      <c r="B9" s="39"/>
      <c r="C9" s="34"/>
      <c r="D9" s="34"/>
      <c r="E9" s="300" t="s">
        <v>1450</v>
      </c>
      <c r="F9" s="301"/>
      <c r="G9" s="301"/>
      <c r="H9" s="301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 hidden="1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 hidden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 hidden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7. 3. 2023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 hidden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 hidden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 hidden="1">
      <c r="A15" s="34"/>
      <c r="B15" s="39"/>
      <c r="C15" s="34"/>
      <c r="D15" s="34"/>
      <c r="E15" s="113" t="str">
        <f>IF('Rekapitulace stavby'!E11="","",'Rekapitulace stavby'!E11)</f>
        <v xml:space="preserve"> </v>
      </c>
      <c r="F15" s="34"/>
      <c r="G15" s="34"/>
      <c r="H15" s="34"/>
      <c r="I15" s="112" t="s">
        <v>26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 hidden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 hidden="1">
      <c r="A17" s="34"/>
      <c r="B17" s="39"/>
      <c r="C17" s="34"/>
      <c r="D17" s="112" t="s">
        <v>27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 hidden="1">
      <c r="A18" s="34"/>
      <c r="B18" s="39"/>
      <c r="C18" s="34"/>
      <c r="D18" s="34"/>
      <c r="E18" s="302" t="str">
        <f>'Rekapitulace stavby'!E14</f>
        <v>Vyplň údaj</v>
      </c>
      <c r="F18" s="303"/>
      <c r="G18" s="303"/>
      <c r="H18" s="303"/>
      <c r="I18" s="112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 hidden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 hidden="1">
      <c r="A20" s="34"/>
      <c r="B20" s="39"/>
      <c r="C20" s="34"/>
      <c r="D20" s="112" t="s">
        <v>29</v>
      </c>
      <c r="E20" s="34"/>
      <c r="F20" s="34"/>
      <c r="G20" s="34"/>
      <c r="H20" s="34"/>
      <c r="I20" s="112" t="s">
        <v>25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 hidden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26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 hidden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 hidden="1">
      <c r="A23" s="34"/>
      <c r="B23" s="39"/>
      <c r="C23" s="34"/>
      <c r="D23" s="112" t="s">
        <v>31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 hidden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26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 hidden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 hidden="1">
      <c r="A26" s="34"/>
      <c r="B26" s="39"/>
      <c r="C26" s="34"/>
      <c r="D26" s="112" t="s">
        <v>32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 hidden="1">
      <c r="A27" s="115"/>
      <c r="B27" s="116"/>
      <c r="C27" s="115"/>
      <c r="D27" s="115"/>
      <c r="E27" s="304" t="s">
        <v>1</v>
      </c>
      <c r="F27" s="304"/>
      <c r="G27" s="304"/>
      <c r="H27" s="304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 hidden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 hidden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 hidden="1">
      <c r="A30" s="34"/>
      <c r="B30" s="39"/>
      <c r="C30" s="34"/>
      <c r="D30" s="119" t="s">
        <v>33</v>
      </c>
      <c r="E30" s="34"/>
      <c r="F30" s="34"/>
      <c r="G30" s="34"/>
      <c r="H30" s="34"/>
      <c r="I30" s="34"/>
      <c r="J30" s="120">
        <f>ROUND(J117,2)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 hidden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 hidden="1">
      <c r="A32" s="34"/>
      <c r="B32" s="39"/>
      <c r="C32" s="34"/>
      <c r="D32" s="34"/>
      <c r="E32" s="34"/>
      <c r="F32" s="121" t="s">
        <v>35</v>
      </c>
      <c r="G32" s="34"/>
      <c r="H32" s="34"/>
      <c r="I32" s="121" t="s">
        <v>34</v>
      </c>
      <c r="J32" s="121" t="s">
        <v>36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122" t="s">
        <v>37</v>
      </c>
      <c r="E33" s="112" t="s">
        <v>38</v>
      </c>
      <c r="F33" s="123">
        <f>ROUND((SUM(BE117:BE145)),2)</f>
        <v>0</v>
      </c>
      <c r="G33" s="34"/>
      <c r="H33" s="34"/>
      <c r="I33" s="124">
        <v>0.21</v>
      </c>
      <c r="J33" s="123">
        <f>ROUND(((SUM(BE117:BE145))*I33),2)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12" t="s">
        <v>39</v>
      </c>
      <c r="F34" s="123">
        <f>ROUND((SUM(BF117:BF145)),2)</f>
        <v>0</v>
      </c>
      <c r="G34" s="34"/>
      <c r="H34" s="34"/>
      <c r="I34" s="124">
        <v>0.15</v>
      </c>
      <c r="J34" s="123">
        <f>ROUND(((SUM(BF117:BF145))*I34),2)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40</v>
      </c>
      <c r="F35" s="123">
        <f>ROUND((SUM(BG117:BG145)),2)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41</v>
      </c>
      <c r="F36" s="123">
        <f>ROUND((SUM(BH117:BH145)),2)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42</v>
      </c>
      <c r="F37" s="123">
        <f>ROUND((SUM(BI117:BI145)),2)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 hidden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 hidden="1">
      <c r="A39" s="34"/>
      <c r="B39" s="39"/>
      <c r="C39" s="125"/>
      <c r="D39" s="126" t="s">
        <v>43</v>
      </c>
      <c r="E39" s="127"/>
      <c r="F39" s="127"/>
      <c r="G39" s="128" t="s">
        <v>44</v>
      </c>
      <c r="H39" s="129" t="s">
        <v>45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 hidden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 hidden="1">
      <c r="B41" s="20"/>
      <c r="L41" s="20"/>
    </row>
    <row r="42" spans="2:12" s="1" customFormat="1" ht="14.45" customHeight="1" hidden="1">
      <c r="B42" s="20"/>
      <c r="L42" s="20"/>
    </row>
    <row r="43" spans="2:12" s="1" customFormat="1" ht="14.45" customHeight="1" hidden="1">
      <c r="B43" s="20"/>
      <c r="L43" s="20"/>
    </row>
    <row r="44" spans="2:12" s="1" customFormat="1" ht="14.45" customHeight="1" hidden="1">
      <c r="B44" s="20"/>
      <c r="L44" s="20"/>
    </row>
    <row r="45" spans="2:12" s="1" customFormat="1" ht="14.45" customHeight="1" hidden="1">
      <c r="B45" s="20"/>
      <c r="L45" s="20"/>
    </row>
    <row r="46" spans="2:12" s="1" customFormat="1" ht="14.45" customHeight="1" hidden="1">
      <c r="B46" s="20"/>
      <c r="L46" s="20"/>
    </row>
    <row r="47" spans="2:12" s="1" customFormat="1" ht="14.45" customHeight="1" hidden="1">
      <c r="B47" s="20"/>
      <c r="L47" s="20"/>
    </row>
    <row r="48" spans="2:12" s="1" customFormat="1" ht="14.45" customHeight="1" hidden="1">
      <c r="B48" s="20"/>
      <c r="L48" s="20"/>
    </row>
    <row r="49" spans="2:12" s="1" customFormat="1" ht="14.45" customHeight="1" hidden="1">
      <c r="B49" s="20"/>
      <c r="L49" s="20"/>
    </row>
    <row r="50" spans="2:12" s="2" customFormat="1" ht="14.45" customHeight="1" hidden="1">
      <c r="B50" s="51"/>
      <c r="D50" s="132" t="s">
        <v>46</v>
      </c>
      <c r="E50" s="133"/>
      <c r="F50" s="133"/>
      <c r="G50" s="132" t="s">
        <v>47</v>
      </c>
      <c r="H50" s="133"/>
      <c r="I50" s="133"/>
      <c r="J50" s="133"/>
      <c r="K50" s="133"/>
      <c r="L50" s="51"/>
    </row>
    <row r="51" spans="2:12" ht="11.25" hidden="1">
      <c r="B51" s="20"/>
      <c r="L51" s="20"/>
    </row>
    <row r="52" spans="2:12" ht="11.25" hidden="1">
      <c r="B52" s="20"/>
      <c r="L52" s="20"/>
    </row>
    <row r="53" spans="2:12" ht="11.25" hidden="1">
      <c r="B53" s="20"/>
      <c r="L53" s="20"/>
    </row>
    <row r="54" spans="2:12" ht="11.25" hidden="1">
      <c r="B54" s="20"/>
      <c r="L54" s="20"/>
    </row>
    <row r="55" spans="2:12" ht="11.25" hidden="1">
      <c r="B55" s="20"/>
      <c r="L55" s="20"/>
    </row>
    <row r="56" spans="2:12" ht="11.25" hidden="1">
      <c r="B56" s="20"/>
      <c r="L56" s="20"/>
    </row>
    <row r="57" spans="2:12" ht="11.25" hidden="1">
      <c r="B57" s="20"/>
      <c r="L57" s="20"/>
    </row>
    <row r="58" spans="2:12" ht="11.25" hidden="1">
      <c r="B58" s="20"/>
      <c r="L58" s="20"/>
    </row>
    <row r="59" spans="2:12" ht="11.25" hidden="1">
      <c r="B59" s="20"/>
      <c r="L59" s="20"/>
    </row>
    <row r="60" spans="2:12" ht="11.25" hidden="1">
      <c r="B60" s="20"/>
      <c r="L60" s="20"/>
    </row>
    <row r="61" spans="1:31" s="2" customFormat="1" ht="12.75" hidden="1">
      <c r="A61" s="34"/>
      <c r="B61" s="39"/>
      <c r="C61" s="34"/>
      <c r="D61" s="134" t="s">
        <v>48</v>
      </c>
      <c r="E61" s="135"/>
      <c r="F61" s="136" t="s">
        <v>49</v>
      </c>
      <c r="G61" s="134" t="s">
        <v>48</v>
      </c>
      <c r="H61" s="135"/>
      <c r="I61" s="135"/>
      <c r="J61" s="137" t="s">
        <v>49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 hidden="1">
      <c r="B62" s="20"/>
      <c r="L62" s="20"/>
    </row>
    <row r="63" spans="2:12" ht="11.25" hidden="1">
      <c r="B63" s="20"/>
      <c r="L63" s="20"/>
    </row>
    <row r="64" spans="2:12" ht="11.25" hidden="1">
      <c r="B64" s="20"/>
      <c r="L64" s="20"/>
    </row>
    <row r="65" spans="1:31" s="2" customFormat="1" ht="12.75" hidden="1">
      <c r="A65" s="34"/>
      <c r="B65" s="39"/>
      <c r="C65" s="34"/>
      <c r="D65" s="132" t="s">
        <v>50</v>
      </c>
      <c r="E65" s="138"/>
      <c r="F65" s="138"/>
      <c r="G65" s="132" t="s">
        <v>51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 hidden="1">
      <c r="B66" s="20"/>
      <c r="L66" s="20"/>
    </row>
    <row r="67" spans="2:12" ht="11.25" hidden="1">
      <c r="B67" s="20"/>
      <c r="L67" s="20"/>
    </row>
    <row r="68" spans="2:12" ht="11.25" hidden="1">
      <c r="B68" s="20"/>
      <c r="L68" s="20"/>
    </row>
    <row r="69" spans="2:12" ht="11.25" hidden="1">
      <c r="B69" s="20"/>
      <c r="L69" s="20"/>
    </row>
    <row r="70" spans="2:12" ht="11.25" hidden="1">
      <c r="B70" s="20"/>
      <c r="L70" s="20"/>
    </row>
    <row r="71" spans="2:12" ht="11.25" hidden="1">
      <c r="B71" s="20"/>
      <c r="L71" s="20"/>
    </row>
    <row r="72" spans="2:12" ht="11.25" hidden="1">
      <c r="B72" s="20"/>
      <c r="L72" s="20"/>
    </row>
    <row r="73" spans="2:12" ht="11.25" hidden="1">
      <c r="B73" s="20"/>
      <c r="L73" s="20"/>
    </row>
    <row r="74" spans="2:12" ht="11.25" hidden="1">
      <c r="B74" s="20"/>
      <c r="L74" s="20"/>
    </row>
    <row r="75" spans="2:12" ht="11.25" hidden="1">
      <c r="B75" s="20"/>
      <c r="L75" s="20"/>
    </row>
    <row r="76" spans="1:31" s="2" customFormat="1" ht="12.75" hidden="1">
      <c r="A76" s="34"/>
      <c r="B76" s="39"/>
      <c r="C76" s="34"/>
      <c r="D76" s="134" t="s">
        <v>48</v>
      </c>
      <c r="E76" s="135"/>
      <c r="F76" s="136" t="s">
        <v>49</v>
      </c>
      <c r="G76" s="134" t="s">
        <v>48</v>
      </c>
      <c r="H76" s="135"/>
      <c r="I76" s="135"/>
      <c r="J76" s="137" t="s">
        <v>49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 hidden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ht="11.25" hidden="1"/>
    <row r="79" ht="11.25" hidden="1"/>
    <row r="80" ht="11.25" hidden="1"/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94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5" t="str">
        <f>E7</f>
        <v>Navýšení kapacity MŚ 17.listopadu v Kopřivnici (3)</v>
      </c>
      <c r="F85" s="306"/>
      <c r="G85" s="306"/>
      <c r="H85" s="306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92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57" t="str">
        <f>E9</f>
        <v>4 - VRN</v>
      </c>
      <c r="F87" s="307"/>
      <c r="G87" s="307"/>
      <c r="H87" s="307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7. 3. 2023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95</v>
      </c>
      <c r="D94" s="144"/>
      <c r="E94" s="144"/>
      <c r="F94" s="144"/>
      <c r="G94" s="144"/>
      <c r="H94" s="144"/>
      <c r="I94" s="144"/>
      <c r="J94" s="145" t="s">
        <v>96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97</v>
      </c>
      <c r="D96" s="36"/>
      <c r="E96" s="36"/>
      <c r="F96" s="36"/>
      <c r="G96" s="36"/>
      <c r="H96" s="36"/>
      <c r="I96" s="36"/>
      <c r="J96" s="84">
        <f>J117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98</v>
      </c>
    </row>
    <row r="97" spans="2:12" s="9" customFormat="1" ht="24.95" customHeight="1">
      <c r="B97" s="147"/>
      <c r="C97" s="148"/>
      <c r="D97" s="149" t="s">
        <v>1451</v>
      </c>
      <c r="E97" s="150"/>
      <c r="F97" s="150"/>
      <c r="G97" s="150"/>
      <c r="H97" s="150"/>
      <c r="I97" s="150"/>
      <c r="J97" s="151">
        <f>J118</f>
        <v>0</v>
      </c>
      <c r="K97" s="148"/>
      <c r="L97" s="152"/>
    </row>
    <row r="98" spans="1:31" s="2" customFormat="1" ht="21.75" customHeight="1">
      <c r="A98" s="34"/>
      <c r="B98" s="35"/>
      <c r="C98" s="36"/>
      <c r="D98" s="36"/>
      <c r="E98" s="36"/>
      <c r="F98" s="36"/>
      <c r="G98" s="36"/>
      <c r="H98" s="36"/>
      <c r="I98" s="36"/>
      <c r="J98" s="36"/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99" spans="1:31" s="2" customFormat="1" ht="6.95" customHeight="1">
      <c r="A99" s="34"/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1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3" spans="1:31" s="2" customFormat="1" ht="6.95" customHeight="1">
      <c r="A103" s="34"/>
      <c r="B103" s="56"/>
      <c r="C103" s="57"/>
      <c r="D103" s="57"/>
      <c r="E103" s="57"/>
      <c r="F103" s="57"/>
      <c r="G103" s="57"/>
      <c r="H103" s="57"/>
      <c r="I103" s="57"/>
      <c r="J103" s="57"/>
      <c r="K103" s="57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24.95" customHeight="1">
      <c r="A104" s="34"/>
      <c r="B104" s="35"/>
      <c r="C104" s="23" t="s">
        <v>118</v>
      </c>
      <c r="D104" s="36"/>
      <c r="E104" s="36"/>
      <c r="F104" s="36"/>
      <c r="G104" s="36"/>
      <c r="H104" s="36"/>
      <c r="I104" s="36"/>
      <c r="J104" s="36"/>
      <c r="K104" s="36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6.95" customHeight="1">
      <c r="A105" s="34"/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12" customHeight="1">
      <c r="A106" s="34"/>
      <c r="B106" s="35"/>
      <c r="C106" s="29" t="s">
        <v>16</v>
      </c>
      <c r="D106" s="36"/>
      <c r="E106" s="36"/>
      <c r="F106" s="36"/>
      <c r="G106" s="36"/>
      <c r="H106" s="36"/>
      <c r="I106" s="36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16.5" customHeight="1">
      <c r="A107" s="34"/>
      <c r="B107" s="35"/>
      <c r="C107" s="36"/>
      <c r="D107" s="36"/>
      <c r="E107" s="305" t="str">
        <f>E7</f>
        <v>Navýšení kapacity MŚ 17.listopadu v Kopřivnici (3)</v>
      </c>
      <c r="F107" s="306"/>
      <c r="G107" s="306"/>
      <c r="H107" s="30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12" customHeight="1">
      <c r="A108" s="34"/>
      <c r="B108" s="35"/>
      <c r="C108" s="29" t="s">
        <v>92</v>
      </c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6.5" customHeight="1">
      <c r="A109" s="34"/>
      <c r="B109" s="35"/>
      <c r="C109" s="36"/>
      <c r="D109" s="36"/>
      <c r="E109" s="257" t="str">
        <f>E9</f>
        <v>4 - VRN</v>
      </c>
      <c r="F109" s="307"/>
      <c r="G109" s="307"/>
      <c r="H109" s="307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20</v>
      </c>
      <c r="D111" s="36"/>
      <c r="E111" s="36"/>
      <c r="F111" s="27" t="str">
        <f>F12</f>
        <v xml:space="preserve"> </v>
      </c>
      <c r="G111" s="36"/>
      <c r="H111" s="36"/>
      <c r="I111" s="29" t="s">
        <v>22</v>
      </c>
      <c r="J111" s="66" t="str">
        <f>IF(J12="","",J12)</f>
        <v>7. 3. 2023</v>
      </c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5.2" customHeight="1">
      <c r="A113" s="34"/>
      <c r="B113" s="35"/>
      <c r="C113" s="29" t="s">
        <v>24</v>
      </c>
      <c r="D113" s="36"/>
      <c r="E113" s="36"/>
      <c r="F113" s="27" t="str">
        <f>E15</f>
        <v xml:space="preserve"> </v>
      </c>
      <c r="G113" s="36"/>
      <c r="H113" s="36"/>
      <c r="I113" s="29" t="s">
        <v>29</v>
      </c>
      <c r="J113" s="32" t="str">
        <f>E21</f>
        <v xml:space="preserve"> </v>
      </c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5.2" customHeight="1">
      <c r="A114" s="34"/>
      <c r="B114" s="35"/>
      <c r="C114" s="29" t="s">
        <v>27</v>
      </c>
      <c r="D114" s="36"/>
      <c r="E114" s="36"/>
      <c r="F114" s="27" t="str">
        <f>IF(E18="","",E18)</f>
        <v>Vyplň údaj</v>
      </c>
      <c r="G114" s="36"/>
      <c r="H114" s="36"/>
      <c r="I114" s="29" t="s">
        <v>31</v>
      </c>
      <c r="J114" s="32" t="str">
        <f>E24</f>
        <v xml:space="preserve"> 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0.3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11" customFormat="1" ht="29.25" customHeight="1">
      <c r="A116" s="159"/>
      <c r="B116" s="160"/>
      <c r="C116" s="161" t="s">
        <v>119</v>
      </c>
      <c r="D116" s="162" t="s">
        <v>58</v>
      </c>
      <c r="E116" s="162" t="s">
        <v>54</v>
      </c>
      <c r="F116" s="162" t="s">
        <v>55</v>
      </c>
      <c r="G116" s="162" t="s">
        <v>120</v>
      </c>
      <c r="H116" s="162" t="s">
        <v>121</v>
      </c>
      <c r="I116" s="162" t="s">
        <v>122</v>
      </c>
      <c r="J116" s="162" t="s">
        <v>96</v>
      </c>
      <c r="K116" s="163" t="s">
        <v>123</v>
      </c>
      <c r="L116" s="164"/>
      <c r="M116" s="75" t="s">
        <v>1</v>
      </c>
      <c r="N116" s="76" t="s">
        <v>37</v>
      </c>
      <c r="O116" s="76" t="s">
        <v>124</v>
      </c>
      <c r="P116" s="76" t="s">
        <v>125</v>
      </c>
      <c r="Q116" s="76" t="s">
        <v>126</v>
      </c>
      <c r="R116" s="76" t="s">
        <v>127</v>
      </c>
      <c r="S116" s="76" t="s">
        <v>128</v>
      </c>
      <c r="T116" s="77" t="s">
        <v>129</v>
      </c>
      <c r="U116" s="159"/>
      <c r="V116" s="159"/>
      <c r="W116" s="159"/>
      <c r="X116" s="159"/>
      <c r="Y116" s="159"/>
      <c r="Z116" s="159"/>
      <c r="AA116" s="159"/>
      <c r="AB116" s="159"/>
      <c r="AC116" s="159"/>
      <c r="AD116" s="159"/>
      <c r="AE116" s="159"/>
    </row>
    <row r="117" spans="1:63" s="2" customFormat="1" ht="22.9" customHeight="1">
      <c r="A117" s="34"/>
      <c r="B117" s="35"/>
      <c r="C117" s="82" t="s">
        <v>130</v>
      </c>
      <c r="D117" s="36"/>
      <c r="E117" s="36"/>
      <c r="F117" s="36"/>
      <c r="G117" s="36"/>
      <c r="H117" s="36"/>
      <c r="I117" s="36"/>
      <c r="J117" s="165">
        <f>BK117</f>
        <v>0</v>
      </c>
      <c r="K117" s="36"/>
      <c r="L117" s="39"/>
      <c r="M117" s="78"/>
      <c r="N117" s="166"/>
      <c r="O117" s="79"/>
      <c r="P117" s="167">
        <f>P118</f>
        <v>0</v>
      </c>
      <c r="Q117" s="79"/>
      <c r="R117" s="167">
        <f>R118</f>
        <v>0</v>
      </c>
      <c r="S117" s="79"/>
      <c r="T117" s="168">
        <f>T118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7" t="s">
        <v>72</v>
      </c>
      <c r="AU117" s="17" t="s">
        <v>98</v>
      </c>
      <c r="BK117" s="169">
        <f>BK118</f>
        <v>0</v>
      </c>
    </row>
    <row r="118" spans="2:63" s="12" customFormat="1" ht="25.9" customHeight="1">
      <c r="B118" s="170"/>
      <c r="C118" s="171"/>
      <c r="D118" s="172" t="s">
        <v>72</v>
      </c>
      <c r="E118" s="173" t="s">
        <v>89</v>
      </c>
      <c r="F118" s="173" t="s">
        <v>1452</v>
      </c>
      <c r="G118" s="171"/>
      <c r="H118" s="171"/>
      <c r="I118" s="174"/>
      <c r="J118" s="175">
        <f>BK118</f>
        <v>0</v>
      </c>
      <c r="K118" s="171"/>
      <c r="L118" s="176"/>
      <c r="M118" s="177"/>
      <c r="N118" s="178"/>
      <c r="O118" s="178"/>
      <c r="P118" s="179">
        <f>SUM(P119:P145)</f>
        <v>0</v>
      </c>
      <c r="Q118" s="178"/>
      <c r="R118" s="179">
        <f>SUM(R119:R145)</f>
        <v>0</v>
      </c>
      <c r="S118" s="178"/>
      <c r="T118" s="180">
        <f>SUM(T119:T145)</f>
        <v>0</v>
      </c>
      <c r="AR118" s="181" t="s">
        <v>159</v>
      </c>
      <c r="AT118" s="182" t="s">
        <v>72</v>
      </c>
      <c r="AU118" s="182" t="s">
        <v>73</v>
      </c>
      <c r="AY118" s="181" t="s">
        <v>133</v>
      </c>
      <c r="BK118" s="183">
        <f>SUM(BK119:BK145)</f>
        <v>0</v>
      </c>
    </row>
    <row r="119" spans="1:65" s="2" customFormat="1" ht="24.2" customHeight="1">
      <c r="A119" s="34"/>
      <c r="B119" s="35"/>
      <c r="C119" s="186" t="s">
        <v>78</v>
      </c>
      <c r="D119" s="186" t="s">
        <v>135</v>
      </c>
      <c r="E119" s="187" t="s">
        <v>1453</v>
      </c>
      <c r="F119" s="188" t="s">
        <v>1454</v>
      </c>
      <c r="G119" s="189" t="s">
        <v>1455</v>
      </c>
      <c r="H119" s="190">
        <v>1</v>
      </c>
      <c r="I119" s="191"/>
      <c r="J119" s="192">
        <f>ROUND(I119*H119,2)</f>
        <v>0</v>
      </c>
      <c r="K119" s="188" t="s">
        <v>139</v>
      </c>
      <c r="L119" s="39"/>
      <c r="M119" s="193" t="s">
        <v>1</v>
      </c>
      <c r="N119" s="194" t="s">
        <v>38</v>
      </c>
      <c r="O119" s="71"/>
      <c r="P119" s="195">
        <f>O119*H119</f>
        <v>0</v>
      </c>
      <c r="Q119" s="195">
        <v>0</v>
      </c>
      <c r="R119" s="195">
        <f>Q119*H119</f>
        <v>0</v>
      </c>
      <c r="S119" s="195">
        <v>0</v>
      </c>
      <c r="T119" s="196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97" t="s">
        <v>88</v>
      </c>
      <c r="AT119" s="197" t="s">
        <v>135</v>
      </c>
      <c r="AU119" s="197" t="s">
        <v>78</v>
      </c>
      <c r="AY119" s="17" t="s">
        <v>133</v>
      </c>
      <c r="BE119" s="198">
        <f>IF(N119="základní",J119,0)</f>
        <v>0</v>
      </c>
      <c r="BF119" s="198">
        <f>IF(N119="snížená",J119,0)</f>
        <v>0</v>
      </c>
      <c r="BG119" s="198">
        <f>IF(N119="zákl. přenesená",J119,0)</f>
        <v>0</v>
      </c>
      <c r="BH119" s="198">
        <f>IF(N119="sníž. přenesená",J119,0)</f>
        <v>0</v>
      </c>
      <c r="BI119" s="198">
        <f>IF(N119="nulová",J119,0)</f>
        <v>0</v>
      </c>
      <c r="BJ119" s="17" t="s">
        <v>78</v>
      </c>
      <c r="BK119" s="198">
        <f>ROUND(I119*H119,2)</f>
        <v>0</v>
      </c>
      <c r="BL119" s="17" t="s">
        <v>88</v>
      </c>
      <c r="BM119" s="197" t="s">
        <v>82</v>
      </c>
    </row>
    <row r="120" spans="1:47" s="2" customFormat="1" ht="11.25">
      <c r="A120" s="34"/>
      <c r="B120" s="35"/>
      <c r="C120" s="36"/>
      <c r="D120" s="199" t="s">
        <v>140</v>
      </c>
      <c r="E120" s="36"/>
      <c r="F120" s="200" t="s">
        <v>1456</v>
      </c>
      <c r="G120" s="36"/>
      <c r="H120" s="36"/>
      <c r="I120" s="201"/>
      <c r="J120" s="36"/>
      <c r="K120" s="36"/>
      <c r="L120" s="39"/>
      <c r="M120" s="202"/>
      <c r="N120" s="203"/>
      <c r="O120" s="71"/>
      <c r="P120" s="71"/>
      <c r="Q120" s="71"/>
      <c r="R120" s="71"/>
      <c r="S120" s="71"/>
      <c r="T120" s="72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140</v>
      </c>
      <c r="AU120" s="17" t="s">
        <v>78</v>
      </c>
    </row>
    <row r="121" spans="1:47" s="2" customFormat="1" ht="29.25">
      <c r="A121" s="34"/>
      <c r="B121" s="35"/>
      <c r="C121" s="36"/>
      <c r="D121" s="206" t="s">
        <v>1457</v>
      </c>
      <c r="E121" s="36"/>
      <c r="F121" s="256" t="s">
        <v>1458</v>
      </c>
      <c r="G121" s="36"/>
      <c r="H121" s="36"/>
      <c r="I121" s="201"/>
      <c r="J121" s="36"/>
      <c r="K121" s="36"/>
      <c r="L121" s="39"/>
      <c r="M121" s="202"/>
      <c r="N121" s="203"/>
      <c r="O121" s="71"/>
      <c r="P121" s="71"/>
      <c r="Q121" s="71"/>
      <c r="R121" s="71"/>
      <c r="S121" s="71"/>
      <c r="T121" s="72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7" t="s">
        <v>1457</v>
      </c>
      <c r="AU121" s="17" t="s">
        <v>78</v>
      </c>
    </row>
    <row r="122" spans="1:65" s="2" customFormat="1" ht="24.2" customHeight="1">
      <c r="A122" s="34"/>
      <c r="B122" s="35"/>
      <c r="C122" s="186" t="s">
        <v>82</v>
      </c>
      <c r="D122" s="186" t="s">
        <v>135</v>
      </c>
      <c r="E122" s="187" t="s">
        <v>1459</v>
      </c>
      <c r="F122" s="188" t="s">
        <v>1460</v>
      </c>
      <c r="G122" s="189" t="s">
        <v>1461</v>
      </c>
      <c r="H122" s="190">
        <v>1</v>
      </c>
      <c r="I122" s="191"/>
      <c r="J122" s="192">
        <f>ROUND(I122*H122,2)</f>
        <v>0</v>
      </c>
      <c r="K122" s="188" t="s">
        <v>1</v>
      </c>
      <c r="L122" s="39"/>
      <c r="M122" s="193" t="s">
        <v>1</v>
      </c>
      <c r="N122" s="194" t="s">
        <v>38</v>
      </c>
      <c r="O122" s="71"/>
      <c r="P122" s="195">
        <f>O122*H122</f>
        <v>0</v>
      </c>
      <c r="Q122" s="195">
        <v>0</v>
      </c>
      <c r="R122" s="195">
        <f>Q122*H122</f>
        <v>0</v>
      </c>
      <c r="S122" s="195">
        <v>0</v>
      </c>
      <c r="T122" s="196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97" t="s">
        <v>88</v>
      </c>
      <c r="AT122" s="197" t="s">
        <v>135</v>
      </c>
      <c r="AU122" s="197" t="s">
        <v>78</v>
      </c>
      <c r="AY122" s="17" t="s">
        <v>133</v>
      </c>
      <c r="BE122" s="198">
        <f>IF(N122="základní",J122,0)</f>
        <v>0</v>
      </c>
      <c r="BF122" s="198">
        <f>IF(N122="snížená",J122,0)</f>
        <v>0</v>
      </c>
      <c r="BG122" s="198">
        <f>IF(N122="zákl. přenesená",J122,0)</f>
        <v>0</v>
      </c>
      <c r="BH122" s="198">
        <f>IF(N122="sníž. přenesená",J122,0)</f>
        <v>0</v>
      </c>
      <c r="BI122" s="198">
        <f>IF(N122="nulová",J122,0)</f>
        <v>0</v>
      </c>
      <c r="BJ122" s="17" t="s">
        <v>78</v>
      </c>
      <c r="BK122" s="198">
        <f>ROUND(I122*H122,2)</f>
        <v>0</v>
      </c>
      <c r="BL122" s="17" t="s">
        <v>88</v>
      </c>
      <c r="BM122" s="197" t="s">
        <v>88</v>
      </c>
    </row>
    <row r="123" spans="2:51" s="13" customFormat="1" ht="11.25">
      <c r="B123" s="204"/>
      <c r="C123" s="205"/>
      <c r="D123" s="206" t="s">
        <v>142</v>
      </c>
      <c r="E123" s="207" t="s">
        <v>1</v>
      </c>
      <c r="F123" s="208" t="s">
        <v>1462</v>
      </c>
      <c r="G123" s="205"/>
      <c r="H123" s="207" t="s">
        <v>1</v>
      </c>
      <c r="I123" s="209"/>
      <c r="J123" s="205"/>
      <c r="K123" s="205"/>
      <c r="L123" s="210"/>
      <c r="M123" s="211"/>
      <c r="N123" s="212"/>
      <c r="O123" s="212"/>
      <c r="P123" s="212"/>
      <c r="Q123" s="212"/>
      <c r="R123" s="212"/>
      <c r="S123" s="212"/>
      <c r="T123" s="213"/>
      <c r="AT123" s="214" t="s">
        <v>142</v>
      </c>
      <c r="AU123" s="214" t="s">
        <v>78</v>
      </c>
      <c r="AV123" s="13" t="s">
        <v>78</v>
      </c>
      <c r="AW123" s="13" t="s">
        <v>30</v>
      </c>
      <c r="AX123" s="13" t="s">
        <v>73</v>
      </c>
      <c r="AY123" s="214" t="s">
        <v>133</v>
      </c>
    </row>
    <row r="124" spans="2:51" s="14" customFormat="1" ht="11.25">
      <c r="B124" s="215"/>
      <c r="C124" s="216"/>
      <c r="D124" s="206" t="s">
        <v>142</v>
      </c>
      <c r="E124" s="217" t="s">
        <v>1</v>
      </c>
      <c r="F124" s="218" t="s">
        <v>78</v>
      </c>
      <c r="G124" s="216"/>
      <c r="H124" s="219">
        <v>1</v>
      </c>
      <c r="I124" s="220"/>
      <c r="J124" s="216"/>
      <c r="K124" s="216"/>
      <c r="L124" s="221"/>
      <c r="M124" s="222"/>
      <c r="N124" s="223"/>
      <c r="O124" s="223"/>
      <c r="P124" s="223"/>
      <c r="Q124" s="223"/>
      <c r="R124" s="223"/>
      <c r="S124" s="223"/>
      <c r="T124" s="224"/>
      <c r="AT124" s="225" t="s">
        <v>142</v>
      </c>
      <c r="AU124" s="225" t="s">
        <v>78</v>
      </c>
      <c r="AV124" s="14" t="s">
        <v>82</v>
      </c>
      <c r="AW124" s="14" t="s">
        <v>30</v>
      </c>
      <c r="AX124" s="14" t="s">
        <v>73</v>
      </c>
      <c r="AY124" s="225" t="s">
        <v>133</v>
      </c>
    </row>
    <row r="125" spans="2:51" s="15" customFormat="1" ht="11.25">
      <c r="B125" s="226"/>
      <c r="C125" s="227"/>
      <c r="D125" s="206" t="s">
        <v>142</v>
      </c>
      <c r="E125" s="228" t="s">
        <v>1</v>
      </c>
      <c r="F125" s="229" t="s">
        <v>144</v>
      </c>
      <c r="G125" s="227"/>
      <c r="H125" s="230">
        <v>1</v>
      </c>
      <c r="I125" s="231"/>
      <c r="J125" s="227"/>
      <c r="K125" s="227"/>
      <c r="L125" s="232"/>
      <c r="M125" s="233"/>
      <c r="N125" s="234"/>
      <c r="O125" s="234"/>
      <c r="P125" s="234"/>
      <c r="Q125" s="234"/>
      <c r="R125" s="234"/>
      <c r="S125" s="234"/>
      <c r="T125" s="235"/>
      <c r="AT125" s="236" t="s">
        <v>142</v>
      </c>
      <c r="AU125" s="236" t="s">
        <v>78</v>
      </c>
      <c r="AV125" s="15" t="s">
        <v>88</v>
      </c>
      <c r="AW125" s="15" t="s">
        <v>30</v>
      </c>
      <c r="AX125" s="15" t="s">
        <v>78</v>
      </c>
      <c r="AY125" s="236" t="s">
        <v>133</v>
      </c>
    </row>
    <row r="126" spans="1:65" s="2" customFormat="1" ht="24.2" customHeight="1">
      <c r="A126" s="34"/>
      <c r="B126" s="35"/>
      <c r="C126" s="186" t="s">
        <v>85</v>
      </c>
      <c r="D126" s="186" t="s">
        <v>135</v>
      </c>
      <c r="E126" s="187" t="s">
        <v>1463</v>
      </c>
      <c r="F126" s="188" t="s">
        <v>1464</v>
      </c>
      <c r="G126" s="189" t="s">
        <v>1461</v>
      </c>
      <c r="H126" s="190">
        <v>1</v>
      </c>
      <c r="I126" s="191"/>
      <c r="J126" s="192">
        <f>ROUND(I126*H126,2)</f>
        <v>0</v>
      </c>
      <c r="K126" s="188" t="s">
        <v>1</v>
      </c>
      <c r="L126" s="39"/>
      <c r="M126" s="193" t="s">
        <v>1</v>
      </c>
      <c r="N126" s="194" t="s">
        <v>38</v>
      </c>
      <c r="O126" s="71"/>
      <c r="P126" s="195">
        <f>O126*H126</f>
        <v>0</v>
      </c>
      <c r="Q126" s="195">
        <v>0</v>
      </c>
      <c r="R126" s="195">
        <f>Q126*H126</f>
        <v>0</v>
      </c>
      <c r="S126" s="195">
        <v>0</v>
      </c>
      <c r="T126" s="196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97" t="s">
        <v>88</v>
      </c>
      <c r="AT126" s="197" t="s">
        <v>135</v>
      </c>
      <c r="AU126" s="197" t="s">
        <v>78</v>
      </c>
      <c r="AY126" s="17" t="s">
        <v>133</v>
      </c>
      <c r="BE126" s="198">
        <f>IF(N126="základní",J126,0)</f>
        <v>0</v>
      </c>
      <c r="BF126" s="198">
        <f>IF(N126="snížená",J126,0)</f>
        <v>0</v>
      </c>
      <c r="BG126" s="198">
        <f>IF(N126="zákl. přenesená",J126,0)</f>
        <v>0</v>
      </c>
      <c r="BH126" s="198">
        <f>IF(N126="sníž. přenesená",J126,0)</f>
        <v>0</v>
      </c>
      <c r="BI126" s="198">
        <f>IF(N126="nulová",J126,0)</f>
        <v>0</v>
      </c>
      <c r="BJ126" s="17" t="s">
        <v>78</v>
      </c>
      <c r="BK126" s="198">
        <f>ROUND(I126*H126,2)</f>
        <v>0</v>
      </c>
      <c r="BL126" s="17" t="s">
        <v>88</v>
      </c>
      <c r="BM126" s="197" t="s">
        <v>150</v>
      </c>
    </row>
    <row r="127" spans="1:65" s="2" customFormat="1" ht="24.2" customHeight="1">
      <c r="A127" s="34"/>
      <c r="B127" s="35"/>
      <c r="C127" s="186" t="s">
        <v>88</v>
      </c>
      <c r="D127" s="186" t="s">
        <v>135</v>
      </c>
      <c r="E127" s="187" t="s">
        <v>1465</v>
      </c>
      <c r="F127" s="188" t="s">
        <v>1466</v>
      </c>
      <c r="G127" s="189" t="s">
        <v>1461</v>
      </c>
      <c r="H127" s="190">
        <v>1</v>
      </c>
      <c r="I127" s="191"/>
      <c r="J127" s="192">
        <f>ROUND(I127*H127,2)</f>
        <v>0</v>
      </c>
      <c r="K127" s="188" t="s">
        <v>1</v>
      </c>
      <c r="L127" s="39"/>
      <c r="M127" s="193" t="s">
        <v>1</v>
      </c>
      <c r="N127" s="194" t="s">
        <v>38</v>
      </c>
      <c r="O127" s="71"/>
      <c r="P127" s="195">
        <f>O127*H127</f>
        <v>0</v>
      </c>
      <c r="Q127" s="195">
        <v>0</v>
      </c>
      <c r="R127" s="195">
        <f>Q127*H127</f>
        <v>0</v>
      </c>
      <c r="S127" s="195">
        <v>0</v>
      </c>
      <c r="T127" s="196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97" t="s">
        <v>88</v>
      </c>
      <c r="AT127" s="197" t="s">
        <v>135</v>
      </c>
      <c r="AU127" s="197" t="s">
        <v>78</v>
      </c>
      <c r="AY127" s="17" t="s">
        <v>133</v>
      </c>
      <c r="BE127" s="198">
        <f>IF(N127="základní",J127,0)</f>
        <v>0</v>
      </c>
      <c r="BF127" s="198">
        <f>IF(N127="snížená",J127,0)</f>
        <v>0</v>
      </c>
      <c r="BG127" s="198">
        <f>IF(N127="zákl. přenesená",J127,0)</f>
        <v>0</v>
      </c>
      <c r="BH127" s="198">
        <f>IF(N127="sníž. přenesená",J127,0)</f>
        <v>0</v>
      </c>
      <c r="BI127" s="198">
        <f>IF(N127="nulová",J127,0)</f>
        <v>0</v>
      </c>
      <c r="BJ127" s="17" t="s">
        <v>78</v>
      </c>
      <c r="BK127" s="198">
        <f>ROUND(I127*H127,2)</f>
        <v>0</v>
      </c>
      <c r="BL127" s="17" t="s">
        <v>88</v>
      </c>
      <c r="BM127" s="197" t="s">
        <v>155</v>
      </c>
    </row>
    <row r="128" spans="1:65" s="2" customFormat="1" ht="24.2" customHeight="1">
      <c r="A128" s="34"/>
      <c r="B128" s="35"/>
      <c r="C128" s="186" t="s">
        <v>159</v>
      </c>
      <c r="D128" s="186" t="s">
        <v>135</v>
      </c>
      <c r="E128" s="187" t="s">
        <v>1467</v>
      </c>
      <c r="F128" s="188" t="s">
        <v>1468</v>
      </c>
      <c r="G128" s="189" t="s">
        <v>1455</v>
      </c>
      <c r="H128" s="190">
        <v>1</v>
      </c>
      <c r="I128" s="191"/>
      <c r="J128" s="192">
        <f>ROUND(I128*H128,2)</f>
        <v>0</v>
      </c>
      <c r="K128" s="188" t="s">
        <v>139</v>
      </c>
      <c r="L128" s="39"/>
      <c r="M128" s="193" t="s">
        <v>1</v>
      </c>
      <c r="N128" s="194" t="s">
        <v>38</v>
      </c>
      <c r="O128" s="71"/>
      <c r="P128" s="195">
        <f>O128*H128</f>
        <v>0</v>
      </c>
      <c r="Q128" s="195">
        <v>0</v>
      </c>
      <c r="R128" s="195">
        <f>Q128*H128</f>
        <v>0</v>
      </c>
      <c r="S128" s="195">
        <v>0</v>
      </c>
      <c r="T128" s="196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7" t="s">
        <v>88</v>
      </c>
      <c r="AT128" s="197" t="s">
        <v>135</v>
      </c>
      <c r="AU128" s="197" t="s">
        <v>78</v>
      </c>
      <c r="AY128" s="17" t="s">
        <v>133</v>
      </c>
      <c r="BE128" s="198">
        <f>IF(N128="základní",J128,0)</f>
        <v>0</v>
      </c>
      <c r="BF128" s="198">
        <f>IF(N128="snížená",J128,0)</f>
        <v>0</v>
      </c>
      <c r="BG128" s="198">
        <f>IF(N128="zákl. přenesená",J128,0)</f>
        <v>0</v>
      </c>
      <c r="BH128" s="198">
        <f>IF(N128="sníž. přenesená",J128,0)</f>
        <v>0</v>
      </c>
      <c r="BI128" s="198">
        <f>IF(N128="nulová",J128,0)</f>
        <v>0</v>
      </c>
      <c r="BJ128" s="17" t="s">
        <v>78</v>
      </c>
      <c r="BK128" s="198">
        <f>ROUND(I128*H128,2)</f>
        <v>0</v>
      </c>
      <c r="BL128" s="17" t="s">
        <v>88</v>
      </c>
      <c r="BM128" s="197" t="s">
        <v>163</v>
      </c>
    </row>
    <row r="129" spans="1:47" s="2" customFormat="1" ht="11.25">
      <c r="A129" s="34"/>
      <c r="B129" s="35"/>
      <c r="C129" s="36"/>
      <c r="D129" s="199" t="s">
        <v>140</v>
      </c>
      <c r="E129" s="36"/>
      <c r="F129" s="200" t="s">
        <v>1469</v>
      </c>
      <c r="G129" s="36"/>
      <c r="H129" s="36"/>
      <c r="I129" s="201"/>
      <c r="J129" s="36"/>
      <c r="K129" s="36"/>
      <c r="L129" s="39"/>
      <c r="M129" s="202"/>
      <c r="N129" s="203"/>
      <c r="O129" s="71"/>
      <c r="P129" s="71"/>
      <c r="Q129" s="71"/>
      <c r="R129" s="71"/>
      <c r="S129" s="71"/>
      <c r="T129" s="72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140</v>
      </c>
      <c r="AU129" s="17" t="s">
        <v>78</v>
      </c>
    </row>
    <row r="130" spans="1:47" s="2" customFormat="1" ht="39">
      <c r="A130" s="34"/>
      <c r="B130" s="35"/>
      <c r="C130" s="36"/>
      <c r="D130" s="206" t="s">
        <v>1457</v>
      </c>
      <c r="E130" s="36"/>
      <c r="F130" s="256" t="s">
        <v>1470</v>
      </c>
      <c r="G130" s="36"/>
      <c r="H130" s="36"/>
      <c r="I130" s="201"/>
      <c r="J130" s="36"/>
      <c r="K130" s="36"/>
      <c r="L130" s="39"/>
      <c r="M130" s="202"/>
      <c r="N130" s="203"/>
      <c r="O130" s="71"/>
      <c r="P130" s="71"/>
      <c r="Q130" s="71"/>
      <c r="R130" s="71"/>
      <c r="S130" s="71"/>
      <c r="T130" s="72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1457</v>
      </c>
      <c r="AU130" s="17" t="s">
        <v>78</v>
      </c>
    </row>
    <row r="131" spans="1:65" s="2" customFormat="1" ht="24.2" customHeight="1">
      <c r="A131" s="34"/>
      <c r="B131" s="35"/>
      <c r="C131" s="186" t="s">
        <v>150</v>
      </c>
      <c r="D131" s="186" t="s">
        <v>135</v>
      </c>
      <c r="E131" s="187" t="s">
        <v>1471</v>
      </c>
      <c r="F131" s="188" t="s">
        <v>1472</v>
      </c>
      <c r="G131" s="189" t="s">
        <v>1455</v>
      </c>
      <c r="H131" s="190">
        <v>1</v>
      </c>
      <c r="I131" s="191"/>
      <c r="J131" s="192">
        <f>ROUND(I131*H131,2)</f>
        <v>0</v>
      </c>
      <c r="K131" s="188" t="s">
        <v>1473</v>
      </c>
      <c r="L131" s="39"/>
      <c r="M131" s="193" t="s">
        <v>1</v>
      </c>
      <c r="N131" s="194" t="s">
        <v>38</v>
      </c>
      <c r="O131" s="71"/>
      <c r="P131" s="195">
        <f>O131*H131</f>
        <v>0</v>
      </c>
      <c r="Q131" s="195">
        <v>0</v>
      </c>
      <c r="R131" s="195">
        <f>Q131*H131</f>
        <v>0</v>
      </c>
      <c r="S131" s="195">
        <v>0</v>
      </c>
      <c r="T131" s="196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7" t="s">
        <v>88</v>
      </c>
      <c r="AT131" s="197" t="s">
        <v>135</v>
      </c>
      <c r="AU131" s="197" t="s">
        <v>78</v>
      </c>
      <c r="AY131" s="17" t="s">
        <v>133</v>
      </c>
      <c r="BE131" s="198">
        <f>IF(N131="základní",J131,0)</f>
        <v>0</v>
      </c>
      <c r="BF131" s="198">
        <f>IF(N131="snížená",J131,0)</f>
        <v>0</v>
      </c>
      <c r="BG131" s="198">
        <f>IF(N131="zákl. přenesená",J131,0)</f>
        <v>0</v>
      </c>
      <c r="BH131" s="198">
        <f>IF(N131="sníž. přenesená",J131,0)</f>
        <v>0</v>
      </c>
      <c r="BI131" s="198">
        <f>IF(N131="nulová",J131,0)</f>
        <v>0</v>
      </c>
      <c r="BJ131" s="17" t="s">
        <v>78</v>
      </c>
      <c r="BK131" s="198">
        <f>ROUND(I131*H131,2)</f>
        <v>0</v>
      </c>
      <c r="BL131" s="17" t="s">
        <v>88</v>
      </c>
      <c r="BM131" s="197" t="s">
        <v>170</v>
      </c>
    </row>
    <row r="132" spans="1:47" s="2" customFormat="1" ht="11.25">
      <c r="A132" s="34"/>
      <c r="B132" s="35"/>
      <c r="C132" s="36"/>
      <c r="D132" s="199" t="s">
        <v>140</v>
      </c>
      <c r="E132" s="36"/>
      <c r="F132" s="200" t="s">
        <v>1474</v>
      </c>
      <c r="G132" s="36"/>
      <c r="H132" s="36"/>
      <c r="I132" s="201"/>
      <c r="J132" s="36"/>
      <c r="K132" s="36"/>
      <c r="L132" s="39"/>
      <c r="M132" s="202"/>
      <c r="N132" s="203"/>
      <c r="O132" s="71"/>
      <c r="P132" s="71"/>
      <c r="Q132" s="71"/>
      <c r="R132" s="71"/>
      <c r="S132" s="71"/>
      <c r="T132" s="72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140</v>
      </c>
      <c r="AU132" s="17" t="s">
        <v>78</v>
      </c>
    </row>
    <row r="133" spans="1:47" s="2" customFormat="1" ht="39">
      <c r="A133" s="34"/>
      <c r="B133" s="35"/>
      <c r="C133" s="36"/>
      <c r="D133" s="206" t="s">
        <v>1457</v>
      </c>
      <c r="E133" s="36"/>
      <c r="F133" s="256" t="s">
        <v>1470</v>
      </c>
      <c r="G133" s="36"/>
      <c r="H133" s="36"/>
      <c r="I133" s="201"/>
      <c r="J133" s="36"/>
      <c r="K133" s="36"/>
      <c r="L133" s="39"/>
      <c r="M133" s="202"/>
      <c r="N133" s="203"/>
      <c r="O133" s="71"/>
      <c r="P133" s="71"/>
      <c r="Q133" s="71"/>
      <c r="R133" s="71"/>
      <c r="S133" s="71"/>
      <c r="T133" s="72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1457</v>
      </c>
      <c r="AU133" s="17" t="s">
        <v>78</v>
      </c>
    </row>
    <row r="134" spans="1:65" s="2" customFormat="1" ht="24.2" customHeight="1">
      <c r="A134" s="34"/>
      <c r="B134" s="35"/>
      <c r="C134" s="186" t="s">
        <v>174</v>
      </c>
      <c r="D134" s="186" t="s">
        <v>135</v>
      </c>
      <c r="E134" s="187" t="s">
        <v>1475</v>
      </c>
      <c r="F134" s="188" t="s">
        <v>1476</v>
      </c>
      <c r="G134" s="189" t="s">
        <v>1455</v>
      </c>
      <c r="H134" s="190">
        <v>1</v>
      </c>
      <c r="I134" s="191"/>
      <c r="J134" s="192">
        <f>ROUND(I134*H134,2)</f>
        <v>0</v>
      </c>
      <c r="K134" s="188" t="s">
        <v>139</v>
      </c>
      <c r="L134" s="39"/>
      <c r="M134" s="193" t="s">
        <v>1</v>
      </c>
      <c r="N134" s="194" t="s">
        <v>38</v>
      </c>
      <c r="O134" s="71"/>
      <c r="P134" s="195">
        <f>O134*H134</f>
        <v>0</v>
      </c>
      <c r="Q134" s="195">
        <v>0</v>
      </c>
      <c r="R134" s="195">
        <f>Q134*H134</f>
        <v>0</v>
      </c>
      <c r="S134" s="195">
        <v>0</v>
      </c>
      <c r="T134" s="196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7" t="s">
        <v>88</v>
      </c>
      <c r="AT134" s="197" t="s">
        <v>135</v>
      </c>
      <c r="AU134" s="197" t="s">
        <v>78</v>
      </c>
      <c r="AY134" s="17" t="s">
        <v>133</v>
      </c>
      <c r="BE134" s="198">
        <f>IF(N134="základní",J134,0)</f>
        <v>0</v>
      </c>
      <c r="BF134" s="198">
        <f>IF(N134="snížená",J134,0)</f>
        <v>0</v>
      </c>
      <c r="BG134" s="198">
        <f>IF(N134="zákl. přenesená",J134,0)</f>
        <v>0</v>
      </c>
      <c r="BH134" s="198">
        <f>IF(N134="sníž. přenesená",J134,0)</f>
        <v>0</v>
      </c>
      <c r="BI134" s="198">
        <f>IF(N134="nulová",J134,0)</f>
        <v>0</v>
      </c>
      <c r="BJ134" s="17" t="s">
        <v>78</v>
      </c>
      <c r="BK134" s="198">
        <f>ROUND(I134*H134,2)</f>
        <v>0</v>
      </c>
      <c r="BL134" s="17" t="s">
        <v>88</v>
      </c>
      <c r="BM134" s="197" t="s">
        <v>177</v>
      </c>
    </row>
    <row r="135" spans="1:47" s="2" customFormat="1" ht="11.25">
      <c r="A135" s="34"/>
      <c r="B135" s="35"/>
      <c r="C135" s="36"/>
      <c r="D135" s="199" t="s">
        <v>140</v>
      </c>
      <c r="E135" s="36"/>
      <c r="F135" s="200" t="s">
        <v>1477</v>
      </c>
      <c r="G135" s="36"/>
      <c r="H135" s="36"/>
      <c r="I135" s="201"/>
      <c r="J135" s="36"/>
      <c r="K135" s="36"/>
      <c r="L135" s="39"/>
      <c r="M135" s="202"/>
      <c r="N135" s="203"/>
      <c r="O135" s="71"/>
      <c r="P135" s="71"/>
      <c r="Q135" s="71"/>
      <c r="R135" s="71"/>
      <c r="S135" s="71"/>
      <c r="T135" s="72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140</v>
      </c>
      <c r="AU135" s="17" t="s">
        <v>78</v>
      </c>
    </row>
    <row r="136" spans="1:47" s="2" customFormat="1" ht="39">
      <c r="A136" s="34"/>
      <c r="B136" s="35"/>
      <c r="C136" s="36"/>
      <c r="D136" s="206" t="s">
        <v>1457</v>
      </c>
      <c r="E136" s="36"/>
      <c r="F136" s="256" t="s">
        <v>1470</v>
      </c>
      <c r="G136" s="36"/>
      <c r="H136" s="36"/>
      <c r="I136" s="201"/>
      <c r="J136" s="36"/>
      <c r="K136" s="36"/>
      <c r="L136" s="39"/>
      <c r="M136" s="202"/>
      <c r="N136" s="203"/>
      <c r="O136" s="71"/>
      <c r="P136" s="71"/>
      <c r="Q136" s="71"/>
      <c r="R136" s="71"/>
      <c r="S136" s="71"/>
      <c r="T136" s="72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1457</v>
      </c>
      <c r="AU136" s="17" t="s">
        <v>78</v>
      </c>
    </row>
    <row r="137" spans="1:65" s="2" customFormat="1" ht="24.2" customHeight="1">
      <c r="A137" s="34"/>
      <c r="B137" s="35"/>
      <c r="C137" s="186" t="s">
        <v>155</v>
      </c>
      <c r="D137" s="186" t="s">
        <v>135</v>
      </c>
      <c r="E137" s="187" t="s">
        <v>1478</v>
      </c>
      <c r="F137" s="188" t="s">
        <v>1479</v>
      </c>
      <c r="G137" s="189" t="s">
        <v>1461</v>
      </c>
      <c r="H137" s="190">
        <v>1</v>
      </c>
      <c r="I137" s="191"/>
      <c r="J137" s="192">
        <f>ROUND(I137*H137,2)</f>
        <v>0</v>
      </c>
      <c r="K137" s="188" t="s">
        <v>1</v>
      </c>
      <c r="L137" s="39"/>
      <c r="M137" s="193" t="s">
        <v>1</v>
      </c>
      <c r="N137" s="194" t="s">
        <v>38</v>
      </c>
      <c r="O137" s="71"/>
      <c r="P137" s="195">
        <f>O137*H137</f>
        <v>0</v>
      </c>
      <c r="Q137" s="195">
        <v>0</v>
      </c>
      <c r="R137" s="195">
        <f>Q137*H137</f>
        <v>0</v>
      </c>
      <c r="S137" s="195">
        <v>0</v>
      </c>
      <c r="T137" s="196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7" t="s">
        <v>88</v>
      </c>
      <c r="AT137" s="197" t="s">
        <v>135</v>
      </c>
      <c r="AU137" s="197" t="s">
        <v>78</v>
      </c>
      <c r="AY137" s="17" t="s">
        <v>133</v>
      </c>
      <c r="BE137" s="198">
        <f>IF(N137="základní",J137,0)</f>
        <v>0</v>
      </c>
      <c r="BF137" s="198">
        <f>IF(N137="snížená",J137,0)</f>
        <v>0</v>
      </c>
      <c r="BG137" s="198">
        <f>IF(N137="zákl. přenesená",J137,0)</f>
        <v>0</v>
      </c>
      <c r="BH137" s="198">
        <f>IF(N137="sníž. přenesená",J137,0)</f>
        <v>0</v>
      </c>
      <c r="BI137" s="198">
        <f>IF(N137="nulová",J137,0)</f>
        <v>0</v>
      </c>
      <c r="BJ137" s="17" t="s">
        <v>78</v>
      </c>
      <c r="BK137" s="198">
        <f>ROUND(I137*H137,2)</f>
        <v>0</v>
      </c>
      <c r="BL137" s="17" t="s">
        <v>88</v>
      </c>
      <c r="BM137" s="197" t="s">
        <v>191</v>
      </c>
    </row>
    <row r="138" spans="1:65" s="2" customFormat="1" ht="24.2" customHeight="1">
      <c r="A138" s="34"/>
      <c r="B138" s="35"/>
      <c r="C138" s="186" t="s">
        <v>194</v>
      </c>
      <c r="D138" s="186" t="s">
        <v>135</v>
      </c>
      <c r="E138" s="187" t="s">
        <v>1480</v>
      </c>
      <c r="F138" s="188" t="s">
        <v>1481</v>
      </c>
      <c r="G138" s="189" t="s">
        <v>1482</v>
      </c>
      <c r="H138" s="190">
        <v>1</v>
      </c>
      <c r="I138" s="191"/>
      <c r="J138" s="192">
        <f>ROUND(I138*H138,2)</f>
        <v>0</v>
      </c>
      <c r="K138" s="188" t="s">
        <v>139</v>
      </c>
      <c r="L138" s="39"/>
      <c r="M138" s="193" t="s">
        <v>1</v>
      </c>
      <c r="N138" s="194" t="s">
        <v>38</v>
      </c>
      <c r="O138" s="71"/>
      <c r="P138" s="195">
        <f>O138*H138</f>
        <v>0</v>
      </c>
      <c r="Q138" s="195">
        <v>0</v>
      </c>
      <c r="R138" s="195">
        <f>Q138*H138</f>
        <v>0</v>
      </c>
      <c r="S138" s="195">
        <v>0</v>
      </c>
      <c r="T138" s="196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7" t="s">
        <v>88</v>
      </c>
      <c r="AT138" s="197" t="s">
        <v>135</v>
      </c>
      <c r="AU138" s="197" t="s">
        <v>78</v>
      </c>
      <c r="AY138" s="17" t="s">
        <v>133</v>
      </c>
      <c r="BE138" s="198">
        <f>IF(N138="základní",J138,0)</f>
        <v>0</v>
      </c>
      <c r="BF138" s="198">
        <f>IF(N138="snížená",J138,0)</f>
        <v>0</v>
      </c>
      <c r="BG138" s="198">
        <f>IF(N138="zákl. přenesená",J138,0)</f>
        <v>0</v>
      </c>
      <c r="BH138" s="198">
        <f>IF(N138="sníž. přenesená",J138,0)</f>
        <v>0</v>
      </c>
      <c r="BI138" s="198">
        <f>IF(N138="nulová",J138,0)</f>
        <v>0</v>
      </c>
      <c r="BJ138" s="17" t="s">
        <v>78</v>
      </c>
      <c r="BK138" s="198">
        <f>ROUND(I138*H138,2)</f>
        <v>0</v>
      </c>
      <c r="BL138" s="17" t="s">
        <v>88</v>
      </c>
      <c r="BM138" s="197" t="s">
        <v>197</v>
      </c>
    </row>
    <row r="139" spans="1:47" s="2" customFormat="1" ht="11.25">
      <c r="A139" s="34"/>
      <c r="B139" s="35"/>
      <c r="C139" s="36"/>
      <c r="D139" s="199" t="s">
        <v>140</v>
      </c>
      <c r="E139" s="36"/>
      <c r="F139" s="200" t="s">
        <v>1483</v>
      </c>
      <c r="G139" s="36"/>
      <c r="H139" s="36"/>
      <c r="I139" s="201"/>
      <c r="J139" s="36"/>
      <c r="K139" s="36"/>
      <c r="L139" s="39"/>
      <c r="M139" s="202"/>
      <c r="N139" s="203"/>
      <c r="O139" s="71"/>
      <c r="P139" s="71"/>
      <c r="Q139" s="71"/>
      <c r="R139" s="71"/>
      <c r="S139" s="71"/>
      <c r="T139" s="72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140</v>
      </c>
      <c r="AU139" s="17" t="s">
        <v>78</v>
      </c>
    </row>
    <row r="140" spans="1:47" s="2" customFormat="1" ht="29.25">
      <c r="A140" s="34"/>
      <c r="B140" s="35"/>
      <c r="C140" s="36"/>
      <c r="D140" s="206" t="s">
        <v>1457</v>
      </c>
      <c r="E140" s="36"/>
      <c r="F140" s="256" t="s">
        <v>1458</v>
      </c>
      <c r="G140" s="36"/>
      <c r="H140" s="36"/>
      <c r="I140" s="201"/>
      <c r="J140" s="36"/>
      <c r="K140" s="36"/>
      <c r="L140" s="39"/>
      <c r="M140" s="202"/>
      <c r="N140" s="203"/>
      <c r="O140" s="71"/>
      <c r="P140" s="71"/>
      <c r="Q140" s="71"/>
      <c r="R140" s="71"/>
      <c r="S140" s="71"/>
      <c r="T140" s="72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1457</v>
      </c>
      <c r="AU140" s="17" t="s">
        <v>78</v>
      </c>
    </row>
    <row r="141" spans="1:65" s="2" customFormat="1" ht="24.2" customHeight="1">
      <c r="A141" s="34"/>
      <c r="B141" s="35"/>
      <c r="C141" s="186" t="s">
        <v>163</v>
      </c>
      <c r="D141" s="186" t="s">
        <v>135</v>
      </c>
      <c r="E141" s="187" t="s">
        <v>1484</v>
      </c>
      <c r="F141" s="188" t="s">
        <v>1485</v>
      </c>
      <c r="G141" s="189" t="s">
        <v>1482</v>
      </c>
      <c r="H141" s="190">
        <v>1</v>
      </c>
      <c r="I141" s="191"/>
      <c r="J141" s="192">
        <f>ROUND(I141*H141,2)</f>
        <v>0</v>
      </c>
      <c r="K141" s="188" t="s">
        <v>139</v>
      </c>
      <c r="L141" s="39"/>
      <c r="M141" s="193" t="s">
        <v>1</v>
      </c>
      <c r="N141" s="194" t="s">
        <v>38</v>
      </c>
      <c r="O141" s="71"/>
      <c r="P141" s="195">
        <f>O141*H141</f>
        <v>0</v>
      </c>
      <c r="Q141" s="195">
        <v>0</v>
      </c>
      <c r="R141" s="195">
        <f>Q141*H141</f>
        <v>0</v>
      </c>
      <c r="S141" s="195">
        <v>0</v>
      </c>
      <c r="T141" s="196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7" t="s">
        <v>88</v>
      </c>
      <c r="AT141" s="197" t="s">
        <v>135</v>
      </c>
      <c r="AU141" s="197" t="s">
        <v>78</v>
      </c>
      <c r="AY141" s="17" t="s">
        <v>133</v>
      </c>
      <c r="BE141" s="198">
        <f>IF(N141="základní",J141,0)</f>
        <v>0</v>
      </c>
      <c r="BF141" s="198">
        <f>IF(N141="snížená",J141,0)</f>
        <v>0</v>
      </c>
      <c r="BG141" s="198">
        <f>IF(N141="zákl. přenesená",J141,0)</f>
        <v>0</v>
      </c>
      <c r="BH141" s="198">
        <f>IF(N141="sníž. přenesená",J141,0)</f>
        <v>0</v>
      </c>
      <c r="BI141" s="198">
        <f>IF(N141="nulová",J141,0)</f>
        <v>0</v>
      </c>
      <c r="BJ141" s="17" t="s">
        <v>78</v>
      </c>
      <c r="BK141" s="198">
        <f>ROUND(I141*H141,2)</f>
        <v>0</v>
      </c>
      <c r="BL141" s="17" t="s">
        <v>88</v>
      </c>
      <c r="BM141" s="197" t="s">
        <v>203</v>
      </c>
    </row>
    <row r="142" spans="1:47" s="2" customFormat="1" ht="11.25">
      <c r="A142" s="34"/>
      <c r="B142" s="35"/>
      <c r="C142" s="36"/>
      <c r="D142" s="199" t="s">
        <v>140</v>
      </c>
      <c r="E142" s="36"/>
      <c r="F142" s="200" t="s">
        <v>1486</v>
      </c>
      <c r="G142" s="36"/>
      <c r="H142" s="36"/>
      <c r="I142" s="201"/>
      <c r="J142" s="36"/>
      <c r="K142" s="36"/>
      <c r="L142" s="39"/>
      <c r="M142" s="202"/>
      <c r="N142" s="203"/>
      <c r="O142" s="71"/>
      <c r="P142" s="71"/>
      <c r="Q142" s="71"/>
      <c r="R142" s="71"/>
      <c r="S142" s="71"/>
      <c r="T142" s="72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7" t="s">
        <v>140</v>
      </c>
      <c r="AU142" s="17" t="s">
        <v>78</v>
      </c>
    </row>
    <row r="143" spans="1:47" s="2" customFormat="1" ht="29.25">
      <c r="A143" s="34"/>
      <c r="B143" s="35"/>
      <c r="C143" s="36"/>
      <c r="D143" s="206" t="s">
        <v>1457</v>
      </c>
      <c r="E143" s="36"/>
      <c r="F143" s="256" t="s">
        <v>1458</v>
      </c>
      <c r="G143" s="36"/>
      <c r="H143" s="36"/>
      <c r="I143" s="201"/>
      <c r="J143" s="36"/>
      <c r="K143" s="36"/>
      <c r="L143" s="39"/>
      <c r="M143" s="202"/>
      <c r="N143" s="203"/>
      <c r="O143" s="71"/>
      <c r="P143" s="71"/>
      <c r="Q143" s="71"/>
      <c r="R143" s="71"/>
      <c r="S143" s="71"/>
      <c r="T143" s="72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1457</v>
      </c>
      <c r="AU143" s="17" t="s">
        <v>78</v>
      </c>
    </row>
    <row r="144" spans="1:65" s="2" customFormat="1" ht="16.5" customHeight="1">
      <c r="A144" s="34"/>
      <c r="B144" s="35"/>
      <c r="C144" s="186" t="s">
        <v>207</v>
      </c>
      <c r="D144" s="186" t="s">
        <v>135</v>
      </c>
      <c r="E144" s="187" t="s">
        <v>1487</v>
      </c>
      <c r="F144" s="188" t="s">
        <v>1488</v>
      </c>
      <c r="G144" s="189" t="s">
        <v>928</v>
      </c>
      <c r="H144" s="190">
        <v>1</v>
      </c>
      <c r="I144" s="191"/>
      <c r="J144" s="192">
        <f>ROUND(I144*H144,2)</f>
        <v>0</v>
      </c>
      <c r="K144" s="188" t="s">
        <v>139</v>
      </c>
      <c r="L144" s="39"/>
      <c r="M144" s="193" t="s">
        <v>1</v>
      </c>
      <c r="N144" s="194" t="s">
        <v>38</v>
      </c>
      <c r="O144" s="71"/>
      <c r="P144" s="195">
        <f>O144*H144</f>
        <v>0</v>
      </c>
      <c r="Q144" s="195">
        <v>0</v>
      </c>
      <c r="R144" s="195">
        <f>Q144*H144</f>
        <v>0</v>
      </c>
      <c r="S144" s="195">
        <v>0</v>
      </c>
      <c r="T144" s="196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7" t="s">
        <v>88</v>
      </c>
      <c r="AT144" s="197" t="s">
        <v>135</v>
      </c>
      <c r="AU144" s="197" t="s">
        <v>78</v>
      </c>
      <c r="AY144" s="17" t="s">
        <v>133</v>
      </c>
      <c r="BE144" s="198">
        <f>IF(N144="základní",J144,0)</f>
        <v>0</v>
      </c>
      <c r="BF144" s="198">
        <f>IF(N144="snížená",J144,0)</f>
        <v>0</v>
      </c>
      <c r="BG144" s="198">
        <f>IF(N144="zákl. přenesená",J144,0)</f>
        <v>0</v>
      </c>
      <c r="BH144" s="198">
        <f>IF(N144="sníž. přenesená",J144,0)</f>
        <v>0</v>
      </c>
      <c r="BI144" s="198">
        <f>IF(N144="nulová",J144,0)</f>
        <v>0</v>
      </c>
      <c r="BJ144" s="17" t="s">
        <v>78</v>
      </c>
      <c r="BK144" s="198">
        <f>ROUND(I144*H144,2)</f>
        <v>0</v>
      </c>
      <c r="BL144" s="17" t="s">
        <v>88</v>
      </c>
      <c r="BM144" s="197" t="s">
        <v>210</v>
      </c>
    </row>
    <row r="145" spans="1:47" s="2" customFormat="1" ht="11.25">
      <c r="A145" s="34"/>
      <c r="B145" s="35"/>
      <c r="C145" s="36"/>
      <c r="D145" s="199" t="s">
        <v>140</v>
      </c>
      <c r="E145" s="36"/>
      <c r="F145" s="200" t="s">
        <v>1489</v>
      </c>
      <c r="G145" s="36"/>
      <c r="H145" s="36"/>
      <c r="I145" s="201"/>
      <c r="J145" s="36"/>
      <c r="K145" s="36"/>
      <c r="L145" s="39"/>
      <c r="M145" s="248"/>
      <c r="N145" s="249"/>
      <c r="O145" s="250"/>
      <c r="P145" s="250"/>
      <c r="Q145" s="250"/>
      <c r="R145" s="250"/>
      <c r="S145" s="250"/>
      <c r="T145" s="251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140</v>
      </c>
      <c r="AU145" s="17" t="s">
        <v>78</v>
      </c>
    </row>
    <row r="146" spans="1:31" s="2" customFormat="1" ht="6.95" customHeight="1">
      <c r="A146" s="34"/>
      <c r="B146" s="54"/>
      <c r="C146" s="55"/>
      <c r="D146" s="55"/>
      <c r="E146" s="55"/>
      <c r="F146" s="55"/>
      <c r="G146" s="55"/>
      <c r="H146" s="55"/>
      <c r="I146" s="55"/>
      <c r="J146" s="55"/>
      <c r="K146" s="55"/>
      <c r="L146" s="39"/>
      <c r="M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</row>
  </sheetData>
  <sheetProtection algorithmName="SHA-512" hashValue="oTEvS+3SbnJrQHfYtfXerSYU1kFnVLYY9tzqd6A8wsrC+OjP9rBOpFqOFec2JkvlP1n2XJfaZMNPwtYnLJXtPQ==" saltValue="hiod6q6xcjd5Dgg0sv1K9NCmH6RXXcFKqDXS9+mQZqrOYsdbUI9XirB/63ZdvCMrWKACi9kuXBK55SREwZottg==" spinCount="100000" sheet="1" objects="1" scenarios="1" formatColumns="0" formatRows="0" autoFilter="0"/>
  <autoFilter ref="C116:K145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hyperlinks>
    <hyperlink ref="F120" r:id="rId1" display="https://podminky.urs.cz/item/CS_URS_2023_01/010001000"/>
    <hyperlink ref="F129" r:id="rId2" display="https://podminky.urs.cz/item/CS_URS_2023_01/034303000"/>
    <hyperlink ref="F132" r:id="rId3" display="https://podminky.urs.cz/item/CS_URS_2022_01/034503000.1"/>
    <hyperlink ref="F135" r:id="rId4" display="https://podminky.urs.cz/item/CS_URS_2023_01/035103001"/>
    <hyperlink ref="F139" r:id="rId5" display="https://podminky.urs.cz/item/CS_URS_2023_01/045002000"/>
    <hyperlink ref="F142" r:id="rId6" display="https://podminky.urs.cz/item/CS_URS_2023_01/071002000"/>
    <hyperlink ref="F145" r:id="rId7" display="https://podminky.urs.cz/item/CS_URS_2023_01/094104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Pavlisková</dc:creator>
  <cp:keywords/>
  <dc:description/>
  <cp:lastModifiedBy>pechovji</cp:lastModifiedBy>
  <dcterms:created xsi:type="dcterms:W3CDTF">2023-03-07T07:52:08Z</dcterms:created>
  <dcterms:modified xsi:type="dcterms:W3CDTF">2023-03-07T07:59:21Z</dcterms:modified>
  <cp:category/>
  <cp:version/>
  <cp:contentType/>
  <cp:contentStatus/>
</cp:coreProperties>
</file>