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01 - Semínka" sheetId="2" r:id="rId2"/>
    <sheet name="01-02 - Kapičky" sheetId="3" r:id="rId3"/>
    <sheet name="04 - MŠ Krátká Kopřivnice..." sheetId="4" r:id="rId4"/>
  </sheets>
  <definedNames>
    <definedName name="_xlnm.Print_Area" localSheetId="0">'Rekapitulace stavby'!$D$4:$AO$76,'Rekapitulace stavby'!$C$82:$AQ$99</definedName>
    <definedName name="_xlnm._FilterDatabase" localSheetId="1" hidden="1">'01-01 - Semínka'!$C$123:$K$166</definedName>
    <definedName name="_xlnm.Print_Area" localSheetId="1">'01-01 - Semínka'!$C$4:$J$76,'01-01 - Semínka'!$C$82:$J$103,'01-01 - Semínka'!$C$109:$K$166</definedName>
    <definedName name="_xlnm._FilterDatabase" localSheetId="2" hidden="1">'01-02 - Kapičky'!$C$123:$K$166</definedName>
    <definedName name="_xlnm.Print_Area" localSheetId="2">'01-02 - Kapičky'!$C$4:$J$76,'01-02 - Kapičky'!$C$82:$J$103,'01-02 - Kapičky'!$C$109:$K$166</definedName>
    <definedName name="_xlnm._FilterDatabase" localSheetId="3" hidden="1">'04 - MŠ Krátká Kopřivnice...'!$C$119:$K$161</definedName>
    <definedName name="_xlnm.Print_Area" localSheetId="3">'04 - MŠ Krátká Kopřivnice...'!$C$4:$J$76,'04 - MŠ Krátká Kopřivnice...'!$C$82:$J$101,'04 - MŠ Krátká Kopřivnice...'!$C$107:$K$161</definedName>
    <definedName name="_xlnm.Print_Titles" localSheetId="0">'Rekapitulace stavby'!$92:$92</definedName>
    <definedName name="_xlnm.Print_Titles" localSheetId="1">'01-01 - Semínka'!$123:$123</definedName>
    <definedName name="_xlnm.Print_Titles" localSheetId="2">'01-02 - Kapičky'!$123:$123</definedName>
    <definedName name="_xlnm.Print_Titles" localSheetId="3">'04 - MŠ Krátká Kopřivnice...'!$119:$119</definedName>
  </definedNames>
  <calcPr fullCalcOnLoad="1"/>
</workbook>
</file>

<file path=xl/sharedStrings.xml><?xml version="1.0" encoding="utf-8"?>
<sst xmlns="http://schemas.openxmlformats.org/spreadsheetml/2006/main" count="1697" uniqueCount="287">
  <si>
    <t>Export Komplet</t>
  </si>
  <si>
    <t/>
  </si>
  <si>
    <t>2.0</t>
  </si>
  <si>
    <t>ZAMOK</t>
  </si>
  <si>
    <t>False</t>
  </si>
  <si>
    <t>{cc33f4ec-6c6d-484e-9624-9828c075a0c0}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</si>
  <si>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</si>
  <si>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</si>
  <si>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</si>
  <si>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</si>
  <si>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</si>
  <si>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</si>
  <si>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</si>
  <si>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</si>
  <si>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2023-ST-03a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</si>
  <si>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</si>
  <si>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</si>
  <si>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NÁŠLAPNÝCH VRSTEV V MATEŘSKÝCH ŠKOLÁCH V KOPŘIVNICI - BŘEZEN 2023</t>
  </si>
  <si>
    <t>KSO:</t>
  </si>
  <si>
    <t>CC-CZ:</t>
  </si>
  <si>
    <t>Místo:</t>
  </si>
  <si>
    <t xml:space="preserve"> </t>
  </si>
  <si>
    <t>Datum:</t>
  </si>
  <si>
    <t>28. 3. 2023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</si>
  <si>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</si>
  <si>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</si>
  <si>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</si>
  <si>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</si>
  <si>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</si>
  <si>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</si>
  <si>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</si>
  <si>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Ing. Jan Stuchlík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</si>
  <si>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</si>
  <si>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</si>
  <si>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</si>
  <si>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</si>
  <si>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</si>
  <si>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</si>
  <si>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</si>
  <si>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</si>
  <si>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</si>
  <si>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</si>
  <si>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</si>
  <si>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</si>
  <si>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</si>
  <si>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</si>
  <si>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</si>
  <si>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</si>
  <si>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</si>
  <si>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</si>
  <si>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</si>
  <si>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</si>
  <si>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</si>
  <si>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</si>
  <si>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</si>
  <si>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</si>
  <si>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</si>
  <si>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</si>
  <si>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</si>
  <si>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</si>
  <si>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</si>
  <si>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</si>
  <si>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</si>
  <si>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</si>
  <si>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</si>
  <si>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</si>
  <si>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</si>
  <si>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</si>
  <si>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</si>
  <si>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</si>
  <si>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</si>
  <si>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</si>
  <si>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</si>
  <si>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</si>
  <si>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</si>
  <si>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</si>
  <si>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</si>
  <si>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</si>
  <si>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</si>
  <si>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</si>
  <si>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</si>
  <si>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</si>
  <si>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MŠ Francouzská Kopřivnice</t>
  </si>
  <si>
    <t>STA</t>
  </si>
  <si>
    <t>1</t>
  </si>
  <si>
    <t>{8a8adb4d-e05b-4650-a17f-126e73c7cd48}</t>
  </si>
  <si>
    <t>2</t>
  </si>
  <si>
    <t>/</t>
  </si>
  <si>
    <t>01-01</t>
  </si>
  <si>
    <t>Semínka</t>
  </si>
  <si>
    <t>Soupis</t>
  </si>
  <si>
    <t>{6aa889e0-8268-4e4e-8ae8-220d8780989f}</t>
  </si>
  <si>
    <t>01-02</t>
  </si>
  <si>
    <t>Kapičky</t>
  </si>
  <si>
    <t>{87075b29-bd3f-41bd-ab21-b86109f776bc}</t>
  </si>
  <si>
    <t>04</t>
  </si>
  <si>
    <t>MŠ Krátká Kopřivnice - Pampelišky</t>
  </si>
  <si>
    <t>{1b058458-efbe-4102-98bc-c8ea5af470b1}</t>
  </si>
  <si>
    <t>KRYCÍ LIST SOUPISU PRACÍ</t>
  </si>
  <si>
    <t>Objekt:</t>
  </si>
  <si>
    <t>01 - MŠ Francouzská Kopřivnice</t>
  </si>
  <si>
    <t>Soupis:</t>
  </si>
  <si>
    <t>01-01 - Semínka</t>
  </si>
  <si>
    <t>REKAPITULACE ČLENĚNÍ SOUPISU PRACÍ</t>
  </si>
  <si>
    <t>Kód dílu - Popis</t>
  </si>
  <si>
    <t>Cena celkem [CZK]</t>
  </si>
  <si>
    <t>Náklady ze soupisu prací</t>
  </si>
  <si>
    <t>-1</t>
  </si>
  <si>
    <t>997 - Přesun sutě</t>
  </si>
  <si>
    <t>711 - Izolace proti vodě, vlhkosti a plynům</t>
  </si>
  <si>
    <t>762 - Konstrukce tesařské</t>
  </si>
  <si>
    <t>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</si>
  <si>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</si>
  <si>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</si>
  <si>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</si>
  <si>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</si>
  <si>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</si>
  <si>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</si>
  <si>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</si>
  <si>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</si>
  <si>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</si>
  <si>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</si>
  <si>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</si>
  <si>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</si>
  <si>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</si>
  <si>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997</t>
  </si>
  <si>
    <t>Přesun sutě</t>
  </si>
  <si>
    <t>ROZPOCET</t>
  </si>
  <si>
    <t>K</t>
  </si>
  <si>
    <t>997013211</t>
  </si>
  <si>
    <t>Vnitrostaveništní doprava suti a vybouraných hmot vodorovně do 50 m svisle ručně pro budovy a haly výšky do 6 m</t>
  </si>
  <si>
    <t>t</t>
  </si>
  <si>
    <t>CS ÚRS 2023 01</t>
  </si>
  <si>
    <t>4</t>
  </si>
  <si>
    <t>1906411113</t>
  </si>
  <si>
    <t>Online PSC</t>
  </si>
  <si>
    <t>https://podminky.urs.cz/item/CS_URS_2023_01/997013211</t>
  </si>
  <si>
    <t>997013501</t>
  </si>
  <si>
    <t>Odvoz suti a vybouraných hmot na skládku nebo meziskládku se složením, na vzdálenost do 1 km</t>
  </si>
  <si>
    <t>119099779</t>
  </si>
  <si>
    <t>https://podminky.urs.cz/item/CS_URS_2023_01/997013501</t>
  </si>
  <si>
    <t>3</t>
  </si>
  <si>
    <t>997013509</t>
  </si>
  <si>
    <t>Odvoz suti a vybouraných hmot na skládku nebo meziskládku se složením, na vzdálenost Příplatek k ceně za každý další i započatý 1 km přes 1 km</t>
  </si>
  <si>
    <t>-822936533</t>
  </si>
  <si>
    <t>https://podminky.urs.cz/item/CS_URS_2023_01/997013509</t>
  </si>
  <si>
    <t>VV</t>
  </si>
  <si>
    <t>4,323*14 'Přepočtené koeficientem množství</t>
  </si>
  <si>
    <t>997013813</t>
  </si>
  <si>
    <t>Poplatek za uložení stavebního odpadu na skládce (skládkovné) z plastických hmot zatříděného do Katalogu odpadů pod kódem 17 02 03</t>
  </si>
  <si>
    <t>311605005</t>
  </si>
  <si>
    <t>https://podminky.urs.cz/item/CS_URS_2023_01/997013813</t>
  </si>
  <si>
    <t>711</t>
  </si>
  <si>
    <t>Izolace proti vodě, vlhkosti a plynům</t>
  </si>
  <si>
    <t>5</t>
  </si>
  <si>
    <t>711131811</t>
  </si>
  <si>
    <t>Odstranění izolace proti zemní vlhkosti na ploše vodorovné V</t>
  </si>
  <si>
    <t>m2</t>
  </si>
  <si>
    <t>16</t>
  </si>
  <si>
    <t>-743976391</t>
  </si>
  <si>
    <t>https://podminky.urs.cz/item/CS_URS_2023_01/711131811</t>
  </si>
  <si>
    <t>762</t>
  </si>
  <si>
    <t>Konstrukce tesařské</t>
  </si>
  <si>
    <t>6</t>
  </si>
  <si>
    <t>762510815</t>
  </si>
  <si>
    <t>Demontáž podlahové konstrukce podkladové z cementotřískových desek jednovrstvých lepených na sraz, tloušťka desky do 20 mm</t>
  </si>
  <si>
    <t>-2066249591</t>
  </si>
  <si>
    <t>https://podminky.urs.cz/item/CS_URS_2023_01/762510815</t>
  </si>
  <si>
    <t>776</t>
  </si>
  <si>
    <t>Podlahy povlakové</t>
  </si>
  <si>
    <t>7</t>
  </si>
  <si>
    <t>776111115</t>
  </si>
  <si>
    <t>Příprava podkladu broušení podlah stávajícího podkladu před litím stěrky</t>
  </si>
  <si>
    <t>-1340502573</t>
  </si>
  <si>
    <t>https://podminky.urs.cz/item/CS_URS_2023_01/776111115</t>
  </si>
  <si>
    <t>8</t>
  </si>
  <si>
    <t>776121112</t>
  </si>
  <si>
    <t>Příprava podkladu penetrace vodou ředitelná podlah</t>
  </si>
  <si>
    <t>1488536804</t>
  </si>
  <si>
    <t>https://podminky.urs.cz/item/CS_URS_2023_01/776121112</t>
  </si>
  <si>
    <t>9</t>
  </si>
  <si>
    <t>776141112</t>
  </si>
  <si>
    <t>Příprava podkladu vyrovnání samonivelační stěrkou podlah min.pevnosti 20 MPa, tloušťky přes 3 do 5 mm</t>
  </si>
  <si>
    <t>-1551212810</t>
  </si>
  <si>
    <t>https://podminky.urs.cz/item/CS_URS_2023_01/776141112</t>
  </si>
  <si>
    <t>10</t>
  </si>
  <si>
    <t>776201812</t>
  </si>
  <si>
    <t>Demontáž povlakových podlahovin lepených ručně s podložkou</t>
  </si>
  <si>
    <t>-1719274965</t>
  </si>
  <si>
    <t>https://podminky.urs.cz/item/CS_URS_2023_01/776201812</t>
  </si>
  <si>
    <t>11</t>
  </si>
  <si>
    <t>776221111</t>
  </si>
  <si>
    <t>Montáž podlahovin z PVC lepením standardním lepidlem z pásů standardních</t>
  </si>
  <si>
    <t>-1150175945</t>
  </si>
  <si>
    <t>https://podminky.urs.cz/item/CS_URS_2023_01/776221111</t>
  </si>
  <si>
    <t>12</t>
  </si>
  <si>
    <t>M</t>
  </si>
  <si>
    <t>28411151</t>
  </si>
  <si>
    <t>PVC vinyl heterogenní zátěžová tl 2.00mm nášlapná vrstva 0.70mm, hořlavost Bfl-s1, třída zátěže 34/43, útlum 4dB, bodová zátěž ≤ 0.10mm, protiskluznost R10</t>
  </si>
  <si>
    <t>32</t>
  </si>
  <si>
    <t>-490573315</t>
  </si>
  <si>
    <t>132*1,1 'Přepočtené koeficientem množství</t>
  </si>
  <si>
    <t>13</t>
  </si>
  <si>
    <t>776410811</t>
  </si>
  <si>
    <t>Demontáž soklíků nebo lišt pryžových nebo plastových</t>
  </si>
  <si>
    <t>m</t>
  </si>
  <si>
    <t>1693534101</t>
  </si>
  <si>
    <t>https://podminky.urs.cz/item/CS_URS_2023_01/776410811</t>
  </si>
  <si>
    <t>14</t>
  </si>
  <si>
    <t>776421111</t>
  </si>
  <si>
    <t>Montáž lišt obvodových lepených</t>
  </si>
  <si>
    <t>-489056198</t>
  </si>
  <si>
    <t>https://podminky.urs.cz/item/CS_URS_2023_01/776421111</t>
  </si>
  <si>
    <t>28342005</t>
  </si>
  <si>
    <t>lišta ukončovací z PVC 12,5mm</t>
  </si>
  <si>
    <t>-542872301</t>
  </si>
  <si>
    <t>66,5*1,02 'Přepočtené koeficientem množství</t>
  </si>
  <si>
    <t>776421312</t>
  </si>
  <si>
    <t>Montáž lišt přechodových šroubovaných</t>
  </si>
  <si>
    <t>430421074</t>
  </si>
  <si>
    <t>https://podminky.urs.cz/item/CS_URS_2023_01/776421312</t>
  </si>
  <si>
    <t>0,80*3+0,70</t>
  </si>
  <si>
    <t>17</t>
  </si>
  <si>
    <t>55343110</t>
  </si>
  <si>
    <t>profil přechodový Al narážecí 30mm stříbro</t>
  </si>
  <si>
    <t>-1889231743</t>
  </si>
  <si>
    <t>3,1*1,02 'Přepočtené koeficientem množství</t>
  </si>
  <si>
    <t>18</t>
  </si>
  <si>
    <t>998776201</t>
  </si>
  <si>
    <t>Přesun hmot pro podlahy povlakové stanovený procentní sazbou (%) z ceny vodorovná dopravní vzdálenost do 50 m v objektech výšky do 6 m</t>
  </si>
  <si>
    <t>%</t>
  </si>
  <si>
    <t>977591084</t>
  </si>
  <si>
    <t>https://podminky.urs.cz/item/CS_URS_2023_01/998776201</t>
  </si>
  <si>
    <t>01-02 - Kapičky</t>
  </si>
  <si>
    <t>-1931664511</t>
  </si>
  <si>
    <t>302074122</t>
  </si>
  <si>
    <t>690534082</t>
  </si>
  <si>
    <t>4,554*14 'Přepočtené koeficientem množství</t>
  </si>
  <si>
    <t>-370995750</t>
  </si>
  <si>
    <t>-1507998859</t>
  </si>
  <si>
    <t>1818772885</t>
  </si>
  <si>
    <t>-859727025</t>
  </si>
  <si>
    <t>-1055769669</t>
  </si>
  <si>
    <t>1765051496</t>
  </si>
  <si>
    <t>-1441024670</t>
  </si>
  <si>
    <t>2021490856</t>
  </si>
  <si>
    <t>2099853824</t>
  </si>
  <si>
    <t>139*1,1 'Přepočtené koeficientem množství</t>
  </si>
  <si>
    <t>-1677368267</t>
  </si>
  <si>
    <t>0,80*3+71,50</t>
  </si>
  <si>
    <t>1502074536</t>
  </si>
  <si>
    <t>-1786978301</t>
  </si>
  <si>
    <t>71,5*1,02 'Přepočtené koeficientem množství</t>
  </si>
  <si>
    <t>2132274729</t>
  </si>
  <si>
    <t>-698930117</t>
  </si>
  <si>
    <t>2,4*1,02 'Přepočtené koeficientem množství</t>
  </si>
  <si>
    <t>1090699125</t>
  </si>
  <si>
    <t>04 - MŠ Krátká Kopřivnice - Pampelišky</t>
  </si>
  <si>
    <t>766 - Konstrukce truhlářské</t>
  </si>
  <si>
    <t>1344229321</t>
  </si>
  <si>
    <t>-5282564</t>
  </si>
  <si>
    <t>-1421567264</t>
  </si>
  <si>
    <t>3,105*14 'Přepočtené koeficientem množství</t>
  </si>
  <si>
    <t>991227256</t>
  </si>
  <si>
    <t>498954353</t>
  </si>
  <si>
    <t>766</t>
  </si>
  <si>
    <t>Konstrukce truhlářské</t>
  </si>
  <si>
    <t>766491851</t>
  </si>
  <si>
    <t>Demontáž ostatních truhlářských konstrukcí prahů dveří jednokřídlových</t>
  </si>
  <si>
    <t>kus</t>
  </si>
  <si>
    <t>-1314617811</t>
  </si>
  <si>
    <t>https://podminky.urs.cz/item/CS_URS_2023_01/766491851</t>
  </si>
  <si>
    <t>1590414140</t>
  </si>
  <si>
    <t>-1582561982</t>
  </si>
  <si>
    <t>-1203624805</t>
  </si>
  <si>
    <t>951106997</t>
  </si>
  <si>
    <t>416670136</t>
  </si>
  <si>
    <t>-2102165601</t>
  </si>
  <si>
    <t>108*1,1 'Přepočtené koeficientem množství</t>
  </si>
  <si>
    <t>-482261043</t>
  </si>
  <si>
    <t>1560687567</t>
  </si>
  <si>
    <t>-150558121</t>
  </si>
  <si>
    <t>52*1,02 'Přepočtené koeficientem množství</t>
  </si>
  <si>
    <t>843724362</t>
  </si>
  <si>
    <t>993353742</t>
  </si>
  <si>
    <t>0,8*1,02 'Přepočtené koeficientem množství</t>
  </si>
  <si>
    <t>1367902789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</si>
</sst>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11131811" TargetMode="External" /><Relationship Id="rId6" Type="http://schemas.openxmlformats.org/officeDocument/2006/relationships/hyperlink" Target="https://podminky.urs.cz/item/CS_URS_2023_01/762510815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11131811" TargetMode="External" /><Relationship Id="rId6" Type="http://schemas.openxmlformats.org/officeDocument/2006/relationships/hyperlink" Target="https://podminky.urs.cz/item/CS_URS_2023_01/762510815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62510815" TargetMode="External" /><Relationship Id="rId6" Type="http://schemas.openxmlformats.org/officeDocument/2006/relationships/hyperlink" Target="https://podminky.urs.cz/item/CS_URS_2023_01/76649185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34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2023-ST-03a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VÝMĚNA NÁŠLAPNÝCH VRSTEV V MATEŘSKÝCH ŠKOLÁCH V KOPŘIVNICI - BŘEZEN 2023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28. 3. 2023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Kopřivnice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Ing. Jan Stuchlík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Ladislav Pekárek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ROUND(AG95+AG98,2)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ROUND(AS95+AS98,2)</f>
        <v>0</v>
      </c>
      <c r="AT94" s="111">
        <f>ROUND(SUM(AV94:AW94),2)</f>
        <v>0</v>
      </c>
      <c r="AU94" s="112">
        <f>ROUND(AU95+AU98,5)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ROUND(AZ95+AZ98,2)</f>
        <v>0</v>
      </c>
      <c r="BA94" s="111">
        <f>ROUND(BA95+BA98,2)</f>
        <v>0</v>
      </c>
      <c r="BB94" s="111">
        <f>ROUND(BB95+BB98,2)</f>
        <v>0</v>
      </c>
      <c r="BC94" s="111">
        <f>ROUND(BC95+BC98,2)</f>
        <v>0</v>
      </c>
      <c r="BD94" s="113">
        <f>ROUND(BD95+BD98,2)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pans="1:91" s="7" customFormat="1" ht="16.5" customHeight="1">
      <c r="A95" s="7"/>
      <c r="B95" s="116"/>
      <c r="C95" s="117"/>
      <c r="D95" s="118" t="s">
        <v>81</v>
      </c>
      <c r="E95" s="118"/>
      <c r="F95" s="118"/>
      <c r="G95" s="118"/>
      <c r="H95" s="118"/>
      <c r="I95" s="119"/>
      <c r="J95" s="118" t="s">
        <v>82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ROUND(SUM(AG96:AG97),2)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83</v>
      </c>
      <c r="AR95" s="123"/>
      <c r="AS95" s="124">
        <f>ROUND(SUM(AS96:AS97),2)</f>
        <v>0</v>
      </c>
      <c r="AT95" s="125">
        <f>ROUND(SUM(AV95:AW95),2)</f>
        <v>0</v>
      </c>
      <c r="AU95" s="126">
        <f>ROUND(SUM(AU96:AU97),5)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ROUND(SUM(AZ96:AZ97),2)</f>
        <v>0</v>
      </c>
      <c r="BA95" s="125">
        <f>ROUND(SUM(BA96:BA97),2)</f>
        <v>0</v>
      </c>
      <c r="BB95" s="125">
        <f>ROUND(SUM(BB96:BB97),2)</f>
        <v>0</v>
      </c>
      <c r="BC95" s="125">
        <f>ROUND(SUM(BC96:BC97),2)</f>
        <v>0</v>
      </c>
      <c r="BD95" s="127">
        <f>ROUND(SUM(BD96:BD97),2)</f>
        <v>0</v>
      </c>
      <c r="BE95" s="7"/>
      <c r="BS95" s="128" t="s">
        <v>76</v>
      </c>
      <c r="BT95" s="128" t="s">
        <v>84</v>
      </c>
      <c r="BU95" s="128" t="s">
        <v>78</v>
      </c>
      <c r="BV95" s="128" t="s">
        <v>79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0" s="4" customFormat="1" ht="16.5" customHeight="1">
      <c r="A96" s="129" t="s">
        <v>87</v>
      </c>
      <c r="B96" s="67"/>
      <c r="C96" s="130"/>
      <c r="D96" s="130"/>
      <c r="E96" s="131" t="s">
        <v>88</v>
      </c>
      <c r="F96" s="131"/>
      <c r="G96" s="131"/>
      <c r="H96" s="131"/>
      <c r="I96" s="131"/>
      <c r="J96" s="130"/>
      <c r="K96" s="131" t="s">
        <v>89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'01-01 - Semínka'!J32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90</v>
      </c>
      <c r="AR96" s="69"/>
      <c r="AS96" s="134">
        <v>0</v>
      </c>
      <c r="AT96" s="135">
        <f>ROUND(SUM(AV96:AW96),2)</f>
        <v>0</v>
      </c>
      <c r="AU96" s="136">
        <f>'01-01 - Semínka'!P124</f>
        <v>0</v>
      </c>
      <c r="AV96" s="135">
        <f>'01-01 - Semínka'!J35</f>
        <v>0</v>
      </c>
      <c r="AW96" s="135">
        <f>'01-01 - Semínka'!J36</f>
        <v>0</v>
      </c>
      <c r="AX96" s="135">
        <f>'01-01 - Semínka'!J37</f>
        <v>0</v>
      </c>
      <c r="AY96" s="135">
        <f>'01-01 - Semínka'!J38</f>
        <v>0</v>
      </c>
      <c r="AZ96" s="135">
        <f>'01-01 - Semínka'!F35</f>
        <v>0</v>
      </c>
      <c r="BA96" s="135">
        <f>'01-01 - Semínka'!F36</f>
        <v>0</v>
      </c>
      <c r="BB96" s="135">
        <f>'01-01 - Semínka'!F37</f>
        <v>0</v>
      </c>
      <c r="BC96" s="135">
        <f>'01-01 - Semínka'!F38</f>
        <v>0</v>
      </c>
      <c r="BD96" s="137">
        <f>'01-01 - Semínka'!F39</f>
        <v>0</v>
      </c>
      <c r="BE96" s="4"/>
      <c r="BT96" s="138" t="s">
        <v>86</v>
      </c>
      <c r="BV96" s="138" t="s">
        <v>79</v>
      </c>
      <c r="BW96" s="138" t="s">
        <v>91</v>
      </c>
      <c r="BX96" s="138" t="s">
        <v>85</v>
      </c>
      <c r="CL96" s="138" t="s">
        <v>1</v>
      </c>
    </row>
    <row r="97" spans="1:90" s="4" customFormat="1" ht="16.5" customHeight="1">
      <c r="A97" s="129" t="s">
        <v>87</v>
      </c>
      <c r="B97" s="67"/>
      <c r="C97" s="130"/>
      <c r="D97" s="130"/>
      <c r="E97" s="131" t="s">
        <v>92</v>
      </c>
      <c r="F97" s="131"/>
      <c r="G97" s="131"/>
      <c r="H97" s="131"/>
      <c r="I97" s="131"/>
      <c r="J97" s="130"/>
      <c r="K97" s="131" t="s">
        <v>93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'01-02 - Kapičky'!J32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90</v>
      </c>
      <c r="AR97" s="69"/>
      <c r="AS97" s="134">
        <v>0</v>
      </c>
      <c r="AT97" s="135">
        <f>ROUND(SUM(AV97:AW97),2)</f>
        <v>0</v>
      </c>
      <c r="AU97" s="136">
        <f>'01-02 - Kapičky'!P124</f>
        <v>0</v>
      </c>
      <c r="AV97" s="135">
        <f>'01-02 - Kapičky'!J35</f>
        <v>0</v>
      </c>
      <c r="AW97" s="135">
        <f>'01-02 - Kapičky'!J36</f>
        <v>0</v>
      </c>
      <c r="AX97" s="135">
        <f>'01-02 - Kapičky'!J37</f>
        <v>0</v>
      </c>
      <c r="AY97" s="135">
        <f>'01-02 - Kapičky'!J38</f>
        <v>0</v>
      </c>
      <c r="AZ97" s="135">
        <f>'01-02 - Kapičky'!F35</f>
        <v>0</v>
      </c>
      <c r="BA97" s="135">
        <f>'01-02 - Kapičky'!F36</f>
        <v>0</v>
      </c>
      <c r="BB97" s="135">
        <f>'01-02 - Kapičky'!F37</f>
        <v>0</v>
      </c>
      <c r="BC97" s="135">
        <f>'01-02 - Kapičky'!F38</f>
        <v>0</v>
      </c>
      <c r="BD97" s="137">
        <f>'01-02 - Kapičky'!F39</f>
        <v>0</v>
      </c>
      <c r="BE97" s="4"/>
      <c r="BT97" s="138" t="s">
        <v>86</v>
      </c>
      <c r="BV97" s="138" t="s">
        <v>79</v>
      </c>
      <c r="BW97" s="138" t="s">
        <v>94</v>
      </c>
      <c r="BX97" s="138" t="s">
        <v>85</v>
      </c>
      <c r="CL97" s="138" t="s">
        <v>1</v>
      </c>
    </row>
    <row r="98" spans="1:91" s="7" customFormat="1" ht="16.5" customHeight="1">
      <c r="A98" s="129" t="s">
        <v>87</v>
      </c>
      <c r="B98" s="116"/>
      <c r="C98" s="117"/>
      <c r="D98" s="118" t="s">
        <v>95</v>
      </c>
      <c r="E98" s="118"/>
      <c r="F98" s="118"/>
      <c r="G98" s="118"/>
      <c r="H98" s="118"/>
      <c r="I98" s="119"/>
      <c r="J98" s="118" t="s">
        <v>96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1">
        <f>'04 - MŠ Krátká Kopřivnice...'!J30</f>
        <v>0</v>
      </c>
      <c r="AH98" s="119"/>
      <c r="AI98" s="119"/>
      <c r="AJ98" s="119"/>
      <c r="AK98" s="119"/>
      <c r="AL98" s="119"/>
      <c r="AM98" s="119"/>
      <c r="AN98" s="121">
        <f>SUM(AG98,AT98)</f>
        <v>0</v>
      </c>
      <c r="AO98" s="119"/>
      <c r="AP98" s="119"/>
      <c r="AQ98" s="122" t="s">
        <v>83</v>
      </c>
      <c r="AR98" s="123"/>
      <c r="AS98" s="139">
        <v>0</v>
      </c>
      <c r="AT98" s="140">
        <f>ROUND(SUM(AV98:AW98),2)</f>
        <v>0</v>
      </c>
      <c r="AU98" s="141">
        <f>'04 - MŠ Krátká Kopřivnice...'!P120</f>
        <v>0</v>
      </c>
      <c r="AV98" s="140">
        <f>'04 - MŠ Krátká Kopřivnice...'!J33</f>
        <v>0</v>
      </c>
      <c r="AW98" s="140">
        <f>'04 - MŠ Krátká Kopřivnice...'!J34</f>
        <v>0</v>
      </c>
      <c r="AX98" s="140">
        <f>'04 - MŠ Krátká Kopřivnice...'!J35</f>
        <v>0</v>
      </c>
      <c r="AY98" s="140">
        <f>'04 - MŠ Krátká Kopřivnice...'!J36</f>
        <v>0</v>
      </c>
      <c r="AZ98" s="140">
        <f>'04 - MŠ Krátká Kopřivnice...'!F33</f>
        <v>0</v>
      </c>
      <c r="BA98" s="140">
        <f>'04 - MŠ Krátká Kopřivnice...'!F34</f>
        <v>0</v>
      </c>
      <c r="BB98" s="140">
        <f>'04 - MŠ Krátká Kopřivnice...'!F35</f>
        <v>0</v>
      </c>
      <c r="BC98" s="140">
        <f>'04 - MŠ Krátká Kopřivnice...'!F36</f>
        <v>0</v>
      </c>
      <c r="BD98" s="142">
        <f>'04 - MŠ Krátká Kopřivnice...'!F37</f>
        <v>0</v>
      </c>
      <c r="BE98" s="7"/>
      <c r="BT98" s="128" t="s">
        <v>84</v>
      </c>
      <c r="BV98" s="128" t="s">
        <v>79</v>
      </c>
      <c r="BW98" s="128" t="s">
        <v>97</v>
      </c>
      <c r="BX98" s="128" t="s">
        <v>5</v>
      </c>
      <c r="CL98" s="128" t="s">
        <v>1</v>
      </c>
      <c r="CM98" s="128" t="s">
        <v>86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password="CC35" sheet="1" objects="1" scenarios="1" formatColumns="0" formatRows="0"/>
  <mergeCells count="5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1-01 - Semínka'!C2" display="/"/>
    <hyperlink ref="A97" location="'01-02 - Kapičky'!C2" display="/"/>
    <hyperlink ref="A98" location="'04 - MŠ Krátká Kopřivni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86</v>
      </c>
    </row>
    <row r="4" spans="2:46" s="1" customFormat="1" ht="24.95" customHeight="1">
      <c r="B4" s="17"/>
      <c r="D4" s="145" t="s">
        <v>98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VÝMĚNA NÁŠLAPNÝCH VRSTEV V MATEŘSKÝCH ŠKOLÁCH V KOPŘIVNICI - BŘEZEN 2023</v>
      </c>
      <c r="F7" s="147"/>
      <c r="G7" s="147"/>
      <c r="H7" s="147"/>
      <c r="L7" s="17"/>
    </row>
    <row r="8" spans="2:12" s="1" customFormat="1" ht="12" customHeight="1">
      <c r="B8" s="17"/>
      <c r="D8" s="147" t="s">
        <v>99</v>
      </c>
      <c r="L8" s="17"/>
    </row>
    <row r="9" spans="1:31" s="2" customFormat="1" ht="16.5" customHeight="1">
      <c r="A9" s="35"/>
      <c r="B9" s="41"/>
      <c r="C9" s="35"/>
      <c r="D9" s="35"/>
      <c r="E9" s="148" t="s">
        <v>100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101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102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34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ROUND((SUM(BE124:BE166)),2)</f>
        <v>0</v>
      </c>
      <c r="G35" s="35"/>
      <c r="H35" s="35"/>
      <c r="I35" s="161">
        <v>0.21</v>
      </c>
      <c r="J35" s="160">
        <f>ROUND(((SUM(BE124:BE166))*I35),2)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43</v>
      </c>
      <c r="F36" s="160">
        <f>ROUND((SUM(BF124:BF166)),2)</f>
        <v>0</v>
      </c>
      <c r="G36" s="35"/>
      <c r="H36" s="35"/>
      <c r="I36" s="161">
        <v>0.15</v>
      </c>
      <c r="J36" s="160">
        <f>ROUND(((SUM(BF124:BF166))*I36),2)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44</v>
      </c>
      <c r="F37" s="160">
        <f>ROUND((SUM(BG124:BG166)),2)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45</v>
      </c>
      <c r="F38" s="160">
        <f>ROUND((SUM(BH124:BH166)),2)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46</v>
      </c>
      <c r="F39" s="160">
        <f>ROUND((SUM(BI124:BI166)),2)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VÝMĚNA NÁŠLAPNÝCH VRSTEV V MATEŘSKÝCH ŠKOLÁCH V KOPŘIVNICI - BŘEZEN 2023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99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100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101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01-01 - Semínka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Město Kopřivnice</v>
      </c>
      <c r="G93" s="37"/>
      <c r="H93" s="37"/>
      <c r="I93" s="29" t="s">
        <v>30</v>
      </c>
      <c r="J93" s="33" t="str">
        <f>E23</f>
        <v>Ing. Jan Stuchlík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Ladislav Pekárek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104</v>
      </c>
      <c r="D96" s="182"/>
      <c r="E96" s="182"/>
      <c r="F96" s="182"/>
      <c r="G96" s="182"/>
      <c r="H96" s="182"/>
      <c r="I96" s="182"/>
      <c r="J96" s="183" t="s">
        <v>105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106</v>
      </c>
      <c r="D98" s="37"/>
      <c r="E98" s="37"/>
      <c r="F98" s="37"/>
      <c r="G98" s="37"/>
      <c r="H98" s="37"/>
      <c r="I98" s="37"/>
      <c r="J98" s="107">
        <f>J124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107</v>
      </c>
    </row>
    <row r="99" spans="1:31" s="9" customFormat="1" ht="24.95" customHeight="1">
      <c r="A99" s="9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J135</f>
        <v>0</v>
      </c>
      <c r="K100" s="186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J138</f>
        <v>0</v>
      </c>
      <c r="K101" s="186"/>
      <c r="L101" s="19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J141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112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6.25" customHeight="1">
      <c r="A112" s="35"/>
      <c r="B112" s="36"/>
      <c r="C112" s="37"/>
      <c r="D112" s="37"/>
      <c r="E112" s="180" t="str">
        <f>E7</f>
        <v>VÝMĚNA NÁŠLAPNÝCH VRSTEV V MATEŘSKÝCH ŠKOLÁCH V KOPŘIVNICI - BŘEZEN 2023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18"/>
      <c r="C113" s="29" t="s">
        <v>99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pans="1:31" s="2" customFormat="1" ht="16.5" customHeight="1">
      <c r="A114" s="35"/>
      <c r="B114" s="36"/>
      <c r="C114" s="37"/>
      <c r="D114" s="37"/>
      <c r="E114" s="180" t="s">
        <v>100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101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E11</f>
        <v>01-01 - Semínka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 xml:space="preserve"> </v>
      </c>
      <c r="G118" s="37"/>
      <c r="H118" s="37"/>
      <c r="I118" s="29" t="s">
        <v>22</v>
      </c>
      <c r="J118" s="76" t="str">
        <f>IF(J14="","",J14)</f>
        <v>28. 3. 2023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E17</f>
        <v>Město Kopřivnice</v>
      </c>
      <c r="G120" s="37"/>
      <c r="H120" s="37"/>
      <c r="I120" s="29" t="s">
        <v>30</v>
      </c>
      <c r="J120" s="33" t="str">
        <f>E23</f>
        <v>Ing. Jan Stuchlík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7"/>
      <c r="E121" s="37"/>
      <c r="F121" s="24" t="str">
        <f>IF(E20="","",E20)</f>
        <v>Vyplň údaj</v>
      </c>
      <c r="G121" s="37"/>
      <c r="H121" s="37"/>
      <c r="I121" s="29" t="s">
        <v>33</v>
      </c>
      <c r="J121" s="33" t="str">
        <f>E26</f>
        <v>Ladislav Pekárek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91"/>
      <c r="B123" s="192"/>
      <c r="C123" s="193" t="s">
        <v>113</v>
      </c>
      <c r="D123" s="194" t="s">
        <v>62</v>
      </c>
      <c r="E123" s="194" t="s">
        <v>58</v>
      </c>
      <c r="F123" s="194" t="s">
        <v>59</v>
      </c>
      <c r="G123" s="194" t="s">
        <v>114</v>
      </c>
      <c r="H123" s="194" t="s">
        <v>115</v>
      </c>
      <c r="I123" s="194" t="s">
        <v>116</v>
      </c>
      <c r="J123" s="194" t="s">
        <v>105</v>
      </c>
      <c r="K123" s="195" t="s">
        <v>117</v>
      </c>
      <c r="L123" s="196"/>
      <c r="M123" s="97" t="s">
        <v>1</v>
      </c>
      <c r="N123" s="98" t="s">
        <v>41</v>
      </c>
      <c r="O123" s="98" t="s">
        <v>118</v>
      </c>
      <c r="P123" s="98" t="s">
        <v>119</v>
      </c>
      <c r="Q123" s="98" t="s">
        <v>120</v>
      </c>
      <c r="R123" s="98" t="s">
        <v>121</v>
      </c>
      <c r="S123" s="98" t="s">
        <v>122</v>
      </c>
      <c r="T123" s="99" t="s">
        <v>123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5"/>
      <c r="B124" s="36"/>
      <c r="C124" s="104" t="s">
        <v>124</v>
      </c>
      <c r="D124" s="37"/>
      <c r="E124" s="37"/>
      <c r="F124" s="37"/>
      <c r="G124" s="37"/>
      <c r="H124" s="37"/>
      <c r="I124" s="37"/>
      <c r="J124" s="197">
        <f>BK124</f>
        <v>0</v>
      </c>
      <c r="K124" s="37"/>
      <c r="L124" s="41"/>
      <c r="M124" s="100"/>
      <c r="N124" s="198"/>
      <c r="O124" s="101"/>
      <c r="P124" s="199">
        <f>P125+P135+P138+P141</f>
        <v>0</v>
      </c>
      <c r="Q124" s="101"/>
      <c r="R124" s="199">
        <f>R125+R135+R138+R141</f>
        <v>1.42826894</v>
      </c>
      <c r="S124" s="101"/>
      <c r="T124" s="200">
        <f>T125+T135+T138+T141</f>
        <v>4.32315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76</v>
      </c>
      <c r="AU124" s="14" t="s">
        <v>107</v>
      </c>
      <c r="BK124" s="201">
        <f>BK125+BK135+BK138+BK141</f>
        <v>0</v>
      </c>
    </row>
    <row r="125" spans="1:63" s="11" customFormat="1" ht="25.9" customHeight="1">
      <c r="A125" s="11"/>
      <c r="B125" s="202"/>
      <c r="C125" s="203"/>
      <c r="D125" s="204" t="s">
        <v>76</v>
      </c>
      <c r="E125" s="205" t="s">
        <v>125</v>
      </c>
      <c r="F125" s="205" t="s">
        <v>126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SUM(P126:P134)</f>
        <v>0</v>
      </c>
      <c r="Q125" s="210"/>
      <c r="R125" s="211">
        <f>SUM(R126:R134)</f>
        <v>0</v>
      </c>
      <c r="S125" s="210"/>
      <c r="T125" s="212">
        <f>SUM(T126:T134)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3" t="s">
        <v>84</v>
      </c>
      <c r="AT125" s="214" t="s">
        <v>76</v>
      </c>
      <c r="AU125" s="214" t="s">
        <v>77</v>
      </c>
      <c r="AY125" s="213" t="s">
        <v>127</v>
      </c>
      <c r="BK125" s="215">
        <f>SUM(BK126:BK134)</f>
        <v>0</v>
      </c>
    </row>
    <row r="126" spans="1:65" s="2" customFormat="1" ht="37.8" customHeight="1">
      <c r="A126" s="35"/>
      <c r="B126" s="36"/>
      <c r="C126" s="216" t="s">
        <v>84</v>
      </c>
      <c r="D126" s="216" t="s">
        <v>128</v>
      </c>
      <c r="E126" s="217" t="s">
        <v>129</v>
      </c>
      <c r="F126" s="218" t="s">
        <v>130</v>
      </c>
      <c r="G126" s="219" t="s">
        <v>131</v>
      </c>
      <c r="H126" s="220">
        <v>4.323</v>
      </c>
      <c r="I126" s="221"/>
      <c r="J126" s="222">
        <f>ROUND(I126*H126,2)</f>
        <v>0</v>
      </c>
      <c r="K126" s="218" t="s">
        <v>132</v>
      </c>
      <c r="L126" s="41"/>
      <c r="M126" s="223" t="s">
        <v>1</v>
      </c>
      <c r="N126" s="224" t="s">
        <v>42</v>
      </c>
      <c r="O126" s="88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7" t="s">
        <v>133</v>
      </c>
      <c r="AT126" s="227" t="s">
        <v>128</v>
      </c>
      <c r="AU126" s="227" t="s">
        <v>84</v>
      </c>
      <c r="AY126" s="14" t="s">
        <v>127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4" t="s">
        <v>84</v>
      </c>
      <c r="BK126" s="228">
        <f>ROUND(I126*H126,2)</f>
        <v>0</v>
      </c>
      <c r="BL126" s="14" t="s">
        <v>133</v>
      </c>
      <c r="BM126" s="227" t="s">
        <v>134</v>
      </c>
    </row>
    <row r="127" spans="1:47" s="2" customFormat="1" ht="12">
      <c r="A127" s="35"/>
      <c r="B127" s="36"/>
      <c r="C127" s="37"/>
      <c r="D127" s="229" t="s">
        <v>135</v>
      </c>
      <c r="E127" s="37"/>
      <c r="F127" s="230" t="s">
        <v>136</v>
      </c>
      <c r="G127" s="37"/>
      <c r="H127" s="37"/>
      <c r="I127" s="231"/>
      <c r="J127" s="37"/>
      <c r="K127" s="37"/>
      <c r="L127" s="41"/>
      <c r="M127" s="232"/>
      <c r="N127" s="233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135</v>
      </c>
      <c r="AU127" s="14" t="s">
        <v>84</v>
      </c>
    </row>
    <row r="128" spans="1:65" s="2" customFormat="1" ht="33" customHeight="1">
      <c r="A128" s="35"/>
      <c r="B128" s="36"/>
      <c r="C128" s="216" t="s">
        <v>86</v>
      </c>
      <c r="D128" s="216" t="s">
        <v>128</v>
      </c>
      <c r="E128" s="217" t="s">
        <v>137</v>
      </c>
      <c r="F128" s="218" t="s">
        <v>138</v>
      </c>
      <c r="G128" s="219" t="s">
        <v>131</v>
      </c>
      <c r="H128" s="220">
        <v>4.323</v>
      </c>
      <c r="I128" s="221"/>
      <c r="J128" s="222">
        <f>ROUND(I128*H128,2)</f>
        <v>0</v>
      </c>
      <c r="K128" s="218" t="s">
        <v>132</v>
      </c>
      <c r="L128" s="41"/>
      <c r="M128" s="223" t="s">
        <v>1</v>
      </c>
      <c r="N128" s="224" t="s">
        <v>42</v>
      </c>
      <c r="O128" s="88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7" t="s">
        <v>133</v>
      </c>
      <c r="AT128" s="227" t="s">
        <v>128</v>
      </c>
      <c r="AU128" s="227" t="s">
        <v>84</v>
      </c>
      <c r="AY128" s="14" t="s">
        <v>127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4" t="s">
        <v>84</v>
      </c>
      <c r="BK128" s="228">
        <f>ROUND(I128*H128,2)</f>
        <v>0</v>
      </c>
      <c r="BL128" s="14" t="s">
        <v>133</v>
      </c>
      <c r="BM128" s="227" t="s">
        <v>139</v>
      </c>
    </row>
    <row r="129" spans="1:47" s="2" customFormat="1" ht="12">
      <c r="A129" s="35"/>
      <c r="B129" s="36"/>
      <c r="C129" s="37"/>
      <c r="D129" s="229" t="s">
        <v>135</v>
      </c>
      <c r="E129" s="37"/>
      <c r="F129" s="230" t="s">
        <v>140</v>
      </c>
      <c r="G129" s="37"/>
      <c r="H129" s="37"/>
      <c r="I129" s="231"/>
      <c r="J129" s="37"/>
      <c r="K129" s="37"/>
      <c r="L129" s="41"/>
      <c r="M129" s="232"/>
      <c r="N129" s="233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135</v>
      </c>
      <c r="AU129" s="14" t="s">
        <v>84</v>
      </c>
    </row>
    <row r="130" spans="1:65" s="2" customFormat="1" ht="44.25" customHeight="1">
      <c r="A130" s="35"/>
      <c r="B130" s="36"/>
      <c r="C130" s="216" t="s">
        <v>141</v>
      </c>
      <c r="D130" s="216" t="s">
        <v>128</v>
      </c>
      <c r="E130" s="217" t="s">
        <v>142</v>
      </c>
      <c r="F130" s="218" t="s">
        <v>143</v>
      </c>
      <c r="G130" s="219" t="s">
        <v>131</v>
      </c>
      <c r="H130" s="220">
        <v>60.522</v>
      </c>
      <c r="I130" s="221"/>
      <c r="J130" s="222">
        <f>ROUND(I130*H130,2)</f>
        <v>0</v>
      </c>
      <c r="K130" s="218" t="s">
        <v>132</v>
      </c>
      <c r="L130" s="41"/>
      <c r="M130" s="223" t="s">
        <v>1</v>
      </c>
      <c r="N130" s="224" t="s">
        <v>42</v>
      </c>
      <c r="O130" s="88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7" t="s">
        <v>133</v>
      </c>
      <c r="AT130" s="227" t="s">
        <v>128</v>
      </c>
      <c r="AU130" s="227" t="s">
        <v>84</v>
      </c>
      <c r="AY130" s="14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4" t="s">
        <v>84</v>
      </c>
      <c r="BK130" s="228">
        <f>ROUND(I130*H130,2)</f>
        <v>0</v>
      </c>
      <c r="BL130" s="14" t="s">
        <v>133</v>
      </c>
      <c r="BM130" s="227" t="s">
        <v>144</v>
      </c>
    </row>
    <row r="131" spans="1:47" s="2" customFormat="1" ht="12">
      <c r="A131" s="35"/>
      <c r="B131" s="36"/>
      <c r="C131" s="37"/>
      <c r="D131" s="229" t="s">
        <v>135</v>
      </c>
      <c r="E131" s="37"/>
      <c r="F131" s="230" t="s">
        <v>145</v>
      </c>
      <c r="G131" s="37"/>
      <c r="H131" s="37"/>
      <c r="I131" s="231"/>
      <c r="J131" s="37"/>
      <c r="K131" s="37"/>
      <c r="L131" s="41"/>
      <c r="M131" s="232"/>
      <c r="N131" s="233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135</v>
      </c>
      <c r="AU131" s="14" t="s">
        <v>84</v>
      </c>
    </row>
    <row r="132" spans="1:51" s="12" customFormat="1" ht="12">
      <c r="A132" s="12"/>
      <c r="B132" s="234"/>
      <c r="C132" s="235"/>
      <c r="D132" s="236" t="s">
        <v>146</v>
      </c>
      <c r="E132" s="235"/>
      <c r="F132" s="237" t="s">
        <v>147</v>
      </c>
      <c r="G132" s="235"/>
      <c r="H132" s="238">
        <v>60.522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4" t="s">
        <v>146</v>
      </c>
      <c r="AU132" s="244" t="s">
        <v>84</v>
      </c>
      <c r="AV132" s="12" t="s">
        <v>86</v>
      </c>
      <c r="AW132" s="12" t="s">
        <v>4</v>
      </c>
      <c r="AX132" s="12" t="s">
        <v>84</v>
      </c>
      <c r="AY132" s="244" t="s">
        <v>127</v>
      </c>
    </row>
    <row r="133" spans="1:65" s="2" customFormat="1" ht="44.25" customHeight="1">
      <c r="A133" s="35"/>
      <c r="B133" s="36"/>
      <c r="C133" s="216" t="s">
        <v>133</v>
      </c>
      <c r="D133" s="216" t="s">
        <v>128</v>
      </c>
      <c r="E133" s="217" t="s">
        <v>148</v>
      </c>
      <c r="F133" s="218" t="s">
        <v>149</v>
      </c>
      <c r="G133" s="219" t="s">
        <v>131</v>
      </c>
      <c r="H133" s="220">
        <v>4.323</v>
      </c>
      <c r="I133" s="221"/>
      <c r="J133" s="222">
        <f>ROUND(I133*H133,2)</f>
        <v>0</v>
      </c>
      <c r="K133" s="218" t="s">
        <v>132</v>
      </c>
      <c r="L133" s="41"/>
      <c r="M133" s="223" t="s">
        <v>1</v>
      </c>
      <c r="N133" s="224" t="s">
        <v>42</v>
      </c>
      <c r="O133" s="88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7" t="s">
        <v>133</v>
      </c>
      <c r="AT133" s="227" t="s">
        <v>128</v>
      </c>
      <c r="AU133" s="227" t="s">
        <v>84</v>
      </c>
      <c r="AY133" s="14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4" t="s">
        <v>84</v>
      </c>
      <c r="BK133" s="228">
        <f>ROUND(I133*H133,2)</f>
        <v>0</v>
      </c>
      <c r="BL133" s="14" t="s">
        <v>133</v>
      </c>
      <c r="BM133" s="227" t="s">
        <v>150</v>
      </c>
    </row>
    <row r="134" spans="1:47" s="2" customFormat="1" ht="12">
      <c r="A134" s="35"/>
      <c r="B134" s="36"/>
      <c r="C134" s="37"/>
      <c r="D134" s="229" t="s">
        <v>135</v>
      </c>
      <c r="E134" s="37"/>
      <c r="F134" s="230" t="s">
        <v>151</v>
      </c>
      <c r="G134" s="37"/>
      <c r="H134" s="37"/>
      <c r="I134" s="231"/>
      <c r="J134" s="37"/>
      <c r="K134" s="37"/>
      <c r="L134" s="41"/>
      <c r="M134" s="232"/>
      <c r="N134" s="23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135</v>
      </c>
      <c r="AU134" s="14" t="s">
        <v>84</v>
      </c>
    </row>
    <row r="135" spans="1:63" s="11" customFormat="1" ht="25.9" customHeight="1">
      <c r="A135" s="11"/>
      <c r="B135" s="202"/>
      <c r="C135" s="203"/>
      <c r="D135" s="204" t="s">
        <v>76</v>
      </c>
      <c r="E135" s="205" t="s">
        <v>152</v>
      </c>
      <c r="F135" s="205" t="s">
        <v>153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0.528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3" t="s">
        <v>86</v>
      </c>
      <c r="AT135" s="214" t="s">
        <v>76</v>
      </c>
      <c r="AU135" s="214" t="s">
        <v>77</v>
      </c>
      <c r="AY135" s="213" t="s">
        <v>127</v>
      </c>
      <c r="BK135" s="215">
        <f>SUM(BK136:BK137)</f>
        <v>0</v>
      </c>
    </row>
    <row r="136" spans="1:65" s="2" customFormat="1" ht="24.15" customHeight="1">
      <c r="A136" s="35"/>
      <c r="B136" s="36"/>
      <c r="C136" s="216" t="s">
        <v>154</v>
      </c>
      <c r="D136" s="216" t="s">
        <v>128</v>
      </c>
      <c r="E136" s="217" t="s">
        <v>155</v>
      </c>
      <c r="F136" s="218" t="s">
        <v>156</v>
      </c>
      <c r="G136" s="219" t="s">
        <v>157</v>
      </c>
      <c r="H136" s="220">
        <v>132</v>
      </c>
      <c r="I136" s="221"/>
      <c r="J136" s="222">
        <f>ROUND(I136*H136,2)</f>
        <v>0</v>
      </c>
      <c r="K136" s="218" t="s">
        <v>132</v>
      </c>
      <c r="L136" s="41"/>
      <c r="M136" s="223" t="s">
        <v>1</v>
      </c>
      <c r="N136" s="224" t="s">
        <v>42</v>
      </c>
      <c r="O136" s="88"/>
      <c r="P136" s="225">
        <f>O136*H136</f>
        <v>0</v>
      </c>
      <c r="Q136" s="225">
        <v>0</v>
      </c>
      <c r="R136" s="225">
        <f>Q136*H136</f>
        <v>0</v>
      </c>
      <c r="S136" s="225">
        <v>0.004</v>
      </c>
      <c r="T136" s="226">
        <f>S136*H136</f>
        <v>0.528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7" t="s">
        <v>158</v>
      </c>
      <c r="AT136" s="227" t="s">
        <v>128</v>
      </c>
      <c r="AU136" s="227" t="s">
        <v>84</v>
      </c>
      <c r="AY136" s="14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4" t="s">
        <v>84</v>
      </c>
      <c r="BK136" s="228">
        <f>ROUND(I136*H136,2)</f>
        <v>0</v>
      </c>
      <c r="BL136" s="14" t="s">
        <v>158</v>
      </c>
      <c r="BM136" s="227" t="s">
        <v>159</v>
      </c>
    </row>
    <row r="137" spans="1:47" s="2" customFormat="1" ht="12">
      <c r="A137" s="35"/>
      <c r="B137" s="36"/>
      <c r="C137" s="37"/>
      <c r="D137" s="229" t="s">
        <v>135</v>
      </c>
      <c r="E137" s="37"/>
      <c r="F137" s="230" t="s">
        <v>160</v>
      </c>
      <c r="G137" s="37"/>
      <c r="H137" s="37"/>
      <c r="I137" s="231"/>
      <c r="J137" s="37"/>
      <c r="K137" s="37"/>
      <c r="L137" s="41"/>
      <c r="M137" s="232"/>
      <c r="N137" s="233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135</v>
      </c>
      <c r="AU137" s="14" t="s">
        <v>84</v>
      </c>
    </row>
    <row r="138" spans="1:63" s="11" customFormat="1" ht="25.9" customHeight="1">
      <c r="A138" s="11"/>
      <c r="B138" s="202"/>
      <c r="C138" s="203"/>
      <c r="D138" s="204" t="s">
        <v>76</v>
      </c>
      <c r="E138" s="205" t="s">
        <v>161</v>
      </c>
      <c r="F138" s="205" t="s">
        <v>162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SUM(P139:P140)</f>
        <v>0</v>
      </c>
      <c r="Q138" s="210"/>
      <c r="R138" s="211">
        <f>SUM(R139:R140)</f>
        <v>0</v>
      </c>
      <c r="S138" s="210"/>
      <c r="T138" s="212">
        <f>SUM(T139:T140)</f>
        <v>3.3792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13" t="s">
        <v>86</v>
      </c>
      <c r="AT138" s="214" t="s">
        <v>76</v>
      </c>
      <c r="AU138" s="214" t="s">
        <v>77</v>
      </c>
      <c r="AY138" s="213" t="s">
        <v>127</v>
      </c>
      <c r="BK138" s="215">
        <f>SUM(BK139:BK140)</f>
        <v>0</v>
      </c>
    </row>
    <row r="139" spans="1:65" s="2" customFormat="1" ht="37.8" customHeight="1">
      <c r="A139" s="35"/>
      <c r="B139" s="36"/>
      <c r="C139" s="216" t="s">
        <v>163</v>
      </c>
      <c r="D139" s="216" t="s">
        <v>128</v>
      </c>
      <c r="E139" s="217" t="s">
        <v>164</v>
      </c>
      <c r="F139" s="218" t="s">
        <v>165</v>
      </c>
      <c r="G139" s="219" t="s">
        <v>157</v>
      </c>
      <c r="H139" s="220">
        <v>132</v>
      </c>
      <c r="I139" s="221"/>
      <c r="J139" s="222">
        <f>ROUND(I139*H139,2)</f>
        <v>0</v>
      </c>
      <c r="K139" s="218" t="s">
        <v>132</v>
      </c>
      <c r="L139" s="41"/>
      <c r="M139" s="223" t="s">
        <v>1</v>
      </c>
      <c r="N139" s="224" t="s">
        <v>42</v>
      </c>
      <c r="O139" s="88"/>
      <c r="P139" s="225">
        <f>O139*H139</f>
        <v>0</v>
      </c>
      <c r="Q139" s="225">
        <v>0</v>
      </c>
      <c r="R139" s="225">
        <f>Q139*H139</f>
        <v>0</v>
      </c>
      <c r="S139" s="225">
        <v>0.0256</v>
      </c>
      <c r="T139" s="226">
        <f>S139*H139</f>
        <v>3.3792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7" t="s">
        <v>158</v>
      </c>
      <c r="AT139" s="227" t="s">
        <v>128</v>
      </c>
      <c r="AU139" s="227" t="s">
        <v>84</v>
      </c>
      <c r="AY139" s="14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4" t="s">
        <v>84</v>
      </c>
      <c r="BK139" s="228">
        <f>ROUND(I139*H139,2)</f>
        <v>0</v>
      </c>
      <c r="BL139" s="14" t="s">
        <v>158</v>
      </c>
      <c r="BM139" s="227" t="s">
        <v>166</v>
      </c>
    </row>
    <row r="140" spans="1:47" s="2" customFormat="1" ht="12">
      <c r="A140" s="35"/>
      <c r="B140" s="36"/>
      <c r="C140" s="37"/>
      <c r="D140" s="229" t="s">
        <v>135</v>
      </c>
      <c r="E140" s="37"/>
      <c r="F140" s="230" t="s">
        <v>167</v>
      </c>
      <c r="G140" s="37"/>
      <c r="H140" s="37"/>
      <c r="I140" s="231"/>
      <c r="J140" s="37"/>
      <c r="K140" s="37"/>
      <c r="L140" s="41"/>
      <c r="M140" s="232"/>
      <c r="N140" s="233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135</v>
      </c>
      <c r="AU140" s="14" t="s">
        <v>84</v>
      </c>
    </row>
    <row r="141" spans="1:63" s="11" customFormat="1" ht="25.9" customHeight="1">
      <c r="A141" s="11"/>
      <c r="B141" s="202"/>
      <c r="C141" s="203"/>
      <c r="D141" s="204" t="s">
        <v>76</v>
      </c>
      <c r="E141" s="205" t="s">
        <v>168</v>
      </c>
      <c r="F141" s="205" t="s">
        <v>169</v>
      </c>
      <c r="G141" s="203"/>
      <c r="H141" s="203"/>
      <c r="I141" s="206"/>
      <c r="J141" s="207">
        <f>BK141</f>
        <v>0</v>
      </c>
      <c r="K141" s="203"/>
      <c r="L141" s="208"/>
      <c r="M141" s="209"/>
      <c r="N141" s="210"/>
      <c r="O141" s="210"/>
      <c r="P141" s="211">
        <f>SUM(P142:P166)</f>
        <v>0</v>
      </c>
      <c r="Q141" s="210"/>
      <c r="R141" s="211">
        <f>SUM(R142:R166)</f>
        <v>1.42826894</v>
      </c>
      <c r="S141" s="210"/>
      <c r="T141" s="212">
        <f>SUM(T142:T166)</f>
        <v>0.41595000000000004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13" t="s">
        <v>86</v>
      </c>
      <c r="AT141" s="214" t="s">
        <v>76</v>
      </c>
      <c r="AU141" s="214" t="s">
        <v>77</v>
      </c>
      <c r="AY141" s="213" t="s">
        <v>127</v>
      </c>
      <c r="BK141" s="215">
        <f>SUM(BK142:BK166)</f>
        <v>0</v>
      </c>
    </row>
    <row r="142" spans="1:65" s="2" customFormat="1" ht="24.15" customHeight="1">
      <c r="A142" s="35"/>
      <c r="B142" s="36"/>
      <c r="C142" s="216" t="s">
        <v>170</v>
      </c>
      <c r="D142" s="216" t="s">
        <v>128</v>
      </c>
      <c r="E142" s="217" t="s">
        <v>171</v>
      </c>
      <c r="F142" s="218" t="s">
        <v>172</v>
      </c>
      <c r="G142" s="219" t="s">
        <v>157</v>
      </c>
      <c r="H142" s="220">
        <v>132</v>
      </c>
      <c r="I142" s="221"/>
      <c r="J142" s="222">
        <f>ROUND(I142*H142,2)</f>
        <v>0</v>
      </c>
      <c r="K142" s="218" t="s">
        <v>132</v>
      </c>
      <c r="L142" s="41"/>
      <c r="M142" s="223" t="s">
        <v>1</v>
      </c>
      <c r="N142" s="224" t="s">
        <v>42</v>
      </c>
      <c r="O142" s="88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7" t="s">
        <v>158</v>
      </c>
      <c r="AT142" s="227" t="s">
        <v>128</v>
      </c>
      <c r="AU142" s="227" t="s">
        <v>84</v>
      </c>
      <c r="AY142" s="14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4" t="s">
        <v>84</v>
      </c>
      <c r="BK142" s="228">
        <f>ROUND(I142*H142,2)</f>
        <v>0</v>
      </c>
      <c r="BL142" s="14" t="s">
        <v>158</v>
      </c>
      <c r="BM142" s="227" t="s">
        <v>173</v>
      </c>
    </row>
    <row r="143" spans="1:47" s="2" customFormat="1" ht="12">
      <c r="A143" s="35"/>
      <c r="B143" s="36"/>
      <c r="C143" s="37"/>
      <c r="D143" s="229" t="s">
        <v>135</v>
      </c>
      <c r="E143" s="37"/>
      <c r="F143" s="230" t="s">
        <v>174</v>
      </c>
      <c r="G143" s="37"/>
      <c r="H143" s="37"/>
      <c r="I143" s="231"/>
      <c r="J143" s="37"/>
      <c r="K143" s="37"/>
      <c r="L143" s="41"/>
      <c r="M143" s="232"/>
      <c r="N143" s="23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135</v>
      </c>
      <c r="AU143" s="14" t="s">
        <v>84</v>
      </c>
    </row>
    <row r="144" spans="1:65" s="2" customFormat="1" ht="21.75" customHeight="1">
      <c r="A144" s="35"/>
      <c r="B144" s="36"/>
      <c r="C144" s="216" t="s">
        <v>175</v>
      </c>
      <c r="D144" s="216" t="s">
        <v>128</v>
      </c>
      <c r="E144" s="217" t="s">
        <v>176</v>
      </c>
      <c r="F144" s="218" t="s">
        <v>177</v>
      </c>
      <c r="G144" s="219" t="s">
        <v>157</v>
      </c>
      <c r="H144" s="220">
        <v>132</v>
      </c>
      <c r="I144" s="221"/>
      <c r="J144" s="222">
        <f>ROUND(I144*H144,2)</f>
        <v>0</v>
      </c>
      <c r="K144" s="218" t="s">
        <v>132</v>
      </c>
      <c r="L144" s="41"/>
      <c r="M144" s="223" t="s">
        <v>1</v>
      </c>
      <c r="N144" s="224" t="s">
        <v>42</v>
      </c>
      <c r="O144" s="88"/>
      <c r="P144" s="225">
        <f>O144*H144</f>
        <v>0</v>
      </c>
      <c r="Q144" s="225">
        <v>3E-05</v>
      </c>
      <c r="R144" s="225">
        <f>Q144*H144</f>
        <v>0.00396</v>
      </c>
      <c r="S144" s="225">
        <v>0</v>
      </c>
      <c r="T144" s="22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158</v>
      </c>
      <c r="AT144" s="227" t="s">
        <v>128</v>
      </c>
      <c r="AU144" s="227" t="s">
        <v>84</v>
      </c>
      <c r="AY144" s="14" t="s">
        <v>127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4" t="s">
        <v>84</v>
      </c>
      <c r="BK144" s="228">
        <f>ROUND(I144*H144,2)</f>
        <v>0</v>
      </c>
      <c r="BL144" s="14" t="s">
        <v>158</v>
      </c>
      <c r="BM144" s="227" t="s">
        <v>178</v>
      </c>
    </row>
    <row r="145" spans="1:47" s="2" customFormat="1" ht="12">
      <c r="A145" s="35"/>
      <c r="B145" s="36"/>
      <c r="C145" s="37"/>
      <c r="D145" s="229" t="s">
        <v>135</v>
      </c>
      <c r="E145" s="37"/>
      <c r="F145" s="230" t="s">
        <v>179</v>
      </c>
      <c r="G145" s="37"/>
      <c r="H145" s="37"/>
      <c r="I145" s="231"/>
      <c r="J145" s="37"/>
      <c r="K145" s="37"/>
      <c r="L145" s="41"/>
      <c r="M145" s="232"/>
      <c r="N145" s="233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135</v>
      </c>
      <c r="AU145" s="14" t="s">
        <v>84</v>
      </c>
    </row>
    <row r="146" spans="1:65" s="2" customFormat="1" ht="33" customHeight="1">
      <c r="A146" s="35"/>
      <c r="B146" s="36"/>
      <c r="C146" s="216" t="s">
        <v>180</v>
      </c>
      <c r="D146" s="216" t="s">
        <v>128</v>
      </c>
      <c r="E146" s="217" t="s">
        <v>181</v>
      </c>
      <c r="F146" s="218" t="s">
        <v>182</v>
      </c>
      <c r="G146" s="219" t="s">
        <v>157</v>
      </c>
      <c r="H146" s="220">
        <v>132</v>
      </c>
      <c r="I146" s="221"/>
      <c r="J146" s="222">
        <f>ROUND(I146*H146,2)</f>
        <v>0</v>
      </c>
      <c r="K146" s="218" t="s">
        <v>132</v>
      </c>
      <c r="L146" s="41"/>
      <c r="M146" s="223" t="s">
        <v>1</v>
      </c>
      <c r="N146" s="224" t="s">
        <v>42</v>
      </c>
      <c r="O146" s="88"/>
      <c r="P146" s="225">
        <f>O146*H146</f>
        <v>0</v>
      </c>
      <c r="Q146" s="225">
        <v>0.00758</v>
      </c>
      <c r="R146" s="225">
        <f>Q146*H146</f>
        <v>1.00056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158</v>
      </c>
      <c r="AT146" s="227" t="s">
        <v>128</v>
      </c>
      <c r="AU146" s="227" t="s">
        <v>84</v>
      </c>
      <c r="AY146" s="14" t="s">
        <v>127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4" t="s">
        <v>84</v>
      </c>
      <c r="BK146" s="228">
        <f>ROUND(I146*H146,2)</f>
        <v>0</v>
      </c>
      <c r="BL146" s="14" t="s">
        <v>158</v>
      </c>
      <c r="BM146" s="227" t="s">
        <v>183</v>
      </c>
    </row>
    <row r="147" spans="1:47" s="2" customFormat="1" ht="12">
      <c r="A147" s="35"/>
      <c r="B147" s="36"/>
      <c r="C147" s="37"/>
      <c r="D147" s="229" t="s">
        <v>135</v>
      </c>
      <c r="E147" s="37"/>
      <c r="F147" s="230" t="s">
        <v>184</v>
      </c>
      <c r="G147" s="37"/>
      <c r="H147" s="37"/>
      <c r="I147" s="231"/>
      <c r="J147" s="37"/>
      <c r="K147" s="37"/>
      <c r="L147" s="41"/>
      <c r="M147" s="232"/>
      <c r="N147" s="23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135</v>
      </c>
      <c r="AU147" s="14" t="s">
        <v>84</v>
      </c>
    </row>
    <row r="148" spans="1:65" s="2" customFormat="1" ht="24.15" customHeight="1">
      <c r="A148" s="35"/>
      <c r="B148" s="36"/>
      <c r="C148" s="216" t="s">
        <v>185</v>
      </c>
      <c r="D148" s="216" t="s">
        <v>128</v>
      </c>
      <c r="E148" s="217" t="s">
        <v>186</v>
      </c>
      <c r="F148" s="218" t="s">
        <v>187</v>
      </c>
      <c r="G148" s="219" t="s">
        <v>157</v>
      </c>
      <c r="H148" s="220">
        <v>132</v>
      </c>
      <c r="I148" s="221"/>
      <c r="J148" s="222">
        <f>ROUND(I148*H148,2)</f>
        <v>0</v>
      </c>
      <c r="K148" s="218" t="s">
        <v>132</v>
      </c>
      <c r="L148" s="41"/>
      <c r="M148" s="223" t="s">
        <v>1</v>
      </c>
      <c r="N148" s="224" t="s">
        <v>42</v>
      </c>
      <c r="O148" s="88"/>
      <c r="P148" s="225">
        <f>O148*H148</f>
        <v>0</v>
      </c>
      <c r="Q148" s="225">
        <v>0</v>
      </c>
      <c r="R148" s="225">
        <f>Q148*H148</f>
        <v>0</v>
      </c>
      <c r="S148" s="225">
        <v>0.003</v>
      </c>
      <c r="T148" s="226">
        <f>S148*H148</f>
        <v>0.396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158</v>
      </c>
      <c r="AT148" s="227" t="s">
        <v>128</v>
      </c>
      <c r="AU148" s="227" t="s">
        <v>84</v>
      </c>
      <c r="AY148" s="14" t="s">
        <v>127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4" t="s">
        <v>84</v>
      </c>
      <c r="BK148" s="228">
        <f>ROUND(I148*H148,2)</f>
        <v>0</v>
      </c>
      <c r="BL148" s="14" t="s">
        <v>158</v>
      </c>
      <c r="BM148" s="227" t="s">
        <v>188</v>
      </c>
    </row>
    <row r="149" spans="1:47" s="2" customFormat="1" ht="12">
      <c r="A149" s="35"/>
      <c r="B149" s="36"/>
      <c r="C149" s="37"/>
      <c r="D149" s="229" t="s">
        <v>135</v>
      </c>
      <c r="E149" s="37"/>
      <c r="F149" s="230" t="s">
        <v>189</v>
      </c>
      <c r="G149" s="37"/>
      <c r="H149" s="37"/>
      <c r="I149" s="231"/>
      <c r="J149" s="37"/>
      <c r="K149" s="37"/>
      <c r="L149" s="41"/>
      <c r="M149" s="232"/>
      <c r="N149" s="233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135</v>
      </c>
      <c r="AU149" s="14" t="s">
        <v>84</v>
      </c>
    </row>
    <row r="150" spans="1:65" s="2" customFormat="1" ht="24.15" customHeight="1">
      <c r="A150" s="35"/>
      <c r="B150" s="36"/>
      <c r="C150" s="216" t="s">
        <v>190</v>
      </c>
      <c r="D150" s="216" t="s">
        <v>128</v>
      </c>
      <c r="E150" s="217" t="s">
        <v>191</v>
      </c>
      <c r="F150" s="218" t="s">
        <v>192</v>
      </c>
      <c r="G150" s="219" t="s">
        <v>157</v>
      </c>
      <c r="H150" s="220">
        <v>132</v>
      </c>
      <c r="I150" s="221"/>
      <c r="J150" s="222">
        <f>ROUND(I150*H150,2)</f>
        <v>0</v>
      </c>
      <c r="K150" s="218" t="s">
        <v>132</v>
      </c>
      <c r="L150" s="41"/>
      <c r="M150" s="223" t="s">
        <v>1</v>
      </c>
      <c r="N150" s="224" t="s">
        <v>42</v>
      </c>
      <c r="O150" s="88"/>
      <c r="P150" s="225">
        <f>O150*H150</f>
        <v>0</v>
      </c>
      <c r="Q150" s="225">
        <v>0.0003</v>
      </c>
      <c r="R150" s="225">
        <f>Q150*H150</f>
        <v>0.039599999999999996</v>
      </c>
      <c r="S150" s="225">
        <v>0</v>
      </c>
      <c r="T150" s="22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158</v>
      </c>
      <c r="AT150" s="227" t="s">
        <v>128</v>
      </c>
      <c r="AU150" s="227" t="s">
        <v>84</v>
      </c>
      <c r="AY150" s="14" t="s">
        <v>127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4" t="s">
        <v>84</v>
      </c>
      <c r="BK150" s="228">
        <f>ROUND(I150*H150,2)</f>
        <v>0</v>
      </c>
      <c r="BL150" s="14" t="s">
        <v>158</v>
      </c>
      <c r="BM150" s="227" t="s">
        <v>193</v>
      </c>
    </row>
    <row r="151" spans="1:47" s="2" customFormat="1" ht="12">
      <c r="A151" s="35"/>
      <c r="B151" s="36"/>
      <c r="C151" s="37"/>
      <c r="D151" s="229" t="s">
        <v>135</v>
      </c>
      <c r="E151" s="37"/>
      <c r="F151" s="230" t="s">
        <v>194</v>
      </c>
      <c r="G151" s="37"/>
      <c r="H151" s="37"/>
      <c r="I151" s="231"/>
      <c r="J151" s="37"/>
      <c r="K151" s="37"/>
      <c r="L151" s="41"/>
      <c r="M151" s="232"/>
      <c r="N151" s="233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135</v>
      </c>
      <c r="AU151" s="14" t="s">
        <v>84</v>
      </c>
    </row>
    <row r="152" spans="1:65" s="2" customFormat="1" ht="44.25" customHeight="1">
      <c r="A152" s="35"/>
      <c r="B152" s="36"/>
      <c r="C152" s="245" t="s">
        <v>195</v>
      </c>
      <c r="D152" s="245" t="s">
        <v>196</v>
      </c>
      <c r="E152" s="246" t="s">
        <v>197</v>
      </c>
      <c r="F152" s="247" t="s">
        <v>198</v>
      </c>
      <c r="G152" s="248" t="s">
        <v>157</v>
      </c>
      <c r="H152" s="249">
        <v>145.2</v>
      </c>
      <c r="I152" s="250"/>
      <c r="J152" s="251">
        <f>ROUND(I152*H152,2)</f>
        <v>0</v>
      </c>
      <c r="K152" s="247" t="s">
        <v>132</v>
      </c>
      <c r="L152" s="252"/>
      <c r="M152" s="253" t="s">
        <v>1</v>
      </c>
      <c r="N152" s="254" t="s">
        <v>42</v>
      </c>
      <c r="O152" s="88"/>
      <c r="P152" s="225">
        <f>O152*H152</f>
        <v>0</v>
      </c>
      <c r="Q152" s="225">
        <v>0.0026</v>
      </c>
      <c r="R152" s="225">
        <f>Q152*H152</f>
        <v>0.37751999999999997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199</v>
      </c>
      <c r="AT152" s="227" t="s">
        <v>196</v>
      </c>
      <c r="AU152" s="227" t="s">
        <v>84</v>
      </c>
      <c r="AY152" s="14" t="s">
        <v>127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4" t="s">
        <v>84</v>
      </c>
      <c r="BK152" s="228">
        <f>ROUND(I152*H152,2)</f>
        <v>0</v>
      </c>
      <c r="BL152" s="14" t="s">
        <v>158</v>
      </c>
      <c r="BM152" s="227" t="s">
        <v>200</v>
      </c>
    </row>
    <row r="153" spans="1:51" s="12" customFormat="1" ht="12">
      <c r="A153" s="12"/>
      <c r="B153" s="234"/>
      <c r="C153" s="235"/>
      <c r="D153" s="236" t="s">
        <v>146</v>
      </c>
      <c r="E153" s="235"/>
      <c r="F153" s="237" t="s">
        <v>201</v>
      </c>
      <c r="G153" s="235"/>
      <c r="H153" s="238">
        <v>145.2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4" t="s">
        <v>146</v>
      </c>
      <c r="AU153" s="244" t="s">
        <v>84</v>
      </c>
      <c r="AV153" s="12" t="s">
        <v>86</v>
      </c>
      <c r="AW153" s="12" t="s">
        <v>4</v>
      </c>
      <c r="AX153" s="12" t="s">
        <v>84</v>
      </c>
      <c r="AY153" s="244" t="s">
        <v>127</v>
      </c>
    </row>
    <row r="154" spans="1:65" s="2" customFormat="1" ht="21.75" customHeight="1">
      <c r="A154" s="35"/>
      <c r="B154" s="36"/>
      <c r="C154" s="216" t="s">
        <v>202</v>
      </c>
      <c r="D154" s="216" t="s">
        <v>128</v>
      </c>
      <c r="E154" s="217" t="s">
        <v>203</v>
      </c>
      <c r="F154" s="218" t="s">
        <v>204</v>
      </c>
      <c r="G154" s="219" t="s">
        <v>205</v>
      </c>
      <c r="H154" s="220">
        <v>66.5</v>
      </c>
      <c r="I154" s="221"/>
      <c r="J154" s="222">
        <f>ROUND(I154*H154,2)</f>
        <v>0</v>
      </c>
      <c r="K154" s="218" t="s">
        <v>132</v>
      </c>
      <c r="L154" s="41"/>
      <c r="M154" s="223" t="s">
        <v>1</v>
      </c>
      <c r="N154" s="224" t="s">
        <v>42</v>
      </c>
      <c r="O154" s="88"/>
      <c r="P154" s="225">
        <f>O154*H154</f>
        <v>0</v>
      </c>
      <c r="Q154" s="225">
        <v>0</v>
      </c>
      <c r="R154" s="225">
        <f>Q154*H154</f>
        <v>0</v>
      </c>
      <c r="S154" s="225">
        <v>0.0003</v>
      </c>
      <c r="T154" s="226">
        <f>S154*H154</f>
        <v>0.01995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158</v>
      </c>
      <c r="AT154" s="227" t="s">
        <v>128</v>
      </c>
      <c r="AU154" s="227" t="s">
        <v>84</v>
      </c>
      <c r="AY154" s="14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4" t="s">
        <v>84</v>
      </c>
      <c r="BK154" s="228">
        <f>ROUND(I154*H154,2)</f>
        <v>0</v>
      </c>
      <c r="BL154" s="14" t="s">
        <v>158</v>
      </c>
      <c r="BM154" s="227" t="s">
        <v>206</v>
      </c>
    </row>
    <row r="155" spans="1:47" s="2" customFormat="1" ht="12">
      <c r="A155" s="35"/>
      <c r="B155" s="36"/>
      <c r="C155" s="37"/>
      <c r="D155" s="229" t="s">
        <v>135</v>
      </c>
      <c r="E155" s="37"/>
      <c r="F155" s="230" t="s">
        <v>207</v>
      </c>
      <c r="G155" s="37"/>
      <c r="H155" s="37"/>
      <c r="I155" s="231"/>
      <c r="J155" s="37"/>
      <c r="K155" s="37"/>
      <c r="L155" s="41"/>
      <c r="M155" s="232"/>
      <c r="N155" s="233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135</v>
      </c>
      <c r="AU155" s="14" t="s">
        <v>84</v>
      </c>
    </row>
    <row r="156" spans="1:65" s="2" customFormat="1" ht="16.5" customHeight="1">
      <c r="A156" s="35"/>
      <c r="B156" s="36"/>
      <c r="C156" s="216" t="s">
        <v>208</v>
      </c>
      <c r="D156" s="216" t="s">
        <v>128</v>
      </c>
      <c r="E156" s="217" t="s">
        <v>209</v>
      </c>
      <c r="F156" s="218" t="s">
        <v>210</v>
      </c>
      <c r="G156" s="219" t="s">
        <v>205</v>
      </c>
      <c r="H156" s="220">
        <v>66.5</v>
      </c>
      <c r="I156" s="221"/>
      <c r="J156" s="222">
        <f>ROUND(I156*H156,2)</f>
        <v>0</v>
      </c>
      <c r="K156" s="218" t="s">
        <v>132</v>
      </c>
      <c r="L156" s="41"/>
      <c r="M156" s="223" t="s">
        <v>1</v>
      </c>
      <c r="N156" s="224" t="s">
        <v>42</v>
      </c>
      <c r="O156" s="88"/>
      <c r="P156" s="225">
        <f>O156*H156</f>
        <v>0</v>
      </c>
      <c r="Q156" s="225">
        <v>1E-05</v>
      </c>
      <c r="R156" s="225">
        <f>Q156*H156</f>
        <v>0.000665</v>
      </c>
      <c r="S156" s="225">
        <v>0</v>
      </c>
      <c r="T156" s="22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7" t="s">
        <v>158</v>
      </c>
      <c r="AT156" s="227" t="s">
        <v>128</v>
      </c>
      <c r="AU156" s="227" t="s">
        <v>84</v>
      </c>
      <c r="AY156" s="14" t="s">
        <v>127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4" t="s">
        <v>84</v>
      </c>
      <c r="BK156" s="228">
        <f>ROUND(I156*H156,2)</f>
        <v>0</v>
      </c>
      <c r="BL156" s="14" t="s">
        <v>158</v>
      </c>
      <c r="BM156" s="227" t="s">
        <v>211</v>
      </c>
    </row>
    <row r="157" spans="1:47" s="2" customFormat="1" ht="12">
      <c r="A157" s="35"/>
      <c r="B157" s="36"/>
      <c r="C157" s="37"/>
      <c r="D157" s="229" t="s">
        <v>135</v>
      </c>
      <c r="E157" s="37"/>
      <c r="F157" s="230" t="s">
        <v>212</v>
      </c>
      <c r="G157" s="37"/>
      <c r="H157" s="37"/>
      <c r="I157" s="231"/>
      <c r="J157" s="37"/>
      <c r="K157" s="37"/>
      <c r="L157" s="41"/>
      <c r="M157" s="232"/>
      <c r="N157" s="23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135</v>
      </c>
      <c r="AU157" s="14" t="s">
        <v>84</v>
      </c>
    </row>
    <row r="158" spans="1:65" s="2" customFormat="1" ht="16.5" customHeight="1">
      <c r="A158" s="35"/>
      <c r="B158" s="36"/>
      <c r="C158" s="245" t="s">
        <v>8</v>
      </c>
      <c r="D158" s="245" t="s">
        <v>196</v>
      </c>
      <c r="E158" s="246" t="s">
        <v>213</v>
      </c>
      <c r="F158" s="247" t="s">
        <v>214</v>
      </c>
      <c r="G158" s="248" t="s">
        <v>205</v>
      </c>
      <c r="H158" s="249">
        <v>67.83</v>
      </c>
      <c r="I158" s="250"/>
      <c r="J158" s="251">
        <f>ROUND(I158*H158,2)</f>
        <v>0</v>
      </c>
      <c r="K158" s="247" t="s">
        <v>132</v>
      </c>
      <c r="L158" s="252"/>
      <c r="M158" s="253" t="s">
        <v>1</v>
      </c>
      <c r="N158" s="254" t="s">
        <v>42</v>
      </c>
      <c r="O158" s="88"/>
      <c r="P158" s="225">
        <f>O158*H158</f>
        <v>0</v>
      </c>
      <c r="Q158" s="225">
        <v>8E-05</v>
      </c>
      <c r="R158" s="225">
        <f>Q158*H158</f>
        <v>0.0054264000000000005</v>
      </c>
      <c r="S158" s="225">
        <v>0</v>
      </c>
      <c r="T158" s="22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7" t="s">
        <v>199</v>
      </c>
      <c r="AT158" s="227" t="s">
        <v>196</v>
      </c>
      <c r="AU158" s="227" t="s">
        <v>84</v>
      </c>
      <c r="AY158" s="14" t="s">
        <v>127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4" t="s">
        <v>84</v>
      </c>
      <c r="BK158" s="228">
        <f>ROUND(I158*H158,2)</f>
        <v>0</v>
      </c>
      <c r="BL158" s="14" t="s">
        <v>158</v>
      </c>
      <c r="BM158" s="227" t="s">
        <v>215</v>
      </c>
    </row>
    <row r="159" spans="1:51" s="12" customFormat="1" ht="12">
      <c r="A159" s="12"/>
      <c r="B159" s="234"/>
      <c r="C159" s="235"/>
      <c r="D159" s="236" t="s">
        <v>146</v>
      </c>
      <c r="E159" s="235"/>
      <c r="F159" s="237" t="s">
        <v>216</v>
      </c>
      <c r="G159" s="235"/>
      <c r="H159" s="238">
        <v>67.83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4" t="s">
        <v>146</v>
      </c>
      <c r="AU159" s="244" t="s">
        <v>84</v>
      </c>
      <c r="AV159" s="12" t="s">
        <v>86</v>
      </c>
      <c r="AW159" s="12" t="s">
        <v>4</v>
      </c>
      <c r="AX159" s="12" t="s">
        <v>84</v>
      </c>
      <c r="AY159" s="244" t="s">
        <v>127</v>
      </c>
    </row>
    <row r="160" spans="1:65" s="2" customFormat="1" ht="16.5" customHeight="1">
      <c r="A160" s="35"/>
      <c r="B160" s="36"/>
      <c r="C160" s="216" t="s">
        <v>158</v>
      </c>
      <c r="D160" s="216" t="s">
        <v>128</v>
      </c>
      <c r="E160" s="217" t="s">
        <v>217</v>
      </c>
      <c r="F160" s="218" t="s">
        <v>218</v>
      </c>
      <c r="G160" s="219" t="s">
        <v>205</v>
      </c>
      <c r="H160" s="220">
        <v>3.1</v>
      </c>
      <c r="I160" s="221"/>
      <c r="J160" s="222">
        <f>ROUND(I160*H160,2)</f>
        <v>0</v>
      </c>
      <c r="K160" s="218" t="s">
        <v>132</v>
      </c>
      <c r="L160" s="41"/>
      <c r="M160" s="223" t="s">
        <v>1</v>
      </c>
      <c r="N160" s="224" t="s">
        <v>42</v>
      </c>
      <c r="O160" s="88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7" t="s">
        <v>158</v>
      </c>
      <c r="AT160" s="227" t="s">
        <v>128</v>
      </c>
      <c r="AU160" s="227" t="s">
        <v>84</v>
      </c>
      <c r="AY160" s="14" t="s">
        <v>127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4" t="s">
        <v>84</v>
      </c>
      <c r="BK160" s="228">
        <f>ROUND(I160*H160,2)</f>
        <v>0</v>
      </c>
      <c r="BL160" s="14" t="s">
        <v>158</v>
      </c>
      <c r="BM160" s="227" t="s">
        <v>219</v>
      </c>
    </row>
    <row r="161" spans="1:47" s="2" customFormat="1" ht="12">
      <c r="A161" s="35"/>
      <c r="B161" s="36"/>
      <c r="C161" s="37"/>
      <c r="D161" s="229" t="s">
        <v>135</v>
      </c>
      <c r="E161" s="37"/>
      <c r="F161" s="230" t="s">
        <v>220</v>
      </c>
      <c r="G161" s="37"/>
      <c r="H161" s="37"/>
      <c r="I161" s="231"/>
      <c r="J161" s="37"/>
      <c r="K161" s="37"/>
      <c r="L161" s="41"/>
      <c r="M161" s="232"/>
      <c r="N161" s="233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135</v>
      </c>
      <c r="AU161" s="14" t="s">
        <v>84</v>
      </c>
    </row>
    <row r="162" spans="1:51" s="12" customFormat="1" ht="12">
      <c r="A162" s="12"/>
      <c r="B162" s="234"/>
      <c r="C162" s="235"/>
      <c r="D162" s="236" t="s">
        <v>146</v>
      </c>
      <c r="E162" s="255" t="s">
        <v>1</v>
      </c>
      <c r="F162" s="237" t="s">
        <v>221</v>
      </c>
      <c r="G162" s="235"/>
      <c r="H162" s="238">
        <v>3.1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44" t="s">
        <v>146</v>
      </c>
      <c r="AU162" s="244" t="s">
        <v>84</v>
      </c>
      <c r="AV162" s="12" t="s">
        <v>86</v>
      </c>
      <c r="AW162" s="12" t="s">
        <v>32</v>
      </c>
      <c r="AX162" s="12" t="s">
        <v>84</v>
      </c>
      <c r="AY162" s="244" t="s">
        <v>127</v>
      </c>
    </row>
    <row r="163" spans="1:65" s="2" customFormat="1" ht="16.5" customHeight="1">
      <c r="A163" s="35"/>
      <c r="B163" s="36"/>
      <c r="C163" s="245" t="s">
        <v>222</v>
      </c>
      <c r="D163" s="245" t="s">
        <v>196</v>
      </c>
      <c r="E163" s="246" t="s">
        <v>223</v>
      </c>
      <c r="F163" s="247" t="s">
        <v>224</v>
      </c>
      <c r="G163" s="248" t="s">
        <v>205</v>
      </c>
      <c r="H163" s="249">
        <v>3.162</v>
      </c>
      <c r="I163" s="250"/>
      <c r="J163" s="251">
        <f>ROUND(I163*H163,2)</f>
        <v>0</v>
      </c>
      <c r="K163" s="247" t="s">
        <v>132</v>
      </c>
      <c r="L163" s="252"/>
      <c r="M163" s="253" t="s">
        <v>1</v>
      </c>
      <c r="N163" s="254" t="s">
        <v>42</v>
      </c>
      <c r="O163" s="88"/>
      <c r="P163" s="225">
        <f>O163*H163</f>
        <v>0</v>
      </c>
      <c r="Q163" s="225">
        <v>0.00017</v>
      </c>
      <c r="R163" s="225">
        <f>Q163*H163</f>
        <v>0.00053754</v>
      </c>
      <c r="S163" s="225">
        <v>0</v>
      </c>
      <c r="T163" s="22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7" t="s">
        <v>199</v>
      </c>
      <c r="AT163" s="227" t="s">
        <v>196</v>
      </c>
      <c r="AU163" s="227" t="s">
        <v>84</v>
      </c>
      <c r="AY163" s="14" t="s">
        <v>127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4" t="s">
        <v>84</v>
      </c>
      <c r="BK163" s="228">
        <f>ROUND(I163*H163,2)</f>
        <v>0</v>
      </c>
      <c r="BL163" s="14" t="s">
        <v>158</v>
      </c>
      <c r="BM163" s="227" t="s">
        <v>225</v>
      </c>
    </row>
    <row r="164" spans="1:51" s="12" customFormat="1" ht="12">
      <c r="A164" s="12"/>
      <c r="B164" s="234"/>
      <c r="C164" s="235"/>
      <c r="D164" s="236" t="s">
        <v>146</v>
      </c>
      <c r="E164" s="235"/>
      <c r="F164" s="237" t="s">
        <v>226</v>
      </c>
      <c r="G164" s="235"/>
      <c r="H164" s="238">
        <v>3.162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44" t="s">
        <v>146</v>
      </c>
      <c r="AU164" s="244" t="s">
        <v>84</v>
      </c>
      <c r="AV164" s="12" t="s">
        <v>86</v>
      </c>
      <c r="AW164" s="12" t="s">
        <v>4</v>
      </c>
      <c r="AX164" s="12" t="s">
        <v>84</v>
      </c>
      <c r="AY164" s="244" t="s">
        <v>127</v>
      </c>
    </row>
    <row r="165" spans="1:65" s="2" customFormat="1" ht="37.8" customHeight="1">
      <c r="A165" s="35"/>
      <c r="B165" s="36"/>
      <c r="C165" s="216" t="s">
        <v>227</v>
      </c>
      <c r="D165" s="216" t="s">
        <v>128</v>
      </c>
      <c r="E165" s="217" t="s">
        <v>228</v>
      </c>
      <c r="F165" s="218" t="s">
        <v>229</v>
      </c>
      <c r="G165" s="219" t="s">
        <v>230</v>
      </c>
      <c r="H165" s="256"/>
      <c r="I165" s="221"/>
      <c r="J165" s="222">
        <f>ROUND(I165*H165,2)</f>
        <v>0</v>
      </c>
      <c r="K165" s="218" t="s">
        <v>132</v>
      </c>
      <c r="L165" s="41"/>
      <c r="M165" s="223" t="s">
        <v>1</v>
      </c>
      <c r="N165" s="224" t="s">
        <v>42</v>
      </c>
      <c r="O165" s="88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7" t="s">
        <v>158</v>
      </c>
      <c r="AT165" s="227" t="s">
        <v>128</v>
      </c>
      <c r="AU165" s="227" t="s">
        <v>84</v>
      </c>
      <c r="AY165" s="14" t="s">
        <v>127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4" t="s">
        <v>84</v>
      </c>
      <c r="BK165" s="228">
        <f>ROUND(I165*H165,2)</f>
        <v>0</v>
      </c>
      <c r="BL165" s="14" t="s">
        <v>158</v>
      </c>
      <c r="BM165" s="227" t="s">
        <v>231</v>
      </c>
    </row>
    <row r="166" spans="1:47" s="2" customFormat="1" ht="12">
      <c r="A166" s="35"/>
      <c r="B166" s="36"/>
      <c r="C166" s="37"/>
      <c r="D166" s="229" t="s">
        <v>135</v>
      </c>
      <c r="E166" s="37"/>
      <c r="F166" s="230" t="s">
        <v>232</v>
      </c>
      <c r="G166" s="37"/>
      <c r="H166" s="37"/>
      <c r="I166" s="231"/>
      <c r="J166" s="37"/>
      <c r="K166" s="37"/>
      <c r="L166" s="41"/>
      <c r="M166" s="257"/>
      <c r="N166" s="258"/>
      <c r="O166" s="259"/>
      <c r="P166" s="259"/>
      <c r="Q166" s="259"/>
      <c r="R166" s="259"/>
      <c r="S166" s="259"/>
      <c r="T166" s="26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135</v>
      </c>
      <c r="AU166" s="14" t="s">
        <v>84</v>
      </c>
    </row>
    <row r="167" spans="1:31" s="2" customFormat="1" ht="6.95" customHeight="1">
      <c r="A167" s="35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password="CC35" sheet="1" objects="1" scenarios="1" formatColumns="0" formatRows="0" autoFilter="0"/>
  <autoFilter ref="C123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7" r:id="rId1" display="https://podminky.urs.cz/item/CS_URS_2023_01/997013211"/>
    <hyperlink ref="F129" r:id="rId2" display="https://podminky.urs.cz/item/CS_URS_2023_01/997013501"/>
    <hyperlink ref="F131" r:id="rId3" display="https://podminky.urs.cz/item/CS_URS_2023_01/997013509"/>
    <hyperlink ref="F134" r:id="rId4" display="https://podminky.urs.cz/item/CS_URS_2023_01/997013813"/>
    <hyperlink ref="F137" r:id="rId5" display="https://podminky.urs.cz/item/CS_URS_2023_01/711131811"/>
    <hyperlink ref="F140" r:id="rId6" display="https://podminky.urs.cz/item/CS_URS_2023_01/762510815"/>
    <hyperlink ref="F143" r:id="rId7" display="https://podminky.urs.cz/item/CS_URS_2023_01/776111115"/>
    <hyperlink ref="F145" r:id="rId8" display="https://podminky.urs.cz/item/CS_URS_2023_01/776121112"/>
    <hyperlink ref="F147" r:id="rId9" display="https://podminky.urs.cz/item/CS_URS_2023_01/776141112"/>
    <hyperlink ref="F149" r:id="rId10" display="https://podminky.urs.cz/item/CS_URS_2023_01/776201812"/>
    <hyperlink ref="F151" r:id="rId11" display="https://podminky.urs.cz/item/CS_URS_2023_01/776221111"/>
    <hyperlink ref="F155" r:id="rId12" display="https://podminky.urs.cz/item/CS_URS_2023_01/776410811"/>
    <hyperlink ref="F157" r:id="rId13" display="https://podminky.urs.cz/item/CS_URS_2023_01/776421111"/>
    <hyperlink ref="F161" r:id="rId14" display="https://podminky.urs.cz/item/CS_URS_2023_01/776421312"/>
    <hyperlink ref="F166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86</v>
      </c>
    </row>
    <row r="4" spans="2:46" s="1" customFormat="1" ht="24.95" customHeight="1">
      <c r="B4" s="17"/>
      <c r="D4" s="145" t="s">
        <v>98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VÝMĚNA NÁŠLAPNÝCH VRSTEV V MATEŘSKÝCH ŠKOLÁCH V KOPŘIVNICI - BŘEZEN 2023</v>
      </c>
      <c r="F7" s="147"/>
      <c r="G7" s="147"/>
      <c r="H7" s="147"/>
      <c r="L7" s="17"/>
    </row>
    <row r="8" spans="2:12" s="1" customFormat="1" ht="12" customHeight="1">
      <c r="B8" s="17"/>
      <c r="D8" s="147" t="s">
        <v>99</v>
      </c>
      <c r="L8" s="17"/>
    </row>
    <row r="9" spans="1:31" s="2" customFormat="1" ht="16.5" customHeight="1">
      <c r="A9" s="35"/>
      <c r="B9" s="41"/>
      <c r="C9" s="35"/>
      <c r="D9" s="35"/>
      <c r="E9" s="148" t="s">
        <v>100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101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233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28. 3. 2023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">
        <v>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">
        <v>26</v>
      </c>
      <c r="F17" s="35"/>
      <c r="G17" s="35"/>
      <c r="H17" s="35"/>
      <c r="I17" s="147" t="s">
        <v>27</v>
      </c>
      <c r="J17" s="138" t="s">
        <v>1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34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35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37</v>
      </c>
      <c r="E32" s="35"/>
      <c r="F32" s="35"/>
      <c r="G32" s="35"/>
      <c r="H32" s="35"/>
      <c r="I32" s="35"/>
      <c r="J32" s="157">
        <f>ROUND(J124,2)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39</v>
      </c>
      <c r="G34" s="35"/>
      <c r="H34" s="35"/>
      <c r="I34" s="158" t="s">
        <v>38</v>
      </c>
      <c r="J34" s="158" t="s">
        <v>40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41</v>
      </c>
      <c r="E35" s="147" t="s">
        <v>42</v>
      </c>
      <c r="F35" s="160">
        <f>ROUND((SUM(BE124:BE166)),2)</f>
        <v>0</v>
      </c>
      <c r="G35" s="35"/>
      <c r="H35" s="35"/>
      <c r="I35" s="161">
        <v>0.21</v>
      </c>
      <c r="J35" s="160">
        <f>ROUND(((SUM(BE124:BE166))*I35),2)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43</v>
      </c>
      <c r="F36" s="160">
        <f>ROUND((SUM(BF124:BF166)),2)</f>
        <v>0</v>
      </c>
      <c r="G36" s="35"/>
      <c r="H36" s="35"/>
      <c r="I36" s="161">
        <v>0.15</v>
      </c>
      <c r="J36" s="160">
        <f>ROUND(((SUM(BF124:BF166))*I36),2)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44</v>
      </c>
      <c r="F37" s="160">
        <f>ROUND((SUM(BG124:BG166)),2)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45</v>
      </c>
      <c r="F38" s="160">
        <f>ROUND((SUM(BH124:BH166)),2)</f>
        <v>0</v>
      </c>
      <c r="G38" s="35"/>
      <c r="H38" s="35"/>
      <c r="I38" s="161">
        <v>0.15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46</v>
      </c>
      <c r="F39" s="160">
        <f>ROUND((SUM(BI124:BI166)),2)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47</v>
      </c>
      <c r="E41" s="164"/>
      <c r="F41" s="164"/>
      <c r="G41" s="165" t="s">
        <v>48</v>
      </c>
      <c r="H41" s="166" t="s">
        <v>49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VÝMĚNA NÁŠLAPNÝCH VRSTEV V MATEŘSKÝCH ŠKOLÁCH V KOPŘIVNICI - BŘEZEN 2023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99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100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101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01-02 - Kapičky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</v>
      </c>
      <c r="G91" s="37"/>
      <c r="H91" s="37"/>
      <c r="I91" s="29" t="s">
        <v>22</v>
      </c>
      <c r="J91" s="76" t="str">
        <f>IF(J14="","",J14)</f>
        <v>28. 3. 2023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Město Kopřivnice</v>
      </c>
      <c r="G93" s="37"/>
      <c r="H93" s="37"/>
      <c r="I93" s="29" t="s">
        <v>30</v>
      </c>
      <c r="J93" s="33" t="str">
        <f>E23</f>
        <v>Ing. Jan Stuchlík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Ladislav Pekárek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104</v>
      </c>
      <c r="D96" s="182"/>
      <c r="E96" s="182"/>
      <c r="F96" s="182"/>
      <c r="G96" s="182"/>
      <c r="H96" s="182"/>
      <c r="I96" s="182"/>
      <c r="J96" s="183" t="s">
        <v>105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106</v>
      </c>
      <c r="D98" s="37"/>
      <c r="E98" s="37"/>
      <c r="F98" s="37"/>
      <c r="G98" s="37"/>
      <c r="H98" s="37"/>
      <c r="I98" s="37"/>
      <c r="J98" s="107">
        <f>J124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107</v>
      </c>
    </row>
    <row r="99" spans="1:31" s="9" customFormat="1" ht="24.95" customHeight="1">
      <c r="A99" s="9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J135</f>
        <v>0</v>
      </c>
      <c r="K100" s="186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J138</f>
        <v>0</v>
      </c>
      <c r="K101" s="186"/>
      <c r="L101" s="19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J141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112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6.25" customHeight="1">
      <c r="A112" s="35"/>
      <c r="B112" s="36"/>
      <c r="C112" s="37"/>
      <c r="D112" s="37"/>
      <c r="E112" s="180" t="str">
        <f>E7</f>
        <v>VÝMĚNA NÁŠLAPNÝCH VRSTEV V MATEŘSKÝCH ŠKOLÁCH V KOPŘIVNICI - BŘEZEN 2023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18"/>
      <c r="C113" s="29" t="s">
        <v>99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pans="1:31" s="2" customFormat="1" ht="16.5" customHeight="1">
      <c r="A114" s="35"/>
      <c r="B114" s="36"/>
      <c r="C114" s="37"/>
      <c r="D114" s="37"/>
      <c r="E114" s="180" t="s">
        <v>100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101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E11</f>
        <v>01-02 - Kapičky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 xml:space="preserve"> </v>
      </c>
      <c r="G118" s="37"/>
      <c r="H118" s="37"/>
      <c r="I118" s="29" t="s">
        <v>22</v>
      </c>
      <c r="J118" s="76" t="str">
        <f>IF(J14="","",J14)</f>
        <v>28. 3. 2023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E17</f>
        <v>Město Kopřivnice</v>
      </c>
      <c r="G120" s="37"/>
      <c r="H120" s="37"/>
      <c r="I120" s="29" t="s">
        <v>30</v>
      </c>
      <c r="J120" s="33" t="str">
        <f>E23</f>
        <v>Ing. Jan Stuchlík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7"/>
      <c r="E121" s="37"/>
      <c r="F121" s="24" t="str">
        <f>IF(E20="","",E20)</f>
        <v>Vyplň údaj</v>
      </c>
      <c r="G121" s="37"/>
      <c r="H121" s="37"/>
      <c r="I121" s="29" t="s">
        <v>33</v>
      </c>
      <c r="J121" s="33" t="str">
        <f>E26</f>
        <v>Ladislav Pekárek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91"/>
      <c r="B123" s="192"/>
      <c r="C123" s="193" t="s">
        <v>113</v>
      </c>
      <c r="D123" s="194" t="s">
        <v>62</v>
      </c>
      <c r="E123" s="194" t="s">
        <v>58</v>
      </c>
      <c r="F123" s="194" t="s">
        <v>59</v>
      </c>
      <c r="G123" s="194" t="s">
        <v>114</v>
      </c>
      <c r="H123" s="194" t="s">
        <v>115</v>
      </c>
      <c r="I123" s="194" t="s">
        <v>116</v>
      </c>
      <c r="J123" s="194" t="s">
        <v>105</v>
      </c>
      <c r="K123" s="195" t="s">
        <v>117</v>
      </c>
      <c r="L123" s="196"/>
      <c r="M123" s="97" t="s">
        <v>1</v>
      </c>
      <c r="N123" s="98" t="s">
        <v>41</v>
      </c>
      <c r="O123" s="98" t="s">
        <v>118</v>
      </c>
      <c r="P123" s="98" t="s">
        <v>119</v>
      </c>
      <c r="Q123" s="98" t="s">
        <v>120</v>
      </c>
      <c r="R123" s="98" t="s">
        <v>121</v>
      </c>
      <c r="S123" s="98" t="s">
        <v>122</v>
      </c>
      <c r="T123" s="99" t="s">
        <v>123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5"/>
      <c r="B124" s="36"/>
      <c r="C124" s="104" t="s">
        <v>124</v>
      </c>
      <c r="D124" s="37"/>
      <c r="E124" s="37"/>
      <c r="F124" s="37"/>
      <c r="G124" s="37"/>
      <c r="H124" s="37"/>
      <c r="I124" s="37"/>
      <c r="J124" s="197">
        <f>BK124</f>
        <v>0</v>
      </c>
      <c r="K124" s="37"/>
      <c r="L124" s="41"/>
      <c r="M124" s="100"/>
      <c r="N124" s="198"/>
      <c r="O124" s="101"/>
      <c r="P124" s="199">
        <f>P125+P135+P138+P141</f>
        <v>0</v>
      </c>
      <c r="Q124" s="101"/>
      <c r="R124" s="199">
        <f>R125+R135+R138+R141</f>
        <v>1.5039955600000001</v>
      </c>
      <c r="S124" s="101"/>
      <c r="T124" s="200">
        <f>T125+T135+T138+T141</f>
        <v>4.55357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76</v>
      </c>
      <c r="AU124" s="14" t="s">
        <v>107</v>
      </c>
      <c r="BK124" s="201">
        <f>BK125+BK135+BK138+BK141</f>
        <v>0</v>
      </c>
    </row>
    <row r="125" spans="1:63" s="11" customFormat="1" ht="25.9" customHeight="1">
      <c r="A125" s="11"/>
      <c r="B125" s="202"/>
      <c r="C125" s="203"/>
      <c r="D125" s="204" t="s">
        <v>76</v>
      </c>
      <c r="E125" s="205" t="s">
        <v>125</v>
      </c>
      <c r="F125" s="205" t="s">
        <v>126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SUM(P126:P134)</f>
        <v>0</v>
      </c>
      <c r="Q125" s="210"/>
      <c r="R125" s="211">
        <f>SUM(R126:R134)</f>
        <v>0</v>
      </c>
      <c r="S125" s="210"/>
      <c r="T125" s="212">
        <f>SUM(T126:T134)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3" t="s">
        <v>84</v>
      </c>
      <c r="AT125" s="214" t="s">
        <v>76</v>
      </c>
      <c r="AU125" s="214" t="s">
        <v>77</v>
      </c>
      <c r="AY125" s="213" t="s">
        <v>127</v>
      </c>
      <c r="BK125" s="215">
        <f>SUM(BK126:BK134)</f>
        <v>0</v>
      </c>
    </row>
    <row r="126" spans="1:65" s="2" customFormat="1" ht="37.8" customHeight="1">
      <c r="A126" s="35"/>
      <c r="B126" s="36"/>
      <c r="C126" s="216" t="s">
        <v>84</v>
      </c>
      <c r="D126" s="216" t="s">
        <v>128</v>
      </c>
      <c r="E126" s="217" t="s">
        <v>129</v>
      </c>
      <c r="F126" s="218" t="s">
        <v>130</v>
      </c>
      <c r="G126" s="219" t="s">
        <v>131</v>
      </c>
      <c r="H126" s="220">
        <v>4.554</v>
      </c>
      <c r="I126" s="221"/>
      <c r="J126" s="222">
        <f>ROUND(I126*H126,2)</f>
        <v>0</v>
      </c>
      <c r="K126" s="218" t="s">
        <v>132</v>
      </c>
      <c r="L126" s="41"/>
      <c r="M126" s="223" t="s">
        <v>1</v>
      </c>
      <c r="N126" s="224" t="s">
        <v>42</v>
      </c>
      <c r="O126" s="88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7" t="s">
        <v>133</v>
      </c>
      <c r="AT126" s="227" t="s">
        <v>128</v>
      </c>
      <c r="AU126" s="227" t="s">
        <v>84</v>
      </c>
      <c r="AY126" s="14" t="s">
        <v>127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4" t="s">
        <v>84</v>
      </c>
      <c r="BK126" s="228">
        <f>ROUND(I126*H126,2)</f>
        <v>0</v>
      </c>
      <c r="BL126" s="14" t="s">
        <v>133</v>
      </c>
      <c r="BM126" s="227" t="s">
        <v>234</v>
      </c>
    </row>
    <row r="127" spans="1:47" s="2" customFormat="1" ht="12">
      <c r="A127" s="35"/>
      <c r="B127" s="36"/>
      <c r="C127" s="37"/>
      <c r="D127" s="229" t="s">
        <v>135</v>
      </c>
      <c r="E127" s="37"/>
      <c r="F127" s="230" t="s">
        <v>136</v>
      </c>
      <c r="G127" s="37"/>
      <c r="H127" s="37"/>
      <c r="I127" s="231"/>
      <c r="J127" s="37"/>
      <c r="K127" s="37"/>
      <c r="L127" s="41"/>
      <c r="M127" s="232"/>
      <c r="N127" s="233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135</v>
      </c>
      <c r="AU127" s="14" t="s">
        <v>84</v>
      </c>
    </row>
    <row r="128" spans="1:65" s="2" customFormat="1" ht="33" customHeight="1">
      <c r="A128" s="35"/>
      <c r="B128" s="36"/>
      <c r="C128" s="216" t="s">
        <v>86</v>
      </c>
      <c r="D128" s="216" t="s">
        <v>128</v>
      </c>
      <c r="E128" s="217" t="s">
        <v>137</v>
      </c>
      <c r="F128" s="218" t="s">
        <v>138</v>
      </c>
      <c r="G128" s="219" t="s">
        <v>131</v>
      </c>
      <c r="H128" s="220">
        <v>4.554</v>
      </c>
      <c r="I128" s="221"/>
      <c r="J128" s="222">
        <f>ROUND(I128*H128,2)</f>
        <v>0</v>
      </c>
      <c r="K128" s="218" t="s">
        <v>132</v>
      </c>
      <c r="L128" s="41"/>
      <c r="M128" s="223" t="s">
        <v>1</v>
      </c>
      <c r="N128" s="224" t="s">
        <v>42</v>
      </c>
      <c r="O128" s="88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7" t="s">
        <v>133</v>
      </c>
      <c r="AT128" s="227" t="s">
        <v>128</v>
      </c>
      <c r="AU128" s="227" t="s">
        <v>84</v>
      </c>
      <c r="AY128" s="14" t="s">
        <v>127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4" t="s">
        <v>84</v>
      </c>
      <c r="BK128" s="228">
        <f>ROUND(I128*H128,2)</f>
        <v>0</v>
      </c>
      <c r="BL128" s="14" t="s">
        <v>133</v>
      </c>
      <c r="BM128" s="227" t="s">
        <v>235</v>
      </c>
    </row>
    <row r="129" spans="1:47" s="2" customFormat="1" ht="12">
      <c r="A129" s="35"/>
      <c r="B129" s="36"/>
      <c r="C129" s="37"/>
      <c r="D129" s="229" t="s">
        <v>135</v>
      </c>
      <c r="E129" s="37"/>
      <c r="F129" s="230" t="s">
        <v>140</v>
      </c>
      <c r="G129" s="37"/>
      <c r="H129" s="37"/>
      <c r="I129" s="231"/>
      <c r="J129" s="37"/>
      <c r="K129" s="37"/>
      <c r="L129" s="41"/>
      <c r="M129" s="232"/>
      <c r="N129" s="233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135</v>
      </c>
      <c r="AU129" s="14" t="s">
        <v>84</v>
      </c>
    </row>
    <row r="130" spans="1:65" s="2" customFormat="1" ht="44.25" customHeight="1">
      <c r="A130" s="35"/>
      <c r="B130" s="36"/>
      <c r="C130" s="216" t="s">
        <v>141</v>
      </c>
      <c r="D130" s="216" t="s">
        <v>128</v>
      </c>
      <c r="E130" s="217" t="s">
        <v>142</v>
      </c>
      <c r="F130" s="218" t="s">
        <v>143</v>
      </c>
      <c r="G130" s="219" t="s">
        <v>131</v>
      </c>
      <c r="H130" s="220">
        <v>63.756</v>
      </c>
      <c r="I130" s="221"/>
      <c r="J130" s="222">
        <f>ROUND(I130*H130,2)</f>
        <v>0</v>
      </c>
      <c r="K130" s="218" t="s">
        <v>132</v>
      </c>
      <c r="L130" s="41"/>
      <c r="M130" s="223" t="s">
        <v>1</v>
      </c>
      <c r="N130" s="224" t="s">
        <v>42</v>
      </c>
      <c r="O130" s="88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7" t="s">
        <v>133</v>
      </c>
      <c r="AT130" s="227" t="s">
        <v>128</v>
      </c>
      <c r="AU130" s="227" t="s">
        <v>84</v>
      </c>
      <c r="AY130" s="14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4" t="s">
        <v>84</v>
      </c>
      <c r="BK130" s="228">
        <f>ROUND(I130*H130,2)</f>
        <v>0</v>
      </c>
      <c r="BL130" s="14" t="s">
        <v>133</v>
      </c>
      <c r="BM130" s="227" t="s">
        <v>236</v>
      </c>
    </row>
    <row r="131" spans="1:47" s="2" customFormat="1" ht="12">
      <c r="A131" s="35"/>
      <c r="B131" s="36"/>
      <c r="C131" s="37"/>
      <c r="D131" s="229" t="s">
        <v>135</v>
      </c>
      <c r="E131" s="37"/>
      <c r="F131" s="230" t="s">
        <v>145</v>
      </c>
      <c r="G131" s="37"/>
      <c r="H131" s="37"/>
      <c r="I131" s="231"/>
      <c r="J131" s="37"/>
      <c r="K131" s="37"/>
      <c r="L131" s="41"/>
      <c r="M131" s="232"/>
      <c r="N131" s="233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135</v>
      </c>
      <c r="AU131" s="14" t="s">
        <v>84</v>
      </c>
    </row>
    <row r="132" spans="1:51" s="12" customFormat="1" ht="12">
      <c r="A132" s="12"/>
      <c r="B132" s="234"/>
      <c r="C132" s="235"/>
      <c r="D132" s="236" t="s">
        <v>146</v>
      </c>
      <c r="E132" s="235"/>
      <c r="F132" s="237" t="s">
        <v>237</v>
      </c>
      <c r="G132" s="235"/>
      <c r="H132" s="238">
        <v>63.756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4" t="s">
        <v>146</v>
      </c>
      <c r="AU132" s="244" t="s">
        <v>84</v>
      </c>
      <c r="AV132" s="12" t="s">
        <v>86</v>
      </c>
      <c r="AW132" s="12" t="s">
        <v>4</v>
      </c>
      <c r="AX132" s="12" t="s">
        <v>84</v>
      </c>
      <c r="AY132" s="244" t="s">
        <v>127</v>
      </c>
    </row>
    <row r="133" spans="1:65" s="2" customFormat="1" ht="44.25" customHeight="1">
      <c r="A133" s="35"/>
      <c r="B133" s="36"/>
      <c r="C133" s="216" t="s">
        <v>133</v>
      </c>
      <c r="D133" s="216" t="s">
        <v>128</v>
      </c>
      <c r="E133" s="217" t="s">
        <v>148</v>
      </c>
      <c r="F133" s="218" t="s">
        <v>149</v>
      </c>
      <c r="G133" s="219" t="s">
        <v>131</v>
      </c>
      <c r="H133" s="220">
        <v>4.554</v>
      </c>
      <c r="I133" s="221"/>
      <c r="J133" s="222">
        <f>ROUND(I133*H133,2)</f>
        <v>0</v>
      </c>
      <c r="K133" s="218" t="s">
        <v>132</v>
      </c>
      <c r="L133" s="41"/>
      <c r="M133" s="223" t="s">
        <v>1</v>
      </c>
      <c r="N133" s="224" t="s">
        <v>42</v>
      </c>
      <c r="O133" s="88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7" t="s">
        <v>133</v>
      </c>
      <c r="AT133" s="227" t="s">
        <v>128</v>
      </c>
      <c r="AU133" s="227" t="s">
        <v>84</v>
      </c>
      <c r="AY133" s="14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4" t="s">
        <v>84</v>
      </c>
      <c r="BK133" s="228">
        <f>ROUND(I133*H133,2)</f>
        <v>0</v>
      </c>
      <c r="BL133" s="14" t="s">
        <v>133</v>
      </c>
      <c r="BM133" s="227" t="s">
        <v>238</v>
      </c>
    </row>
    <row r="134" spans="1:47" s="2" customFormat="1" ht="12">
      <c r="A134" s="35"/>
      <c r="B134" s="36"/>
      <c r="C134" s="37"/>
      <c r="D134" s="229" t="s">
        <v>135</v>
      </c>
      <c r="E134" s="37"/>
      <c r="F134" s="230" t="s">
        <v>151</v>
      </c>
      <c r="G134" s="37"/>
      <c r="H134" s="37"/>
      <c r="I134" s="231"/>
      <c r="J134" s="37"/>
      <c r="K134" s="37"/>
      <c r="L134" s="41"/>
      <c r="M134" s="232"/>
      <c r="N134" s="23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135</v>
      </c>
      <c r="AU134" s="14" t="s">
        <v>84</v>
      </c>
    </row>
    <row r="135" spans="1:63" s="11" customFormat="1" ht="25.9" customHeight="1">
      <c r="A135" s="11"/>
      <c r="B135" s="202"/>
      <c r="C135" s="203"/>
      <c r="D135" s="204" t="s">
        <v>76</v>
      </c>
      <c r="E135" s="205" t="s">
        <v>152</v>
      </c>
      <c r="F135" s="205" t="s">
        <v>153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0.556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13" t="s">
        <v>86</v>
      </c>
      <c r="AT135" s="214" t="s">
        <v>76</v>
      </c>
      <c r="AU135" s="214" t="s">
        <v>77</v>
      </c>
      <c r="AY135" s="213" t="s">
        <v>127</v>
      </c>
      <c r="BK135" s="215">
        <f>SUM(BK136:BK137)</f>
        <v>0</v>
      </c>
    </row>
    <row r="136" spans="1:65" s="2" customFormat="1" ht="24.15" customHeight="1">
      <c r="A136" s="35"/>
      <c r="B136" s="36"/>
      <c r="C136" s="216" t="s">
        <v>154</v>
      </c>
      <c r="D136" s="216" t="s">
        <v>128</v>
      </c>
      <c r="E136" s="217" t="s">
        <v>155</v>
      </c>
      <c r="F136" s="218" t="s">
        <v>156</v>
      </c>
      <c r="G136" s="219" t="s">
        <v>157</v>
      </c>
      <c r="H136" s="220">
        <v>139</v>
      </c>
      <c r="I136" s="221"/>
      <c r="J136" s="222">
        <f>ROUND(I136*H136,2)</f>
        <v>0</v>
      </c>
      <c r="K136" s="218" t="s">
        <v>132</v>
      </c>
      <c r="L136" s="41"/>
      <c r="M136" s="223" t="s">
        <v>1</v>
      </c>
      <c r="N136" s="224" t="s">
        <v>42</v>
      </c>
      <c r="O136" s="88"/>
      <c r="P136" s="225">
        <f>O136*H136</f>
        <v>0</v>
      </c>
      <c r="Q136" s="225">
        <v>0</v>
      </c>
      <c r="R136" s="225">
        <f>Q136*H136</f>
        <v>0</v>
      </c>
      <c r="S136" s="225">
        <v>0.004</v>
      </c>
      <c r="T136" s="226">
        <f>S136*H136</f>
        <v>0.556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7" t="s">
        <v>158</v>
      </c>
      <c r="AT136" s="227" t="s">
        <v>128</v>
      </c>
      <c r="AU136" s="227" t="s">
        <v>84</v>
      </c>
      <c r="AY136" s="14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4" t="s">
        <v>84</v>
      </c>
      <c r="BK136" s="228">
        <f>ROUND(I136*H136,2)</f>
        <v>0</v>
      </c>
      <c r="BL136" s="14" t="s">
        <v>158</v>
      </c>
      <c r="BM136" s="227" t="s">
        <v>239</v>
      </c>
    </row>
    <row r="137" spans="1:47" s="2" customFormat="1" ht="12">
      <c r="A137" s="35"/>
      <c r="B137" s="36"/>
      <c r="C137" s="37"/>
      <c r="D137" s="229" t="s">
        <v>135</v>
      </c>
      <c r="E137" s="37"/>
      <c r="F137" s="230" t="s">
        <v>160</v>
      </c>
      <c r="G137" s="37"/>
      <c r="H137" s="37"/>
      <c r="I137" s="231"/>
      <c r="J137" s="37"/>
      <c r="K137" s="37"/>
      <c r="L137" s="41"/>
      <c r="M137" s="232"/>
      <c r="N137" s="233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135</v>
      </c>
      <c r="AU137" s="14" t="s">
        <v>84</v>
      </c>
    </row>
    <row r="138" spans="1:63" s="11" customFormat="1" ht="25.9" customHeight="1">
      <c r="A138" s="11"/>
      <c r="B138" s="202"/>
      <c r="C138" s="203"/>
      <c r="D138" s="204" t="s">
        <v>76</v>
      </c>
      <c r="E138" s="205" t="s">
        <v>161</v>
      </c>
      <c r="F138" s="205" t="s">
        <v>162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SUM(P139:P140)</f>
        <v>0</v>
      </c>
      <c r="Q138" s="210"/>
      <c r="R138" s="211">
        <f>SUM(R139:R140)</f>
        <v>0</v>
      </c>
      <c r="S138" s="210"/>
      <c r="T138" s="212">
        <f>SUM(T139:T140)</f>
        <v>3.5584000000000002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13" t="s">
        <v>86</v>
      </c>
      <c r="AT138" s="214" t="s">
        <v>76</v>
      </c>
      <c r="AU138" s="214" t="s">
        <v>77</v>
      </c>
      <c r="AY138" s="213" t="s">
        <v>127</v>
      </c>
      <c r="BK138" s="215">
        <f>SUM(BK139:BK140)</f>
        <v>0</v>
      </c>
    </row>
    <row r="139" spans="1:65" s="2" customFormat="1" ht="37.8" customHeight="1">
      <c r="A139" s="35"/>
      <c r="B139" s="36"/>
      <c r="C139" s="216" t="s">
        <v>163</v>
      </c>
      <c r="D139" s="216" t="s">
        <v>128</v>
      </c>
      <c r="E139" s="217" t="s">
        <v>164</v>
      </c>
      <c r="F139" s="218" t="s">
        <v>165</v>
      </c>
      <c r="G139" s="219" t="s">
        <v>157</v>
      </c>
      <c r="H139" s="220">
        <v>139</v>
      </c>
      <c r="I139" s="221"/>
      <c r="J139" s="222">
        <f>ROUND(I139*H139,2)</f>
        <v>0</v>
      </c>
      <c r="K139" s="218" t="s">
        <v>132</v>
      </c>
      <c r="L139" s="41"/>
      <c r="M139" s="223" t="s">
        <v>1</v>
      </c>
      <c r="N139" s="224" t="s">
        <v>42</v>
      </c>
      <c r="O139" s="88"/>
      <c r="P139" s="225">
        <f>O139*H139</f>
        <v>0</v>
      </c>
      <c r="Q139" s="225">
        <v>0</v>
      </c>
      <c r="R139" s="225">
        <f>Q139*H139</f>
        <v>0</v>
      </c>
      <c r="S139" s="225">
        <v>0.0256</v>
      </c>
      <c r="T139" s="226">
        <f>S139*H139</f>
        <v>3.5584000000000002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7" t="s">
        <v>158</v>
      </c>
      <c r="AT139" s="227" t="s">
        <v>128</v>
      </c>
      <c r="AU139" s="227" t="s">
        <v>84</v>
      </c>
      <c r="AY139" s="14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4" t="s">
        <v>84</v>
      </c>
      <c r="BK139" s="228">
        <f>ROUND(I139*H139,2)</f>
        <v>0</v>
      </c>
      <c r="BL139" s="14" t="s">
        <v>158</v>
      </c>
      <c r="BM139" s="227" t="s">
        <v>240</v>
      </c>
    </row>
    <row r="140" spans="1:47" s="2" customFormat="1" ht="12">
      <c r="A140" s="35"/>
      <c r="B140" s="36"/>
      <c r="C140" s="37"/>
      <c r="D140" s="229" t="s">
        <v>135</v>
      </c>
      <c r="E140" s="37"/>
      <c r="F140" s="230" t="s">
        <v>167</v>
      </c>
      <c r="G140" s="37"/>
      <c r="H140" s="37"/>
      <c r="I140" s="231"/>
      <c r="J140" s="37"/>
      <c r="K140" s="37"/>
      <c r="L140" s="41"/>
      <c r="M140" s="232"/>
      <c r="N140" s="233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135</v>
      </c>
      <c r="AU140" s="14" t="s">
        <v>84</v>
      </c>
    </row>
    <row r="141" spans="1:63" s="11" customFormat="1" ht="25.9" customHeight="1">
      <c r="A141" s="11"/>
      <c r="B141" s="202"/>
      <c r="C141" s="203"/>
      <c r="D141" s="204" t="s">
        <v>76</v>
      </c>
      <c r="E141" s="205" t="s">
        <v>168</v>
      </c>
      <c r="F141" s="205" t="s">
        <v>169</v>
      </c>
      <c r="G141" s="203"/>
      <c r="H141" s="203"/>
      <c r="I141" s="206"/>
      <c r="J141" s="207">
        <f>BK141</f>
        <v>0</v>
      </c>
      <c r="K141" s="203"/>
      <c r="L141" s="208"/>
      <c r="M141" s="209"/>
      <c r="N141" s="210"/>
      <c r="O141" s="210"/>
      <c r="P141" s="211">
        <f>SUM(P142:P166)</f>
        <v>0</v>
      </c>
      <c r="Q141" s="210"/>
      <c r="R141" s="211">
        <f>SUM(R142:R166)</f>
        <v>1.5039955600000001</v>
      </c>
      <c r="S141" s="210"/>
      <c r="T141" s="212">
        <f>SUM(T142:T166)</f>
        <v>0.43917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13" t="s">
        <v>86</v>
      </c>
      <c r="AT141" s="214" t="s">
        <v>76</v>
      </c>
      <c r="AU141" s="214" t="s">
        <v>77</v>
      </c>
      <c r="AY141" s="213" t="s">
        <v>127</v>
      </c>
      <c r="BK141" s="215">
        <f>SUM(BK142:BK166)</f>
        <v>0</v>
      </c>
    </row>
    <row r="142" spans="1:65" s="2" customFormat="1" ht="24.15" customHeight="1">
      <c r="A142" s="35"/>
      <c r="B142" s="36"/>
      <c r="C142" s="216" t="s">
        <v>170</v>
      </c>
      <c r="D142" s="216" t="s">
        <v>128</v>
      </c>
      <c r="E142" s="217" t="s">
        <v>171</v>
      </c>
      <c r="F142" s="218" t="s">
        <v>172</v>
      </c>
      <c r="G142" s="219" t="s">
        <v>157</v>
      </c>
      <c r="H142" s="220">
        <v>139</v>
      </c>
      <c r="I142" s="221"/>
      <c r="J142" s="222">
        <f>ROUND(I142*H142,2)</f>
        <v>0</v>
      </c>
      <c r="K142" s="218" t="s">
        <v>132</v>
      </c>
      <c r="L142" s="41"/>
      <c r="M142" s="223" t="s">
        <v>1</v>
      </c>
      <c r="N142" s="224" t="s">
        <v>42</v>
      </c>
      <c r="O142" s="88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7" t="s">
        <v>158</v>
      </c>
      <c r="AT142" s="227" t="s">
        <v>128</v>
      </c>
      <c r="AU142" s="227" t="s">
        <v>84</v>
      </c>
      <c r="AY142" s="14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4" t="s">
        <v>84</v>
      </c>
      <c r="BK142" s="228">
        <f>ROUND(I142*H142,2)</f>
        <v>0</v>
      </c>
      <c r="BL142" s="14" t="s">
        <v>158</v>
      </c>
      <c r="BM142" s="227" t="s">
        <v>241</v>
      </c>
    </row>
    <row r="143" spans="1:47" s="2" customFormat="1" ht="12">
      <c r="A143" s="35"/>
      <c r="B143" s="36"/>
      <c r="C143" s="37"/>
      <c r="D143" s="229" t="s">
        <v>135</v>
      </c>
      <c r="E143" s="37"/>
      <c r="F143" s="230" t="s">
        <v>174</v>
      </c>
      <c r="G143" s="37"/>
      <c r="H143" s="37"/>
      <c r="I143" s="231"/>
      <c r="J143" s="37"/>
      <c r="K143" s="37"/>
      <c r="L143" s="41"/>
      <c r="M143" s="232"/>
      <c r="N143" s="23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135</v>
      </c>
      <c r="AU143" s="14" t="s">
        <v>84</v>
      </c>
    </row>
    <row r="144" spans="1:65" s="2" customFormat="1" ht="21.75" customHeight="1">
      <c r="A144" s="35"/>
      <c r="B144" s="36"/>
      <c r="C144" s="216" t="s">
        <v>175</v>
      </c>
      <c r="D144" s="216" t="s">
        <v>128</v>
      </c>
      <c r="E144" s="217" t="s">
        <v>176</v>
      </c>
      <c r="F144" s="218" t="s">
        <v>177</v>
      </c>
      <c r="G144" s="219" t="s">
        <v>157</v>
      </c>
      <c r="H144" s="220">
        <v>139</v>
      </c>
      <c r="I144" s="221"/>
      <c r="J144" s="222">
        <f>ROUND(I144*H144,2)</f>
        <v>0</v>
      </c>
      <c r="K144" s="218" t="s">
        <v>132</v>
      </c>
      <c r="L144" s="41"/>
      <c r="M144" s="223" t="s">
        <v>1</v>
      </c>
      <c r="N144" s="224" t="s">
        <v>42</v>
      </c>
      <c r="O144" s="88"/>
      <c r="P144" s="225">
        <f>O144*H144</f>
        <v>0</v>
      </c>
      <c r="Q144" s="225">
        <v>3E-05</v>
      </c>
      <c r="R144" s="225">
        <f>Q144*H144</f>
        <v>0.00417</v>
      </c>
      <c r="S144" s="225">
        <v>0</v>
      </c>
      <c r="T144" s="22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158</v>
      </c>
      <c r="AT144" s="227" t="s">
        <v>128</v>
      </c>
      <c r="AU144" s="227" t="s">
        <v>84</v>
      </c>
      <c r="AY144" s="14" t="s">
        <v>127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4" t="s">
        <v>84</v>
      </c>
      <c r="BK144" s="228">
        <f>ROUND(I144*H144,2)</f>
        <v>0</v>
      </c>
      <c r="BL144" s="14" t="s">
        <v>158</v>
      </c>
      <c r="BM144" s="227" t="s">
        <v>242</v>
      </c>
    </row>
    <row r="145" spans="1:47" s="2" customFormat="1" ht="12">
      <c r="A145" s="35"/>
      <c r="B145" s="36"/>
      <c r="C145" s="37"/>
      <c r="D145" s="229" t="s">
        <v>135</v>
      </c>
      <c r="E145" s="37"/>
      <c r="F145" s="230" t="s">
        <v>179</v>
      </c>
      <c r="G145" s="37"/>
      <c r="H145" s="37"/>
      <c r="I145" s="231"/>
      <c r="J145" s="37"/>
      <c r="K145" s="37"/>
      <c r="L145" s="41"/>
      <c r="M145" s="232"/>
      <c r="N145" s="233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135</v>
      </c>
      <c r="AU145" s="14" t="s">
        <v>84</v>
      </c>
    </row>
    <row r="146" spans="1:65" s="2" customFormat="1" ht="33" customHeight="1">
      <c r="A146" s="35"/>
      <c r="B146" s="36"/>
      <c r="C146" s="216" t="s">
        <v>180</v>
      </c>
      <c r="D146" s="216" t="s">
        <v>128</v>
      </c>
      <c r="E146" s="217" t="s">
        <v>181</v>
      </c>
      <c r="F146" s="218" t="s">
        <v>182</v>
      </c>
      <c r="G146" s="219" t="s">
        <v>157</v>
      </c>
      <c r="H146" s="220">
        <v>139</v>
      </c>
      <c r="I146" s="221"/>
      <c r="J146" s="222">
        <f>ROUND(I146*H146,2)</f>
        <v>0</v>
      </c>
      <c r="K146" s="218" t="s">
        <v>132</v>
      </c>
      <c r="L146" s="41"/>
      <c r="M146" s="223" t="s">
        <v>1</v>
      </c>
      <c r="N146" s="224" t="s">
        <v>42</v>
      </c>
      <c r="O146" s="88"/>
      <c r="P146" s="225">
        <f>O146*H146</f>
        <v>0</v>
      </c>
      <c r="Q146" s="225">
        <v>0.00758</v>
      </c>
      <c r="R146" s="225">
        <f>Q146*H146</f>
        <v>1.05362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158</v>
      </c>
      <c r="AT146" s="227" t="s">
        <v>128</v>
      </c>
      <c r="AU146" s="227" t="s">
        <v>84</v>
      </c>
      <c r="AY146" s="14" t="s">
        <v>127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4" t="s">
        <v>84</v>
      </c>
      <c r="BK146" s="228">
        <f>ROUND(I146*H146,2)</f>
        <v>0</v>
      </c>
      <c r="BL146" s="14" t="s">
        <v>158</v>
      </c>
      <c r="BM146" s="227" t="s">
        <v>243</v>
      </c>
    </row>
    <row r="147" spans="1:47" s="2" customFormat="1" ht="12">
      <c r="A147" s="35"/>
      <c r="B147" s="36"/>
      <c r="C147" s="37"/>
      <c r="D147" s="229" t="s">
        <v>135</v>
      </c>
      <c r="E147" s="37"/>
      <c r="F147" s="230" t="s">
        <v>184</v>
      </c>
      <c r="G147" s="37"/>
      <c r="H147" s="37"/>
      <c r="I147" s="231"/>
      <c r="J147" s="37"/>
      <c r="K147" s="37"/>
      <c r="L147" s="41"/>
      <c r="M147" s="232"/>
      <c r="N147" s="23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135</v>
      </c>
      <c r="AU147" s="14" t="s">
        <v>84</v>
      </c>
    </row>
    <row r="148" spans="1:65" s="2" customFormat="1" ht="24.15" customHeight="1">
      <c r="A148" s="35"/>
      <c r="B148" s="36"/>
      <c r="C148" s="216" t="s">
        <v>185</v>
      </c>
      <c r="D148" s="216" t="s">
        <v>128</v>
      </c>
      <c r="E148" s="217" t="s">
        <v>186</v>
      </c>
      <c r="F148" s="218" t="s">
        <v>187</v>
      </c>
      <c r="G148" s="219" t="s">
        <v>157</v>
      </c>
      <c r="H148" s="220">
        <v>139</v>
      </c>
      <c r="I148" s="221"/>
      <c r="J148" s="222">
        <f>ROUND(I148*H148,2)</f>
        <v>0</v>
      </c>
      <c r="K148" s="218" t="s">
        <v>132</v>
      </c>
      <c r="L148" s="41"/>
      <c r="M148" s="223" t="s">
        <v>1</v>
      </c>
      <c r="N148" s="224" t="s">
        <v>42</v>
      </c>
      <c r="O148" s="88"/>
      <c r="P148" s="225">
        <f>O148*H148</f>
        <v>0</v>
      </c>
      <c r="Q148" s="225">
        <v>0</v>
      </c>
      <c r="R148" s="225">
        <f>Q148*H148</f>
        <v>0</v>
      </c>
      <c r="S148" s="225">
        <v>0.003</v>
      </c>
      <c r="T148" s="226">
        <f>S148*H148</f>
        <v>0.417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158</v>
      </c>
      <c r="AT148" s="227" t="s">
        <v>128</v>
      </c>
      <c r="AU148" s="227" t="s">
        <v>84</v>
      </c>
      <c r="AY148" s="14" t="s">
        <v>127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4" t="s">
        <v>84</v>
      </c>
      <c r="BK148" s="228">
        <f>ROUND(I148*H148,2)</f>
        <v>0</v>
      </c>
      <c r="BL148" s="14" t="s">
        <v>158</v>
      </c>
      <c r="BM148" s="227" t="s">
        <v>244</v>
      </c>
    </row>
    <row r="149" spans="1:47" s="2" customFormat="1" ht="12">
      <c r="A149" s="35"/>
      <c r="B149" s="36"/>
      <c r="C149" s="37"/>
      <c r="D149" s="229" t="s">
        <v>135</v>
      </c>
      <c r="E149" s="37"/>
      <c r="F149" s="230" t="s">
        <v>189</v>
      </c>
      <c r="G149" s="37"/>
      <c r="H149" s="37"/>
      <c r="I149" s="231"/>
      <c r="J149" s="37"/>
      <c r="K149" s="37"/>
      <c r="L149" s="41"/>
      <c r="M149" s="232"/>
      <c r="N149" s="233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135</v>
      </c>
      <c r="AU149" s="14" t="s">
        <v>84</v>
      </c>
    </row>
    <row r="150" spans="1:65" s="2" customFormat="1" ht="24.15" customHeight="1">
      <c r="A150" s="35"/>
      <c r="B150" s="36"/>
      <c r="C150" s="216" t="s">
        <v>190</v>
      </c>
      <c r="D150" s="216" t="s">
        <v>128</v>
      </c>
      <c r="E150" s="217" t="s">
        <v>191</v>
      </c>
      <c r="F150" s="218" t="s">
        <v>192</v>
      </c>
      <c r="G150" s="219" t="s">
        <v>157</v>
      </c>
      <c r="H150" s="220">
        <v>139</v>
      </c>
      <c r="I150" s="221"/>
      <c r="J150" s="222">
        <f>ROUND(I150*H150,2)</f>
        <v>0</v>
      </c>
      <c r="K150" s="218" t="s">
        <v>132</v>
      </c>
      <c r="L150" s="41"/>
      <c r="M150" s="223" t="s">
        <v>1</v>
      </c>
      <c r="N150" s="224" t="s">
        <v>42</v>
      </c>
      <c r="O150" s="88"/>
      <c r="P150" s="225">
        <f>O150*H150</f>
        <v>0</v>
      </c>
      <c r="Q150" s="225">
        <v>0.0003</v>
      </c>
      <c r="R150" s="225">
        <f>Q150*H150</f>
        <v>0.041699999999999994</v>
      </c>
      <c r="S150" s="225">
        <v>0</v>
      </c>
      <c r="T150" s="22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158</v>
      </c>
      <c r="AT150" s="227" t="s">
        <v>128</v>
      </c>
      <c r="AU150" s="227" t="s">
        <v>84</v>
      </c>
      <c r="AY150" s="14" t="s">
        <v>127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4" t="s">
        <v>84</v>
      </c>
      <c r="BK150" s="228">
        <f>ROUND(I150*H150,2)</f>
        <v>0</v>
      </c>
      <c r="BL150" s="14" t="s">
        <v>158</v>
      </c>
      <c r="BM150" s="227" t="s">
        <v>245</v>
      </c>
    </row>
    <row r="151" spans="1:47" s="2" customFormat="1" ht="12">
      <c r="A151" s="35"/>
      <c r="B151" s="36"/>
      <c r="C151" s="37"/>
      <c r="D151" s="229" t="s">
        <v>135</v>
      </c>
      <c r="E151" s="37"/>
      <c r="F151" s="230" t="s">
        <v>194</v>
      </c>
      <c r="G151" s="37"/>
      <c r="H151" s="37"/>
      <c r="I151" s="231"/>
      <c r="J151" s="37"/>
      <c r="K151" s="37"/>
      <c r="L151" s="41"/>
      <c r="M151" s="232"/>
      <c r="N151" s="233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135</v>
      </c>
      <c r="AU151" s="14" t="s">
        <v>84</v>
      </c>
    </row>
    <row r="152" spans="1:65" s="2" customFormat="1" ht="44.25" customHeight="1">
      <c r="A152" s="35"/>
      <c r="B152" s="36"/>
      <c r="C152" s="245" t="s">
        <v>195</v>
      </c>
      <c r="D152" s="245" t="s">
        <v>196</v>
      </c>
      <c r="E152" s="246" t="s">
        <v>197</v>
      </c>
      <c r="F152" s="247" t="s">
        <v>198</v>
      </c>
      <c r="G152" s="248" t="s">
        <v>157</v>
      </c>
      <c r="H152" s="249">
        <v>152.9</v>
      </c>
      <c r="I152" s="250"/>
      <c r="J152" s="251">
        <f>ROUND(I152*H152,2)</f>
        <v>0</v>
      </c>
      <c r="K152" s="247" t="s">
        <v>132</v>
      </c>
      <c r="L152" s="252"/>
      <c r="M152" s="253" t="s">
        <v>1</v>
      </c>
      <c r="N152" s="254" t="s">
        <v>42</v>
      </c>
      <c r="O152" s="88"/>
      <c r="P152" s="225">
        <f>O152*H152</f>
        <v>0</v>
      </c>
      <c r="Q152" s="225">
        <v>0.0026</v>
      </c>
      <c r="R152" s="225">
        <f>Q152*H152</f>
        <v>0.39754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199</v>
      </c>
      <c r="AT152" s="227" t="s">
        <v>196</v>
      </c>
      <c r="AU152" s="227" t="s">
        <v>84</v>
      </c>
      <c r="AY152" s="14" t="s">
        <v>127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4" t="s">
        <v>84</v>
      </c>
      <c r="BK152" s="228">
        <f>ROUND(I152*H152,2)</f>
        <v>0</v>
      </c>
      <c r="BL152" s="14" t="s">
        <v>158</v>
      </c>
      <c r="BM152" s="227" t="s">
        <v>246</v>
      </c>
    </row>
    <row r="153" spans="1:51" s="12" customFormat="1" ht="12">
      <c r="A153" s="12"/>
      <c r="B153" s="234"/>
      <c r="C153" s="235"/>
      <c r="D153" s="236" t="s">
        <v>146</v>
      </c>
      <c r="E153" s="235"/>
      <c r="F153" s="237" t="s">
        <v>247</v>
      </c>
      <c r="G153" s="235"/>
      <c r="H153" s="238">
        <v>152.9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44" t="s">
        <v>146</v>
      </c>
      <c r="AU153" s="244" t="s">
        <v>84</v>
      </c>
      <c r="AV153" s="12" t="s">
        <v>86</v>
      </c>
      <c r="AW153" s="12" t="s">
        <v>4</v>
      </c>
      <c r="AX153" s="12" t="s">
        <v>84</v>
      </c>
      <c r="AY153" s="244" t="s">
        <v>127</v>
      </c>
    </row>
    <row r="154" spans="1:65" s="2" customFormat="1" ht="21.75" customHeight="1">
      <c r="A154" s="35"/>
      <c r="B154" s="36"/>
      <c r="C154" s="216" t="s">
        <v>202</v>
      </c>
      <c r="D154" s="216" t="s">
        <v>128</v>
      </c>
      <c r="E154" s="217" t="s">
        <v>203</v>
      </c>
      <c r="F154" s="218" t="s">
        <v>204</v>
      </c>
      <c r="G154" s="219" t="s">
        <v>205</v>
      </c>
      <c r="H154" s="220">
        <v>73.9</v>
      </c>
      <c r="I154" s="221"/>
      <c r="J154" s="222">
        <f>ROUND(I154*H154,2)</f>
        <v>0</v>
      </c>
      <c r="K154" s="218" t="s">
        <v>132</v>
      </c>
      <c r="L154" s="41"/>
      <c r="M154" s="223" t="s">
        <v>1</v>
      </c>
      <c r="N154" s="224" t="s">
        <v>42</v>
      </c>
      <c r="O154" s="88"/>
      <c r="P154" s="225">
        <f>O154*H154</f>
        <v>0</v>
      </c>
      <c r="Q154" s="225">
        <v>0</v>
      </c>
      <c r="R154" s="225">
        <f>Q154*H154</f>
        <v>0</v>
      </c>
      <c r="S154" s="225">
        <v>0.0003</v>
      </c>
      <c r="T154" s="226">
        <f>S154*H154</f>
        <v>0.02217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158</v>
      </c>
      <c r="AT154" s="227" t="s">
        <v>128</v>
      </c>
      <c r="AU154" s="227" t="s">
        <v>84</v>
      </c>
      <c r="AY154" s="14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4" t="s">
        <v>84</v>
      </c>
      <c r="BK154" s="228">
        <f>ROUND(I154*H154,2)</f>
        <v>0</v>
      </c>
      <c r="BL154" s="14" t="s">
        <v>158</v>
      </c>
      <c r="BM154" s="227" t="s">
        <v>248</v>
      </c>
    </row>
    <row r="155" spans="1:47" s="2" customFormat="1" ht="12">
      <c r="A155" s="35"/>
      <c r="B155" s="36"/>
      <c r="C155" s="37"/>
      <c r="D155" s="229" t="s">
        <v>135</v>
      </c>
      <c r="E155" s="37"/>
      <c r="F155" s="230" t="s">
        <v>207</v>
      </c>
      <c r="G155" s="37"/>
      <c r="H155" s="37"/>
      <c r="I155" s="231"/>
      <c r="J155" s="37"/>
      <c r="K155" s="37"/>
      <c r="L155" s="41"/>
      <c r="M155" s="232"/>
      <c r="N155" s="233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135</v>
      </c>
      <c r="AU155" s="14" t="s">
        <v>84</v>
      </c>
    </row>
    <row r="156" spans="1:51" s="12" customFormat="1" ht="12">
      <c r="A156" s="12"/>
      <c r="B156" s="234"/>
      <c r="C156" s="235"/>
      <c r="D156" s="236" t="s">
        <v>146</v>
      </c>
      <c r="E156" s="255" t="s">
        <v>1</v>
      </c>
      <c r="F156" s="237" t="s">
        <v>249</v>
      </c>
      <c r="G156" s="235"/>
      <c r="H156" s="238">
        <v>73.9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44" t="s">
        <v>146</v>
      </c>
      <c r="AU156" s="244" t="s">
        <v>84</v>
      </c>
      <c r="AV156" s="12" t="s">
        <v>86</v>
      </c>
      <c r="AW156" s="12" t="s">
        <v>32</v>
      </c>
      <c r="AX156" s="12" t="s">
        <v>84</v>
      </c>
      <c r="AY156" s="244" t="s">
        <v>127</v>
      </c>
    </row>
    <row r="157" spans="1:65" s="2" customFormat="1" ht="16.5" customHeight="1">
      <c r="A157" s="35"/>
      <c r="B157" s="36"/>
      <c r="C157" s="216" t="s">
        <v>208</v>
      </c>
      <c r="D157" s="216" t="s">
        <v>128</v>
      </c>
      <c r="E157" s="217" t="s">
        <v>209</v>
      </c>
      <c r="F157" s="218" t="s">
        <v>210</v>
      </c>
      <c r="G157" s="219" t="s">
        <v>205</v>
      </c>
      <c r="H157" s="220">
        <v>71.5</v>
      </c>
      <c r="I157" s="221"/>
      <c r="J157" s="222">
        <f>ROUND(I157*H157,2)</f>
        <v>0</v>
      </c>
      <c r="K157" s="218" t="s">
        <v>132</v>
      </c>
      <c r="L157" s="41"/>
      <c r="M157" s="223" t="s">
        <v>1</v>
      </c>
      <c r="N157" s="224" t="s">
        <v>42</v>
      </c>
      <c r="O157" s="88"/>
      <c r="P157" s="225">
        <f>O157*H157</f>
        <v>0</v>
      </c>
      <c r="Q157" s="225">
        <v>1E-05</v>
      </c>
      <c r="R157" s="225">
        <f>Q157*H157</f>
        <v>0.000715</v>
      </c>
      <c r="S157" s="225">
        <v>0</v>
      </c>
      <c r="T157" s="22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7" t="s">
        <v>158</v>
      </c>
      <c r="AT157" s="227" t="s">
        <v>128</v>
      </c>
      <c r="AU157" s="227" t="s">
        <v>84</v>
      </c>
      <c r="AY157" s="14" t="s">
        <v>127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4" t="s">
        <v>84</v>
      </c>
      <c r="BK157" s="228">
        <f>ROUND(I157*H157,2)</f>
        <v>0</v>
      </c>
      <c r="BL157" s="14" t="s">
        <v>158</v>
      </c>
      <c r="BM157" s="227" t="s">
        <v>250</v>
      </c>
    </row>
    <row r="158" spans="1:47" s="2" customFormat="1" ht="12">
      <c r="A158" s="35"/>
      <c r="B158" s="36"/>
      <c r="C158" s="37"/>
      <c r="D158" s="229" t="s">
        <v>135</v>
      </c>
      <c r="E158" s="37"/>
      <c r="F158" s="230" t="s">
        <v>212</v>
      </c>
      <c r="G158" s="37"/>
      <c r="H158" s="37"/>
      <c r="I158" s="231"/>
      <c r="J158" s="37"/>
      <c r="K158" s="37"/>
      <c r="L158" s="41"/>
      <c r="M158" s="232"/>
      <c r="N158" s="233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135</v>
      </c>
      <c r="AU158" s="14" t="s">
        <v>84</v>
      </c>
    </row>
    <row r="159" spans="1:65" s="2" customFormat="1" ht="16.5" customHeight="1">
      <c r="A159" s="35"/>
      <c r="B159" s="36"/>
      <c r="C159" s="245" t="s">
        <v>8</v>
      </c>
      <c r="D159" s="245" t="s">
        <v>196</v>
      </c>
      <c r="E159" s="246" t="s">
        <v>213</v>
      </c>
      <c r="F159" s="247" t="s">
        <v>214</v>
      </c>
      <c r="G159" s="248" t="s">
        <v>205</v>
      </c>
      <c r="H159" s="249">
        <v>72.93</v>
      </c>
      <c r="I159" s="250"/>
      <c r="J159" s="251">
        <f>ROUND(I159*H159,2)</f>
        <v>0</v>
      </c>
      <c r="K159" s="247" t="s">
        <v>132</v>
      </c>
      <c r="L159" s="252"/>
      <c r="M159" s="253" t="s">
        <v>1</v>
      </c>
      <c r="N159" s="254" t="s">
        <v>42</v>
      </c>
      <c r="O159" s="88"/>
      <c r="P159" s="225">
        <f>O159*H159</f>
        <v>0</v>
      </c>
      <c r="Q159" s="225">
        <v>8E-05</v>
      </c>
      <c r="R159" s="225">
        <f>Q159*H159</f>
        <v>0.005834400000000001</v>
      </c>
      <c r="S159" s="225">
        <v>0</v>
      </c>
      <c r="T159" s="22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7" t="s">
        <v>199</v>
      </c>
      <c r="AT159" s="227" t="s">
        <v>196</v>
      </c>
      <c r="AU159" s="227" t="s">
        <v>84</v>
      </c>
      <c r="AY159" s="14" t="s">
        <v>127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4" t="s">
        <v>84</v>
      </c>
      <c r="BK159" s="228">
        <f>ROUND(I159*H159,2)</f>
        <v>0</v>
      </c>
      <c r="BL159" s="14" t="s">
        <v>158</v>
      </c>
      <c r="BM159" s="227" t="s">
        <v>251</v>
      </c>
    </row>
    <row r="160" spans="1:51" s="12" customFormat="1" ht="12">
      <c r="A160" s="12"/>
      <c r="B160" s="234"/>
      <c r="C160" s="235"/>
      <c r="D160" s="236" t="s">
        <v>146</v>
      </c>
      <c r="E160" s="235"/>
      <c r="F160" s="237" t="s">
        <v>252</v>
      </c>
      <c r="G160" s="235"/>
      <c r="H160" s="238">
        <v>72.93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44" t="s">
        <v>146</v>
      </c>
      <c r="AU160" s="244" t="s">
        <v>84</v>
      </c>
      <c r="AV160" s="12" t="s">
        <v>86</v>
      </c>
      <c r="AW160" s="12" t="s">
        <v>4</v>
      </c>
      <c r="AX160" s="12" t="s">
        <v>84</v>
      </c>
      <c r="AY160" s="244" t="s">
        <v>127</v>
      </c>
    </row>
    <row r="161" spans="1:65" s="2" customFormat="1" ht="16.5" customHeight="1">
      <c r="A161" s="35"/>
      <c r="B161" s="36"/>
      <c r="C161" s="216" t="s">
        <v>158</v>
      </c>
      <c r="D161" s="216" t="s">
        <v>128</v>
      </c>
      <c r="E161" s="217" t="s">
        <v>217</v>
      </c>
      <c r="F161" s="218" t="s">
        <v>218</v>
      </c>
      <c r="G161" s="219" t="s">
        <v>205</v>
      </c>
      <c r="H161" s="220">
        <v>2.4</v>
      </c>
      <c r="I161" s="221"/>
      <c r="J161" s="222">
        <f>ROUND(I161*H161,2)</f>
        <v>0</v>
      </c>
      <c r="K161" s="218" t="s">
        <v>132</v>
      </c>
      <c r="L161" s="41"/>
      <c r="M161" s="223" t="s">
        <v>1</v>
      </c>
      <c r="N161" s="224" t="s">
        <v>42</v>
      </c>
      <c r="O161" s="88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7" t="s">
        <v>158</v>
      </c>
      <c r="AT161" s="227" t="s">
        <v>128</v>
      </c>
      <c r="AU161" s="227" t="s">
        <v>84</v>
      </c>
      <c r="AY161" s="14" t="s">
        <v>127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4" t="s">
        <v>84</v>
      </c>
      <c r="BK161" s="228">
        <f>ROUND(I161*H161,2)</f>
        <v>0</v>
      </c>
      <c r="BL161" s="14" t="s">
        <v>158</v>
      </c>
      <c r="BM161" s="227" t="s">
        <v>253</v>
      </c>
    </row>
    <row r="162" spans="1:47" s="2" customFormat="1" ht="12">
      <c r="A162" s="35"/>
      <c r="B162" s="36"/>
      <c r="C162" s="37"/>
      <c r="D162" s="229" t="s">
        <v>135</v>
      </c>
      <c r="E162" s="37"/>
      <c r="F162" s="230" t="s">
        <v>220</v>
      </c>
      <c r="G162" s="37"/>
      <c r="H162" s="37"/>
      <c r="I162" s="231"/>
      <c r="J162" s="37"/>
      <c r="K162" s="37"/>
      <c r="L162" s="41"/>
      <c r="M162" s="232"/>
      <c r="N162" s="233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135</v>
      </c>
      <c r="AU162" s="14" t="s">
        <v>84</v>
      </c>
    </row>
    <row r="163" spans="1:65" s="2" customFormat="1" ht="16.5" customHeight="1">
      <c r="A163" s="35"/>
      <c r="B163" s="36"/>
      <c r="C163" s="245" t="s">
        <v>222</v>
      </c>
      <c r="D163" s="245" t="s">
        <v>196</v>
      </c>
      <c r="E163" s="246" t="s">
        <v>223</v>
      </c>
      <c r="F163" s="247" t="s">
        <v>224</v>
      </c>
      <c r="G163" s="248" t="s">
        <v>205</v>
      </c>
      <c r="H163" s="249">
        <v>2.448</v>
      </c>
      <c r="I163" s="250"/>
      <c r="J163" s="251">
        <f>ROUND(I163*H163,2)</f>
        <v>0</v>
      </c>
      <c r="K163" s="247" t="s">
        <v>132</v>
      </c>
      <c r="L163" s="252"/>
      <c r="M163" s="253" t="s">
        <v>1</v>
      </c>
      <c r="N163" s="254" t="s">
        <v>42</v>
      </c>
      <c r="O163" s="88"/>
      <c r="P163" s="225">
        <f>O163*H163</f>
        <v>0</v>
      </c>
      <c r="Q163" s="225">
        <v>0.00017</v>
      </c>
      <c r="R163" s="225">
        <f>Q163*H163</f>
        <v>0.00041616</v>
      </c>
      <c r="S163" s="225">
        <v>0</v>
      </c>
      <c r="T163" s="22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7" t="s">
        <v>199</v>
      </c>
      <c r="AT163" s="227" t="s">
        <v>196</v>
      </c>
      <c r="AU163" s="227" t="s">
        <v>84</v>
      </c>
      <c r="AY163" s="14" t="s">
        <v>127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4" t="s">
        <v>84</v>
      </c>
      <c r="BK163" s="228">
        <f>ROUND(I163*H163,2)</f>
        <v>0</v>
      </c>
      <c r="BL163" s="14" t="s">
        <v>158</v>
      </c>
      <c r="BM163" s="227" t="s">
        <v>254</v>
      </c>
    </row>
    <row r="164" spans="1:51" s="12" customFormat="1" ht="12">
      <c r="A164" s="12"/>
      <c r="B164" s="234"/>
      <c r="C164" s="235"/>
      <c r="D164" s="236" t="s">
        <v>146</v>
      </c>
      <c r="E164" s="235"/>
      <c r="F164" s="237" t="s">
        <v>255</v>
      </c>
      <c r="G164" s="235"/>
      <c r="H164" s="238">
        <v>2.448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44" t="s">
        <v>146</v>
      </c>
      <c r="AU164" s="244" t="s">
        <v>84</v>
      </c>
      <c r="AV164" s="12" t="s">
        <v>86</v>
      </c>
      <c r="AW164" s="12" t="s">
        <v>4</v>
      </c>
      <c r="AX164" s="12" t="s">
        <v>84</v>
      </c>
      <c r="AY164" s="244" t="s">
        <v>127</v>
      </c>
    </row>
    <row r="165" spans="1:65" s="2" customFormat="1" ht="37.8" customHeight="1">
      <c r="A165" s="35"/>
      <c r="B165" s="36"/>
      <c r="C165" s="216" t="s">
        <v>227</v>
      </c>
      <c r="D165" s="216" t="s">
        <v>128</v>
      </c>
      <c r="E165" s="217" t="s">
        <v>228</v>
      </c>
      <c r="F165" s="218" t="s">
        <v>229</v>
      </c>
      <c r="G165" s="219" t="s">
        <v>230</v>
      </c>
      <c r="H165" s="256"/>
      <c r="I165" s="221"/>
      <c r="J165" s="222">
        <f>ROUND(I165*H165,2)</f>
        <v>0</v>
      </c>
      <c r="K165" s="218" t="s">
        <v>132</v>
      </c>
      <c r="L165" s="41"/>
      <c r="M165" s="223" t="s">
        <v>1</v>
      </c>
      <c r="N165" s="224" t="s">
        <v>42</v>
      </c>
      <c r="O165" s="88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7" t="s">
        <v>158</v>
      </c>
      <c r="AT165" s="227" t="s">
        <v>128</v>
      </c>
      <c r="AU165" s="227" t="s">
        <v>84</v>
      </c>
      <c r="AY165" s="14" t="s">
        <v>127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4" t="s">
        <v>84</v>
      </c>
      <c r="BK165" s="228">
        <f>ROUND(I165*H165,2)</f>
        <v>0</v>
      </c>
      <c r="BL165" s="14" t="s">
        <v>158</v>
      </c>
      <c r="BM165" s="227" t="s">
        <v>256</v>
      </c>
    </row>
    <row r="166" spans="1:47" s="2" customFormat="1" ht="12">
      <c r="A166" s="35"/>
      <c r="B166" s="36"/>
      <c r="C166" s="37"/>
      <c r="D166" s="229" t="s">
        <v>135</v>
      </c>
      <c r="E166" s="37"/>
      <c r="F166" s="230" t="s">
        <v>232</v>
      </c>
      <c r="G166" s="37"/>
      <c r="H166" s="37"/>
      <c r="I166" s="231"/>
      <c r="J166" s="37"/>
      <c r="K166" s="37"/>
      <c r="L166" s="41"/>
      <c r="M166" s="257"/>
      <c r="N166" s="258"/>
      <c r="O166" s="259"/>
      <c r="P166" s="259"/>
      <c r="Q166" s="259"/>
      <c r="R166" s="259"/>
      <c r="S166" s="259"/>
      <c r="T166" s="26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135</v>
      </c>
      <c r="AU166" s="14" t="s">
        <v>84</v>
      </c>
    </row>
    <row r="167" spans="1:31" s="2" customFormat="1" ht="6.95" customHeight="1">
      <c r="A167" s="35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password="CC35" sheet="1" objects="1" scenarios="1" formatColumns="0" formatRows="0" autoFilter="0"/>
  <autoFilter ref="C123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7" r:id="rId1" display="https://podminky.urs.cz/item/CS_URS_2023_01/997013211"/>
    <hyperlink ref="F129" r:id="rId2" display="https://podminky.urs.cz/item/CS_URS_2023_01/997013501"/>
    <hyperlink ref="F131" r:id="rId3" display="https://podminky.urs.cz/item/CS_URS_2023_01/997013509"/>
    <hyperlink ref="F134" r:id="rId4" display="https://podminky.urs.cz/item/CS_URS_2023_01/997013813"/>
    <hyperlink ref="F137" r:id="rId5" display="https://podminky.urs.cz/item/CS_URS_2023_01/711131811"/>
    <hyperlink ref="F140" r:id="rId6" display="https://podminky.urs.cz/item/CS_URS_2023_01/762510815"/>
    <hyperlink ref="F143" r:id="rId7" display="https://podminky.urs.cz/item/CS_URS_2023_01/776111115"/>
    <hyperlink ref="F145" r:id="rId8" display="https://podminky.urs.cz/item/CS_URS_2023_01/776121112"/>
    <hyperlink ref="F147" r:id="rId9" display="https://podminky.urs.cz/item/CS_URS_2023_01/776141112"/>
    <hyperlink ref="F149" r:id="rId10" display="https://podminky.urs.cz/item/CS_URS_2023_01/776201812"/>
    <hyperlink ref="F151" r:id="rId11" display="https://podminky.urs.cz/item/CS_URS_2023_01/776221111"/>
    <hyperlink ref="F155" r:id="rId12" display="https://podminky.urs.cz/item/CS_URS_2023_01/776410811"/>
    <hyperlink ref="F158" r:id="rId13" display="https://podminky.urs.cz/item/CS_URS_2023_01/776421111"/>
    <hyperlink ref="F162" r:id="rId14" display="https://podminky.urs.cz/item/CS_URS_2023_01/776421312"/>
    <hyperlink ref="F166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86</v>
      </c>
    </row>
    <row r="4" spans="2:46" s="1" customFormat="1" ht="24.95" customHeight="1">
      <c r="B4" s="17"/>
      <c r="D4" s="145" t="s">
        <v>98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VÝMĚNA NÁŠLAPNÝCH VRSTEV V MATEŘSKÝCH ŠKOLÁCH V KOPŘIVNICI - BŘEZEN 2023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257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28. 3. 2023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">
        <v>26</v>
      </c>
      <c r="F15" s="35"/>
      <c r="G15" s="35"/>
      <c r="H15" s="35"/>
      <c r="I15" s="147" t="s">
        <v>27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28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30</v>
      </c>
      <c r="E20" s="35"/>
      <c r="F20" s="35"/>
      <c r="G20" s="35"/>
      <c r="H20" s="35"/>
      <c r="I20" s="147" t="s">
        <v>25</v>
      </c>
      <c r="J20" s="138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">
        <v>31</v>
      </c>
      <c r="F21" s="35"/>
      <c r="G21" s="35"/>
      <c r="H21" s="35"/>
      <c r="I21" s="147" t="s">
        <v>27</v>
      </c>
      <c r="J21" s="138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33</v>
      </c>
      <c r="E23" s="35"/>
      <c r="F23" s="35"/>
      <c r="G23" s="35"/>
      <c r="H23" s="35"/>
      <c r="I23" s="147" t="s">
        <v>25</v>
      </c>
      <c r="J23" s="138" t="s">
        <v>34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35</v>
      </c>
      <c r="F24" s="35"/>
      <c r="G24" s="35"/>
      <c r="H24" s="35"/>
      <c r="I24" s="147" t="s">
        <v>27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36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37</v>
      </c>
      <c r="E30" s="35"/>
      <c r="F30" s="35"/>
      <c r="G30" s="35"/>
      <c r="H30" s="35"/>
      <c r="I30" s="35"/>
      <c r="J30" s="157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39</v>
      </c>
      <c r="G32" s="35"/>
      <c r="H32" s="35"/>
      <c r="I32" s="158" t="s">
        <v>38</v>
      </c>
      <c r="J32" s="158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41</v>
      </c>
      <c r="E33" s="147" t="s">
        <v>42</v>
      </c>
      <c r="F33" s="160">
        <f>ROUND((SUM(BE120:BE161)),2)</f>
        <v>0</v>
      </c>
      <c r="G33" s="35"/>
      <c r="H33" s="35"/>
      <c r="I33" s="161">
        <v>0.21</v>
      </c>
      <c r="J33" s="160">
        <f>ROUND(((SUM(BE120:BE161))*I33),2)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43</v>
      </c>
      <c r="F34" s="160">
        <f>ROUND((SUM(BF120:BF161)),2)</f>
        <v>0</v>
      </c>
      <c r="G34" s="35"/>
      <c r="H34" s="35"/>
      <c r="I34" s="161">
        <v>0.15</v>
      </c>
      <c r="J34" s="160">
        <f>ROUND(((SUM(BF120:BF161))*I34),2)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44</v>
      </c>
      <c r="F35" s="160">
        <f>ROUND((SUM(BG120:BG161)),2)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45</v>
      </c>
      <c r="F36" s="160">
        <f>ROUND((SUM(BH120:BH161)),2)</f>
        <v>0</v>
      </c>
      <c r="G36" s="35"/>
      <c r="H36" s="35"/>
      <c r="I36" s="161">
        <v>0.15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46</v>
      </c>
      <c r="F37" s="160">
        <f>ROUND((SUM(BI120:BI161)),2)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47</v>
      </c>
      <c r="E39" s="164"/>
      <c r="F39" s="164"/>
      <c r="G39" s="165" t="s">
        <v>48</v>
      </c>
      <c r="H39" s="166" t="s">
        <v>49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50</v>
      </c>
      <c r="E50" s="170"/>
      <c r="F50" s="170"/>
      <c r="G50" s="169" t="s">
        <v>51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2"/>
      <c r="J61" s="174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54</v>
      </c>
      <c r="E65" s="175"/>
      <c r="F65" s="175"/>
      <c r="G65" s="169" t="s">
        <v>55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2"/>
      <c r="J76" s="174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VÝMĚNA NÁŠLAPNÝCH VRSTEV V MATEŘSKÝCH ŠKOLÁCH V KOPŘIVNICI - BŘEZEN 2023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04 - MŠ Krátká Kopřivnice - Pampelišky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28. 3. 2023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Kopřivnice</v>
      </c>
      <c r="G91" s="37"/>
      <c r="H91" s="37"/>
      <c r="I91" s="29" t="s">
        <v>30</v>
      </c>
      <c r="J91" s="33" t="str">
        <f>E21</f>
        <v>Ing. Jan Stuchlík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Ladislav Pekárek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104</v>
      </c>
      <c r="D94" s="182"/>
      <c r="E94" s="182"/>
      <c r="F94" s="182"/>
      <c r="G94" s="182"/>
      <c r="H94" s="182"/>
      <c r="I94" s="182"/>
      <c r="J94" s="183" t="s">
        <v>105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106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107</v>
      </c>
    </row>
    <row r="97" spans="1:31" s="9" customFormat="1" ht="24.95" customHeight="1">
      <c r="A97" s="9"/>
      <c r="B97" s="185"/>
      <c r="C97" s="186"/>
      <c r="D97" s="187" t="s">
        <v>108</v>
      </c>
      <c r="E97" s="188"/>
      <c r="F97" s="188"/>
      <c r="G97" s="188"/>
      <c r="H97" s="188"/>
      <c r="I97" s="188"/>
      <c r="J97" s="189">
        <f>J121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5"/>
      <c r="C99" s="186"/>
      <c r="D99" s="187" t="s">
        <v>258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5"/>
      <c r="C100" s="186"/>
      <c r="D100" s="187" t="s">
        <v>111</v>
      </c>
      <c r="E100" s="188"/>
      <c r="F100" s="188"/>
      <c r="G100" s="188"/>
      <c r="H100" s="188"/>
      <c r="I100" s="188"/>
      <c r="J100" s="189">
        <f>J137</f>
        <v>0</v>
      </c>
      <c r="K100" s="186"/>
      <c r="L100" s="19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112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180" t="str">
        <f>E7</f>
        <v>VÝMĚNA NÁŠLAPNÝCH VRSTEV V MATEŘSKÝCH ŠKOLÁCH V KOPŘIVNICI - BŘEZEN 2023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99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04 - MŠ Krátká Kopřivnice - Pampelišky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29" t="s">
        <v>22</v>
      </c>
      <c r="J114" s="76" t="str">
        <f>IF(J12="","",J12)</f>
        <v>28. 3. 2023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>Město Kopřivnice</v>
      </c>
      <c r="G116" s="37"/>
      <c r="H116" s="37"/>
      <c r="I116" s="29" t="s">
        <v>30</v>
      </c>
      <c r="J116" s="33" t="str">
        <f>E21</f>
        <v>Ing. Jan Stuchlík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Ladislav Pekárek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0" customFormat="1" ht="29.25" customHeight="1">
      <c r="A119" s="191"/>
      <c r="B119" s="192"/>
      <c r="C119" s="193" t="s">
        <v>113</v>
      </c>
      <c r="D119" s="194" t="s">
        <v>62</v>
      </c>
      <c r="E119" s="194" t="s">
        <v>58</v>
      </c>
      <c r="F119" s="194" t="s">
        <v>59</v>
      </c>
      <c r="G119" s="194" t="s">
        <v>114</v>
      </c>
      <c r="H119" s="194" t="s">
        <v>115</v>
      </c>
      <c r="I119" s="194" t="s">
        <v>116</v>
      </c>
      <c r="J119" s="194" t="s">
        <v>105</v>
      </c>
      <c r="K119" s="195" t="s">
        <v>117</v>
      </c>
      <c r="L119" s="196"/>
      <c r="M119" s="97" t="s">
        <v>1</v>
      </c>
      <c r="N119" s="98" t="s">
        <v>41</v>
      </c>
      <c r="O119" s="98" t="s">
        <v>118</v>
      </c>
      <c r="P119" s="98" t="s">
        <v>119</v>
      </c>
      <c r="Q119" s="98" t="s">
        <v>120</v>
      </c>
      <c r="R119" s="98" t="s">
        <v>121</v>
      </c>
      <c r="S119" s="98" t="s">
        <v>122</v>
      </c>
      <c r="T119" s="99" t="s">
        <v>123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5"/>
      <c r="B120" s="36"/>
      <c r="C120" s="104" t="s">
        <v>124</v>
      </c>
      <c r="D120" s="37"/>
      <c r="E120" s="37"/>
      <c r="F120" s="37"/>
      <c r="G120" s="37"/>
      <c r="H120" s="37"/>
      <c r="I120" s="37"/>
      <c r="J120" s="197">
        <f>BK120</f>
        <v>0</v>
      </c>
      <c r="K120" s="37"/>
      <c r="L120" s="41"/>
      <c r="M120" s="100"/>
      <c r="N120" s="198"/>
      <c r="O120" s="101"/>
      <c r="P120" s="199">
        <f>P121+P131+P134+P137</f>
        <v>0</v>
      </c>
      <c r="Q120" s="101"/>
      <c r="R120" s="199">
        <f>R121+R131+R134+R137</f>
        <v>1.16806192</v>
      </c>
      <c r="S120" s="101"/>
      <c r="T120" s="200">
        <f>T121+T131+T134+T137</f>
        <v>3.10525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76</v>
      </c>
      <c r="AU120" s="14" t="s">
        <v>107</v>
      </c>
      <c r="BK120" s="201">
        <f>BK121+BK131+BK134+BK137</f>
        <v>0</v>
      </c>
    </row>
    <row r="121" spans="1:63" s="11" customFormat="1" ht="25.9" customHeight="1">
      <c r="A121" s="11"/>
      <c r="B121" s="202"/>
      <c r="C121" s="203"/>
      <c r="D121" s="204" t="s">
        <v>76</v>
      </c>
      <c r="E121" s="205" t="s">
        <v>125</v>
      </c>
      <c r="F121" s="205" t="s">
        <v>126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SUM(P122:P130)</f>
        <v>0</v>
      </c>
      <c r="Q121" s="210"/>
      <c r="R121" s="211">
        <f>SUM(R122:R130)</f>
        <v>0</v>
      </c>
      <c r="S121" s="210"/>
      <c r="T121" s="212">
        <f>SUM(T122:T130)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13" t="s">
        <v>84</v>
      </c>
      <c r="AT121" s="214" t="s">
        <v>76</v>
      </c>
      <c r="AU121" s="214" t="s">
        <v>77</v>
      </c>
      <c r="AY121" s="213" t="s">
        <v>127</v>
      </c>
      <c r="BK121" s="215">
        <f>SUM(BK122:BK130)</f>
        <v>0</v>
      </c>
    </row>
    <row r="122" spans="1:65" s="2" customFormat="1" ht="37.8" customHeight="1">
      <c r="A122" s="35"/>
      <c r="B122" s="36"/>
      <c r="C122" s="216" t="s">
        <v>84</v>
      </c>
      <c r="D122" s="216" t="s">
        <v>128</v>
      </c>
      <c r="E122" s="217" t="s">
        <v>129</v>
      </c>
      <c r="F122" s="218" t="s">
        <v>130</v>
      </c>
      <c r="G122" s="219" t="s">
        <v>131</v>
      </c>
      <c r="H122" s="220">
        <v>3.105</v>
      </c>
      <c r="I122" s="221"/>
      <c r="J122" s="222">
        <f>ROUND(I122*H122,2)</f>
        <v>0</v>
      </c>
      <c r="K122" s="218" t="s">
        <v>132</v>
      </c>
      <c r="L122" s="41"/>
      <c r="M122" s="223" t="s">
        <v>1</v>
      </c>
      <c r="N122" s="224" t="s">
        <v>42</v>
      </c>
      <c r="O122" s="88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7" t="s">
        <v>133</v>
      </c>
      <c r="AT122" s="227" t="s">
        <v>128</v>
      </c>
      <c r="AU122" s="227" t="s">
        <v>84</v>
      </c>
      <c r="AY122" s="14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4" t="s">
        <v>84</v>
      </c>
      <c r="BK122" s="228">
        <f>ROUND(I122*H122,2)</f>
        <v>0</v>
      </c>
      <c r="BL122" s="14" t="s">
        <v>133</v>
      </c>
      <c r="BM122" s="227" t="s">
        <v>259</v>
      </c>
    </row>
    <row r="123" spans="1:47" s="2" customFormat="1" ht="12">
      <c r="A123" s="35"/>
      <c r="B123" s="36"/>
      <c r="C123" s="37"/>
      <c r="D123" s="229" t="s">
        <v>135</v>
      </c>
      <c r="E123" s="37"/>
      <c r="F123" s="230" t="s">
        <v>136</v>
      </c>
      <c r="G123" s="37"/>
      <c r="H123" s="37"/>
      <c r="I123" s="231"/>
      <c r="J123" s="37"/>
      <c r="K123" s="37"/>
      <c r="L123" s="41"/>
      <c r="M123" s="232"/>
      <c r="N123" s="233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135</v>
      </c>
      <c r="AU123" s="14" t="s">
        <v>84</v>
      </c>
    </row>
    <row r="124" spans="1:65" s="2" customFormat="1" ht="33" customHeight="1">
      <c r="A124" s="35"/>
      <c r="B124" s="36"/>
      <c r="C124" s="216" t="s">
        <v>86</v>
      </c>
      <c r="D124" s="216" t="s">
        <v>128</v>
      </c>
      <c r="E124" s="217" t="s">
        <v>137</v>
      </c>
      <c r="F124" s="218" t="s">
        <v>138</v>
      </c>
      <c r="G124" s="219" t="s">
        <v>131</v>
      </c>
      <c r="H124" s="220">
        <v>3.105</v>
      </c>
      <c r="I124" s="221"/>
      <c r="J124" s="222">
        <f>ROUND(I124*H124,2)</f>
        <v>0</v>
      </c>
      <c r="K124" s="218" t="s">
        <v>132</v>
      </c>
      <c r="L124" s="41"/>
      <c r="M124" s="223" t="s">
        <v>1</v>
      </c>
      <c r="N124" s="224" t="s">
        <v>42</v>
      </c>
      <c r="O124" s="88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7" t="s">
        <v>133</v>
      </c>
      <c r="AT124" s="227" t="s">
        <v>128</v>
      </c>
      <c r="AU124" s="227" t="s">
        <v>84</v>
      </c>
      <c r="AY124" s="14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4" t="s">
        <v>84</v>
      </c>
      <c r="BK124" s="228">
        <f>ROUND(I124*H124,2)</f>
        <v>0</v>
      </c>
      <c r="BL124" s="14" t="s">
        <v>133</v>
      </c>
      <c r="BM124" s="227" t="s">
        <v>260</v>
      </c>
    </row>
    <row r="125" spans="1:47" s="2" customFormat="1" ht="12">
      <c r="A125" s="35"/>
      <c r="B125" s="36"/>
      <c r="C125" s="37"/>
      <c r="D125" s="229" t="s">
        <v>135</v>
      </c>
      <c r="E125" s="37"/>
      <c r="F125" s="230" t="s">
        <v>140</v>
      </c>
      <c r="G125" s="37"/>
      <c r="H125" s="37"/>
      <c r="I125" s="231"/>
      <c r="J125" s="37"/>
      <c r="K125" s="37"/>
      <c r="L125" s="41"/>
      <c r="M125" s="232"/>
      <c r="N125" s="233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135</v>
      </c>
      <c r="AU125" s="14" t="s">
        <v>84</v>
      </c>
    </row>
    <row r="126" spans="1:65" s="2" customFormat="1" ht="44.25" customHeight="1">
      <c r="A126" s="35"/>
      <c r="B126" s="36"/>
      <c r="C126" s="216" t="s">
        <v>141</v>
      </c>
      <c r="D126" s="216" t="s">
        <v>128</v>
      </c>
      <c r="E126" s="217" t="s">
        <v>142</v>
      </c>
      <c r="F126" s="218" t="s">
        <v>143</v>
      </c>
      <c r="G126" s="219" t="s">
        <v>131</v>
      </c>
      <c r="H126" s="220">
        <v>43.47</v>
      </c>
      <c r="I126" s="221"/>
      <c r="J126" s="222">
        <f>ROUND(I126*H126,2)</f>
        <v>0</v>
      </c>
      <c r="K126" s="218" t="s">
        <v>132</v>
      </c>
      <c r="L126" s="41"/>
      <c r="M126" s="223" t="s">
        <v>1</v>
      </c>
      <c r="N126" s="224" t="s">
        <v>42</v>
      </c>
      <c r="O126" s="88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7" t="s">
        <v>133</v>
      </c>
      <c r="AT126" s="227" t="s">
        <v>128</v>
      </c>
      <c r="AU126" s="227" t="s">
        <v>84</v>
      </c>
      <c r="AY126" s="14" t="s">
        <v>127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4" t="s">
        <v>84</v>
      </c>
      <c r="BK126" s="228">
        <f>ROUND(I126*H126,2)</f>
        <v>0</v>
      </c>
      <c r="BL126" s="14" t="s">
        <v>133</v>
      </c>
      <c r="BM126" s="227" t="s">
        <v>261</v>
      </c>
    </row>
    <row r="127" spans="1:47" s="2" customFormat="1" ht="12">
      <c r="A127" s="35"/>
      <c r="B127" s="36"/>
      <c r="C127" s="37"/>
      <c r="D127" s="229" t="s">
        <v>135</v>
      </c>
      <c r="E127" s="37"/>
      <c r="F127" s="230" t="s">
        <v>145</v>
      </c>
      <c r="G127" s="37"/>
      <c r="H127" s="37"/>
      <c r="I127" s="231"/>
      <c r="J127" s="37"/>
      <c r="K127" s="37"/>
      <c r="L127" s="41"/>
      <c r="M127" s="232"/>
      <c r="N127" s="233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135</v>
      </c>
      <c r="AU127" s="14" t="s">
        <v>84</v>
      </c>
    </row>
    <row r="128" spans="1:51" s="12" customFormat="1" ht="12">
      <c r="A128" s="12"/>
      <c r="B128" s="234"/>
      <c r="C128" s="235"/>
      <c r="D128" s="236" t="s">
        <v>146</v>
      </c>
      <c r="E128" s="235"/>
      <c r="F128" s="237" t="s">
        <v>262</v>
      </c>
      <c r="G128" s="235"/>
      <c r="H128" s="238">
        <v>43.47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44" t="s">
        <v>146</v>
      </c>
      <c r="AU128" s="244" t="s">
        <v>84</v>
      </c>
      <c r="AV128" s="12" t="s">
        <v>86</v>
      </c>
      <c r="AW128" s="12" t="s">
        <v>4</v>
      </c>
      <c r="AX128" s="12" t="s">
        <v>84</v>
      </c>
      <c r="AY128" s="244" t="s">
        <v>127</v>
      </c>
    </row>
    <row r="129" spans="1:65" s="2" customFormat="1" ht="44.25" customHeight="1">
      <c r="A129" s="35"/>
      <c r="B129" s="36"/>
      <c r="C129" s="216" t="s">
        <v>133</v>
      </c>
      <c r="D129" s="216" t="s">
        <v>128</v>
      </c>
      <c r="E129" s="217" t="s">
        <v>148</v>
      </c>
      <c r="F129" s="218" t="s">
        <v>149</v>
      </c>
      <c r="G129" s="219" t="s">
        <v>131</v>
      </c>
      <c r="H129" s="220">
        <v>3.105</v>
      </c>
      <c r="I129" s="221"/>
      <c r="J129" s="222">
        <f>ROUND(I129*H129,2)</f>
        <v>0</v>
      </c>
      <c r="K129" s="218" t="s">
        <v>132</v>
      </c>
      <c r="L129" s="41"/>
      <c r="M129" s="223" t="s">
        <v>1</v>
      </c>
      <c r="N129" s="224" t="s">
        <v>42</v>
      </c>
      <c r="O129" s="88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7" t="s">
        <v>133</v>
      </c>
      <c r="AT129" s="227" t="s">
        <v>128</v>
      </c>
      <c r="AU129" s="227" t="s">
        <v>84</v>
      </c>
      <c r="AY129" s="14" t="s">
        <v>127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4" t="s">
        <v>84</v>
      </c>
      <c r="BK129" s="228">
        <f>ROUND(I129*H129,2)</f>
        <v>0</v>
      </c>
      <c r="BL129" s="14" t="s">
        <v>133</v>
      </c>
      <c r="BM129" s="227" t="s">
        <v>263</v>
      </c>
    </row>
    <row r="130" spans="1:47" s="2" customFormat="1" ht="12">
      <c r="A130" s="35"/>
      <c r="B130" s="36"/>
      <c r="C130" s="37"/>
      <c r="D130" s="229" t="s">
        <v>135</v>
      </c>
      <c r="E130" s="37"/>
      <c r="F130" s="230" t="s">
        <v>151</v>
      </c>
      <c r="G130" s="37"/>
      <c r="H130" s="37"/>
      <c r="I130" s="231"/>
      <c r="J130" s="37"/>
      <c r="K130" s="37"/>
      <c r="L130" s="41"/>
      <c r="M130" s="232"/>
      <c r="N130" s="233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135</v>
      </c>
      <c r="AU130" s="14" t="s">
        <v>84</v>
      </c>
    </row>
    <row r="131" spans="1:63" s="11" customFormat="1" ht="25.9" customHeight="1">
      <c r="A131" s="11"/>
      <c r="B131" s="202"/>
      <c r="C131" s="203"/>
      <c r="D131" s="204" t="s">
        <v>76</v>
      </c>
      <c r="E131" s="205" t="s">
        <v>161</v>
      </c>
      <c r="F131" s="205" t="s">
        <v>162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SUM(P132:P133)</f>
        <v>0</v>
      </c>
      <c r="Q131" s="210"/>
      <c r="R131" s="211">
        <f>SUM(R132:R133)</f>
        <v>0</v>
      </c>
      <c r="S131" s="210"/>
      <c r="T131" s="212">
        <f>SUM(T132:T133)</f>
        <v>2.7648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213" t="s">
        <v>86</v>
      </c>
      <c r="AT131" s="214" t="s">
        <v>76</v>
      </c>
      <c r="AU131" s="214" t="s">
        <v>77</v>
      </c>
      <c r="AY131" s="213" t="s">
        <v>127</v>
      </c>
      <c r="BK131" s="215">
        <f>SUM(BK132:BK133)</f>
        <v>0</v>
      </c>
    </row>
    <row r="132" spans="1:65" s="2" customFormat="1" ht="37.8" customHeight="1">
      <c r="A132" s="35"/>
      <c r="B132" s="36"/>
      <c r="C132" s="216" t="s">
        <v>154</v>
      </c>
      <c r="D132" s="216" t="s">
        <v>128</v>
      </c>
      <c r="E132" s="217" t="s">
        <v>164</v>
      </c>
      <c r="F132" s="218" t="s">
        <v>165</v>
      </c>
      <c r="G132" s="219" t="s">
        <v>157</v>
      </c>
      <c r="H132" s="220">
        <v>108</v>
      </c>
      <c r="I132" s="221"/>
      <c r="J132" s="222">
        <f>ROUND(I132*H132,2)</f>
        <v>0</v>
      </c>
      <c r="K132" s="218" t="s">
        <v>132</v>
      </c>
      <c r="L132" s="41"/>
      <c r="M132" s="223" t="s">
        <v>1</v>
      </c>
      <c r="N132" s="224" t="s">
        <v>42</v>
      </c>
      <c r="O132" s="88"/>
      <c r="P132" s="225">
        <f>O132*H132</f>
        <v>0</v>
      </c>
      <c r="Q132" s="225">
        <v>0</v>
      </c>
      <c r="R132" s="225">
        <f>Q132*H132</f>
        <v>0</v>
      </c>
      <c r="S132" s="225">
        <v>0.0256</v>
      </c>
      <c r="T132" s="226">
        <f>S132*H132</f>
        <v>2.7648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7" t="s">
        <v>158</v>
      </c>
      <c r="AT132" s="227" t="s">
        <v>128</v>
      </c>
      <c r="AU132" s="227" t="s">
        <v>84</v>
      </c>
      <c r="AY132" s="14" t="s">
        <v>127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4" t="s">
        <v>84</v>
      </c>
      <c r="BK132" s="228">
        <f>ROUND(I132*H132,2)</f>
        <v>0</v>
      </c>
      <c r="BL132" s="14" t="s">
        <v>158</v>
      </c>
      <c r="BM132" s="227" t="s">
        <v>264</v>
      </c>
    </row>
    <row r="133" spans="1:47" s="2" customFormat="1" ht="12">
      <c r="A133" s="35"/>
      <c r="B133" s="36"/>
      <c r="C133" s="37"/>
      <c r="D133" s="229" t="s">
        <v>135</v>
      </c>
      <c r="E133" s="37"/>
      <c r="F133" s="230" t="s">
        <v>167</v>
      </c>
      <c r="G133" s="37"/>
      <c r="H133" s="37"/>
      <c r="I133" s="231"/>
      <c r="J133" s="37"/>
      <c r="K133" s="37"/>
      <c r="L133" s="41"/>
      <c r="M133" s="232"/>
      <c r="N133" s="233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135</v>
      </c>
      <c r="AU133" s="14" t="s">
        <v>84</v>
      </c>
    </row>
    <row r="134" spans="1:63" s="11" customFormat="1" ht="25.9" customHeight="1">
      <c r="A134" s="11"/>
      <c r="B134" s="202"/>
      <c r="C134" s="203"/>
      <c r="D134" s="204" t="s">
        <v>76</v>
      </c>
      <c r="E134" s="205" t="s">
        <v>265</v>
      </c>
      <c r="F134" s="205" t="s">
        <v>266</v>
      </c>
      <c r="G134" s="203"/>
      <c r="H134" s="203"/>
      <c r="I134" s="206"/>
      <c r="J134" s="207">
        <f>BK134</f>
        <v>0</v>
      </c>
      <c r="K134" s="203"/>
      <c r="L134" s="208"/>
      <c r="M134" s="209"/>
      <c r="N134" s="210"/>
      <c r="O134" s="210"/>
      <c r="P134" s="211">
        <f>SUM(P135:P136)</f>
        <v>0</v>
      </c>
      <c r="Q134" s="210"/>
      <c r="R134" s="211">
        <f>SUM(R135:R136)</f>
        <v>0</v>
      </c>
      <c r="S134" s="210"/>
      <c r="T134" s="212">
        <f>SUM(T135:T136)</f>
        <v>0.001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3" t="s">
        <v>86</v>
      </c>
      <c r="AT134" s="214" t="s">
        <v>76</v>
      </c>
      <c r="AU134" s="214" t="s">
        <v>77</v>
      </c>
      <c r="AY134" s="213" t="s">
        <v>127</v>
      </c>
      <c r="BK134" s="215">
        <f>SUM(BK135:BK136)</f>
        <v>0</v>
      </c>
    </row>
    <row r="135" spans="1:65" s="2" customFormat="1" ht="24.15" customHeight="1">
      <c r="A135" s="35"/>
      <c r="B135" s="36"/>
      <c r="C135" s="216" t="s">
        <v>163</v>
      </c>
      <c r="D135" s="216" t="s">
        <v>128</v>
      </c>
      <c r="E135" s="217" t="s">
        <v>267</v>
      </c>
      <c r="F135" s="218" t="s">
        <v>268</v>
      </c>
      <c r="G135" s="219" t="s">
        <v>269</v>
      </c>
      <c r="H135" s="220">
        <v>1</v>
      </c>
      <c r="I135" s="221"/>
      <c r="J135" s="222">
        <f>ROUND(I135*H135,2)</f>
        <v>0</v>
      </c>
      <c r="K135" s="218" t="s">
        <v>132</v>
      </c>
      <c r="L135" s="41"/>
      <c r="M135" s="223" t="s">
        <v>1</v>
      </c>
      <c r="N135" s="224" t="s">
        <v>42</v>
      </c>
      <c r="O135" s="88"/>
      <c r="P135" s="225">
        <f>O135*H135</f>
        <v>0</v>
      </c>
      <c r="Q135" s="225">
        <v>0</v>
      </c>
      <c r="R135" s="225">
        <f>Q135*H135</f>
        <v>0</v>
      </c>
      <c r="S135" s="225">
        <v>0.001</v>
      </c>
      <c r="T135" s="226">
        <f>S135*H135</f>
        <v>0.001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7" t="s">
        <v>158</v>
      </c>
      <c r="AT135" s="227" t="s">
        <v>128</v>
      </c>
      <c r="AU135" s="227" t="s">
        <v>84</v>
      </c>
      <c r="AY135" s="14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4" t="s">
        <v>84</v>
      </c>
      <c r="BK135" s="228">
        <f>ROUND(I135*H135,2)</f>
        <v>0</v>
      </c>
      <c r="BL135" s="14" t="s">
        <v>158</v>
      </c>
      <c r="BM135" s="227" t="s">
        <v>270</v>
      </c>
    </row>
    <row r="136" spans="1:47" s="2" customFormat="1" ht="12">
      <c r="A136" s="35"/>
      <c r="B136" s="36"/>
      <c r="C136" s="37"/>
      <c r="D136" s="229" t="s">
        <v>135</v>
      </c>
      <c r="E136" s="37"/>
      <c r="F136" s="230" t="s">
        <v>271</v>
      </c>
      <c r="G136" s="37"/>
      <c r="H136" s="37"/>
      <c r="I136" s="231"/>
      <c r="J136" s="37"/>
      <c r="K136" s="37"/>
      <c r="L136" s="41"/>
      <c r="M136" s="232"/>
      <c r="N136" s="23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135</v>
      </c>
      <c r="AU136" s="14" t="s">
        <v>84</v>
      </c>
    </row>
    <row r="137" spans="1:63" s="11" customFormat="1" ht="25.9" customHeight="1">
      <c r="A137" s="11"/>
      <c r="B137" s="202"/>
      <c r="C137" s="203"/>
      <c r="D137" s="204" t="s">
        <v>76</v>
      </c>
      <c r="E137" s="205" t="s">
        <v>168</v>
      </c>
      <c r="F137" s="205" t="s">
        <v>169</v>
      </c>
      <c r="G137" s="203"/>
      <c r="H137" s="203"/>
      <c r="I137" s="206"/>
      <c r="J137" s="207">
        <f>BK137</f>
        <v>0</v>
      </c>
      <c r="K137" s="203"/>
      <c r="L137" s="208"/>
      <c r="M137" s="209"/>
      <c r="N137" s="210"/>
      <c r="O137" s="210"/>
      <c r="P137" s="211">
        <f>SUM(P138:P161)</f>
        <v>0</v>
      </c>
      <c r="Q137" s="210"/>
      <c r="R137" s="211">
        <f>SUM(R138:R161)</f>
        <v>1.16806192</v>
      </c>
      <c r="S137" s="210"/>
      <c r="T137" s="212">
        <f>SUM(T138:T161)</f>
        <v>0.33945000000000003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3" t="s">
        <v>86</v>
      </c>
      <c r="AT137" s="214" t="s">
        <v>76</v>
      </c>
      <c r="AU137" s="214" t="s">
        <v>77</v>
      </c>
      <c r="AY137" s="213" t="s">
        <v>127</v>
      </c>
      <c r="BK137" s="215">
        <f>SUM(BK138:BK161)</f>
        <v>0</v>
      </c>
    </row>
    <row r="138" spans="1:65" s="2" customFormat="1" ht="24.15" customHeight="1">
      <c r="A138" s="35"/>
      <c r="B138" s="36"/>
      <c r="C138" s="216" t="s">
        <v>170</v>
      </c>
      <c r="D138" s="216" t="s">
        <v>128</v>
      </c>
      <c r="E138" s="217" t="s">
        <v>171</v>
      </c>
      <c r="F138" s="218" t="s">
        <v>172</v>
      </c>
      <c r="G138" s="219" t="s">
        <v>157</v>
      </c>
      <c r="H138" s="220">
        <v>108</v>
      </c>
      <c r="I138" s="221"/>
      <c r="J138" s="222">
        <f>ROUND(I138*H138,2)</f>
        <v>0</v>
      </c>
      <c r="K138" s="218" t="s">
        <v>132</v>
      </c>
      <c r="L138" s="41"/>
      <c r="M138" s="223" t="s">
        <v>1</v>
      </c>
      <c r="N138" s="224" t="s">
        <v>42</v>
      </c>
      <c r="O138" s="88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7" t="s">
        <v>158</v>
      </c>
      <c r="AT138" s="227" t="s">
        <v>128</v>
      </c>
      <c r="AU138" s="227" t="s">
        <v>84</v>
      </c>
      <c r="AY138" s="14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4" t="s">
        <v>84</v>
      </c>
      <c r="BK138" s="228">
        <f>ROUND(I138*H138,2)</f>
        <v>0</v>
      </c>
      <c r="BL138" s="14" t="s">
        <v>158</v>
      </c>
      <c r="BM138" s="227" t="s">
        <v>272</v>
      </c>
    </row>
    <row r="139" spans="1:47" s="2" customFormat="1" ht="12">
      <c r="A139" s="35"/>
      <c r="B139" s="36"/>
      <c r="C139" s="37"/>
      <c r="D139" s="229" t="s">
        <v>135</v>
      </c>
      <c r="E139" s="37"/>
      <c r="F139" s="230" t="s">
        <v>174</v>
      </c>
      <c r="G139" s="37"/>
      <c r="H139" s="37"/>
      <c r="I139" s="231"/>
      <c r="J139" s="37"/>
      <c r="K139" s="37"/>
      <c r="L139" s="41"/>
      <c r="M139" s="232"/>
      <c r="N139" s="233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135</v>
      </c>
      <c r="AU139" s="14" t="s">
        <v>84</v>
      </c>
    </row>
    <row r="140" spans="1:65" s="2" customFormat="1" ht="21.75" customHeight="1">
      <c r="A140" s="35"/>
      <c r="B140" s="36"/>
      <c r="C140" s="216" t="s">
        <v>175</v>
      </c>
      <c r="D140" s="216" t="s">
        <v>128</v>
      </c>
      <c r="E140" s="217" t="s">
        <v>176</v>
      </c>
      <c r="F140" s="218" t="s">
        <v>177</v>
      </c>
      <c r="G140" s="219" t="s">
        <v>157</v>
      </c>
      <c r="H140" s="220">
        <v>108</v>
      </c>
      <c r="I140" s="221"/>
      <c r="J140" s="222">
        <f>ROUND(I140*H140,2)</f>
        <v>0</v>
      </c>
      <c r="K140" s="218" t="s">
        <v>132</v>
      </c>
      <c r="L140" s="41"/>
      <c r="M140" s="223" t="s">
        <v>1</v>
      </c>
      <c r="N140" s="224" t="s">
        <v>42</v>
      </c>
      <c r="O140" s="88"/>
      <c r="P140" s="225">
        <f>O140*H140</f>
        <v>0</v>
      </c>
      <c r="Q140" s="225">
        <v>3E-05</v>
      </c>
      <c r="R140" s="225">
        <f>Q140*H140</f>
        <v>0.0032400000000000003</v>
      </c>
      <c r="S140" s="225">
        <v>0</v>
      </c>
      <c r="T140" s="22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7" t="s">
        <v>158</v>
      </c>
      <c r="AT140" s="227" t="s">
        <v>128</v>
      </c>
      <c r="AU140" s="227" t="s">
        <v>84</v>
      </c>
      <c r="AY140" s="14" t="s">
        <v>127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4" t="s">
        <v>84</v>
      </c>
      <c r="BK140" s="228">
        <f>ROUND(I140*H140,2)</f>
        <v>0</v>
      </c>
      <c r="BL140" s="14" t="s">
        <v>158</v>
      </c>
      <c r="BM140" s="227" t="s">
        <v>273</v>
      </c>
    </row>
    <row r="141" spans="1:47" s="2" customFormat="1" ht="12">
      <c r="A141" s="35"/>
      <c r="B141" s="36"/>
      <c r="C141" s="37"/>
      <c r="D141" s="229" t="s">
        <v>135</v>
      </c>
      <c r="E141" s="37"/>
      <c r="F141" s="230" t="s">
        <v>179</v>
      </c>
      <c r="G141" s="37"/>
      <c r="H141" s="37"/>
      <c r="I141" s="231"/>
      <c r="J141" s="37"/>
      <c r="K141" s="37"/>
      <c r="L141" s="41"/>
      <c r="M141" s="232"/>
      <c r="N141" s="233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135</v>
      </c>
      <c r="AU141" s="14" t="s">
        <v>84</v>
      </c>
    </row>
    <row r="142" spans="1:65" s="2" customFormat="1" ht="33" customHeight="1">
      <c r="A142" s="35"/>
      <c r="B142" s="36"/>
      <c r="C142" s="216" t="s">
        <v>180</v>
      </c>
      <c r="D142" s="216" t="s">
        <v>128</v>
      </c>
      <c r="E142" s="217" t="s">
        <v>181</v>
      </c>
      <c r="F142" s="218" t="s">
        <v>182</v>
      </c>
      <c r="G142" s="219" t="s">
        <v>157</v>
      </c>
      <c r="H142" s="220">
        <v>108</v>
      </c>
      <c r="I142" s="221"/>
      <c r="J142" s="222">
        <f>ROUND(I142*H142,2)</f>
        <v>0</v>
      </c>
      <c r="K142" s="218" t="s">
        <v>132</v>
      </c>
      <c r="L142" s="41"/>
      <c r="M142" s="223" t="s">
        <v>1</v>
      </c>
      <c r="N142" s="224" t="s">
        <v>42</v>
      </c>
      <c r="O142" s="88"/>
      <c r="P142" s="225">
        <f>O142*H142</f>
        <v>0</v>
      </c>
      <c r="Q142" s="225">
        <v>0.00758</v>
      </c>
      <c r="R142" s="225">
        <f>Q142*H142</f>
        <v>0.81864</v>
      </c>
      <c r="S142" s="225">
        <v>0</v>
      </c>
      <c r="T142" s="22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7" t="s">
        <v>158</v>
      </c>
      <c r="AT142" s="227" t="s">
        <v>128</v>
      </c>
      <c r="AU142" s="227" t="s">
        <v>84</v>
      </c>
      <c r="AY142" s="14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4" t="s">
        <v>84</v>
      </c>
      <c r="BK142" s="228">
        <f>ROUND(I142*H142,2)</f>
        <v>0</v>
      </c>
      <c r="BL142" s="14" t="s">
        <v>158</v>
      </c>
      <c r="BM142" s="227" t="s">
        <v>274</v>
      </c>
    </row>
    <row r="143" spans="1:47" s="2" customFormat="1" ht="12">
      <c r="A143" s="35"/>
      <c r="B143" s="36"/>
      <c r="C143" s="37"/>
      <c r="D143" s="229" t="s">
        <v>135</v>
      </c>
      <c r="E143" s="37"/>
      <c r="F143" s="230" t="s">
        <v>184</v>
      </c>
      <c r="G143" s="37"/>
      <c r="H143" s="37"/>
      <c r="I143" s="231"/>
      <c r="J143" s="37"/>
      <c r="K143" s="37"/>
      <c r="L143" s="41"/>
      <c r="M143" s="232"/>
      <c r="N143" s="23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135</v>
      </c>
      <c r="AU143" s="14" t="s">
        <v>84</v>
      </c>
    </row>
    <row r="144" spans="1:65" s="2" customFormat="1" ht="24.15" customHeight="1">
      <c r="A144" s="35"/>
      <c r="B144" s="36"/>
      <c r="C144" s="216" t="s">
        <v>185</v>
      </c>
      <c r="D144" s="216" t="s">
        <v>128</v>
      </c>
      <c r="E144" s="217" t="s">
        <v>186</v>
      </c>
      <c r="F144" s="218" t="s">
        <v>187</v>
      </c>
      <c r="G144" s="219" t="s">
        <v>157</v>
      </c>
      <c r="H144" s="220">
        <v>108</v>
      </c>
      <c r="I144" s="221"/>
      <c r="J144" s="222">
        <f>ROUND(I144*H144,2)</f>
        <v>0</v>
      </c>
      <c r="K144" s="218" t="s">
        <v>132</v>
      </c>
      <c r="L144" s="41"/>
      <c r="M144" s="223" t="s">
        <v>1</v>
      </c>
      <c r="N144" s="224" t="s">
        <v>42</v>
      </c>
      <c r="O144" s="88"/>
      <c r="P144" s="225">
        <f>O144*H144</f>
        <v>0</v>
      </c>
      <c r="Q144" s="225">
        <v>0</v>
      </c>
      <c r="R144" s="225">
        <f>Q144*H144</f>
        <v>0</v>
      </c>
      <c r="S144" s="225">
        <v>0.003</v>
      </c>
      <c r="T144" s="226">
        <f>S144*H144</f>
        <v>0.324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7" t="s">
        <v>158</v>
      </c>
      <c r="AT144" s="227" t="s">
        <v>128</v>
      </c>
      <c r="AU144" s="227" t="s">
        <v>84</v>
      </c>
      <c r="AY144" s="14" t="s">
        <v>127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4" t="s">
        <v>84</v>
      </c>
      <c r="BK144" s="228">
        <f>ROUND(I144*H144,2)</f>
        <v>0</v>
      </c>
      <c r="BL144" s="14" t="s">
        <v>158</v>
      </c>
      <c r="BM144" s="227" t="s">
        <v>275</v>
      </c>
    </row>
    <row r="145" spans="1:47" s="2" customFormat="1" ht="12">
      <c r="A145" s="35"/>
      <c r="B145" s="36"/>
      <c r="C145" s="37"/>
      <c r="D145" s="229" t="s">
        <v>135</v>
      </c>
      <c r="E145" s="37"/>
      <c r="F145" s="230" t="s">
        <v>189</v>
      </c>
      <c r="G145" s="37"/>
      <c r="H145" s="37"/>
      <c r="I145" s="231"/>
      <c r="J145" s="37"/>
      <c r="K145" s="37"/>
      <c r="L145" s="41"/>
      <c r="M145" s="232"/>
      <c r="N145" s="233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135</v>
      </c>
      <c r="AU145" s="14" t="s">
        <v>84</v>
      </c>
    </row>
    <row r="146" spans="1:65" s="2" customFormat="1" ht="24.15" customHeight="1">
      <c r="A146" s="35"/>
      <c r="B146" s="36"/>
      <c r="C146" s="216" t="s">
        <v>190</v>
      </c>
      <c r="D146" s="216" t="s">
        <v>128</v>
      </c>
      <c r="E146" s="217" t="s">
        <v>191</v>
      </c>
      <c r="F146" s="218" t="s">
        <v>192</v>
      </c>
      <c r="G146" s="219" t="s">
        <v>157</v>
      </c>
      <c r="H146" s="220">
        <v>108</v>
      </c>
      <c r="I146" s="221"/>
      <c r="J146" s="222">
        <f>ROUND(I146*H146,2)</f>
        <v>0</v>
      </c>
      <c r="K146" s="218" t="s">
        <v>132</v>
      </c>
      <c r="L146" s="41"/>
      <c r="M146" s="223" t="s">
        <v>1</v>
      </c>
      <c r="N146" s="224" t="s">
        <v>42</v>
      </c>
      <c r="O146" s="88"/>
      <c r="P146" s="225">
        <f>O146*H146</f>
        <v>0</v>
      </c>
      <c r="Q146" s="225">
        <v>0.0003</v>
      </c>
      <c r="R146" s="225">
        <f>Q146*H146</f>
        <v>0.0324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158</v>
      </c>
      <c r="AT146" s="227" t="s">
        <v>128</v>
      </c>
      <c r="AU146" s="227" t="s">
        <v>84</v>
      </c>
      <c r="AY146" s="14" t="s">
        <v>127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4" t="s">
        <v>84</v>
      </c>
      <c r="BK146" s="228">
        <f>ROUND(I146*H146,2)</f>
        <v>0</v>
      </c>
      <c r="BL146" s="14" t="s">
        <v>158</v>
      </c>
      <c r="BM146" s="227" t="s">
        <v>276</v>
      </c>
    </row>
    <row r="147" spans="1:47" s="2" customFormat="1" ht="12">
      <c r="A147" s="35"/>
      <c r="B147" s="36"/>
      <c r="C147" s="37"/>
      <c r="D147" s="229" t="s">
        <v>135</v>
      </c>
      <c r="E147" s="37"/>
      <c r="F147" s="230" t="s">
        <v>194</v>
      </c>
      <c r="G147" s="37"/>
      <c r="H147" s="37"/>
      <c r="I147" s="231"/>
      <c r="J147" s="37"/>
      <c r="K147" s="37"/>
      <c r="L147" s="41"/>
      <c r="M147" s="232"/>
      <c r="N147" s="23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135</v>
      </c>
      <c r="AU147" s="14" t="s">
        <v>84</v>
      </c>
    </row>
    <row r="148" spans="1:65" s="2" customFormat="1" ht="44.25" customHeight="1">
      <c r="A148" s="35"/>
      <c r="B148" s="36"/>
      <c r="C148" s="245" t="s">
        <v>195</v>
      </c>
      <c r="D148" s="245" t="s">
        <v>196</v>
      </c>
      <c r="E148" s="246" t="s">
        <v>197</v>
      </c>
      <c r="F148" s="247" t="s">
        <v>198</v>
      </c>
      <c r="G148" s="248" t="s">
        <v>157</v>
      </c>
      <c r="H148" s="249">
        <v>118.8</v>
      </c>
      <c r="I148" s="250"/>
      <c r="J148" s="251">
        <f>ROUND(I148*H148,2)</f>
        <v>0</v>
      </c>
      <c r="K148" s="247" t="s">
        <v>132</v>
      </c>
      <c r="L148" s="252"/>
      <c r="M148" s="253" t="s">
        <v>1</v>
      </c>
      <c r="N148" s="254" t="s">
        <v>42</v>
      </c>
      <c r="O148" s="88"/>
      <c r="P148" s="225">
        <f>O148*H148</f>
        <v>0</v>
      </c>
      <c r="Q148" s="225">
        <v>0.0026</v>
      </c>
      <c r="R148" s="225">
        <f>Q148*H148</f>
        <v>0.30888</v>
      </c>
      <c r="S148" s="225">
        <v>0</v>
      </c>
      <c r="T148" s="22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199</v>
      </c>
      <c r="AT148" s="227" t="s">
        <v>196</v>
      </c>
      <c r="AU148" s="227" t="s">
        <v>84</v>
      </c>
      <c r="AY148" s="14" t="s">
        <v>127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4" t="s">
        <v>84</v>
      </c>
      <c r="BK148" s="228">
        <f>ROUND(I148*H148,2)</f>
        <v>0</v>
      </c>
      <c r="BL148" s="14" t="s">
        <v>158</v>
      </c>
      <c r="BM148" s="227" t="s">
        <v>277</v>
      </c>
    </row>
    <row r="149" spans="1:51" s="12" customFormat="1" ht="12">
      <c r="A149" s="12"/>
      <c r="B149" s="234"/>
      <c r="C149" s="235"/>
      <c r="D149" s="236" t="s">
        <v>146</v>
      </c>
      <c r="E149" s="235"/>
      <c r="F149" s="237" t="s">
        <v>278</v>
      </c>
      <c r="G149" s="235"/>
      <c r="H149" s="238">
        <v>118.8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4" t="s">
        <v>146</v>
      </c>
      <c r="AU149" s="244" t="s">
        <v>84</v>
      </c>
      <c r="AV149" s="12" t="s">
        <v>86</v>
      </c>
      <c r="AW149" s="12" t="s">
        <v>4</v>
      </c>
      <c r="AX149" s="12" t="s">
        <v>84</v>
      </c>
      <c r="AY149" s="244" t="s">
        <v>127</v>
      </c>
    </row>
    <row r="150" spans="1:65" s="2" customFormat="1" ht="21.75" customHeight="1">
      <c r="A150" s="35"/>
      <c r="B150" s="36"/>
      <c r="C150" s="216" t="s">
        <v>202</v>
      </c>
      <c r="D150" s="216" t="s">
        <v>128</v>
      </c>
      <c r="E150" s="217" t="s">
        <v>203</v>
      </c>
      <c r="F150" s="218" t="s">
        <v>204</v>
      </c>
      <c r="G150" s="219" t="s">
        <v>205</v>
      </c>
      <c r="H150" s="220">
        <v>51.5</v>
      </c>
      <c r="I150" s="221"/>
      <c r="J150" s="222">
        <f>ROUND(I150*H150,2)</f>
        <v>0</v>
      </c>
      <c r="K150" s="218" t="s">
        <v>132</v>
      </c>
      <c r="L150" s="41"/>
      <c r="M150" s="223" t="s">
        <v>1</v>
      </c>
      <c r="N150" s="224" t="s">
        <v>42</v>
      </c>
      <c r="O150" s="88"/>
      <c r="P150" s="225">
        <f>O150*H150</f>
        <v>0</v>
      </c>
      <c r="Q150" s="225">
        <v>0</v>
      </c>
      <c r="R150" s="225">
        <f>Q150*H150</f>
        <v>0</v>
      </c>
      <c r="S150" s="225">
        <v>0.0003</v>
      </c>
      <c r="T150" s="226">
        <f>S150*H150</f>
        <v>0.015449999999999998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158</v>
      </c>
      <c r="AT150" s="227" t="s">
        <v>128</v>
      </c>
      <c r="AU150" s="227" t="s">
        <v>84</v>
      </c>
      <c r="AY150" s="14" t="s">
        <v>127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4" t="s">
        <v>84</v>
      </c>
      <c r="BK150" s="228">
        <f>ROUND(I150*H150,2)</f>
        <v>0</v>
      </c>
      <c r="BL150" s="14" t="s">
        <v>158</v>
      </c>
      <c r="BM150" s="227" t="s">
        <v>279</v>
      </c>
    </row>
    <row r="151" spans="1:47" s="2" customFormat="1" ht="12">
      <c r="A151" s="35"/>
      <c r="B151" s="36"/>
      <c r="C151" s="37"/>
      <c r="D151" s="229" t="s">
        <v>135</v>
      </c>
      <c r="E151" s="37"/>
      <c r="F151" s="230" t="s">
        <v>207</v>
      </c>
      <c r="G151" s="37"/>
      <c r="H151" s="37"/>
      <c r="I151" s="231"/>
      <c r="J151" s="37"/>
      <c r="K151" s="37"/>
      <c r="L151" s="41"/>
      <c r="M151" s="232"/>
      <c r="N151" s="233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135</v>
      </c>
      <c r="AU151" s="14" t="s">
        <v>84</v>
      </c>
    </row>
    <row r="152" spans="1:65" s="2" customFormat="1" ht="16.5" customHeight="1">
      <c r="A152" s="35"/>
      <c r="B152" s="36"/>
      <c r="C152" s="216" t="s">
        <v>208</v>
      </c>
      <c r="D152" s="216" t="s">
        <v>128</v>
      </c>
      <c r="E152" s="217" t="s">
        <v>209</v>
      </c>
      <c r="F152" s="218" t="s">
        <v>210</v>
      </c>
      <c r="G152" s="219" t="s">
        <v>205</v>
      </c>
      <c r="H152" s="220">
        <v>52</v>
      </c>
      <c r="I152" s="221"/>
      <c r="J152" s="222">
        <f>ROUND(I152*H152,2)</f>
        <v>0</v>
      </c>
      <c r="K152" s="218" t="s">
        <v>132</v>
      </c>
      <c r="L152" s="41"/>
      <c r="M152" s="223" t="s">
        <v>1</v>
      </c>
      <c r="N152" s="224" t="s">
        <v>42</v>
      </c>
      <c r="O152" s="88"/>
      <c r="P152" s="225">
        <f>O152*H152</f>
        <v>0</v>
      </c>
      <c r="Q152" s="225">
        <v>1E-05</v>
      </c>
      <c r="R152" s="225">
        <f>Q152*H152</f>
        <v>0.0005200000000000001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158</v>
      </c>
      <c r="AT152" s="227" t="s">
        <v>128</v>
      </c>
      <c r="AU152" s="227" t="s">
        <v>84</v>
      </c>
      <c r="AY152" s="14" t="s">
        <v>127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4" t="s">
        <v>84</v>
      </c>
      <c r="BK152" s="228">
        <f>ROUND(I152*H152,2)</f>
        <v>0</v>
      </c>
      <c r="BL152" s="14" t="s">
        <v>158</v>
      </c>
      <c r="BM152" s="227" t="s">
        <v>280</v>
      </c>
    </row>
    <row r="153" spans="1:47" s="2" customFormat="1" ht="12">
      <c r="A153" s="35"/>
      <c r="B153" s="36"/>
      <c r="C153" s="37"/>
      <c r="D153" s="229" t="s">
        <v>135</v>
      </c>
      <c r="E153" s="37"/>
      <c r="F153" s="230" t="s">
        <v>212</v>
      </c>
      <c r="G153" s="37"/>
      <c r="H153" s="37"/>
      <c r="I153" s="231"/>
      <c r="J153" s="37"/>
      <c r="K153" s="37"/>
      <c r="L153" s="41"/>
      <c r="M153" s="232"/>
      <c r="N153" s="233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135</v>
      </c>
      <c r="AU153" s="14" t="s">
        <v>84</v>
      </c>
    </row>
    <row r="154" spans="1:65" s="2" customFormat="1" ht="16.5" customHeight="1">
      <c r="A154" s="35"/>
      <c r="B154" s="36"/>
      <c r="C154" s="245" t="s">
        <v>8</v>
      </c>
      <c r="D154" s="245" t="s">
        <v>196</v>
      </c>
      <c r="E154" s="246" t="s">
        <v>213</v>
      </c>
      <c r="F154" s="247" t="s">
        <v>214</v>
      </c>
      <c r="G154" s="248" t="s">
        <v>205</v>
      </c>
      <c r="H154" s="249">
        <v>53.04</v>
      </c>
      <c r="I154" s="250"/>
      <c r="J154" s="251">
        <f>ROUND(I154*H154,2)</f>
        <v>0</v>
      </c>
      <c r="K154" s="247" t="s">
        <v>132</v>
      </c>
      <c r="L154" s="252"/>
      <c r="M154" s="253" t="s">
        <v>1</v>
      </c>
      <c r="N154" s="254" t="s">
        <v>42</v>
      </c>
      <c r="O154" s="88"/>
      <c r="P154" s="225">
        <f>O154*H154</f>
        <v>0</v>
      </c>
      <c r="Q154" s="225">
        <v>8E-05</v>
      </c>
      <c r="R154" s="225">
        <f>Q154*H154</f>
        <v>0.0042432</v>
      </c>
      <c r="S154" s="225">
        <v>0</v>
      </c>
      <c r="T154" s="22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199</v>
      </c>
      <c r="AT154" s="227" t="s">
        <v>196</v>
      </c>
      <c r="AU154" s="227" t="s">
        <v>84</v>
      </c>
      <c r="AY154" s="14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4" t="s">
        <v>84</v>
      </c>
      <c r="BK154" s="228">
        <f>ROUND(I154*H154,2)</f>
        <v>0</v>
      </c>
      <c r="BL154" s="14" t="s">
        <v>158</v>
      </c>
      <c r="BM154" s="227" t="s">
        <v>281</v>
      </c>
    </row>
    <row r="155" spans="1:51" s="12" customFormat="1" ht="12">
      <c r="A155" s="12"/>
      <c r="B155" s="234"/>
      <c r="C155" s="235"/>
      <c r="D155" s="236" t="s">
        <v>146</v>
      </c>
      <c r="E155" s="235"/>
      <c r="F155" s="237" t="s">
        <v>282</v>
      </c>
      <c r="G155" s="235"/>
      <c r="H155" s="238">
        <v>53.04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4" t="s">
        <v>146</v>
      </c>
      <c r="AU155" s="244" t="s">
        <v>84</v>
      </c>
      <c r="AV155" s="12" t="s">
        <v>86</v>
      </c>
      <c r="AW155" s="12" t="s">
        <v>4</v>
      </c>
      <c r="AX155" s="12" t="s">
        <v>84</v>
      </c>
      <c r="AY155" s="244" t="s">
        <v>127</v>
      </c>
    </row>
    <row r="156" spans="1:65" s="2" customFormat="1" ht="16.5" customHeight="1">
      <c r="A156" s="35"/>
      <c r="B156" s="36"/>
      <c r="C156" s="216" t="s">
        <v>158</v>
      </c>
      <c r="D156" s="216" t="s">
        <v>128</v>
      </c>
      <c r="E156" s="217" t="s">
        <v>217</v>
      </c>
      <c r="F156" s="218" t="s">
        <v>218</v>
      </c>
      <c r="G156" s="219" t="s">
        <v>205</v>
      </c>
      <c r="H156" s="220">
        <v>0.8</v>
      </c>
      <c r="I156" s="221"/>
      <c r="J156" s="222">
        <f>ROUND(I156*H156,2)</f>
        <v>0</v>
      </c>
      <c r="K156" s="218" t="s">
        <v>132</v>
      </c>
      <c r="L156" s="41"/>
      <c r="M156" s="223" t="s">
        <v>1</v>
      </c>
      <c r="N156" s="224" t="s">
        <v>42</v>
      </c>
      <c r="O156" s="88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7" t="s">
        <v>158</v>
      </c>
      <c r="AT156" s="227" t="s">
        <v>128</v>
      </c>
      <c r="AU156" s="227" t="s">
        <v>84</v>
      </c>
      <c r="AY156" s="14" t="s">
        <v>127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4" t="s">
        <v>84</v>
      </c>
      <c r="BK156" s="228">
        <f>ROUND(I156*H156,2)</f>
        <v>0</v>
      </c>
      <c r="BL156" s="14" t="s">
        <v>158</v>
      </c>
      <c r="BM156" s="227" t="s">
        <v>283</v>
      </c>
    </row>
    <row r="157" spans="1:47" s="2" customFormat="1" ht="12">
      <c r="A157" s="35"/>
      <c r="B157" s="36"/>
      <c r="C157" s="37"/>
      <c r="D157" s="229" t="s">
        <v>135</v>
      </c>
      <c r="E157" s="37"/>
      <c r="F157" s="230" t="s">
        <v>220</v>
      </c>
      <c r="G157" s="37"/>
      <c r="H157" s="37"/>
      <c r="I157" s="231"/>
      <c r="J157" s="37"/>
      <c r="K157" s="37"/>
      <c r="L157" s="41"/>
      <c r="M157" s="232"/>
      <c r="N157" s="23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135</v>
      </c>
      <c r="AU157" s="14" t="s">
        <v>84</v>
      </c>
    </row>
    <row r="158" spans="1:65" s="2" customFormat="1" ht="16.5" customHeight="1">
      <c r="A158" s="35"/>
      <c r="B158" s="36"/>
      <c r="C158" s="245" t="s">
        <v>222</v>
      </c>
      <c r="D158" s="245" t="s">
        <v>196</v>
      </c>
      <c r="E158" s="246" t="s">
        <v>223</v>
      </c>
      <c r="F158" s="247" t="s">
        <v>224</v>
      </c>
      <c r="G158" s="248" t="s">
        <v>205</v>
      </c>
      <c r="H158" s="249">
        <v>0.816</v>
      </c>
      <c r="I158" s="250"/>
      <c r="J158" s="251">
        <f>ROUND(I158*H158,2)</f>
        <v>0</v>
      </c>
      <c r="K158" s="247" t="s">
        <v>132</v>
      </c>
      <c r="L158" s="252"/>
      <c r="M158" s="253" t="s">
        <v>1</v>
      </c>
      <c r="N158" s="254" t="s">
        <v>42</v>
      </c>
      <c r="O158" s="88"/>
      <c r="P158" s="225">
        <f>O158*H158</f>
        <v>0</v>
      </c>
      <c r="Q158" s="225">
        <v>0.00017</v>
      </c>
      <c r="R158" s="225">
        <f>Q158*H158</f>
        <v>0.00013872</v>
      </c>
      <c r="S158" s="225">
        <v>0</v>
      </c>
      <c r="T158" s="22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7" t="s">
        <v>199</v>
      </c>
      <c r="AT158" s="227" t="s">
        <v>196</v>
      </c>
      <c r="AU158" s="227" t="s">
        <v>84</v>
      </c>
      <c r="AY158" s="14" t="s">
        <v>127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4" t="s">
        <v>84</v>
      </c>
      <c r="BK158" s="228">
        <f>ROUND(I158*H158,2)</f>
        <v>0</v>
      </c>
      <c r="BL158" s="14" t="s">
        <v>158</v>
      </c>
      <c r="BM158" s="227" t="s">
        <v>284</v>
      </c>
    </row>
    <row r="159" spans="1:51" s="12" customFormat="1" ht="12">
      <c r="A159" s="12"/>
      <c r="B159" s="234"/>
      <c r="C159" s="235"/>
      <c r="D159" s="236" t="s">
        <v>146</v>
      </c>
      <c r="E159" s="235"/>
      <c r="F159" s="237" t="s">
        <v>285</v>
      </c>
      <c r="G159" s="235"/>
      <c r="H159" s="238">
        <v>0.816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4" t="s">
        <v>146</v>
      </c>
      <c r="AU159" s="244" t="s">
        <v>84</v>
      </c>
      <c r="AV159" s="12" t="s">
        <v>86</v>
      </c>
      <c r="AW159" s="12" t="s">
        <v>4</v>
      </c>
      <c r="AX159" s="12" t="s">
        <v>84</v>
      </c>
      <c r="AY159" s="244" t="s">
        <v>127</v>
      </c>
    </row>
    <row r="160" spans="1:65" s="2" customFormat="1" ht="37.8" customHeight="1">
      <c r="A160" s="35"/>
      <c r="B160" s="36"/>
      <c r="C160" s="216" t="s">
        <v>227</v>
      </c>
      <c r="D160" s="216" t="s">
        <v>128</v>
      </c>
      <c r="E160" s="217" t="s">
        <v>228</v>
      </c>
      <c r="F160" s="218" t="s">
        <v>229</v>
      </c>
      <c r="G160" s="219" t="s">
        <v>230</v>
      </c>
      <c r="H160" s="256"/>
      <c r="I160" s="221"/>
      <c r="J160" s="222">
        <f>ROUND(I160*H160,2)</f>
        <v>0</v>
      </c>
      <c r="K160" s="218" t="s">
        <v>132</v>
      </c>
      <c r="L160" s="41"/>
      <c r="M160" s="223" t="s">
        <v>1</v>
      </c>
      <c r="N160" s="224" t="s">
        <v>42</v>
      </c>
      <c r="O160" s="88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7" t="s">
        <v>158</v>
      </c>
      <c r="AT160" s="227" t="s">
        <v>128</v>
      </c>
      <c r="AU160" s="227" t="s">
        <v>84</v>
      </c>
      <c r="AY160" s="14" t="s">
        <v>127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4" t="s">
        <v>84</v>
      </c>
      <c r="BK160" s="228">
        <f>ROUND(I160*H160,2)</f>
        <v>0</v>
      </c>
      <c r="BL160" s="14" t="s">
        <v>158</v>
      </c>
      <c r="BM160" s="227" t="s">
        <v>286</v>
      </c>
    </row>
    <row r="161" spans="1:47" s="2" customFormat="1" ht="12">
      <c r="A161" s="35"/>
      <c r="B161" s="36"/>
      <c r="C161" s="37"/>
      <c r="D161" s="229" t="s">
        <v>135</v>
      </c>
      <c r="E161" s="37"/>
      <c r="F161" s="230" t="s">
        <v>232</v>
      </c>
      <c r="G161" s="37"/>
      <c r="H161" s="37"/>
      <c r="I161" s="231"/>
      <c r="J161" s="37"/>
      <c r="K161" s="37"/>
      <c r="L161" s="41"/>
      <c r="M161" s="257"/>
      <c r="N161" s="258"/>
      <c r="O161" s="259"/>
      <c r="P161" s="259"/>
      <c r="Q161" s="259"/>
      <c r="R161" s="259"/>
      <c r="S161" s="259"/>
      <c r="T161" s="26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135</v>
      </c>
      <c r="AU161" s="14" t="s">
        <v>84</v>
      </c>
    </row>
    <row r="162" spans="1:31" s="2" customFormat="1" ht="6.95" customHeight="1">
      <c r="A162" s="35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41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password="CC35" sheet="1" objects="1" scenarios="1" formatColumns="0" formatRows="0" autoFilter="0"/>
  <autoFilter ref="C119:K16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3" r:id="rId1" display="https://podminky.urs.cz/item/CS_URS_2023_01/997013211"/>
    <hyperlink ref="F125" r:id="rId2" display="https://podminky.urs.cz/item/CS_URS_2023_01/997013501"/>
    <hyperlink ref="F127" r:id="rId3" display="https://podminky.urs.cz/item/CS_URS_2023_01/997013509"/>
    <hyperlink ref="F130" r:id="rId4" display="https://podminky.urs.cz/item/CS_URS_2023_01/997013813"/>
    <hyperlink ref="F133" r:id="rId5" display="https://podminky.urs.cz/item/CS_URS_2023_01/762510815"/>
    <hyperlink ref="F136" r:id="rId6" display="https://podminky.urs.cz/item/CS_URS_2023_01/766491851"/>
    <hyperlink ref="F139" r:id="rId7" display="https://podminky.urs.cz/item/CS_URS_2023_01/776111115"/>
    <hyperlink ref="F141" r:id="rId8" display="https://podminky.urs.cz/item/CS_URS_2023_01/776121112"/>
    <hyperlink ref="F143" r:id="rId9" display="https://podminky.urs.cz/item/CS_URS_2023_01/776141112"/>
    <hyperlink ref="F145" r:id="rId10" display="https://podminky.urs.cz/item/CS_URS_2023_01/776201812"/>
    <hyperlink ref="F147" r:id="rId11" display="https://podminky.urs.cz/item/CS_URS_2023_01/776221111"/>
    <hyperlink ref="F151" r:id="rId12" display="https://podminky.urs.cz/item/CS_URS_2023_01/776410811"/>
    <hyperlink ref="F153" r:id="rId13" display="https://podminky.urs.cz/item/CS_URS_2023_01/776421111"/>
    <hyperlink ref="F157" r:id="rId14" display="https://podminky.urs.cz/item/CS_URS_2023_01/776421312"/>
    <hyperlink ref="F161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Ladislav Pekárek</cp:lastModifiedBy>
  <dcterms:created xsi:type="dcterms:W3CDTF">2023-03-28T11:33:57Z</dcterms:created>
  <dcterms:modified xsi:type="dcterms:W3CDTF">2023-03-28T11:34:01Z</dcterms:modified>
  <cp:category/>
  <cp:version/>
  <cp:contentType/>
  <cp:contentStatus/>
</cp:coreProperties>
</file>