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02 - Místnost č. 16" sheetId="2" r:id="rId2"/>
    <sheet name="01-04 - Místnost č. 20" sheetId="3" r:id="rId3"/>
    <sheet name="01-06 - Místnost č. 22" sheetId="4" r:id="rId4"/>
    <sheet name="01-07 - Místnost č. 27" sheetId="5" r:id="rId5"/>
    <sheet name="01-08 - Místnost č. 29" sheetId="6" r:id="rId6"/>
    <sheet name="02-14 - Vnitřní schodiště" sheetId="7" r:id="rId7"/>
    <sheet name="04-04 - Místnost č. 315" sheetId="8" r:id="rId8"/>
    <sheet name="04-05 - Místnost č. 316" sheetId="9" r:id="rId9"/>
    <sheet name="04-07 - Místnost č. 320" sheetId="10" r:id="rId10"/>
    <sheet name="04-08 - Místnost č. 321" sheetId="11" r:id="rId11"/>
  </sheets>
  <definedNames>
    <definedName name="_xlnm.Print_Area" localSheetId="0">'Rekapitulace stavby'!$D$4:$AO$76,'Rekapitulace stavby'!$C$82:$AQ$108</definedName>
    <definedName name="_xlnm._FilterDatabase" localSheetId="1" hidden="1">'01-02 - Místnost č. 16'!$C$122:$K$163</definedName>
    <definedName name="_xlnm.Print_Area" localSheetId="1">'01-02 - Místnost č. 16'!$C$4:$J$76,'01-02 - Místnost č. 16'!$C$82:$J$102,'01-02 - Místnost č. 16'!$C$108:$K$163</definedName>
    <definedName name="_xlnm._FilterDatabase" localSheetId="2" hidden="1">'01-04 - Místnost č. 20'!$C$122:$K$163</definedName>
    <definedName name="_xlnm.Print_Area" localSheetId="2">'01-04 - Místnost č. 20'!$C$4:$J$76,'01-04 - Místnost č. 20'!$C$82:$J$102,'01-04 - Místnost č. 20'!$C$108:$K$163</definedName>
    <definedName name="_xlnm._FilterDatabase" localSheetId="3" hidden="1">'01-06 - Místnost č. 22'!$C$122:$K$163</definedName>
    <definedName name="_xlnm.Print_Area" localSheetId="3">'01-06 - Místnost č. 22'!$C$4:$J$76,'01-06 - Místnost č. 22'!$C$82:$J$102,'01-06 - Místnost č. 22'!$C$108:$K$163</definedName>
    <definedName name="_xlnm._FilterDatabase" localSheetId="4" hidden="1">'01-07 - Místnost č. 27'!$C$122:$K$163</definedName>
    <definedName name="_xlnm.Print_Area" localSheetId="4">'01-07 - Místnost č. 27'!$C$4:$J$76,'01-07 - Místnost č. 27'!$C$82:$J$102,'01-07 - Místnost č. 27'!$C$108:$K$163</definedName>
    <definedName name="_xlnm._FilterDatabase" localSheetId="5" hidden="1">'01-08 - Místnost č. 29'!$C$122:$K$163</definedName>
    <definedName name="_xlnm.Print_Area" localSheetId="5">'01-08 - Místnost č. 29'!$C$4:$J$76,'01-08 - Místnost č. 29'!$C$82:$J$102,'01-08 - Místnost č. 29'!$C$108:$K$163</definedName>
    <definedName name="_xlnm._FilterDatabase" localSheetId="6" hidden="1">'02-14 - Vnitřní schodiště'!$C$121:$K$163</definedName>
    <definedName name="_xlnm.Print_Area" localSheetId="6">'02-14 - Vnitřní schodiště'!$C$4:$J$76,'02-14 - Vnitřní schodiště'!$C$82:$J$101,'02-14 - Vnitřní schodiště'!$C$107:$K$163</definedName>
    <definedName name="_xlnm._FilterDatabase" localSheetId="7" hidden="1">'04-04 - Místnost č. 315'!$C$122:$K$161</definedName>
    <definedName name="_xlnm.Print_Area" localSheetId="7">'04-04 - Místnost č. 315'!$C$4:$J$76,'04-04 - Místnost č. 315'!$C$82:$J$102,'04-04 - Místnost č. 315'!$C$108:$K$161</definedName>
    <definedName name="_xlnm._FilterDatabase" localSheetId="8" hidden="1">'04-05 - Místnost č. 316'!$C$122:$K$160</definedName>
    <definedName name="_xlnm.Print_Area" localSheetId="8">'04-05 - Místnost č. 316'!$C$4:$J$76,'04-05 - Místnost č. 316'!$C$82:$J$102,'04-05 - Místnost č. 316'!$C$108:$K$160</definedName>
    <definedName name="_xlnm._FilterDatabase" localSheetId="9" hidden="1">'04-07 - Místnost č. 320'!$C$122:$K$162</definedName>
    <definedName name="_xlnm.Print_Area" localSheetId="9">'04-07 - Místnost č. 320'!$C$4:$J$76,'04-07 - Místnost č. 320'!$C$82:$J$102,'04-07 - Místnost č. 320'!$C$108:$K$162</definedName>
    <definedName name="_xlnm._FilterDatabase" localSheetId="10" hidden="1">'04-08 - Místnost č. 321'!$C$122:$K$161</definedName>
    <definedName name="_xlnm.Print_Area" localSheetId="10">'04-08 - Místnost č. 321'!$C$4:$J$76,'04-08 - Místnost č. 321'!$C$82:$J$102,'04-08 - Místnost č. 321'!$C$108:$K$161</definedName>
    <definedName name="_xlnm.Print_Titles" localSheetId="0">'Rekapitulace stavby'!$92:$92</definedName>
    <definedName name="_xlnm.Print_Titles" localSheetId="1">'01-02 - Místnost č. 16'!$122:$122</definedName>
    <definedName name="_xlnm.Print_Titles" localSheetId="2">'01-04 - Místnost č. 20'!$122:$122</definedName>
    <definedName name="_xlnm.Print_Titles" localSheetId="3">'01-06 - Místnost č. 22'!$122:$122</definedName>
    <definedName name="_xlnm.Print_Titles" localSheetId="4">'01-07 - Místnost č. 27'!$122:$122</definedName>
    <definedName name="_xlnm.Print_Titles" localSheetId="5">'01-08 - Místnost č. 29'!$122:$122</definedName>
    <definedName name="_xlnm.Print_Titles" localSheetId="6">'02-14 - Vnitřní schodiště'!$121:$121</definedName>
    <definedName name="_xlnm.Print_Titles" localSheetId="7">'04-04 - Místnost č. 315'!$122:$122</definedName>
    <definedName name="_xlnm.Print_Titles" localSheetId="8">'04-05 - Místnost č. 316'!$122:$122</definedName>
    <definedName name="_xlnm.Print_Titles" localSheetId="9">'04-07 - Místnost č. 320'!$122:$122</definedName>
    <definedName name="_xlnm.Print_Titles" localSheetId="10">'04-08 - Místnost č. 321'!$122:$122</definedName>
  </definedNames>
  <calcPr fullCalcOnLoad="1"/>
</workbook>
</file>

<file path=xl/sharedStrings.xml><?xml version="1.0" encoding="utf-8"?>
<sst xmlns="http://schemas.openxmlformats.org/spreadsheetml/2006/main" count="5157" uniqueCount="493">
  <si>
    <t>Export Komplet</t>
  </si>
  <si>
    <t/>
  </si>
  <si>
    <t>2.0</t>
  </si>
  <si>
    <t>ZAMOK</t>
  </si>
  <si>
    <t>False</t>
  </si>
  <si>
    <t>{8b35326b-230c-44e3-811d-788d514213d0}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</si>
  <si>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</si>
  <si>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</si>
  <si>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</si>
  <si>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</si>
  <si>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</si>
  <si>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</si>
  <si>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</si>
  <si>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</si>
  <si>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2023-ST-05a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</si>
  <si>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</si>
  <si>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</si>
  <si>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NÁŠLAPNÝCH VRSTEV V ZÁKLADNÍCH ŠKOLÁCH V KOPŘIVNICI - BŘEZEN 2023</t>
  </si>
  <si>
    <t>KSO:</t>
  </si>
  <si>
    <t>CC-CZ:</t>
  </si>
  <si>
    <t>Místo:</t>
  </si>
  <si>
    <t xml:space="preserve"> </t>
  </si>
  <si>
    <t>Datum:</t>
  </si>
  <si>
    <t>28. 3. 2023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</si>
  <si>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</si>
  <si>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</si>
  <si>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</si>
  <si>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</si>
  <si>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</si>
  <si>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</si>
  <si>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</si>
  <si>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Ing. Jan Stuchlík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</si>
  <si>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</si>
  <si>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</si>
  <si>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</si>
  <si>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</si>
  <si>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</si>
  <si>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</si>
  <si>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</si>
  <si>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</si>
  <si>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</si>
  <si>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</si>
  <si>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</si>
  <si>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</si>
  <si>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</si>
  <si>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</si>
  <si>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</si>
  <si>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</si>
  <si>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</si>
  <si>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</si>
  <si>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</si>
  <si>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</si>
  <si>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</si>
  <si>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</si>
  <si>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</si>
  <si>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</si>
  <si>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</si>
  <si>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</si>
  <si>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</si>
  <si>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</si>
  <si>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</si>
  <si>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</si>
  <si>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</si>
  <si>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</si>
  <si>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</si>
  <si>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</si>
  <si>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</si>
  <si>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</si>
  <si>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</si>
  <si>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</si>
  <si>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</si>
  <si>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</si>
  <si>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</si>
  <si>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</si>
  <si>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</si>
  <si>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</si>
  <si>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</si>
  <si>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</si>
  <si>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</si>
  <si>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</si>
  <si>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</si>
  <si>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</si>
  <si>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ZŠ Emila Zátopka Kopřivnice</t>
  </si>
  <si>
    <t>STA</t>
  </si>
  <si>
    <t>1</t>
  </si>
  <si>
    <t>{5e062c58-713a-4c3c-bdcc-664bd6fa545e}</t>
  </si>
  <si>
    <t>2</t>
  </si>
  <si>
    <t>/</t>
  </si>
  <si>
    <t>01-02</t>
  </si>
  <si>
    <t>Místnost č. 16</t>
  </si>
  <si>
    <t>Soupis</t>
  </si>
  <si>
    <t>{775b2177-394c-483b-b04f-9cb8eb03d9f8}</t>
  </si>
  <si>
    <t>01-04</t>
  </si>
  <si>
    <t>Místnost č. 20</t>
  </si>
  <si>
    <t>{8196ef6f-75f6-4f89-ab90-e2b981a0dc41}</t>
  </si>
  <si>
    <t>01-06</t>
  </si>
  <si>
    <t>Místnost č. 22</t>
  </si>
  <si>
    <t>{fc9dec6f-661b-4d59-b552-8fa700330485}</t>
  </si>
  <si>
    <t>01-07</t>
  </si>
  <si>
    <t>Místnost č. 27</t>
  </si>
  <si>
    <t>{ccf5ad76-d442-45a1-9621-4c0f7987042b}</t>
  </si>
  <si>
    <t>01-08</t>
  </si>
  <si>
    <t>Místnost č. 29</t>
  </si>
  <si>
    <t>{b986b6b3-0c1e-450f-827a-b0034a30192c}</t>
  </si>
  <si>
    <t>02</t>
  </si>
  <si>
    <t>ZŠ a MŠ 17. listopadu 1225</t>
  </si>
  <si>
    <t>{b972b6c7-51cb-4efd-8015-c2444a5dc36b}</t>
  </si>
  <si>
    <t>02-14</t>
  </si>
  <si>
    <t>Vnitřní schodiště</t>
  </si>
  <si>
    <t>{802fe1c8-34c7-4c3b-a549-82b1518e048a}</t>
  </si>
  <si>
    <t>04</t>
  </si>
  <si>
    <t>ZŠ dr. Milady Horákové Kopřivnice - Stará budova</t>
  </si>
  <si>
    <t>{a99d996d-02fa-4687-ad75-36016616f97c}</t>
  </si>
  <si>
    <t>04-04</t>
  </si>
  <si>
    <t>Místnost č. 315</t>
  </si>
  <si>
    <t>{734b7a84-4dd7-467e-b7c8-ef895a903d04}</t>
  </si>
  <si>
    <t>04-05</t>
  </si>
  <si>
    <t>Místnost č. 316</t>
  </si>
  <si>
    <t>{77a97caf-9a04-4391-852e-c356a9cf175b}</t>
  </si>
  <si>
    <t>04-07</t>
  </si>
  <si>
    <t>Místnost č. 320</t>
  </si>
  <si>
    <t>{9d6a70a3-2eb2-4713-b6c1-0e30b1a8d78e}</t>
  </si>
  <si>
    <t>04-08</t>
  </si>
  <si>
    <t>Místnost č. 321</t>
  </si>
  <si>
    <t>{3f73a3d1-2fb9-4e0e-9213-d393cdef48d3}</t>
  </si>
  <si>
    <t>KRYCÍ LIST SOUPISU PRACÍ</t>
  </si>
  <si>
    <t>Objekt:</t>
  </si>
  <si>
    <t>01 - ZŠ Emila Zátopka Kopřivnice</t>
  </si>
  <si>
    <t>Soupis:</t>
  </si>
  <si>
    <t>01-02 - Místnost č. 16</t>
  </si>
  <si>
    <t>REKAPITULACE ČLENĚNÍ SOUPISU PRACÍ</t>
  </si>
  <si>
    <t>Kód dílu - Popis</t>
  </si>
  <si>
    <t>Cena celkem [CZK]</t>
  </si>
  <si>
    <t>Náklady ze soupisu prací</t>
  </si>
  <si>
    <t>-1</t>
  </si>
  <si>
    <t>997 - Přesun sutě</t>
  </si>
  <si>
    <t>766 - Konstrukce truhlářské</t>
  </si>
  <si>
    <t>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</si>
  <si>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</si>
  <si>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</si>
  <si>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</si>
  <si>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</si>
  <si>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</si>
  <si>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</si>
  <si>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</si>
  <si>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</si>
  <si>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</si>
  <si>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</si>
  <si>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</si>
  <si>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</si>
  <si>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</si>
  <si>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997</t>
  </si>
  <si>
    <t>Přesun sutě</t>
  </si>
  <si>
    <t>ROZPOCET</t>
  </si>
  <si>
    <t>K</t>
  </si>
  <si>
    <t>997013211</t>
  </si>
  <si>
    <t>Vnitrostaveništní doprava suti a vybouraných hmot vodorovně do 50 m svisle ručně pro budovy a haly výšky do 6 m</t>
  </si>
  <si>
    <t>t</t>
  </si>
  <si>
    <t>CS ÚRS 2023 01</t>
  </si>
  <si>
    <t>4</t>
  </si>
  <si>
    <t>1993970600</t>
  </si>
  <si>
    <t>Online PSC</t>
  </si>
  <si>
    <t>https://podminky.urs.cz/item/CS_URS_2023_01/997013211</t>
  </si>
  <si>
    <t>997013501</t>
  </si>
  <si>
    <t>Odvoz suti a vybouraných hmot na skládku nebo meziskládku se složením, na vzdálenost do 1 km</t>
  </si>
  <si>
    <t>1653377483</t>
  </si>
  <si>
    <t>https://podminky.urs.cz/item/CS_URS_2023_01/997013501</t>
  </si>
  <si>
    <t>3</t>
  </si>
  <si>
    <t>997013509</t>
  </si>
  <si>
    <t>Odvoz suti a vybouraných hmot na skládku nebo meziskládku se složením, na vzdálenost Příplatek k ceně za každý další i započatý 1 km přes 1 km</t>
  </si>
  <si>
    <t>743951311</t>
  </si>
  <si>
    <t>https://podminky.urs.cz/item/CS_URS_2023_01/997013509</t>
  </si>
  <si>
    <t>VV</t>
  </si>
  <si>
    <t>0,412*14 'Přepočtené koeficientem množství</t>
  </si>
  <si>
    <t>997013813</t>
  </si>
  <si>
    <t>Poplatek za uložení stavebního odpadu na skládce (skládkovné) z plastických hmot zatříděného do Katalogu odpadů pod kódem 17 02 03</t>
  </si>
  <si>
    <t>402313751</t>
  </si>
  <si>
    <t>https://podminky.urs.cz/item/CS_URS_2023_01/997013813</t>
  </si>
  <si>
    <t>766</t>
  </si>
  <si>
    <t>Konstrukce truhlářské</t>
  </si>
  <si>
    <t>5</t>
  </si>
  <si>
    <t>766491851</t>
  </si>
  <si>
    <t>Demontáž ostatních truhlářských konstrukcí prahů dveří jednokřídlových</t>
  </si>
  <si>
    <t>kus</t>
  </si>
  <si>
    <t>16</t>
  </si>
  <si>
    <t>1047034836</t>
  </si>
  <si>
    <t>https://podminky.urs.cz/item/CS_URS_2023_01/766491851</t>
  </si>
  <si>
    <t>6</t>
  </si>
  <si>
    <t>766825821</t>
  </si>
  <si>
    <t>Demontáž nábytku vestavěného skříní dvoukřídlových</t>
  </si>
  <si>
    <t>932830273</t>
  </si>
  <si>
    <t>https://podminky.urs.cz/item/CS_URS_2023_01/766825821</t>
  </si>
  <si>
    <t>776</t>
  </si>
  <si>
    <t>Podlahy povlakové</t>
  </si>
  <si>
    <t>7</t>
  </si>
  <si>
    <t>776111115</t>
  </si>
  <si>
    <t>Příprava podkladu broušení podlah stávajícího podkladu před litím stěrky</t>
  </si>
  <si>
    <t>m2</t>
  </si>
  <si>
    <t>472886943</t>
  </si>
  <si>
    <t>https://podminky.urs.cz/item/CS_URS_2023_01/776111115</t>
  </si>
  <si>
    <t>8</t>
  </si>
  <si>
    <t>776121112</t>
  </si>
  <si>
    <t>Příprava podkladu penetrace vodou ředitelná podlah</t>
  </si>
  <si>
    <t>-386353003</t>
  </si>
  <si>
    <t>https://podminky.urs.cz/item/CS_URS_2023_01/776121112</t>
  </si>
  <si>
    <t>9</t>
  </si>
  <si>
    <t>776141112</t>
  </si>
  <si>
    <t>Příprava podkladu vyrovnání samonivelační stěrkou podlah min.pevnosti 20 MPa, tloušťky přes 3 do 5 mm</t>
  </si>
  <si>
    <t>-799587021</t>
  </si>
  <si>
    <t>https://podminky.urs.cz/item/CS_URS_2023_01/776141112</t>
  </si>
  <si>
    <t>10</t>
  </si>
  <si>
    <t>776201812</t>
  </si>
  <si>
    <t>Demontáž povlakových podlahovin lepených ručně s podložkou</t>
  </si>
  <si>
    <t>-2108309901</t>
  </si>
  <si>
    <t>https://podminky.urs.cz/item/CS_URS_2023_01/776201812</t>
  </si>
  <si>
    <t>11</t>
  </si>
  <si>
    <t>776221111</t>
  </si>
  <si>
    <t>Montáž podlahovin z PVC lepením standardním lepidlem z pásů standardních</t>
  </si>
  <si>
    <t>1921750749</t>
  </si>
  <si>
    <t>https://podminky.urs.cz/item/CS_URS_2023_01/776221111</t>
  </si>
  <si>
    <t>12</t>
  </si>
  <si>
    <t>M</t>
  </si>
  <si>
    <t>28411151</t>
  </si>
  <si>
    <t>PVC vinyl heterogenní zátěžová tl 2.00mm nášlapná vrstva 0.70mm, hořlavost Bfl-s1, třída zátěže 34/43, útlum 4dB, bodová zátěž ≤ 0.10mm, protiskluznost R10</t>
  </si>
  <si>
    <t>32</t>
  </si>
  <si>
    <t>-311476325</t>
  </si>
  <si>
    <t>60*1,1 'Přepočtené koeficientem množství</t>
  </si>
  <si>
    <t>13</t>
  </si>
  <si>
    <t>776410811</t>
  </si>
  <si>
    <t>Demontáž soklíků nebo lišt pryžových nebo plastových</t>
  </si>
  <si>
    <t>m</t>
  </si>
  <si>
    <t>569989402</t>
  </si>
  <si>
    <t>https://podminky.urs.cz/item/CS_URS_2023_01/776410811</t>
  </si>
  <si>
    <t>14</t>
  </si>
  <si>
    <t>776421111</t>
  </si>
  <si>
    <t>Montáž lišt obvodových lepených</t>
  </si>
  <si>
    <t>-833377682</t>
  </si>
  <si>
    <t>https://podminky.urs.cz/item/CS_URS_2023_01/776421111</t>
  </si>
  <si>
    <t>28342005</t>
  </si>
  <si>
    <t>lišta ukončovací z PVC 12,5mm</t>
  </si>
  <si>
    <t>-1526182981</t>
  </si>
  <si>
    <t>33,5*1,02 'Přepočtené koeficientem množství</t>
  </si>
  <si>
    <t>776421312</t>
  </si>
  <si>
    <t>Montáž lišt přechodových šroubovaných</t>
  </si>
  <si>
    <t>-1955708320</t>
  </si>
  <si>
    <t>https://podminky.urs.cz/item/CS_URS_2023_01/776421312</t>
  </si>
  <si>
    <t>17</t>
  </si>
  <si>
    <t>55343110</t>
  </si>
  <si>
    <t>profil přechodový Al narážecí 30mm stříbro</t>
  </si>
  <si>
    <t>1351362981</t>
  </si>
  <si>
    <t>0,9*1,02 'Přepočtené koeficientem množství</t>
  </si>
  <si>
    <t>18</t>
  </si>
  <si>
    <t>998776201</t>
  </si>
  <si>
    <t>Přesun hmot pro podlahy povlakové stanovený procentní sazbou (%) z ceny vodorovná dopravní vzdálenost do 50 m v objektech výšky do 6 m</t>
  </si>
  <si>
    <t>%</t>
  </si>
  <si>
    <t>1540270213</t>
  </si>
  <si>
    <t>https://podminky.urs.cz/item/CS_URS_2023_01/998776201</t>
  </si>
  <si>
    <t>01-04 - Místnost č. 20</t>
  </si>
  <si>
    <t>-1595140600</t>
  </si>
  <si>
    <t>-1277583276</t>
  </si>
  <si>
    <t>-661240913</t>
  </si>
  <si>
    <t>0,304*14 'Přepočtené koeficientem množství</t>
  </si>
  <si>
    <t>-966646202</t>
  </si>
  <si>
    <t>-1136937585</t>
  </si>
  <si>
    <t>-2133867439</t>
  </si>
  <si>
    <t>50251577</t>
  </si>
  <si>
    <t>-407995284</t>
  </si>
  <si>
    <t>1954005705</t>
  </si>
  <si>
    <t>-1101949923</t>
  </si>
  <si>
    <t>-1726427510</t>
  </si>
  <si>
    <t>1671242406</t>
  </si>
  <si>
    <t>61*1,1 'Přepočtené koeficientem množství</t>
  </si>
  <si>
    <t>-651076955</t>
  </si>
  <si>
    <t>-1390740462</t>
  </si>
  <si>
    <t>1767839567</t>
  </si>
  <si>
    <t>-2063507178</t>
  </si>
  <si>
    <t>1881402641</t>
  </si>
  <si>
    <t>1160169075</t>
  </si>
  <si>
    <t>01-06 - Místnost č. 22</t>
  </si>
  <si>
    <t>-796272480</t>
  </si>
  <si>
    <t>880806625</t>
  </si>
  <si>
    <t>252879522</t>
  </si>
  <si>
    <t>0,306*14 'Přepočtené koeficientem množství</t>
  </si>
  <si>
    <t>313134284</t>
  </si>
  <si>
    <t>946894229</t>
  </si>
  <si>
    <t>774618688</t>
  </si>
  <si>
    <t>-891660671</t>
  </si>
  <si>
    <t>967801966</t>
  </si>
  <si>
    <t>1050311932</t>
  </si>
  <si>
    <t>-1086770467</t>
  </si>
  <si>
    <t>2078053934</t>
  </si>
  <si>
    <t>-1817423549</t>
  </si>
  <si>
    <t>61,5*1,1 'Přepočtené koeficientem množství</t>
  </si>
  <si>
    <t>-1267714705</t>
  </si>
  <si>
    <t>-1771190650</t>
  </si>
  <si>
    <t>663595372</t>
  </si>
  <si>
    <t>33,75*1,02 'Přepočtené koeficientem množství</t>
  </si>
  <si>
    <t>190262130</t>
  </si>
  <si>
    <t>-43538062</t>
  </si>
  <si>
    <t>359147405</t>
  </si>
  <si>
    <t>01-07 - Místnost č. 27</t>
  </si>
  <si>
    <t>-348596115</t>
  </si>
  <si>
    <t>-42702999</t>
  </si>
  <si>
    <t>601390221</t>
  </si>
  <si>
    <t>881770032</t>
  </si>
  <si>
    <t>1382337709</t>
  </si>
  <si>
    <t>389755642</t>
  </si>
  <si>
    <t>2089827845</t>
  </si>
  <si>
    <t>-755262390</t>
  </si>
  <si>
    <t>-951422820</t>
  </si>
  <si>
    <t>146360894</t>
  </si>
  <si>
    <t>1789961725</t>
  </si>
  <si>
    <t>1537040914</t>
  </si>
  <si>
    <t>-540813216</t>
  </si>
  <si>
    <t>-923511382</t>
  </si>
  <si>
    <t>1862499256</t>
  </si>
  <si>
    <t>32,85*1,02 'Přepočtené koeficientem množství</t>
  </si>
  <si>
    <t>1840453186</t>
  </si>
  <si>
    <t>600263859</t>
  </si>
  <si>
    <t>1,7*1,02 'Přepočtené koeficientem množství</t>
  </si>
  <si>
    <t>1189459500</t>
  </si>
  <si>
    <t>01-08 - Místnost č. 29</t>
  </si>
  <si>
    <t>1064169865</t>
  </si>
  <si>
    <t>944191700</t>
  </si>
  <si>
    <t>1325829161</t>
  </si>
  <si>
    <t>415443961</t>
  </si>
  <si>
    <t>-698900791</t>
  </si>
  <si>
    <t>-397960568</t>
  </si>
  <si>
    <t>1266084941</t>
  </si>
  <si>
    <t>-1814903011</t>
  </si>
  <si>
    <t>2099182589</t>
  </si>
  <si>
    <t>-143453657</t>
  </si>
  <si>
    <t>-1961582527</t>
  </si>
  <si>
    <t>487149626</t>
  </si>
  <si>
    <t>715617504</t>
  </si>
  <si>
    <t>-196755882</t>
  </si>
  <si>
    <t>1797558197</t>
  </si>
  <si>
    <t>-789001492</t>
  </si>
  <si>
    <t>1080292505</t>
  </si>
  <si>
    <t>-1580523385</t>
  </si>
  <si>
    <t>02 - ZŠ a MŠ 17. listopadu 1225</t>
  </si>
  <si>
    <t>02-14 - Vnitřní schodiště</t>
  </si>
  <si>
    <t>997013213</t>
  </si>
  <si>
    <t>Vnitrostaveništní doprava suti a vybouraných hmot vodorovně do 50 m svisle ručně pro budovy a haly výšky přes 9 do 12 m</t>
  </si>
  <si>
    <t>1284398787</t>
  </si>
  <si>
    <t>https://podminky.urs.cz/item/CS_URS_2023_01/997013213</t>
  </si>
  <si>
    <t>-1435282245</t>
  </si>
  <si>
    <t>1210314701</t>
  </si>
  <si>
    <t>0,2*14 'Přepočtené koeficientem množství</t>
  </si>
  <si>
    <t>-1269067473</t>
  </si>
  <si>
    <t>776111125</t>
  </si>
  <si>
    <t>Příprava podkladu broušení schodišť stávajícího podkladu před litím stěrky</t>
  </si>
  <si>
    <t>1317617990</t>
  </si>
  <si>
    <t>https://podminky.urs.cz/item/CS_URS_2023_01/776111125</t>
  </si>
  <si>
    <t>776121113</t>
  </si>
  <si>
    <t>Příprava podkladu penetrace vodou ředitelná schodišť</t>
  </si>
  <si>
    <t>275514839</t>
  </si>
  <si>
    <t>https://podminky.urs.cz/item/CS_URS_2023_01/776121113</t>
  </si>
  <si>
    <t>776141222</t>
  </si>
  <si>
    <t>Příprava podkladu vyrovnání samonivelační stěrkou schodišť min.pevnosti 35 MPa, tloušťky přes 3 do 5 mm</t>
  </si>
  <si>
    <t>-1351680761</t>
  </si>
  <si>
    <t>https://podminky.urs.cz/item/CS_URS_2023_01/776141222</t>
  </si>
  <si>
    <t>776301812</t>
  </si>
  <si>
    <t>Demontáž povlakových podlahovin ze schodišťových stupňů s podložkou</t>
  </si>
  <si>
    <t>-1673355276</t>
  </si>
  <si>
    <t>https://podminky.urs.cz/item/CS_URS_2023_01/776301812</t>
  </si>
  <si>
    <t>776321111</t>
  </si>
  <si>
    <t>Montáž podlahovin z PVC na schodišťové stupně stupnic, šířky do 300 mm</t>
  </si>
  <si>
    <t>-1801951012</t>
  </si>
  <si>
    <t>https://podminky.urs.cz/item/CS_URS_2023_01/776321111</t>
  </si>
  <si>
    <t>1,50*72</t>
  </si>
  <si>
    <t>776321211</t>
  </si>
  <si>
    <t>Montáž podlahovin z PVC na schodišťové stupně podstupnic, výšky do 200 mm</t>
  </si>
  <si>
    <t>327135302</t>
  </si>
  <si>
    <t>https://podminky.urs.cz/item/CS_URS_2023_01/776321211</t>
  </si>
  <si>
    <t>-87737255</t>
  </si>
  <si>
    <t>53*1,1 'Přepočtené koeficientem množství</t>
  </si>
  <si>
    <t>392621566</t>
  </si>
  <si>
    <t>776430811</t>
  </si>
  <si>
    <t>Demontáž soklíků nebo lišt hran schodišťových</t>
  </si>
  <si>
    <t>155588784</t>
  </si>
  <si>
    <t>https://podminky.urs.cz/item/CS_URS_2023_01/776430811</t>
  </si>
  <si>
    <t>776431111</t>
  </si>
  <si>
    <t>Montáž schodišťových hran kovových nebo plastových lepených</t>
  </si>
  <si>
    <t>-1638182556</t>
  </si>
  <si>
    <t>https://podminky.urs.cz/item/CS_URS_2023_01/776431111</t>
  </si>
  <si>
    <t>1,50*12</t>
  </si>
  <si>
    <t>1,50*60</t>
  </si>
  <si>
    <t>Součet</t>
  </si>
  <si>
    <t>28342160</t>
  </si>
  <si>
    <t>hrana schodová s lemovým ukončením z PVC 30x35x3mm</t>
  </si>
  <si>
    <t>-815840017</t>
  </si>
  <si>
    <t>108*1,02 'Přepočtené koeficientem množství</t>
  </si>
  <si>
    <t>998776202</t>
  </si>
  <si>
    <t>Přesun hmot pro podlahy povlakové stanovený procentní sazbou (%) z ceny vodorovná dopravní vzdálenost do 50 m v objektech výšky přes 6 do 12 m</t>
  </si>
  <si>
    <t>-1086548369</t>
  </si>
  <si>
    <t>https://podminky.urs.cz/item/CS_URS_2023_01/998776202</t>
  </si>
  <si>
    <t>04 - ZŠ dr. Milady Horákové Kopřivnice - Stará budova</t>
  </si>
  <si>
    <t>04-04 - Místnost č. 315</t>
  </si>
  <si>
    <t>775 - Podlahy skládané</t>
  </si>
  <si>
    <t>997013212</t>
  </si>
  <si>
    <t>Vnitrostaveništní doprava suti a vybouraných hmot vodorovně do 50 m svisle ručně pro budovy a haly výšky přes 6 do 9 m</t>
  </si>
  <si>
    <t>1178717799</t>
  </si>
  <si>
    <t>https://podminky.urs.cz/item/CS_URS_2023_01/997013212</t>
  </si>
  <si>
    <t>389037679</t>
  </si>
  <si>
    <t>-360535435</t>
  </si>
  <si>
    <t>1,482*14 'Přepočtené koeficientem množství</t>
  </si>
  <si>
    <t>-1302101815</t>
  </si>
  <si>
    <t>775</t>
  </si>
  <si>
    <t>Podlahy skládané</t>
  </si>
  <si>
    <t>775521800</t>
  </si>
  <si>
    <t>Demontáž parketových tabulí s lištami do suti lepených</t>
  </si>
  <si>
    <t>1380307786</t>
  </si>
  <si>
    <t>https://podminky.urs.cz/item/CS_URS_2023_01/775521800</t>
  </si>
  <si>
    <t>-1806755049</t>
  </si>
  <si>
    <t>1492250148</t>
  </si>
  <si>
    <t>2113909289</t>
  </si>
  <si>
    <t>-91116324</t>
  </si>
  <si>
    <t>-322691247</t>
  </si>
  <si>
    <t>1302466802</t>
  </si>
  <si>
    <t>64*1,1 'Přepočtené koeficientem množství</t>
  </si>
  <si>
    <t>331161270</t>
  </si>
  <si>
    <t>1258638509</t>
  </si>
  <si>
    <t>2116357196</t>
  </si>
  <si>
    <t>32,75*1,02 'Přepočtené koeficientem množství</t>
  </si>
  <si>
    <t>-1838536971</t>
  </si>
  <si>
    <t>-499124914</t>
  </si>
  <si>
    <t>1020058407</t>
  </si>
  <si>
    <t>04-05 - Místnost č. 316</t>
  </si>
  <si>
    <t>-118536056</t>
  </si>
  <si>
    <t>-1432937479</t>
  </si>
  <si>
    <t>-254037365</t>
  </si>
  <si>
    <t>1,8*14 'Přepočtené koeficientem množství</t>
  </si>
  <si>
    <t>-1535884315</t>
  </si>
  <si>
    <t>-1911786281</t>
  </si>
  <si>
    <t>715755466</t>
  </si>
  <si>
    <t>-1969600231</t>
  </si>
  <si>
    <t>-410579900</t>
  </si>
  <si>
    <t>-821579838</t>
  </si>
  <si>
    <t>859089843</t>
  </si>
  <si>
    <t>505536480</t>
  </si>
  <si>
    <t>77,75*1,1 'Přepočtené koeficientem množství</t>
  </si>
  <si>
    <t>38</t>
  </si>
  <si>
    <t>-178023146</t>
  </si>
  <si>
    <t>431173803</t>
  </si>
  <si>
    <t>2039401240</t>
  </si>
  <si>
    <t>37,25*1,02 'Přepočtené koeficientem množství</t>
  </si>
  <si>
    <t>-246878455</t>
  </si>
  <si>
    <t>-815401816</t>
  </si>
  <si>
    <t>681270278</t>
  </si>
  <si>
    <t>04-07 - Místnost č. 320</t>
  </si>
  <si>
    <t>-146695598</t>
  </si>
  <si>
    <t>-238910395</t>
  </si>
  <si>
    <t>-2066171081</t>
  </si>
  <si>
    <t>1,807*14 'Přepočtené koeficientem množství</t>
  </si>
  <si>
    <t>5455184</t>
  </si>
  <si>
    <t>554221448</t>
  </si>
  <si>
    <t>-1577953160</t>
  </si>
  <si>
    <t>-555535098</t>
  </si>
  <si>
    <t>1733433767</t>
  </si>
  <si>
    <t>2096390357</t>
  </si>
  <si>
    <t>-1987090112</t>
  </si>
  <si>
    <t>-124672075</t>
  </si>
  <si>
    <t>78*1,1 'Přepočtené koeficientem množství</t>
  </si>
  <si>
    <t>-459326983</t>
  </si>
  <si>
    <t>37,50+7,00</t>
  </si>
  <si>
    <t>270699581</t>
  </si>
  <si>
    <t>671098388</t>
  </si>
  <si>
    <t>37,5*1,02 'Přepočtené koeficientem množství</t>
  </si>
  <si>
    <t>416048323</t>
  </si>
  <si>
    <t>1361535705</t>
  </si>
  <si>
    <t>1338466663</t>
  </si>
  <si>
    <t>04-08 - Místnost č. 321</t>
  </si>
  <si>
    <t>2110225579</t>
  </si>
  <si>
    <t>-1294493394</t>
  </si>
  <si>
    <t>1769172884</t>
  </si>
  <si>
    <t>1,449*14 'Přepočtené koeficientem množství</t>
  </si>
  <si>
    <t>1701881176</t>
  </si>
  <si>
    <t>-156660730</t>
  </si>
  <si>
    <t>-808143712</t>
  </si>
  <si>
    <t>1683600700</t>
  </si>
  <si>
    <t>938474234</t>
  </si>
  <si>
    <t>-1708743753</t>
  </si>
  <si>
    <t>-138435174</t>
  </si>
  <si>
    <t>723334791</t>
  </si>
  <si>
    <t>-124292055</t>
  </si>
  <si>
    <t>62,5*1,1 'Přepočtené koeficientem množství</t>
  </si>
  <si>
    <t>-1825775125</t>
  </si>
  <si>
    <t>1188442589</t>
  </si>
  <si>
    <t>32,6*1,02 'Přepočtené koeficientem množství</t>
  </si>
  <si>
    <t>-752264447</t>
  </si>
  <si>
    <t>-1721031367</t>
  </si>
  <si>
    <t>-992764306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</si>
</sst>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sz val="10"/>
      <color rgb="FF00336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2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75521800" TargetMode="External" /><Relationship Id="rId6" Type="http://schemas.openxmlformats.org/officeDocument/2006/relationships/hyperlink" Target="https://podminky.urs.cz/item/CS_URS_2023_01/776111115" TargetMode="External" /><Relationship Id="rId7" Type="http://schemas.openxmlformats.org/officeDocument/2006/relationships/hyperlink" Target="https://podminky.urs.cz/item/CS_URS_2023_01/776121112" TargetMode="External" /><Relationship Id="rId8" Type="http://schemas.openxmlformats.org/officeDocument/2006/relationships/hyperlink" Target="https://podminky.urs.cz/item/CS_URS_2023_01/776141112" TargetMode="External" /><Relationship Id="rId9" Type="http://schemas.openxmlformats.org/officeDocument/2006/relationships/hyperlink" Target="https://podminky.urs.cz/item/CS_URS_2023_01/776201812" TargetMode="External" /><Relationship Id="rId10" Type="http://schemas.openxmlformats.org/officeDocument/2006/relationships/hyperlink" Target="https://podminky.urs.cz/item/CS_URS_2023_01/776221111" TargetMode="External" /><Relationship Id="rId11" Type="http://schemas.openxmlformats.org/officeDocument/2006/relationships/hyperlink" Target="https://podminky.urs.cz/item/CS_URS_2023_01/776410811" TargetMode="External" /><Relationship Id="rId12" Type="http://schemas.openxmlformats.org/officeDocument/2006/relationships/hyperlink" Target="https://podminky.urs.cz/item/CS_URS_2023_01/776421111" TargetMode="External" /><Relationship Id="rId13" Type="http://schemas.openxmlformats.org/officeDocument/2006/relationships/hyperlink" Target="https://podminky.urs.cz/item/CS_URS_2023_01/776421312" TargetMode="External" /><Relationship Id="rId14" Type="http://schemas.openxmlformats.org/officeDocument/2006/relationships/hyperlink" Target="https://podminky.urs.cz/item/CS_URS_2023_01/998776202" TargetMode="External" /><Relationship Id="rId15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2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75521800" TargetMode="External" /><Relationship Id="rId6" Type="http://schemas.openxmlformats.org/officeDocument/2006/relationships/hyperlink" Target="https://podminky.urs.cz/item/CS_URS_2023_01/77641081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21111" TargetMode="External" /><Relationship Id="rId13" Type="http://schemas.openxmlformats.org/officeDocument/2006/relationships/hyperlink" Target="https://podminky.urs.cz/item/CS_URS_2023_01/776421312" TargetMode="External" /><Relationship Id="rId14" Type="http://schemas.openxmlformats.org/officeDocument/2006/relationships/hyperlink" Target="https://podminky.urs.cz/item/CS_URS_2023_01/998776202" TargetMode="External" /><Relationship Id="rId15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6491851" TargetMode="External" /><Relationship Id="rId6" Type="http://schemas.openxmlformats.org/officeDocument/2006/relationships/hyperlink" Target="https://podminky.urs.cz/item/CS_URS_2023_01/76682582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6491851" TargetMode="External" /><Relationship Id="rId6" Type="http://schemas.openxmlformats.org/officeDocument/2006/relationships/hyperlink" Target="https://podminky.urs.cz/item/CS_URS_2023_01/76682582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6491851" TargetMode="External" /><Relationship Id="rId6" Type="http://schemas.openxmlformats.org/officeDocument/2006/relationships/hyperlink" Target="https://podminky.urs.cz/item/CS_URS_2023_01/76682582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6491851" TargetMode="External" /><Relationship Id="rId6" Type="http://schemas.openxmlformats.org/officeDocument/2006/relationships/hyperlink" Target="https://podminky.urs.cz/item/CS_URS_2023_01/76682582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1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66491851" TargetMode="External" /><Relationship Id="rId6" Type="http://schemas.openxmlformats.org/officeDocument/2006/relationships/hyperlink" Target="https://podminky.urs.cz/item/CS_URS_2023_01/766825821" TargetMode="External" /><Relationship Id="rId7" Type="http://schemas.openxmlformats.org/officeDocument/2006/relationships/hyperlink" Target="https://podminky.urs.cz/item/CS_URS_2023_01/776111115" TargetMode="External" /><Relationship Id="rId8" Type="http://schemas.openxmlformats.org/officeDocument/2006/relationships/hyperlink" Target="https://podminky.urs.cz/item/CS_URS_2023_01/776121112" TargetMode="External" /><Relationship Id="rId9" Type="http://schemas.openxmlformats.org/officeDocument/2006/relationships/hyperlink" Target="https://podminky.urs.cz/item/CS_URS_2023_01/776141112" TargetMode="External" /><Relationship Id="rId10" Type="http://schemas.openxmlformats.org/officeDocument/2006/relationships/hyperlink" Target="https://podminky.urs.cz/item/CS_URS_2023_01/776201812" TargetMode="External" /><Relationship Id="rId11" Type="http://schemas.openxmlformats.org/officeDocument/2006/relationships/hyperlink" Target="https://podminky.urs.cz/item/CS_URS_2023_01/776221111" TargetMode="External" /><Relationship Id="rId12" Type="http://schemas.openxmlformats.org/officeDocument/2006/relationships/hyperlink" Target="https://podminky.urs.cz/item/CS_URS_2023_01/776410811" TargetMode="External" /><Relationship Id="rId13" Type="http://schemas.openxmlformats.org/officeDocument/2006/relationships/hyperlink" Target="https://podminky.urs.cz/item/CS_URS_2023_01/776421111" TargetMode="External" /><Relationship Id="rId14" Type="http://schemas.openxmlformats.org/officeDocument/2006/relationships/hyperlink" Target="https://podminky.urs.cz/item/CS_URS_2023_01/776421312" TargetMode="External" /><Relationship Id="rId15" Type="http://schemas.openxmlformats.org/officeDocument/2006/relationships/hyperlink" Target="https://podminky.urs.cz/item/CS_URS_2023_01/998776201" TargetMode="External" /><Relationship Id="rId1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3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76111125" TargetMode="External" /><Relationship Id="rId6" Type="http://schemas.openxmlformats.org/officeDocument/2006/relationships/hyperlink" Target="https://podminky.urs.cz/item/CS_URS_2023_01/776121113" TargetMode="External" /><Relationship Id="rId7" Type="http://schemas.openxmlformats.org/officeDocument/2006/relationships/hyperlink" Target="https://podminky.urs.cz/item/CS_URS_2023_01/776141222" TargetMode="External" /><Relationship Id="rId8" Type="http://schemas.openxmlformats.org/officeDocument/2006/relationships/hyperlink" Target="https://podminky.urs.cz/item/CS_URS_2023_01/776301812" TargetMode="External" /><Relationship Id="rId9" Type="http://schemas.openxmlformats.org/officeDocument/2006/relationships/hyperlink" Target="https://podminky.urs.cz/item/CS_URS_2023_01/776321111" TargetMode="External" /><Relationship Id="rId10" Type="http://schemas.openxmlformats.org/officeDocument/2006/relationships/hyperlink" Target="https://podminky.urs.cz/item/CS_URS_2023_01/776321211" TargetMode="External" /><Relationship Id="rId11" Type="http://schemas.openxmlformats.org/officeDocument/2006/relationships/hyperlink" Target="https://podminky.urs.cz/item/CS_URS_2023_01/776410811" TargetMode="External" /><Relationship Id="rId12" Type="http://schemas.openxmlformats.org/officeDocument/2006/relationships/hyperlink" Target="https://podminky.urs.cz/item/CS_URS_2023_01/776430811" TargetMode="External" /><Relationship Id="rId13" Type="http://schemas.openxmlformats.org/officeDocument/2006/relationships/hyperlink" Target="https://podminky.urs.cz/item/CS_URS_2023_01/776431111" TargetMode="External" /><Relationship Id="rId14" Type="http://schemas.openxmlformats.org/officeDocument/2006/relationships/hyperlink" Target="https://podminky.urs.cz/item/CS_URS_2023_01/998776202" TargetMode="External" /><Relationship Id="rId1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2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75521800" TargetMode="External" /><Relationship Id="rId6" Type="http://schemas.openxmlformats.org/officeDocument/2006/relationships/hyperlink" Target="https://podminky.urs.cz/item/CS_URS_2023_01/776111115" TargetMode="External" /><Relationship Id="rId7" Type="http://schemas.openxmlformats.org/officeDocument/2006/relationships/hyperlink" Target="https://podminky.urs.cz/item/CS_URS_2023_01/776121112" TargetMode="External" /><Relationship Id="rId8" Type="http://schemas.openxmlformats.org/officeDocument/2006/relationships/hyperlink" Target="https://podminky.urs.cz/item/CS_URS_2023_01/776141112" TargetMode="External" /><Relationship Id="rId9" Type="http://schemas.openxmlformats.org/officeDocument/2006/relationships/hyperlink" Target="https://podminky.urs.cz/item/CS_URS_2023_01/776201812" TargetMode="External" /><Relationship Id="rId10" Type="http://schemas.openxmlformats.org/officeDocument/2006/relationships/hyperlink" Target="https://podminky.urs.cz/item/CS_URS_2023_01/776221111" TargetMode="External" /><Relationship Id="rId11" Type="http://schemas.openxmlformats.org/officeDocument/2006/relationships/hyperlink" Target="https://podminky.urs.cz/item/CS_URS_2023_01/776410811" TargetMode="External" /><Relationship Id="rId12" Type="http://schemas.openxmlformats.org/officeDocument/2006/relationships/hyperlink" Target="https://podminky.urs.cz/item/CS_URS_2023_01/776421111" TargetMode="External" /><Relationship Id="rId13" Type="http://schemas.openxmlformats.org/officeDocument/2006/relationships/hyperlink" Target="https://podminky.urs.cz/item/CS_URS_2023_01/776421312" TargetMode="External" /><Relationship Id="rId14" Type="http://schemas.openxmlformats.org/officeDocument/2006/relationships/hyperlink" Target="https://podminky.urs.cz/item/CS_URS_2023_01/998776202" TargetMode="External" /><Relationship Id="rId1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7013212" TargetMode="External" /><Relationship Id="rId2" Type="http://schemas.openxmlformats.org/officeDocument/2006/relationships/hyperlink" Target="https://podminky.urs.cz/item/CS_URS_2023_01/997013501" TargetMode="External" /><Relationship Id="rId3" Type="http://schemas.openxmlformats.org/officeDocument/2006/relationships/hyperlink" Target="https://podminky.urs.cz/item/CS_URS_2023_01/997013509" TargetMode="External" /><Relationship Id="rId4" Type="http://schemas.openxmlformats.org/officeDocument/2006/relationships/hyperlink" Target="https://podminky.urs.cz/item/CS_URS_2023_01/997013813" TargetMode="External" /><Relationship Id="rId5" Type="http://schemas.openxmlformats.org/officeDocument/2006/relationships/hyperlink" Target="https://podminky.urs.cz/item/CS_URS_2023_01/775521800" TargetMode="External" /><Relationship Id="rId6" Type="http://schemas.openxmlformats.org/officeDocument/2006/relationships/hyperlink" Target="https://podminky.urs.cz/item/CS_URS_2023_01/776111115" TargetMode="External" /><Relationship Id="rId7" Type="http://schemas.openxmlformats.org/officeDocument/2006/relationships/hyperlink" Target="https://podminky.urs.cz/item/CS_URS_2023_01/776121112" TargetMode="External" /><Relationship Id="rId8" Type="http://schemas.openxmlformats.org/officeDocument/2006/relationships/hyperlink" Target="https://podminky.urs.cz/item/CS_URS_2023_01/776141112" TargetMode="External" /><Relationship Id="rId9" Type="http://schemas.openxmlformats.org/officeDocument/2006/relationships/hyperlink" Target="https://podminky.urs.cz/item/CS_URS_2023_01/776201812" TargetMode="External" /><Relationship Id="rId10" Type="http://schemas.openxmlformats.org/officeDocument/2006/relationships/hyperlink" Target="https://podminky.urs.cz/item/CS_URS_2023_01/776221111" TargetMode="External" /><Relationship Id="rId11" Type="http://schemas.openxmlformats.org/officeDocument/2006/relationships/hyperlink" Target="https://podminky.urs.cz/item/CS_URS_2023_01/776421111" TargetMode="External" /><Relationship Id="rId12" Type="http://schemas.openxmlformats.org/officeDocument/2006/relationships/hyperlink" Target="https://podminky.urs.cz/item/CS_URS_2023_01/776421312" TargetMode="External" /><Relationship Id="rId13" Type="http://schemas.openxmlformats.org/officeDocument/2006/relationships/hyperlink" Target="https://podminky.urs.cz/item/CS_URS_2023_01/998776202" TargetMode="External" /><Relationship Id="rId1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34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41</v>
      </c>
      <c r="E29" s="45"/>
      <c r="F29" s="30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50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51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52</v>
      </c>
      <c r="AI60" s="40"/>
      <c r="AJ60" s="40"/>
      <c r="AK60" s="40"/>
      <c r="AL60" s="40"/>
      <c r="AM60" s="62" t="s">
        <v>53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54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55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52</v>
      </c>
      <c r="AI75" s="40"/>
      <c r="AJ75" s="40"/>
      <c r="AK75" s="40"/>
      <c r="AL75" s="40"/>
      <c r="AM75" s="62" t="s">
        <v>53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2023-ST-05a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VÝMĚNA NÁŠLAPNÝCH VRSTEV V ZÁKLADNÍCH ŠKOLÁCH V KOPŘIVNICI - BŘEZEN 2023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28. 3. 2023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>Město Kopřivnice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 Jan Stuchlík</v>
      </c>
      <c r="AN89" s="69"/>
      <c r="AO89" s="69"/>
      <c r="AP89" s="69"/>
      <c r="AQ89" s="38"/>
      <c r="AR89" s="42"/>
      <c r="AS89" s="79" t="s">
        <v>57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33</v>
      </c>
      <c r="AJ90" s="38"/>
      <c r="AK90" s="38"/>
      <c r="AL90" s="38"/>
      <c r="AM90" s="78" t="str">
        <f>IF(E20="","",E20)</f>
        <v>Ladislav Pekárek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58</v>
      </c>
      <c r="D92" s="92"/>
      <c r="E92" s="92"/>
      <c r="F92" s="92"/>
      <c r="G92" s="92"/>
      <c r="H92" s="93"/>
      <c r="I92" s="94" t="s">
        <v>59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60</v>
      </c>
      <c r="AH92" s="92"/>
      <c r="AI92" s="92"/>
      <c r="AJ92" s="92"/>
      <c r="AK92" s="92"/>
      <c r="AL92" s="92"/>
      <c r="AM92" s="92"/>
      <c r="AN92" s="94" t="s">
        <v>61</v>
      </c>
      <c r="AO92" s="92"/>
      <c r="AP92" s="96"/>
      <c r="AQ92" s="97" t="s">
        <v>62</v>
      </c>
      <c r="AR92" s="42"/>
      <c r="AS92" s="98" t="s">
        <v>63</v>
      </c>
      <c r="AT92" s="99" t="s">
        <v>64</v>
      </c>
      <c r="AU92" s="99" t="s">
        <v>65</v>
      </c>
      <c r="AV92" s="99" t="s">
        <v>66</v>
      </c>
      <c r="AW92" s="99" t="s">
        <v>67</v>
      </c>
      <c r="AX92" s="99" t="s">
        <v>68</v>
      </c>
      <c r="AY92" s="99" t="s">
        <v>69</v>
      </c>
      <c r="AZ92" s="99" t="s">
        <v>70</v>
      </c>
      <c r="BA92" s="99" t="s">
        <v>71</v>
      </c>
      <c r="BB92" s="99" t="s">
        <v>72</v>
      </c>
      <c r="BC92" s="99" t="s">
        <v>73</v>
      </c>
      <c r="BD92" s="100" t="s">
        <v>74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75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ROUND(AG95+AG101+AG103,2)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ROUND(AS95+AS101+AS103,2)</f>
        <v>0</v>
      </c>
      <c r="AT94" s="112">
        <f>ROUND(SUM(AV94:AW94),2)</f>
        <v>0</v>
      </c>
      <c r="AU94" s="113">
        <f>ROUND(AU95+AU101+AU103,5)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ROUND(AZ95+AZ101+AZ103,2)</f>
        <v>0</v>
      </c>
      <c r="BA94" s="112">
        <f>ROUND(BA95+BA101+BA103,2)</f>
        <v>0</v>
      </c>
      <c r="BB94" s="112">
        <f>ROUND(BB95+BB101+BB103,2)</f>
        <v>0</v>
      </c>
      <c r="BC94" s="112">
        <f>ROUND(BC95+BC101+BC103,2)</f>
        <v>0</v>
      </c>
      <c r="BD94" s="114">
        <f>ROUND(BD95+BD101+BD103,2)</f>
        <v>0</v>
      </c>
      <c r="BE94" s="6"/>
      <c r="BS94" s="115" t="s">
        <v>76</v>
      </c>
      <c r="BT94" s="115" t="s">
        <v>77</v>
      </c>
      <c r="BU94" s="116" t="s">
        <v>78</v>
      </c>
      <c r="BV94" s="115" t="s">
        <v>79</v>
      </c>
      <c r="BW94" s="115" t="s">
        <v>5</v>
      </c>
      <c r="BX94" s="115" t="s">
        <v>80</v>
      </c>
      <c r="CL94" s="115" t="s">
        <v>1</v>
      </c>
    </row>
    <row r="95" spans="1:91" s="7" customFormat="1" ht="16.5" customHeight="1">
      <c r="A95" s="7"/>
      <c r="B95" s="117"/>
      <c r="C95" s="118"/>
      <c r="D95" s="119" t="s">
        <v>81</v>
      </c>
      <c r="E95" s="119"/>
      <c r="F95" s="119"/>
      <c r="G95" s="119"/>
      <c r="H95" s="119"/>
      <c r="I95" s="120"/>
      <c r="J95" s="119" t="s">
        <v>82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ROUND(SUM(AG96:AG100),2)</f>
        <v>0</v>
      </c>
      <c r="AH95" s="120"/>
      <c r="AI95" s="120"/>
      <c r="AJ95" s="120"/>
      <c r="AK95" s="120"/>
      <c r="AL95" s="120"/>
      <c r="AM95" s="120"/>
      <c r="AN95" s="122">
        <f>SUM(AG95,AT95)</f>
        <v>0</v>
      </c>
      <c r="AO95" s="120"/>
      <c r="AP95" s="120"/>
      <c r="AQ95" s="123" t="s">
        <v>83</v>
      </c>
      <c r="AR95" s="124"/>
      <c r="AS95" s="125">
        <f>ROUND(SUM(AS96:AS100),2)</f>
        <v>0</v>
      </c>
      <c r="AT95" s="126">
        <f>ROUND(SUM(AV95:AW95),2)</f>
        <v>0</v>
      </c>
      <c r="AU95" s="127">
        <f>ROUND(SUM(AU96:AU100),5)</f>
        <v>0</v>
      </c>
      <c r="AV95" s="126">
        <f>ROUND(AZ95*L29,2)</f>
        <v>0</v>
      </c>
      <c r="AW95" s="126">
        <f>ROUND(BA95*L30,2)</f>
        <v>0</v>
      </c>
      <c r="AX95" s="126">
        <f>ROUND(BB95*L29,2)</f>
        <v>0</v>
      </c>
      <c r="AY95" s="126">
        <f>ROUND(BC95*L30,2)</f>
        <v>0</v>
      </c>
      <c r="AZ95" s="126">
        <f>ROUND(SUM(AZ96:AZ100),2)</f>
        <v>0</v>
      </c>
      <c r="BA95" s="126">
        <f>ROUND(SUM(BA96:BA100),2)</f>
        <v>0</v>
      </c>
      <c r="BB95" s="126">
        <f>ROUND(SUM(BB96:BB100),2)</f>
        <v>0</v>
      </c>
      <c r="BC95" s="126">
        <f>ROUND(SUM(BC96:BC100),2)</f>
        <v>0</v>
      </c>
      <c r="BD95" s="128">
        <f>ROUND(SUM(BD96:BD100),2)</f>
        <v>0</v>
      </c>
      <c r="BE95" s="7"/>
      <c r="BS95" s="129" t="s">
        <v>76</v>
      </c>
      <c r="BT95" s="129" t="s">
        <v>84</v>
      </c>
      <c r="BU95" s="129" t="s">
        <v>78</v>
      </c>
      <c r="BV95" s="129" t="s">
        <v>79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0" s="4" customFormat="1" ht="16.5" customHeight="1">
      <c r="A96" s="130" t="s">
        <v>87</v>
      </c>
      <c r="B96" s="68"/>
      <c r="C96" s="131"/>
      <c r="D96" s="131"/>
      <c r="E96" s="132" t="s">
        <v>88</v>
      </c>
      <c r="F96" s="132"/>
      <c r="G96" s="132"/>
      <c r="H96" s="132"/>
      <c r="I96" s="132"/>
      <c r="J96" s="131"/>
      <c r="K96" s="132" t="s">
        <v>89</v>
      </c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3">
        <f>'01-02 - Místnost č. 16'!J32</f>
        <v>0</v>
      </c>
      <c r="AH96" s="131"/>
      <c r="AI96" s="131"/>
      <c r="AJ96" s="131"/>
      <c r="AK96" s="131"/>
      <c r="AL96" s="131"/>
      <c r="AM96" s="131"/>
      <c r="AN96" s="133">
        <f>SUM(AG96,AT96)</f>
        <v>0</v>
      </c>
      <c r="AO96" s="131"/>
      <c r="AP96" s="131"/>
      <c r="AQ96" s="134" t="s">
        <v>90</v>
      </c>
      <c r="AR96" s="70"/>
      <c r="AS96" s="135">
        <v>0</v>
      </c>
      <c r="AT96" s="136">
        <f>ROUND(SUM(AV96:AW96),2)</f>
        <v>0</v>
      </c>
      <c r="AU96" s="137">
        <f>'01-02 - Místnost č. 16'!P123</f>
        <v>0</v>
      </c>
      <c r="AV96" s="136">
        <f>'01-02 - Místnost č. 16'!J35</f>
        <v>0</v>
      </c>
      <c r="AW96" s="136">
        <f>'01-02 - Místnost č. 16'!J36</f>
        <v>0</v>
      </c>
      <c r="AX96" s="136">
        <f>'01-02 - Místnost č. 16'!J37</f>
        <v>0</v>
      </c>
      <c r="AY96" s="136">
        <f>'01-02 - Místnost č. 16'!J38</f>
        <v>0</v>
      </c>
      <c r="AZ96" s="136">
        <f>'01-02 - Místnost č. 16'!F35</f>
        <v>0</v>
      </c>
      <c r="BA96" s="136">
        <f>'01-02 - Místnost č. 16'!F36</f>
        <v>0</v>
      </c>
      <c r="BB96" s="136">
        <f>'01-02 - Místnost č. 16'!F37</f>
        <v>0</v>
      </c>
      <c r="BC96" s="136">
        <f>'01-02 - Místnost č. 16'!F38</f>
        <v>0</v>
      </c>
      <c r="BD96" s="138">
        <f>'01-02 - Místnost č. 16'!F39</f>
        <v>0</v>
      </c>
      <c r="BE96" s="4"/>
      <c r="BT96" s="139" t="s">
        <v>86</v>
      </c>
      <c r="BV96" s="139" t="s">
        <v>79</v>
      </c>
      <c r="BW96" s="139" t="s">
        <v>91</v>
      </c>
      <c r="BX96" s="139" t="s">
        <v>85</v>
      </c>
      <c r="CL96" s="139" t="s">
        <v>1</v>
      </c>
    </row>
    <row r="97" spans="1:90" s="4" customFormat="1" ht="16.5" customHeight="1">
      <c r="A97" s="130" t="s">
        <v>87</v>
      </c>
      <c r="B97" s="68"/>
      <c r="C97" s="131"/>
      <c r="D97" s="131"/>
      <c r="E97" s="132" t="s">
        <v>92</v>
      </c>
      <c r="F97" s="132"/>
      <c r="G97" s="132"/>
      <c r="H97" s="132"/>
      <c r="I97" s="132"/>
      <c r="J97" s="131"/>
      <c r="K97" s="132" t="s">
        <v>93</v>
      </c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3">
        <f>'01-04 - Místnost č. 20'!J32</f>
        <v>0</v>
      </c>
      <c r="AH97" s="131"/>
      <c r="AI97" s="131"/>
      <c r="AJ97" s="131"/>
      <c r="AK97" s="131"/>
      <c r="AL97" s="131"/>
      <c r="AM97" s="131"/>
      <c r="AN97" s="133">
        <f>SUM(AG97,AT97)</f>
        <v>0</v>
      </c>
      <c r="AO97" s="131"/>
      <c r="AP97" s="131"/>
      <c r="AQ97" s="134" t="s">
        <v>90</v>
      </c>
      <c r="AR97" s="70"/>
      <c r="AS97" s="135">
        <v>0</v>
      </c>
      <c r="AT97" s="136">
        <f>ROUND(SUM(AV97:AW97),2)</f>
        <v>0</v>
      </c>
      <c r="AU97" s="137">
        <f>'01-04 - Místnost č. 20'!P123</f>
        <v>0</v>
      </c>
      <c r="AV97" s="136">
        <f>'01-04 - Místnost č. 20'!J35</f>
        <v>0</v>
      </c>
      <c r="AW97" s="136">
        <f>'01-04 - Místnost č. 20'!J36</f>
        <v>0</v>
      </c>
      <c r="AX97" s="136">
        <f>'01-04 - Místnost č. 20'!J37</f>
        <v>0</v>
      </c>
      <c r="AY97" s="136">
        <f>'01-04 - Místnost č. 20'!J38</f>
        <v>0</v>
      </c>
      <c r="AZ97" s="136">
        <f>'01-04 - Místnost č. 20'!F35</f>
        <v>0</v>
      </c>
      <c r="BA97" s="136">
        <f>'01-04 - Místnost č. 20'!F36</f>
        <v>0</v>
      </c>
      <c r="BB97" s="136">
        <f>'01-04 - Místnost č. 20'!F37</f>
        <v>0</v>
      </c>
      <c r="BC97" s="136">
        <f>'01-04 - Místnost č. 20'!F38</f>
        <v>0</v>
      </c>
      <c r="BD97" s="138">
        <f>'01-04 - Místnost č. 20'!F39</f>
        <v>0</v>
      </c>
      <c r="BE97" s="4"/>
      <c r="BT97" s="139" t="s">
        <v>86</v>
      </c>
      <c r="BV97" s="139" t="s">
        <v>79</v>
      </c>
      <c r="BW97" s="139" t="s">
        <v>94</v>
      </c>
      <c r="BX97" s="139" t="s">
        <v>85</v>
      </c>
      <c r="CL97" s="139" t="s">
        <v>1</v>
      </c>
    </row>
    <row r="98" spans="1:90" s="4" customFormat="1" ht="16.5" customHeight="1">
      <c r="A98" s="130" t="s">
        <v>87</v>
      </c>
      <c r="B98" s="68"/>
      <c r="C98" s="131"/>
      <c r="D98" s="131"/>
      <c r="E98" s="132" t="s">
        <v>95</v>
      </c>
      <c r="F98" s="132"/>
      <c r="G98" s="132"/>
      <c r="H98" s="132"/>
      <c r="I98" s="132"/>
      <c r="J98" s="131"/>
      <c r="K98" s="132" t="s">
        <v>96</v>
      </c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3">
        <f>'01-06 - Místnost č. 22'!J32</f>
        <v>0</v>
      </c>
      <c r="AH98" s="131"/>
      <c r="AI98" s="131"/>
      <c r="AJ98" s="131"/>
      <c r="AK98" s="131"/>
      <c r="AL98" s="131"/>
      <c r="AM98" s="131"/>
      <c r="AN98" s="133">
        <f>SUM(AG98,AT98)</f>
        <v>0</v>
      </c>
      <c r="AO98" s="131"/>
      <c r="AP98" s="131"/>
      <c r="AQ98" s="134" t="s">
        <v>90</v>
      </c>
      <c r="AR98" s="70"/>
      <c r="AS98" s="135">
        <v>0</v>
      </c>
      <c r="AT98" s="136">
        <f>ROUND(SUM(AV98:AW98),2)</f>
        <v>0</v>
      </c>
      <c r="AU98" s="137">
        <f>'01-06 - Místnost č. 22'!P123</f>
        <v>0</v>
      </c>
      <c r="AV98" s="136">
        <f>'01-06 - Místnost č. 22'!J35</f>
        <v>0</v>
      </c>
      <c r="AW98" s="136">
        <f>'01-06 - Místnost č. 22'!J36</f>
        <v>0</v>
      </c>
      <c r="AX98" s="136">
        <f>'01-06 - Místnost č. 22'!J37</f>
        <v>0</v>
      </c>
      <c r="AY98" s="136">
        <f>'01-06 - Místnost č. 22'!J38</f>
        <v>0</v>
      </c>
      <c r="AZ98" s="136">
        <f>'01-06 - Místnost č. 22'!F35</f>
        <v>0</v>
      </c>
      <c r="BA98" s="136">
        <f>'01-06 - Místnost č. 22'!F36</f>
        <v>0</v>
      </c>
      <c r="BB98" s="136">
        <f>'01-06 - Místnost č. 22'!F37</f>
        <v>0</v>
      </c>
      <c r="BC98" s="136">
        <f>'01-06 - Místnost č. 22'!F38</f>
        <v>0</v>
      </c>
      <c r="BD98" s="138">
        <f>'01-06 - Místnost č. 22'!F39</f>
        <v>0</v>
      </c>
      <c r="BE98" s="4"/>
      <c r="BT98" s="139" t="s">
        <v>86</v>
      </c>
      <c r="BV98" s="139" t="s">
        <v>79</v>
      </c>
      <c r="BW98" s="139" t="s">
        <v>97</v>
      </c>
      <c r="BX98" s="139" t="s">
        <v>85</v>
      </c>
      <c r="CL98" s="139" t="s">
        <v>1</v>
      </c>
    </row>
    <row r="99" spans="1:90" s="4" customFormat="1" ht="16.5" customHeight="1">
      <c r="A99" s="130" t="s">
        <v>87</v>
      </c>
      <c r="B99" s="68"/>
      <c r="C99" s="131"/>
      <c r="D99" s="131"/>
      <c r="E99" s="132" t="s">
        <v>98</v>
      </c>
      <c r="F99" s="132"/>
      <c r="G99" s="132"/>
      <c r="H99" s="132"/>
      <c r="I99" s="132"/>
      <c r="J99" s="131"/>
      <c r="K99" s="132" t="s">
        <v>99</v>
      </c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3">
        <f>'01-07 - Místnost č. 27'!J32</f>
        <v>0</v>
      </c>
      <c r="AH99" s="131"/>
      <c r="AI99" s="131"/>
      <c r="AJ99" s="131"/>
      <c r="AK99" s="131"/>
      <c r="AL99" s="131"/>
      <c r="AM99" s="131"/>
      <c r="AN99" s="133">
        <f>SUM(AG99,AT99)</f>
        <v>0</v>
      </c>
      <c r="AO99" s="131"/>
      <c r="AP99" s="131"/>
      <c r="AQ99" s="134" t="s">
        <v>90</v>
      </c>
      <c r="AR99" s="70"/>
      <c r="AS99" s="135">
        <v>0</v>
      </c>
      <c r="AT99" s="136">
        <f>ROUND(SUM(AV99:AW99),2)</f>
        <v>0</v>
      </c>
      <c r="AU99" s="137">
        <f>'01-07 - Místnost č. 27'!P123</f>
        <v>0</v>
      </c>
      <c r="AV99" s="136">
        <f>'01-07 - Místnost č. 27'!J35</f>
        <v>0</v>
      </c>
      <c r="AW99" s="136">
        <f>'01-07 - Místnost č. 27'!J36</f>
        <v>0</v>
      </c>
      <c r="AX99" s="136">
        <f>'01-07 - Místnost č. 27'!J37</f>
        <v>0</v>
      </c>
      <c r="AY99" s="136">
        <f>'01-07 - Místnost č. 27'!J38</f>
        <v>0</v>
      </c>
      <c r="AZ99" s="136">
        <f>'01-07 - Místnost č. 27'!F35</f>
        <v>0</v>
      </c>
      <c r="BA99" s="136">
        <f>'01-07 - Místnost č. 27'!F36</f>
        <v>0</v>
      </c>
      <c r="BB99" s="136">
        <f>'01-07 - Místnost č. 27'!F37</f>
        <v>0</v>
      </c>
      <c r="BC99" s="136">
        <f>'01-07 - Místnost č. 27'!F38</f>
        <v>0</v>
      </c>
      <c r="BD99" s="138">
        <f>'01-07 - Místnost č. 27'!F39</f>
        <v>0</v>
      </c>
      <c r="BE99" s="4"/>
      <c r="BT99" s="139" t="s">
        <v>86</v>
      </c>
      <c r="BV99" s="139" t="s">
        <v>79</v>
      </c>
      <c r="BW99" s="139" t="s">
        <v>100</v>
      </c>
      <c r="BX99" s="139" t="s">
        <v>85</v>
      </c>
      <c r="CL99" s="139" t="s">
        <v>1</v>
      </c>
    </row>
    <row r="100" spans="1:90" s="4" customFormat="1" ht="16.5" customHeight="1">
      <c r="A100" s="130" t="s">
        <v>87</v>
      </c>
      <c r="B100" s="68"/>
      <c r="C100" s="131"/>
      <c r="D100" s="131"/>
      <c r="E100" s="132" t="s">
        <v>101</v>
      </c>
      <c r="F100" s="132"/>
      <c r="G100" s="132"/>
      <c r="H100" s="132"/>
      <c r="I100" s="132"/>
      <c r="J100" s="131"/>
      <c r="K100" s="132" t="s">
        <v>102</v>
      </c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3">
        <f>'01-08 - Místnost č. 29'!J32</f>
        <v>0</v>
      </c>
      <c r="AH100" s="131"/>
      <c r="AI100" s="131"/>
      <c r="AJ100" s="131"/>
      <c r="AK100" s="131"/>
      <c r="AL100" s="131"/>
      <c r="AM100" s="131"/>
      <c r="AN100" s="133">
        <f>SUM(AG100,AT100)</f>
        <v>0</v>
      </c>
      <c r="AO100" s="131"/>
      <c r="AP100" s="131"/>
      <c r="AQ100" s="134" t="s">
        <v>90</v>
      </c>
      <c r="AR100" s="70"/>
      <c r="AS100" s="135">
        <v>0</v>
      </c>
      <c r="AT100" s="136">
        <f>ROUND(SUM(AV100:AW100),2)</f>
        <v>0</v>
      </c>
      <c r="AU100" s="137">
        <f>'01-08 - Místnost č. 29'!P123</f>
        <v>0</v>
      </c>
      <c r="AV100" s="136">
        <f>'01-08 - Místnost č. 29'!J35</f>
        <v>0</v>
      </c>
      <c r="AW100" s="136">
        <f>'01-08 - Místnost č. 29'!J36</f>
        <v>0</v>
      </c>
      <c r="AX100" s="136">
        <f>'01-08 - Místnost č. 29'!J37</f>
        <v>0</v>
      </c>
      <c r="AY100" s="136">
        <f>'01-08 - Místnost č. 29'!J38</f>
        <v>0</v>
      </c>
      <c r="AZ100" s="136">
        <f>'01-08 - Místnost č. 29'!F35</f>
        <v>0</v>
      </c>
      <c r="BA100" s="136">
        <f>'01-08 - Místnost č. 29'!F36</f>
        <v>0</v>
      </c>
      <c r="BB100" s="136">
        <f>'01-08 - Místnost č. 29'!F37</f>
        <v>0</v>
      </c>
      <c r="BC100" s="136">
        <f>'01-08 - Místnost č. 29'!F38</f>
        <v>0</v>
      </c>
      <c r="BD100" s="138">
        <f>'01-08 - Místnost č. 29'!F39</f>
        <v>0</v>
      </c>
      <c r="BE100" s="4"/>
      <c r="BT100" s="139" t="s">
        <v>86</v>
      </c>
      <c r="BV100" s="139" t="s">
        <v>79</v>
      </c>
      <c r="BW100" s="139" t="s">
        <v>103</v>
      </c>
      <c r="BX100" s="139" t="s">
        <v>85</v>
      </c>
      <c r="CL100" s="139" t="s">
        <v>1</v>
      </c>
    </row>
    <row r="101" spans="1:91" s="7" customFormat="1" ht="16.5" customHeight="1">
      <c r="A101" s="7"/>
      <c r="B101" s="117"/>
      <c r="C101" s="118"/>
      <c r="D101" s="119" t="s">
        <v>104</v>
      </c>
      <c r="E101" s="119"/>
      <c r="F101" s="119"/>
      <c r="G101" s="119"/>
      <c r="H101" s="119"/>
      <c r="I101" s="120"/>
      <c r="J101" s="119" t="s">
        <v>105</v>
      </c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21">
        <f>ROUND(AG102,2)</f>
        <v>0</v>
      </c>
      <c r="AH101" s="120"/>
      <c r="AI101" s="120"/>
      <c r="AJ101" s="120"/>
      <c r="AK101" s="120"/>
      <c r="AL101" s="120"/>
      <c r="AM101" s="120"/>
      <c r="AN101" s="122">
        <f>SUM(AG101,AT101)</f>
        <v>0</v>
      </c>
      <c r="AO101" s="120"/>
      <c r="AP101" s="120"/>
      <c r="AQ101" s="123" t="s">
        <v>83</v>
      </c>
      <c r="AR101" s="124"/>
      <c r="AS101" s="125">
        <f>ROUND(AS102,2)</f>
        <v>0</v>
      </c>
      <c r="AT101" s="126">
        <f>ROUND(SUM(AV101:AW101),2)</f>
        <v>0</v>
      </c>
      <c r="AU101" s="127">
        <f>ROUND(AU102,5)</f>
        <v>0</v>
      </c>
      <c r="AV101" s="126">
        <f>ROUND(AZ101*L29,2)</f>
        <v>0</v>
      </c>
      <c r="AW101" s="126">
        <f>ROUND(BA101*L30,2)</f>
        <v>0</v>
      </c>
      <c r="AX101" s="126">
        <f>ROUND(BB101*L29,2)</f>
        <v>0</v>
      </c>
      <c r="AY101" s="126">
        <f>ROUND(BC101*L30,2)</f>
        <v>0</v>
      </c>
      <c r="AZ101" s="126">
        <f>ROUND(AZ102,2)</f>
        <v>0</v>
      </c>
      <c r="BA101" s="126">
        <f>ROUND(BA102,2)</f>
        <v>0</v>
      </c>
      <c r="BB101" s="126">
        <f>ROUND(BB102,2)</f>
        <v>0</v>
      </c>
      <c r="BC101" s="126">
        <f>ROUND(BC102,2)</f>
        <v>0</v>
      </c>
      <c r="BD101" s="128">
        <f>ROUND(BD102,2)</f>
        <v>0</v>
      </c>
      <c r="BE101" s="7"/>
      <c r="BS101" s="129" t="s">
        <v>76</v>
      </c>
      <c r="BT101" s="129" t="s">
        <v>84</v>
      </c>
      <c r="BU101" s="129" t="s">
        <v>78</v>
      </c>
      <c r="BV101" s="129" t="s">
        <v>79</v>
      </c>
      <c r="BW101" s="129" t="s">
        <v>106</v>
      </c>
      <c r="BX101" s="129" t="s">
        <v>5</v>
      </c>
      <c r="CL101" s="129" t="s">
        <v>1</v>
      </c>
      <c r="CM101" s="129" t="s">
        <v>86</v>
      </c>
    </row>
    <row r="102" spans="1:90" s="4" customFormat="1" ht="16.5" customHeight="1">
      <c r="A102" s="130" t="s">
        <v>87</v>
      </c>
      <c r="B102" s="68"/>
      <c r="C102" s="131"/>
      <c r="D102" s="131"/>
      <c r="E102" s="132" t="s">
        <v>107</v>
      </c>
      <c r="F102" s="132"/>
      <c r="G102" s="132"/>
      <c r="H102" s="132"/>
      <c r="I102" s="132"/>
      <c r="J102" s="131"/>
      <c r="K102" s="132" t="s">
        <v>108</v>
      </c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3">
        <f>'02-14 - Vnitřní schodiště'!J32</f>
        <v>0</v>
      </c>
      <c r="AH102" s="131"/>
      <c r="AI102" s="131"/>
      <c r="AJ102" s="131"/>
      <c r="AK102" s="131"/>
      <c r="AL102" s="131"/>
      <c r="AM102" s="131"/>
      <c r="AN102" s="133">
        <f>SUM(AG102,AT102)</f>
        <v>0</v>
      </c>
      <c r="AO102" s="131"/>
      <c r="AP102" s="131"/>
      <c r="AQ102" s="134" t="s">
        <v>90</v>
      </c>
      <c r="AR102" s="70"/>
      <c r="AS102" s="135">
        <v>0</v>
      </c>
      <c r="AT102" s="136">
        <f>ROUND(SUM(AV102:AW102),2)</f>
        <v>0</v>
      </c>
      <c r="AU102" s="137">
        <f>'02-14 - Vnitřní schodiště'!P122</f>
        <v>0</v>
      </c>
      <c r="AV102" s="136">
        <f>'02-14 - Vnitřní schodiště'!J35</f>
        <v>0</v>
      </c>
      <c r="AW102" s="136">
        <f>'02-14 - Vnitřní schodiště'!J36</f>
        <v>0</v>
      </c>
      <c r="AX102" s="136">
        <f>'02-14 - Vnitřní schodiště'!J37</f>
        <v>0</v>
      </c>
      <c r="AY102" s="136">
        <f>'02-14 - Vnitřní schodiště'!J38</f>
        <v>0</v>
      </c>
      <c r="AZ102" s="136">
        <f>'02-14 - Vnitřní schodiště'!F35</f>
        <v>0</v>
      </c>
      <c r="BA102" s="136">
        <f>'02-14 - Vnitřní schodiště'!F36</f>
        <v>0</v>
      </c>
      <c r="BB102" s="136">
        <f>'02-14 - Vnitřní schodiště'!F37</f>
        <v>0</v>
      </c>
      <c r="BC102" s="136">
        <f>'02-14 - Vnitřní schodiště'!F38</f>
        <v>0</v>
      </c>
      <c r="BD102" s="138">
        <f>'02-14 - Vnitřní schodiště'!F39</f>
        <v>0</v>
      </c>
      <c r="BE102" s="4"/>
      <c r="BT102" s="139" t="s">
        <v>86</v>
      </c>
      <c r="BV102" s="139" t="s">
        <v>79</v>
      </c>
      <c r="BW102" s="139" t="s">
        <v>109</v>
      </c>
      <c r="BX102" s="139" t="s">
        <v>106</v>
      </c>
      <c r="CL102" s="139" t="s">
        <v>1</v>
      </c>
    </row>
    <row r="103" spans="1:91" s="7" customFormat="1" ht="24.75" customHeight="1">
      <c r="A103" s="7"/>
      <c r="B103" s="117"/>
      <c r="C103" s="118"/>
      <c r="D103" s="119" t="s">
        <v>110</v>
      </c>
      <c r="E103" s="119"/>
      <c r="F103" s="119"/>
      <c r="G103" s="119"/>
      <c r="H103" s="119"/>
      <c r="I103" s="120"/>
      <c r="J103" s="119" t="s">
        <v>111</v>
      </c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21">
        <f>ROUND(SUM(AG104:AG107),2)</f>
        <v>0</v>
      </c>
      <c r="AH103" s="120"/>
      <c r="AI103" s="120"/>
      <c r="AJ103" s="120"/>
      <c r="AK103" s="120"/>
      <c r="AL103" s="120"/>
      <c r="AM103" s="120"/>
      <c r="AN103" s="122">
        <f>SUM(AG103,AT103)</f>
        <v>0</v>
      </c>
      <c r="AO103" s="120"/>
      <c r="AP103" s="120"/>
      <c r="AQ103" s="123" t="s">
        <v>83</v>
      </c>
      <c r="AR103" s="124"/>
      <c r="AS103" s="125">
        <f>ROUND(SUM(AS104:AS107),2)</f>
        <v>0</v>
      </c>
      <c r="AT103" s="126">
        <f>ROUND(SUM(AV103:AW103),2)</f>
        <v>0</v>
      </c>
      <c r="AU103" s="127">
        <f>ROUND(SUM(AU104:AU107),5)</f>
        <v>0</v>
      </c>
      <c r="AV103" s="126">
        <f>ROUND(AZ103*L29,2)</f>
        <v>0</v>
      </c>
      <c r="AW103" s="126">
        <f>ROUND(BA103*L30,2)</f>
        <v>0</v>
      </c>
      <c r="AX103" s="126">
        <f>ROUND(BB103*L29,2)</f>
        <v>0</v>
      </c>
      <c r="AY103" s="126">
        <f>ROUND(BC103*L30,2)</f>
        <v>0</v>
      </c>
      <c r="AZ103" s="126">
        <f>ROUND(SUM(AZ104:AZ107),2)</f>
        <v>0</v>
      </c>
      <c r="BA103" s="126">
        <f>ROUND(SUM(BA104:BA107),2)</f>
        <v>0</v>
      </c>
      <c r="BB103" s="126">
        <f>ROUND(SUM(BB104:BB107),2)</f>
        <v>0</v>
      </c>
      <c r="BC103" s="126">
        <f>ROUND(SUM(BC104:BC107),2)</f>
        <v>0</v>
      </c>
      <c r="BD103" s="128">
        <f>ROUND(SUM(BD104:BD107),2)</f>
        <v>0</v>
      </c>
      <c r="BE103" s="7"/>
      <c r="BS103" s="129" t="s">
        <v>76</v>
      </c>
      <c r="BT103" s="129" t="s">
        <v>84</v>
      </c>
      <c r="BU103" s="129" t="s">
        <v>78</v>
      </c>
      <c r="BV103" s="129" t="s">
        <v>79</v>
      </c>
      <c r="BW103" s="129" t="s">
        <v>112</v>
      </c>
      <c r="BX103" s="129" t="s">
        <v>5</v>
      </c>
      <c r="CL103" s="129" t="s">
        <v>1</v>
      </c>
      <c r="CM103" s="129" t="s">
        <v>86</v>
      </c>
    </row>
    <row r="104" spans="1:90" s="4" customFormat="1" ht="16.5" customHeight="1">
      <c r="A104" s="130" t="s">
        <v>87</v>
      </c>
      <c r="B104" s="68"/>
      <c r="C104" s="131"/>
      <c r="D104" s="131"/>
      <c r="E104" s="132" t="s">
        <v>113</v>
      </c>
      <c r="F104" s="132"/>
      <c r="G104" s="132"/>
      <c r="H104" s="132"/>
      <c r="I104" s="132"/>
      <c r="J104" s="131"/>
      <c r="K104" s="132" t="s">
        <v>114</v>
      </c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3">
        <f>'04-04 - Místnost č. 315'!J32</f>
        <v>0</v>
      </c>
      <c r="AH104" s="131"/>
      <c r="AI104" s="131"/>
      <c r="AJ104" s="131"/>
      <c r="AK104" s="131"/>
      <c r="AL104" s="131"/>
      <c r="AM104" s="131"/>
      <c r="AN104" s="133">
        <f>SUM(AG104,AT104)</f>
        <v>0</v>
      </c>
      <c r="AO104" s="131"/>
      <c r="AP104" s="131"/>
      <c r="AQ104" s="134" t="s">
        <v>90</v>
      </c>
      <c r="AR104" s="70"/>
      <c r="AS104" s="135">
        <v>0</v>
      </c>
      <c r="AT104" s="136">
        <f>ROUND(SUM(AV104:AW104),2)</f>
        <v>0</v>
      </c>
      <c r="AU104" s="137">
        <f>'04-04 - Místnost č. 315'!P123</f>
        <v>0</v>
      </c>
      <c r="AV104" s="136">
        <f>'04-04 - Místnost č. 315'!J35</f>
        <v>0</v>
      </c>
      <c r="AW104" s="136">
        <f>'04-04 - Místnost č. 315'!J36</f>
        <v>0</v>
      </c>
      <c r="AX104" s="136">
        <f>'04-04 - Místnost č. 315'!J37</f>
        <v>0</v>
      </c>
      <c r="AY104" s="136">
        <f>'04-04 - Místnost č. 315'!J38</f>
        <v>0</v>
      </c>
      <c r="AZ104" s="136">
        <f>'04-04 - Místnost č. 315'!F35</f>
        <v>0</v>
      </c>
      <c r="BA104" s="136">
        <f>'04-04 - Místnost č. 315'!F36</f>
        <v>0</v>
      </c>
      <c r="BB104" s="136">
        <f>'04-04 - Místnost č. 315'!F37</f>
        <v>0</v>
      </c>
      <c r="BC104" s="136">
        <f>'04-04 - Místnost č. 315'!F38</f>
        <v>0</v>
      </c>
      <c r="BD104" s="138">
        <f>'04-04 - Místnost č. 315'!F39</f>
        <v>0</v>
      </c>
      <c r="BE104" s="4"/>
      <c r="BT104" s="139" t="s">
        <v>86</v>
      </c>
      <c r="BV104" s="139" t="s">
        <v>79</v>
      </c>
      <c r="BW104" s="139" t="s">
        <v>115</v>
      </c>
      <c r="BX104" s="139" t="s">
        <v>112</v>
      </c>
      <c r="CL104" s="139" t="s">
        <v>1</v>
      </c>
    </row>
    <row r="105" spans="1:90" s="4" customFormat="1" ht="16.5" customHeight="1">
      <c r="A105" s="130" t="s">
        <v>87</v>
      </c>
      <c r="B105" s="68"/>
      <c r="C105" s="131"/>
      <c r="D105" s="131"/>
      <c r="E105" s="132" t="s">
        <v>116</v>
      </c>
      <c r="F105" s="132"/>
      <c r="G105" s="132"/>
      <c r="H105" s="132"/>
      <c r="I105" s="132"/>
      <c r="J105" s="131"/>
      <c r="K105" s="132" t="s">
        <v>117</v>
      </c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3">
        <f>'04-05 - Místnost č. 316'!J32</f>
        <v>0</v>
      </c>
      <c r="AH105" s="131"/>
      <c r="AI105" s="131"/>
      <c r="AJ105" s="131"/>
      <c r="AK105" s="131"/>
      <c r="AL105" s="131"/>
      <c r="AM105" s="131"/>
      <c r="AN105" s="133">
        <f>SUM(AG105,AT105)</f>
        <v>0</v>
      </c>
      <c r="AO105" s="131"/>
      <c r="AP105" s="131"/>
      <c r="AQ105" s="134" t="s">
        <v>90</v>
      </c>
      <c r="AR105" s="70"/>
      <c r="AS105" s="135">
        <v>0</v>
      </c>
      <c r="AT105" s="136">
        <f>ROUND(SUM(AV105:AW105),2)</f>
        <v>0</v>
      </c>
      <c r="AU105" s="137">
        <f>'04-05 - Místnost č. 316'!P123</f>
        <v>0</v>
      </c>
      <c r="AV105" s="136">
        <f>'04-05 - Místnost č. 316'!J35</f>
        <v>0</v>
      </c>
      <c r="AW105" s="136">
        <f>'04-05 - Místnost č. 316'!J36</f>
        <v>0</v>
      </c>
      <c r="AX105" s="136">
        <f>'04-05 - Místnost č. 316'!J37</f>
        <v>0</v>
      </c>
      <c r="AY105" s="136">
        <f>'04-05 - Místnost č. 316'!J38</f>
        <v>0</v>
      </c>
      <c r="AZ105" s="136">
        <f>'04-05 - Místnost č. 316'!F35</f>
        <v>0</v>
      </c>
      <c r="BA105" s="136">
        <f>'04-05 - Místnost č. 316'!F36</f>
        <v>0</v>
      </c>
      <c r="BB105" s="136">
        <f>'04-05 - Místnost č. 316'!F37</f>
        <v>0</v>
      </c>
      <c r="BC105" s="136">
        <f>'04-05 - Místnost č. 316'!F38</f>
        <v>0</v>
      </c>
      <c r="BD105" s="138">
        <f>'04-05 - Místnost č. 316'!F39</f>
        <v>0</v>
      </c>
      <c r="BE105" s="4"/>
      <c r="BT105" s="139" t="s">
        <v>86</v>
      </c>
      <c r="BV105" s="139" t="s">
        <v>79</v>
      </c>
      <c r="BW105" s="139" t="s">
        <v>118</v>
      </c>
      <c r="BX105" s="139" t="s">
        <v>112</v>
      </c>
      <c r="CL105" s="139" t="s">
        <v>1</v>
      </c>
    </row>
    <row r="106" spans="1:90" s="4" customFormat="1" ht="16.5" customHeight="1">
      <c r="A106" s="130" t="s">
        <v>87</v>
      </c>
      <c r="B106" s="68"/>
      <c r="C106" s="131"/>
      <c r="D106" s="131"/>
      <c r="E106" s="132" t="s">
        <v>119</v>
      </c>
      <c r="F106" s="132"/>
      <c r="G106" s="132"/>
      <c r="H106" s="132"/>
      <c r="I106" s="132"/>
      <c r="J106" s="131"/>
      <c r="K106" s="132" t="s">
        <v>120</v>
      </c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3">
        <f>'04-07 - Místnost č. 320'!J32</f>
        <v>0</v>
      </c>
      <c r="AH106" s="131"/>
      <c r="AI106" s="131"/>
      <c r="AJ106" s="131"/>
      <c r="AK106" s="131"/>
      <c r="AL106" s="131"/>
      <c r="AM106" s="131"/>
      <c r="AN106" s="133">
        <f>SUM(AG106,AT106)</f>
        <v>0</v>
      </c>
      <c r="AO106" s="131"/>
      <c r="AP106" s="131"/>
      <c r="AQ106" s="134" t="s">
        <v>90</v>
      </c>
      <c r="AR106" s="70"/>
      <c r="AS106" s="135">
        <v>0</v>
      </c>
      <c r="AT106" s="136">
        <f>ROUND(SUM(AV106:AW106),2)</f>
        <v>0</v>
      </c>
      <c r="AU106" s="137">
        <f>'04-07 - Místnost č. 320'!P123</f>
        <v>0</v>
      </c>
      <c r="AV106" s="136">
        <f>'04-07 - Místnost č. 320'!J35</f>
        <v>0</v>
      </c>
      <c r="AW106" s="136">
        <f>'04-07 - Místnost č. 320'!J36</f>
        <v>0</v>
      </c>
      <c r="AX106" s="136">
        <f>'04-07 - Místnost č. 320'!J37</f>
        <v>0</v>
      </c>
      <c r="AY106" s="136">
        <f>'04-07 - Místnost č. 320'!J38</f>
        <v>0</v>
      </c>
      <c r="AZ106" s="136">
        <f>'04-07 - Místnost č. 320'!F35</f>
        <v>0</v>
      </c>
      <c r="BA106" s="136">
        <f>'04-07 - Místnost č. 320'!F36</f>
        <v>0</v>
      </c>
      <c r="BB106" s="136">
        <f>'04-07 - Místnost č. 320'!F37</f>
        <v>0</v>
      </c>
      <c r="BC106" s="136">
        <f>'04-07 - Místnost č. 320'!F38</f>
        <v>0</v>
      </c>
      <c r="BD106" s="138">
        <f>'04-07 - Místnost č. 320'!F39</f>
        <v>0</v>
      </c>
      <c r="BE106" s="4"/>
      <c r="BT106" s="139" t="s">
        <v>86</v>
      </c>
      <c r="BV106" s="139" t="s">
        <v>79</v>
      </c>
      <c r="BW106" s="139" t="s">
        <v>121</v>
      </c>
      <c r="BX106" s="139" t="s">
        <v>112</v>
      </c>
      <c r="CL106" s="139" t="s">
        <v>1</v>
      </c>
    </row>
    <row r="107" spans="1:90" s="4" customFormat="1" ht="16.5" customHeight="1">
      <c r="A107" s="130" t="s">
        <v>87</v>
      </c>
      <c r="B107" s="68"/>
      <c r="C107" s="131"/>
      <c r="D107" s="131"/>
      <c r="E107" s="132" t="s">
        <v>122</v>
      </c>
      <c r="F107" s="132"/>
      <c r="G107" s="132"/>
      <c r="H107" s="132"/>
      <c r="I107" s="132"/>
      <c r="J107" s="131"/>
      <c r="K107" s="132" t="s">
        <v>123</v>
      </c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3">
        <f>'04-08 - Místnost č. 321'!J32</f>
        <v>0</v>
      </c>
      <c r="AH107" s="131"/>
      <c r="AI107" s="131"/>
      <c r="AJ107" s="131"/>
      <c r="AK107" s="131"/>
      <c r="AL107" s="131"/>
      <c r="AM107" s="131"/>
      <c r="AN107" s="133">
        <f>SUM(AG107,AT107)</f>
        <v>0</v>
      </c>
      <c r="AO107" s="131"/>
      <c r="AP107" s="131"/>
      <c r="AQ107" s="134" t="s">
        <v>90</v>
      </c>
      <c r="AR107" s="70"/>
      <c r="AS107" s="140">
        <v>0</v>
      </c>
      <c r="AT107" s="141">
        <f>ROUND(SUM(AV107:AW107),2)</f>
        <v>0</v>
      </c>
      <c r="AU107" s="142">
        <f>'04-08 - Místnost č. 321'!P123</f>
        <v>0</v>
      </c>
      <c r="AV107" s="141">
        <f>'04-08 - Místnost č. 321'!J35</f>
        <v>0</v>
      </c>
      <c r="AW107" s="141">
        <f>'04-08 - Místnost č. 321'!J36</f>
        <v>0</v>
      </c>
      <c r="AX107" s="141">
        <f>'04-08 - Místnost č. 321'!J37</f>
        <v>0</v>
      </c>
      <c r="AY107" s="141">
        <f>'04-08 - Místnost č. 321'!J38</f>
        <v>0</v>
      </c>
      <c r="AZ107" s="141">
        <f>'04-08 - Místnost č. 321'!F35</f>
        <v>0</v>
      </c>
      <c r="BA107" s="141">
        <f>'04-08 - Místnost č. 321'!F36</f>
        <v>0</v>
      </c>
      <c r="BB107" s="141">
        <f>'04-08 - Místnost č. 321'!F37</f>
        <v>0</v>
      </c>
      <c r="BC107" s="141">
        <f>'04-08 - Místnost č. 321'!F38</f>
        <v>0</v>
      </c>
      <c r="BD107" s="143">
        <f>'04-08 - Místnost č. 321'!F39</f>
        <v>0</v>
      </c>
      <c r="BE107" s="4"/>
      <c r="BT107" s="139" t="s">
        <v>86</v>
      </c>
      <c r="BV107" s="139" t="s">
        <v>79</v>
      </c>
      <c r="BW107" s="139" t="s">
        <v>124</v>
      </c>
      <c r="BX107" s="139" t="s">
        <v>112</v>
      </c>
      <c r="CL107" s="139" t="s">
        <v>1</v>
      </c>
    </row>
    <row r="108" spans="1:57" s="2" customFormat="1" ht="30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42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s="2" customFormat="1" ht="6.95" customHeight="1">
      <c r="A109" s="36"/>
      <c r="B109" s="64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42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</sheetData>
  <sheetProtection password="CC35" sheet="1" objects="1" scenarios="1" formatColumns="0" formatRows="0"/>
  <mergeCells count="90">
    <mergeCell ref="C92:G92"/>
    <mergeCell ref="D103:H103"/>
    <mergeCell ref="D95:H95"/>
    <mergeCell ref="D101:H101"/>
    <mergeCell ref="E99:I99"/>
    <mergeCell ref="E104:I104"/>
    <mergeCell ref="E97:I97"/>
    <mergeCell ref="E96:I96"/>
    <mergeCell ref="E100:I100"/>
    <mergeCell ref="E102:I102"/>
    <mergeCell ref="E98:I98"/>
    <mergeCell ref="I92:AF92"/>
    <mergeCell ref="J101:AF101"/>
    <mergeCell ref="J103:AF103"/>
    <mergeCell ref="J95:AF95"/>
    <mergeCell ref="K99:AF99"/>
    <mergeCell ref="K98:AF98"/>
    <mergeCell ref="K100:AF100"/>
    <mergeCell ref="K102:AF102"/>
    <mergeCell ref="K104:AF104"/>
    <mergeCell ref="K96:AF96"/>
    <mergeCell ref="K97:AF97"/>
    <mergeCell ref="L85:AO85"/>
    <mergeCell ref="E105:I105"/>
    <mergeCell ref="K105:AF105"/>
    <mergeCell ref="E106:I106"/>
    <mergeCell ref="K106:AF106"/>
    <mergeCell ref="E107:I107"/>
    <mergeCell ref="K107:AF107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103:AM103"/>
    <mergeCell ref="AG99:AM99"/>
    <mergeCell ref="AG101:AM101"/>
    <mergeCell ref="AG104:AM104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104:AP104"/>
    <mergeCell ref="AN103:AP103"/>
    <mergeCell ref="AN92:AP92"/>
    <mergeCell ref="AN99:AP99"/>
    <mergeCell ref="AN101:AP101"/>
    <mergeCell ref="AN95:AP95"/>
    <mergeCell ref="AN96:AP96"/>
    <mergeCell ref="AN97:AP97"/>
    <mergeCell ref="AN100:AP100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94:AP94"/>
  </mergeCells>
  <hyperlinks>
    <hyperlink ref="A96" location="'01-02 - Místnost č. 16'!C2" display="/"/>
    <hyperlink ref="A97" location="'01-04 - Místnost č. 20'!C2" display="/"/>
    <hyperlink ref="A98" location="'01-06 - Místnost č. 22'!C2" display="/"/>
    <hyperlink ref="A99" location="'01-07 - Místnost č. 27'!C2" display="/"/>
    <hyperlink ref="A100" location="'01-08 - Místnost č. 29'!C2" display="/"/>
    <hyperlink ref="A102" location="'02-14 - Vnitřní schodiště'!C2" display="/"/>
    <hyperlink ref="A104" location="'04-04 - Místnost č. 315'!C2" display="/"/>
    <hyperlink ref="A105" location="'04-05 - Místnost č. 316'!C2" display="/"/>
    <hyperlink ref="A106" location="'04-07 - Místnost č. 320'!C2" display="/"/>
    <hyperlink ref="A107" location="'04-08 - Místnost č. 32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121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397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450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ROUND((SUM(BE123:BE162)),2)</f>
        <v>0</v>
      </c>
      <c r="G35" s="36"/>
      <c r="H35" s="36"/>
      <c r="I35" s="162">
        <v>0.21</v>
      </c>
      <c r="J35" s="161">
        <f>ROUND(((SUM(BE123:BE162))*I35),2)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ROUND((SUM(BF123:BF162)),2)</f>
        <v>0</v>
      </c>
      <c r="G36" s="36"/>
      <c r="H36" s="36"/>
      <c r="I36" s="162">
        <v>0.15</v>
      </c>
      <c r="J36" s="161">
        <f>ROUND(((SUM(BF123:BF162))*I36),2)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ROUND((SUM(BG123:BG162)),2)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ROUND((SUM(BH123:BH162)),2)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ROUND((SUM(BI123:BI162)),2)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397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04-07 - Místnost č. 320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399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397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04-07 - Místnost č. 320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P124+P134+P137</f>
        <v>0</v>
      </c>
      <c r="Q123" s="102"/>
      <c r="R123" s="200">
        <f>R124+R134+R137</f>
        <v>0.84365106</v>
      </c>
      <c r="S123" s="102"/>
      <c r="T123" s="201">
        <f>T124+T134+T137</f>
        <v>1.80735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BK124+BK134+BK137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400</v>
      </c>
      <c r="F125" s="219" t="s">
        <v>401</v>
      </c>
      <c r="G125" s="220" t="s">
        <v>157</v>
      </c>
      <c r="H125" s="221">
        <v>1.807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451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403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1.807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452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25.298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453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454</v>
      </c>
      <c r="G131" s="236"/>
      <c r="H131" s="239">
        <v>25.298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1.807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455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408</v>
      </c>
      <c r="F134" s="206" t="s">
        <v>409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1.56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SUM(BK135:BK136)</f>
        <v>0</v>
      </c>
    </row>
    <row r="135" spans="1:65" s="2" customFormat="1" ht="21.75" customHeight="1">
      <c r="A135" s="36"/>
      <c r="B135" s="37"/>
      <c r="C135" s="217" t="s">
        <v>180</v>
      </c>
      <c r="D135" s="217" t="s">
        <v>154</v>
      </c>
      <c r="E135" s="218" t="s">
        <v>410</v>
      </c>
      <c r="F135" s="219" t="s">
        <v>411</v>
      </c>
      <c r="G135" s="220" t="s">
        <v>197</v>
      </c>
      <c r="H135" s="221">
        <v>78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0.02</v>
      </c>
      <c r="T135" s="227">
        <f>S135*H135</f>
        <v>1.56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456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413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3" s="11" customFormat="1" ht="25.9" customHeight="1">
      <c r="A137" s="11"/>
      <c r="B137" s="203"/>
      <c r="C137" s="204"/>
      <c r="D137" s="205" t="s">
        <v>76</v>
      </c>
      <c r="E137" s="206" t="s">
        <v>192</v>
      </c>
      <c r="F137" s="206" t="s">
        <v>193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SUM(P138:P162)</f>
        <v>0</v>
      </c>
      <c r="Q137" s="211"/>
      <c r="R137" s="212">
        <f>SUM(R138:R162)</f>
        <v>0.84365106</v>
      </c>
      <c r="S137" s="211"/>
      <c r="T137" s="213">
        <f>SUM(T138:T162)</f>
        <v>0.24735000000000001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4" t="s">
        <v>86</v>
      </c>
      <c r="AT137" s="215" t="s">
        <v>76</v>
      </c>
      <c r="AU137" s="215" t="s">
        <v>77</v>
      </c>
      <c r="AY137" s="214" t="s">
        <v>153</v>
      </c>
      <c r="BK137" s="216">
        <f>SUM(BK138:BK162)</f>
        <v>0</v>
      </c>
    </row>
    <row r="138" spans="1:65" s="2" customFormat="1" ht="24.15" customHeight="1">
      <c r="A138" s="36"/>
      <c r="B138" s="37"/>
      <c r="C138" s="217" t="s">
        <v>187</v>
      </c>
      <c r="D138" s="217" t="s">
        <v>154</v>
      </c>
      <c r="E138" s="218" t="s">
        <v>195</v>
      </c>
      <c r="F138" s="219" t="s">
        <v>196</v>
      </c>
      <c r="G138" s="220" t="s">
        <v>197</v>
      </c>
      <c r="H138" s="221">
        <v>78</v>
      </c>
      <c r="I138" s="222"/>
      <c r="J138" s="223">
        <f>ROUND(I138*H138,2)</f>
        <v>0</v>
      </c>
      <c r="K138" s="219" t="s">
        <v>158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184</v>
      </c>
      <c r="AT138" s="228" t="s">
        <v>154</v>
      </c>
      <c r="AU138" s="228" t="s">
        <v>84</v>
      </c>
      <c r="AY138" s="15" t="s">
        <v>153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84</v>
      </c>
      <c r="BK138" s="229">
        <f>ROUND(I138*H138,2)</f>
        <v>0</v>
      </c>
      <c r="BL138" s="15" t="s">
        <v>184</v>
      </c>
      <c r="BM138" s="228" t="s">
        <v>457</v>
      </c>
    </row>
    <row r="139" spans="1:47" s="2" customFormat="1" ht="12">
      <c r="A139" s="36"/>
      <c r="B139" s="37"/>
      <c r="C139" s="38"/>
      <c r="D139" s="230" t="s">
        <v>161</v>
      </c>
      <c r="E139" s="38"/>
      <c r="F139" s="231" t="s">
        <v>199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161</v>
      </c>
      <c r="AU139" s="15" t="s">
        <v>84</v>
      </c>
    </row>
    <row r="140" spans="1:65" s="2" customFormat="1" ht="21.75" customHeight="1">
      <c r="A140" s="36"/>
      <c r="B140" s="37"/>
      <c r="C140" s="217" t="s">
        <v>194</v>
      </c>
      <c r="D140" s="217" t="s">
        <v>154</v>
      </c>
      <c r="E140" s="218" t="s">
        <v>201</v>
      </c>
      <c r="F140" s="219" t="s">
        <v>202</v>
      </c>
      <c r="G140" s="220" t="s">
        <v>197</v>
      </c>
      <c r="H140" s="221">
        <v>78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3E-05</v>
      </c>
      <c r="R140" s="226">
        <f>Q140*H140</f>
        <v>0.00234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458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204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33" customHeight="1">
      <c r="A142" s="36"/>
      <c r="B142" s="37"/>
      <c r="C142" s="217" t="s">
        <v>200</v>
      </c>
      <c r="D142" s="217" t="s">
        <v>154</v>
      </c>
      <c r="E142" s="218" t="s">
        <v>206</v>
      </c>
      <c r="F142" s="219" t="s">
        <v>207</v>
      </c>
      <c r="G142" s="220" t="s">
        <v>197</v>
      </c>
      <c r="H142" s="221">
        <v>78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0.00758</v>
      </c>
      <c r="R142" s="226">
        <f>Q142*H142</f>
        <v>0.59124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459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209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24.15" customHeight="1">
      <c r="A144" s="36"/>
      <c r="B144" s="37"/>
      <c r="C144" s="217" t="s">
        <v>205</v>
      </c>
      <c r="D144" s="217" t="s">
        <v>154</v>
      </c>
      <c r="E144" s="218" t="s">
        <v>211</v>
      </c>
      <c r="F144" s="219" t="s">
        <v>212</v>
      </c>
      <c r="G144" s="220" t="s">
        <v>197</v>
      </c>
      <c r="H144" s="221">
        <v>78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</v>
      </c>
      <c r="R144" s="226">
        <f>Q144*H144</f>
        <v>0</v>
      </c>
      <c r="S144" s="226">
        <v>0.003</v>
      </c>
      <c r="T144" s="227">
        <f>S144*H144</f>
        <v>0.234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460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214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216</v>
      </c>
      <c r="F146" s="219" t="s">
        <v>217</v>
      </c>
      <c r="G146" s="220" t="s">
        <v>197</v>
      </c>
      <c r="H146" s="221">
        <v>78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0.0003</v>
      </c>
      <c r="R146" s="226">
        <f>Q146*H146</f>
        <v>0.023399999999999997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461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219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44.25" customHeight="1">
      <c r="A148" s="36"/>
      <c r="B148" s="37"/>
      <c r="C148" s="246" t="s">
        <v>215</v>
      </c>
      <c r="D148" s="246" t="s">
        <v>221</v>
      </c>
      <c r="E148" s="247" t="s">
        <v>222</v>
      </c>
      <c r="F148" s="248" t="s">
        <v>223</v>
      </c>
      <c r="G148" s="249" t="s">
        <v>197</v>
      </c>
      <c r="H148" s="250">
        <v>85.8</v>
      </c>
      <c r="I148" s="251"/>
      <c r="J148" s="252">
        <f>ROUND(I148*H148,2)</f>
        <v>0</v>
      </c>
      <c r="K148" s="248" t="s">
        <v>158</v>
      </c>
      <c r="L148" s="253"/>
      <c r="M148" s="254" t="s">
        <v>1</v>
      </c>
      <c r="N148" s="255" t="s">
        <v>42</v>
      </c>
      <c r="O148" s="89"/>
      <c r="P148" s="226">
        <f>O148*H148</f>
        <v>0</v>
      </c>
      <c r="Q148" s="226">
        <v>0.0026</v>
      </c>
      <c r="R148" s="226">
        <f>Q148*H148</f>
        <v>0.22307999999999997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224</v>
      </c>
      <c r="AT148" s="228" t="s">
        <v>221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462</v>
      </c>
    </row>
    <row r="149" spans="1:51" s="12" customFormat="1" ht="12">
      <c r="A149" s="12"/>
      <c r="B149" s="235"/>
      <c r="C149" s="236"/>
      <c r="D149" s="237" t="s">
        <v>172</v>
      </c>
      <c r="E149" s="236"/>
      <c r="F149" s="238" t="s">
        <v>463</v>
      </c>
      <c r="G149" s="236"/>
      <c r="H149" s="239">
        <v>85.8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5" t="s">
        <v>172</v>
      </c>
      <c r="AU149" s="245" t="s">
        <v>84</v>
      </c>
      <c r="AV149" s="12" t="s">
        <v>86</v>
      </c>
      <c r="AW149" s="12" t="s">
        <v>4</v>
      </c>
      <c r="AX149" s="12" t="s">
        <v>84</v>
      </c>
      <c r="AY149" s="245" t="s">
        <v>153</v>
      </c>
    </row>
    <row r="150" spans="1:65" s="2" customFormat="1" ht="21.75" customHeight="1">
      <c r="A150" s="36"/>
      <c r="B150" s="37"/>
      <c r="C150" s="217" t="s">
        <v>220</v>
      </c>
      <c r="D150" s="217" t="s">
        <v>154</v>
      </c>
      <c r="E150" s="218" t="s">
        <v>228</v>
      </c>
      <c r="F150" s="219" t="s">
        <v>229</v>
      </c>
      <c r="G150" s="220" t="s">
        <v>230</v>
      </c>
      <c r="H150" s="221">
        <v>44.5</v>
      </c>
      <c r="I150" s="222"/>
      <c r="J150" s="223">
        <f>ROUND(I150*H150,2)</f>
        <v>0</v>
      </c>
      <c r="K150" s="219" t="s">
        <v>158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0.0003</v>
      </c>
      <c r="T150" s="227">
        <f>S150*H150</f>
        <v>0.013349999999999999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184</v>
      </c>
      <c r="AT150" s="228" t="s">
        <v>154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464</v>
      </c>
    </row>
    <row r="151" spans="1:47" s="2" customFormat="1" ht="12">
      <c r="A151" s="36"/>
      <c r="B151" s="37"/>
      <c r="C151" s="38"/>
      <c r="D151" s="230" t="s">
        <v>161</v>
      </c>
      <c r="E151" s="38"/>
      <c r="F151" s="231" t="s">
        <v>232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161</v>
      </c>
      <c r="AU151" s="15" t="s">
        <v>84</v>
      </c>
    </row>
    <row r="152" spans="1:51" s="12" customFormat="1" ht="12">
      <c r="A152" s="12"/>
      <c r="B152" s="235"/>
      <c r="C152" s="236"/>
      <c r="D152" s="237" t="s">
        <v>172</v>
      </c>
      <c r="E152" s="261" t="s">
        <v>1</v>
      </c>
      <c r="F152" s="238" t="s">
        <v>465</v>
      </c>
      <c r="G152" s="236"/>
      <c r="H152" s="239">
        <v>44.5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45" t="s">
        <v>172</v>
      </c>
      <c r="AU152" s="245" t="s">
        <v>84</v>
      </c>
      <c r="AV152" s="12" t="s">
        <v>86</v>
      </c>
      <c r="AW152" s="12" t="s">
        <v>32</v>
      </c>
      <c r="AX152" s="12" t="s">
        <v>84</v>
      </c>
      <c r="AY152" s="245" t="s">
        <v>153</v>
      </c>
    </row>
    <row r="153" spans="1:65" s="2" customFormat="1" ht="16.5" customHeight="1">
      <c r="A153" s="36"/>
      <c r="B153" s="37"/>
      <c r="C153" s="217" t="s">
        <v>227</v>
      </c>
      <c r="D153" s="217" t="s">
        <v>154</v>
      </c>
      <c r="E153" s="218" t="s">
        <v>234</v>
      </c>
      <c r="F153" s="219" t="s">
        <v>235</v>
      </c>
      <c r="G153" s="220" t="s">
        <v>230</v>
      </c>
      <c r="H153" s="221">
        <v>37.5</v>
      </c>
      <c r="I153" s="222"/>
      <c r="J153" s="223">
        <f>ROUND(I153*H153,2)</f>
        <v>0</v>
      </c>
      <c r="K153" s="219" t="s">
        <v>158</v>
      </c>
      <c r="L153" s="42"/>
      <c r="M153" s="224" t="s">
        <v>1</v>
      </c>
      <c r="N153" s="225" t="s">
        <v>42</v>
      </c>
      <c r="O153" s="89"/>
      <c r="P153" s="226">
        <f>O153*H153</f>
        <v>0</v>
      </c>
      <c r="Q153" s="226">
        <v>1E-05</v>
      </c>
      <c r="R153" s="226">
        <f>Q153*H153</f>
        <v>0.000375</v>
      </c>
      <c r="S153" s="226">
        <v>0</v>
      </c>
      <c r="T153" s="22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8" t="s">
        <v>184</v>
      </c>
      <c r="AT153" s="228" t="s">
        <v>154</v>
      </c>
      <c r="AU153" s="228" t="s">
        <v>84</v>
      </c>
      <c r="AY153" s="15" t="s">
        <v>153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5" t="s">
        <v>84</v>
      </c>
      <c r="BK153" s="229">
        <f>ROUND(I153*H153,2)</f>
        <v>0</v>
      </c>
      <c r="BL153" s="15" t="s">
        <v>184</v>
      </c>
      <c r="BM153" s="228" t="s">
        <v>466</v>
      </c>
    </row>
    <row r="154" spans="1:47" s="2" customFormat="1" ht="12">
      <c r="A154" s="36"/>
      <c r="B154" s="37"/>
      <c r="C154" s="38"/>
      <c r="D154" s="230" t="s">
        <v>161</v>
      </c>
      <c r="E154" s="38"/>
      <c r="F154" s="231" t="s">
        <v>237</v>
      </c>
      <c r="G154" s="38"/>
      <c r="H154" s="38"/>
      <c r="I154" s="232"/>
      <c r="J154" s="38"/>
      <c r="K154" s="38"/>
      <c r="L154" s="42"/>
      <c r="M154" s="233"/>
      <c r="N154" s="234"/>
      <c r="O154" s="89"/>
      <c r="P154" s="89"/>
      <c r="Q154" s="89"/>
      <c r="R154" s="89"/>
      <c r="S154" s="89"/>
      <c r="T154" s="90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5" t="s">
        <v>161</v>
      </c>
      <c r="AU154" s="15" t="s">
        <v>84</v>
      </c>
    </row>
    <row r="155" spans="1:65" s="2" customFormat="1" ht="16.5" customHeight="1">
      <c r="A155" s="36"/>
      <c r="B155" s="37"/>
      <c r="C155" s="246" t="s">
        <v>233</v>
      </c>
      <c r="D155" s="246" t="s">
        <v>221</v>
      </c>
      <c r="E155" s="247" t="s">
        <v>238</v>
      </c>
      <c r="F155" s="248" t="s">
        <v>239</v>
      </c>
      <c r="G155" s="249" t="s">
        <v>230</v>
      </c>
      <c r="H155" s="250">
        <v>38.25</v>
      </c>
      <c r="I155" s="251"/>
      <c r="J155" s="252">
        <f>ROUND(I155*H155,2)</f>
        <v>0</v>
      </c>
      <c r="K155" s="248" t="s">
        <v>158</v>
      </c>
      <c r="L155" s="253"/>
      <c r="M155" s="254" t="s">
        <v>1</v>
      </c>
      <c r="N155" s="255" t="s">
        <v>42</v>
      </c>
      <c r="O155" s="89"/>
      <c r="P155" s="226">
        <f>O155*H155</f>
        <v>0</v>
      </c>
      <c r="Q155" s="226">
        <v>8E-05</v>
      </c>
      <c r="R155" s="226">
        <f>Q155*H155</f>
        <v>0.0030600000000000002</v>
      </c>
      <c r="S155" s="226">
        <v>0</v>
      </c>
      <c r="T155" s="22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8" t="s">
        <v>224</v>
      </c>
      <c r="AT155" s="228" t="s">
        <v>221</v>
      </c>
      <c r="AU155" s="228" t="s">
        <v>84</v>
      </c>
      <c r="AY155" s="15" t="s">
        <v>153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5" t="s">
        <v>84</v>
      </c>
      <c r="BK155" s="229">
        <f>ROUND(I155*H155,2)</f>
        <v>0</v>
      </c>
      <c r="BL155" s="15" t="s">
        <v>184</v>
      </c>
      <c r="BM155" s="228" t="s">
        <v>467</v>
      </c>
    </row>
    <row r="156" spans="1:51" s="12" customFormat="1" ht="12">
      <c r="A156" s="12"/>
      <c r="B156" s="235"/>
      <c r="C156" s="236"/>
      <c r="D156" s="237" t="s">
        <v>172</v>
      </c>
      <c r="E156" s="236"/>
      <c r="F156" s="238" t="s">
        <v>468</v>
      </c>
      <c r="G156" s="236"/>
      <c r="H156" s="239">
        <v>38.25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45" t="s">
        <v>172</v>
      </c>
      <c r="AU156" s="245" t="s">
        <v>84</v>
      </c>
      <c r="AV156" s="12" t="s">
        <v>86</v>
      </c>
      <c r="AW156" s="12" t="s">
        <v>4</v>
      </c>
      <c r="AX156" s="12" t="s">
        <v>84</v>
      </c>
      <c r="AY156" s="245" t="s">
        <v>153</v>
      </c>
    </row>
    <row r="157" spans="1:65" s="2" customFormat="1" ht="16.5" customHeight="1">
      <c r="A157" s="36"/>
      <c r="B157" s="37"/>
      <c r="C157" s="217" t="s">
        <v>8</v>
      </c>
      <c r="D157" s="217" t="s">
        <v>154</v>
      </c>
      <c r="E157" s="218" t="s">
        <v>242</v>
      </c>
      <c r="F157" s="219" t="s">
        <v>243</v>
      </c>
      <c r="G157" s="220" t="s">
        <v>230</v>
      </c>
      <c r="H157" s="221">
        <v>0.9</v>
      </c>
      <c r="I157" s="222"/>
      <c r="J157" s="223">
        <f>ROUND(I157*H157,2)</f>
        <v>0</v>
      </c>
      <c r="K157" s="219" t="s">
        <v>158</v>
      </c>
      <c r="L157" s="42"/>
      <c r="M157" s="224" t="s">
        <v>1</v>
      </c>
      <c r="N157" s="225" t="s">
        <v>42</v>
      </c>
      <c r="O157" s="89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8" t="s">
        <v>184</v>
      </c>
      <c r="AT157" s="228" t="s">
        <v>154</v>
      </c>
      <c r="AU157" s="228" t="s">
        <v>84</v>
      </c>
      <c r="AY157" s="15" t="s">
        <v>153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5" t="s">
        <v>84</v>
      </c>
      <c r="BK157" s="229">
        <f>ROUND(I157*H157,2)</f>
        <v>0</v>
      </c>
      <c r="BL157" s="15" t="s">
        <v>184</v>
      </c>
      <c r="BM157" s="228" t="s">
        <v>469</v>
      </c>
    </row>
    <row r="158" spans="1:47" s="2" customFormat="1" ht="12">
      <c r="A158" s="36"/>
      <c r="B158" s="37"/>
      <c r="C158" s="38"/>
      <c r="D158" s="230" t="s">
        <v>161</v>
      </c>
      <c r="E158" s="38"/>
      <c r="F158" s="231" t="s">
        <v>245</v>
      </c>
      <c r="G158" s="38"/>
      <c r="H158" s="38"/>
      <c r="I158" s="232"/>
      <c r="J158" s="38"/>
      <c r="K158" s="38"/>
      <c r="L158" s="42"/>
      <c r="M158" s="233"/>
      <c r="N158" s="234"/>
      <c r="O158" s="89"/>
      <c r="P158" s="89"/>
      <c r="Q158" s="89"/>
      <c r="R158" s="89"/>
      <c r="S158" s="89"/>
      <c r="T158" s="90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5" t="s">
        <v>161</v>
      </c>
      <c r="AU158" s="15" t="s">
        <v>84</v>
      </c>
    </row>
    <row r="159" spans="1:65" s="2" customFormat="1" ht="16.5" customHeight="1">
      <c r="A159" s="36"/>
      <c r="B159" s="37"/>
      <c r="C159" s="246" t="s">
        <v>184</v>
      </c>
      <c r="D159" s="246" t="s">
        <v>221</v>
      </c>
      <c r="E159" s="247" t="s">
        <v>247</v>
      </c>
      <c r="F159" s="248" t="s">
        <v>248</v>
      </c>
      <c r="G159" s="249" t="s">
        <v>230</v>
      </c>
      <c r="H159" s="250">
        <v>0.918</v>
      </c>
      <c r="I159" s="251"/>
      <c r="J159" s="252">
        <f>ROUND(I159*H159,2)</f>
        <v>0</v>
      </c>
      <c r="K159" s="248" t="s">
        <v>158</v>
      </c>
      <c r="L159" s="253"/>
      <c r="M159" s="254" t="s">
        <v>1</v>
      </c>
      <c r="N159" s="255" t="s">
        <v>42</v>
      </c>
      <c r="O159" s="89"/>
      <c r="P159" s="226">
        <f>O159*H159</f>
        <v>0</v>
      </c>
      <c r="Q159" s="226">
        <v>0.00017</v>
      </c>
      <c r="R159" s="226">
        <f>Q159*H159</f>
        <v>0.00015606000000000002</v>
      </c>
      <c r="S159" s="226">
        <v>0</v>
      </c>
      <c r="T159" s="22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8" t="s">
        <v>224</v>
      </c>
      <c r="AT159" s="228" t="s">
        <v>221</v>
      </c>
      <c r="AU159" s="228" t="s">
        <v>84</v>
      </c>
      <c r="AY159" s="15" t="s">
        <v>153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5" t="s">
        <v>84</v>
      </c>
      <c r="BK159" s="229">
        <f>ROUND(I159*H159,2)</f>
        <v>0</v>
      </c>
      <c r="BL159" s="15" t="s">
        <v>184</v>
      </c>
      <c r="BM159" s="228" t="s">
        <v>470</v>
      </c>
    </row>
    <row r="160" spans="1:51" s="12" customFormat="1" ht="12">
      <c r="A160" s="12"/>
      <c r="B160" s="235"/>
      <c r="C160" s="236"/>
      <c r="D160" s="237" t="s">
        <v>172</v>
      </c>
      <c r="E160" s="236"/>
      <c r="F160" s="238" t="s">
        <v>250</v>
      </c>
      <c r="G160" s="236"/>
      <c r="H160" s="239">
        <v>0.918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45" t="s">
        <v>172</v>
      </c>
      <c r="AU160" s="245" t="s">
        <v>84</v>
      </c>
      <c r="AV160" s="12" t="s">
        <v>86</v>
      </c>
      <c r="AW160" s="12" t="s">
        <v>4</v>
      </c>
      <c r="AX160" s="12" t="s">
        <v>84</v>
      </c>
      <c r="AY160" s="245" t="s">
        <v>153</v>
      </c>
    </row>
    <row r="161" spans="1:65" s="2" customFormat="1" ht="44.25" customHeight="1">
      <c r="A161" s="36"/>
      <c r="B161" s="37"/>
      <c r="C161" s="217" t="s">
        <v>246</v>
      </c>
      <c r="D161" s="217" t="s">
        <v>154</v>
      </c>
      <c r="E161" s="218" t="s">
        <v>393</v>
      </c>
      <c r="F161" s="219" t="s">
        <v>394</v>
      </c>
      <c r="G161" s="220" t="s">
        <v>254</v>
      </c>
      <c r="H161" s="256"/>
      <c r="I161" s="222"/>
      <c r="J161" s="223">
        <f>ROUND(I161*H161,2)</f>
        <v>0</v>
      </c>
      <c r="K161" s="219" t="s">
        <v>158</v>
      </c>
      <c r="L161" s="42"/>
      <c r="M161" s="224" t="s">
        <v>1</v>
      </c>
      <c r="N161" s="225" t="s">
        <v>42</v>
      </c>
      <c r="O161" s="89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8" t="s">
        <v>184</v>
      </c>
      <c r="AT161" s="228" t="s">
        <v>154</v>
      </c>
      <c r="AU161" s="228" t="s">
        <v>84</v>
      </c>
      <c r="AY161" s="15" t="s">
        <v>153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5" t="s">
        <v>84</v>
      </c>
      <c r="BK161" s="229">
        <f>ROUND(I161*H161,2)</f>
        <v>0</v>
      </c>
      <c r="BL161" s="15" t="s">
        <v>184</v>
      </c>
      <c r="BM161" s="228" t="s">
        <v>471</v>
      </c>
    </row>
    <row r="162" spans="1:47" s="2" customFormat="1" ht="12">
      <c r="A162" s="36"/>
      <c r="B162" s="37"/>
      <c r="C162" s="38"/>
      <c r="D162" s="230" t="s">
        <v>161</v>
      </c>
      <c r="E162" s="38"/>
      <c r="F162" s="231" t="s">
        <v>396</v>
      </c>
      <c r="G162" s="38"/>
      <c r="H162" s="38"/>
      <c r="I162" s="232"/>
      <c r="J162" s="38"/>
      <c r="K162" s="38"/>
      <c r="L162" s="42"/>
      <c r="M162" s="257"/>
      <c r="N162" s="258"/>
      <c r="O162" s="259"/>
      <c r="P162" s="259"/>
      <c r="Q162" s="259"/>
      <c r="R162" s="259"/>
      <c r="S162" s="259"/>
      <c r="T162" s="260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5" t="s">
        <v>161</v>
      </c>
      <c r="AU162" s="15" t="s">
        <v>84</v>
      </c>
    </row>
    <row r="163" spans="1:31" s="2" customFormat="1" ht="6.95" customHeight="1">
      <c r="A163" s="36"/>
      <c r="B163" s="64"/>
      <c r="C163" s="65"/>
      <c r="D163" s="65"/>
      <c r="E163" s="65"/>
      <c r="F163" s="65"/>
      <c r="G163" s="65"/>
      <c r="H163" s="65"/>
      <c r="I163" s="65"/>
      <c r="J163" s="65"/>
      <c r="K163" s="65"/>
      <c r="L163" s="42"/>
      <c r="M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</row>
  </sheetData>
  <sheetProtection password="CC35" sheet="1" objects="1" scenarios="1" formatColumns="0" formatRows="0" autoFilter="0"/>
  <autoFilter ref="C122:K16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2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75521800"/>
    <hyperlink ref="F139" r:id="rId6" display="https://podminky.urs.cz/item/CS_URS_2023_01/776111115"/>
    <hyperlink ref="F141" r:id="rId7" display="https://podminky.urs.cz/item/CS_URS_2023_01/776121112"/>
    <hyperlink ref="F143" r:id="rId8" display="https://podminky.urs.cz/item/CS_URS_2023_01/776141112"/>
    <hyperlink ref="F145" r:id="rId9" display="https://podminky.urs.cz/item/CS_URS_2023_01/776201812"/>
    <hyperlink ref="F147" r:id="rId10" display="https://podminky.urs.cz/item/CS_URS_2023_01/776221111"/>
    <hyperlink ref="F151" r:id="rId11" display="https://podminky.urs.cz/item/CS_URS_2023_01/776410811"/>
    <hyperlink ref="F154" r:id="rId12" display="https://podminky.urs.cz/item/CS_URS_2023_01/776421111"/>
    <hyperlink ref="F158" r:id="rId13" display="https://podminky.urs.cz/item/CS_URS_2023_01/776421312"/>
    <hyperlink ref="F162" r:id="rId14" display="https://podminky.urs.cz/item/CS_URS_2023_01/99877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124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397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472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ROUND((SUM(BE123:BE161)),2)</f>
        <v>0</v>
      </c>
      <c r="G35" s="36"/>
      <c r="H35" s="36"/>
      <c r="I35" s="162">
        <v>0.21</v>
      </c>
      <c r="J35" s="161">
        <f>ROUND(((SUM(BE123:BE161))*I35),2)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ROUND((SUM(BF123:BF161)),2)</f>
        <v>0</v>
      </c>
      <c r="G36" s="36"/>
      <c r="H36" s="36"/>
      <c r="I36" s="162">
        <v>0.15</v>
      </c>
      <c r="J36" s="161">
        <f>ROUND(((SUM(BF123:BF161))*I36),2)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ROUND((SUM(BG123:BG161)),2)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ROUND((SUM(BH123:BH161)),2)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ROUND((SUM(BI123:BI161)),2)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397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04-08 - Místnost č. 321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399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397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04-08 - Místnost č. 321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P124+P134+P137</f>
        <v>0</v>
      </c>
      <c r="Q123" s="102"/>
      <c r="R123" s="200">
        <f>R124+R134+R137</f>
        <v>0.67626722</v>
      </c>
      <c r="S123" s="102"/>
      <c r="T123" s="201">
        <f>T124+T134+T137</f>
        <v>1.4493800000000001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BK124+BK134+BK137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400</v>
      </c>
      <c r="F125" s="219" t="s">
        <v>401</v>
      </c>
      <c r="G125" s="220" t="s">
        <v>157</v>
      </c>
      <c r="H125" s="221">
        <v>1.449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473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403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1.449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474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20.286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475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476</v>
      </c>
      <c r="G131" s="236"/>
      <c r="H131" s="239">
        <v>20.286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1.449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477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408</v>
      </c>
      <c r="F134" s="206" t="s">
        <v>409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1.25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SUM(BK135:BK136)</f>
        <v>0</v>
      </c>
    </row>
    <row r="135" spans="1:65" s="2" customFormat="1" ht="21.75" customHeight="1">
      <c r="A135" s="36"/>
      <c r="B135" s="37"/>
      <c r="C135" s="217" t="s">
        <v>180</v>
      </c>
      <c r="D135" s="217" t="s">
        <v>154</v>
      </c>
      <c r="E135" s="218" t="s">
        <v>410</v>
      </c>
      <c r="F135" s="219" t="s">
        <v>411</v>
      </c>
      <c r="G135" s="220" t="s">
        <v>197</v>
      </c>
      <c r="H135" s="221">
        <v>62.5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0.02</v>
      </c>
      <c r="T135" s="227">
        <f>S135*H135</f>
        <v>1.25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478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413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3" s="11" customFormat="1" ht="25.9" customHeight="1">
      <c r="A137" s="11"/>
      <c r="B137" s="203"/>
      <c r="C137" s="204"/>
      <c r="D137" s="205" t="s">
        <v>76</v>
      </c>
      <c r="E137" s="206" t="s">
        <v>192</v>
      </c>
      <c r="F137" s="206" t="s">
        <v>193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SUM(P138:P161)</f>
        <v>0</v>
      </c>
      <c r="Q137" s="211"/>
      <c r="R137" s="212">
        <f>SUM(R138:R161)</f>
        <v>0.67626722</v>
      </c>
      <c r="S137" s="211"/>
      <c r="T137" s="213">
        <f>SUM(T138:T161)</f>
        <v>0.19938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4" t="s">
        <v>86</v>
      </c>
      <c r="AT137" s="215" t="s">
        <v>76</v>
      </c>
      <c r="AU137" s="215" t="s">
        <v>77</v>
      </c>
      <c r="AY137" s="214" t="s">
        <v>153</v>
      </c>
      <c r="BK137" s="216">
        <f>SUM(BK138:BK161)</f>
        <v>0</v>
      </c>
    </row>
    <row r="138" spans="1:65" s="2" customFormat="1" ht="21.75" customHeight="1">
      <c r="A138" s="36"/>
      <c r="B138" s="37"/>
      <c r="C138" s="217" t="s">
        <v>187</v>
      </c>
      <c r="D138" s="217" t="s">
        <v>154</v>
      </c>
      <c r="E138" s="218" t="s">
        <v>228</v>
      </c>
      <c r="F138" s="219" t="s">
        <v>229</v>
      </c>
      <c r="G138" s="220" t="s">
        <v>230</v>
      </c>
      <c r="H138" s="221">
        <v>39.6</v>
      </c>
      <c r="I138" s="222"/>
      <c r="J138" s="223">
        <f>ROUND(I138*H138,2)</f>
        <v>0</v>
      </c>
      <c r="K138" s="219" t="s">
        <v>158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0.0003</v>
      </c>
      <c r="T138" s="227">
        <f>S138*H138</f>
        <v>0.01188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184</v>
      </c>
      <c r="AT138" s="228" t="s">
        <v>154</v>
      </c>
      <c r="AU138" s="228" t="s">
        <v>84</v>
      </c>
      <c r="AY138" s="15" t="s">
        <v>153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84</v>
      </c>
      <c r="BK138" s="229">
        <f>ROUND(I138*H138,2)</f>
        <v>0</v>
      </c>
      <c r="BL138" s="15" t="s">
        <v>184</v>
      </c>
      <c r="BM138" s="228" t="s">
        <v>479</v>
      </c>
    </row>
    <row r="139" spans="1:47" s="2" customFormat="1" ht="12">
      <c r="A139" s="36"/>
      <c r="B139" s="37"/>
      <c r="C139" s="38"/>
      <c r="D139" s="230" t="s">
        <v>161</v>
      </c>
      <c r="E139" s="38"/>
      <c r="F139" s="231" t="s">
        <v>232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161</v>
      </c>
      <c r="AU139" s="15" t="s">
        <v>84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62.5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480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62.5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0.0018750000000000001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481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62.5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0.47375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482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62.5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0.1875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483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62.5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0.01875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484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68.75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0.17875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485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486</v>
      </c>
      <c r="G151" s="236"/>
      <c r="H151" s="239">
        <v>68.75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16.5" customHeight="1">
      <c r="A152" s="36"/>
      <c r="B152" s="37"/>
      <c r="C152" s="217" t="s">
        <v>227</v>
      </c>
      <c r="D152" s="217" t="s">
        <v>154</v>
      </c>
      <c r="E152" s="218" t="s">
        <v>234</v>
      </c>
      <c r="F152" s="219" t="s">
        <v>235</v>
      </c>
      <c r="G152" s="220" t="s">
        <v>230</v>
      </c>
      <c r="H152" s="221">
        <v>32.6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1E-05</v>
      </c>
      <c r="R152" s="226">
        <f>Q152*H152</f>
        <v>0.00032600000000000006</v>
      </c>
      <c r="S152" s="226">
        <v>0</v>
      </c>
      <c r="T152" s="22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487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237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46" t="s">
        <v>233</v>
      </c>
      <c r="D154" s="246" t="s">
        <v>221</v>
      </c>
      <c r="E154" s="247" t="s">
        <v>238</v>
      </c>
      <c r="F154" s="248" t="s">
        <v>239</v>
      </c>
      <c r="G154" s="249" t="s">
        <v>230</v>
      </c>
      <c r="H154" s="250">
        <v>33.252</v>
      </c>
      <c r="I154" s="251"/>
      <c r="J154" s="252">
        <f>ROUND(I154*H154,2)</f>
        <v>0</v>
      </c>
      <c r="K154" s="248" t="s">
        <v>158</v>
      </c>
      <c r="L154" s="253"/>
      <c r="M154" s="254" t="s">
        <v>1</v>
      </c>
      <c r="N154" s="255" t="s">
        <v>42</v>
      </c>
      <c r="O154" s="89"/>
      <c r="P154" s="226">
        <f>O154*H154</f>
        <v>0</v>
      </c>
      <c r="Q154" s="226">
        <v>8E-05</v>
      </c>
      <c r="R154" s="226">
        <f>Q154*H154</f>
        <v>0.0026601600000000004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224</v>
      </c>
      <c r="AT154" s="228" t="s">
        <v>221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488</v>
      </c>
    </row>
    <row r="155" spans="1:51" s="12" customFormat="1" ht="12">
      <c r="A155" s="12"/>
      <c r="B155" s="235"/>
      <c r="C155" s="236"/>
      <c r="D155" s="237" t="s">
        <v>172</v>
      </c>
      <c r="E155" s="236"/>
      <c r="F155" s="238" t="s">
        <v>489</v>
      </c>
      <c r="G155" s="236"/>
      <c r="H155" s="239">
        <v>33.252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5" t="s">
        <v>172</v>
      </c>
      <c r="AU155" s="245" t="s">
        <v>84</v>
      </c>
      <c r="AV155" s="12" t="s">
        <v>86</v>
      </c>
      <c r="AW155" s="12" t="s">
        <v>4</v>
      </c>
      <c r="AX155" s="12" t="s">
        <v>84</v>
      </c>
      <c r="AY155" s="245" t="s">
        <v>153</v>
      </c>
    </row>
    <row r="156" spans="1:65" s="2" customFormat="1" ht="16.5" customHeight="1">
      <c r="A156" s="36"/>
      <c r="B156" s="37"/>
      <c r="C156" s="217" t="s">
        <v>8</v>
      </c>
      <c r="D156" s="217" t="s">
        <v>154</v>
      </c>
      <c r="E156" s="218" t="s">
        <v>242</v>
      </c>
      <c r="F156" s="219" t="s">
        <v>243</v>
      </c>
      <c r="G156" s="220" t="s">
        <v>230</v>
      </c>
      <c r="H156" s="221">
        <v>0.9</v>
      </c>
      <c r="I156" s="222"/>
      <c r="J156" s="223">
        <f>ROUND(I156*H156,2)</f>
        <v>0</v>
      </c>
      <c r="K156" s="219" t="s">
        <v>158</v>
      </c>
      <c r="L156" s="42"/>
      <c r="M156" s="224" t="s">
        <v>1</v>
      </c>
      <c r="N156" s="225" t="s">
        <v>42</v>
      </c>
      <c r="O156" s="8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184</v>
      </c>
      <c r="AT156" s="228" t="s">
        <v>154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490</v>
      </c>
    </row>
    <row r="157" spans="1:47" s="2" customFormat="1" ht="12">
      <c r="A157" s="36"/>
      <c r="B157" s="37"/>
      <c r="C157" s="38"/>
      <c r="D157" s="230" t="s">
        <v>161</v>
      </c>
      <c r="E157" s="38"/>
      <c r="F157" s="231" t="s">
        <v>245</v>
      </c>
      <c r="G157" s="38"/>
      <c r="H157" s="38"/>
      <c r="I157" s="232"/>
      <c r="J157" s="38"/>
      <c r="K157" s="38"/>
      <c r="L157" s="42"/>
      <c r="M157" s="233"/>
      <c r="N157" s="234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161</v>
      </c>
      <c r="AU157" s="15" t="s">
        <v>84</v>
      </c>
    </row>
    <row r="158" spans="1:65" s="2" customFormat="1" ht="16.5" customHeight="1">
      <c r="A158" s="36"/>
      <c r="B158" s="37"/>
      <c r="C158" s="246" t="s">
        <v>184</v>
      </c>
      <c r="D158" s="246" t="s">
        <v>221</v>
      </c>
      <c r="E158" s="247" t="s">
        <v>247</v>
      </c>
      <c r="F158" s="248" t="s">
        <v>248</v>
      </c>
      <c r="G158" s="249" t="s">
        <v>230</v>
      </c>
      <c r="H158" s="250">
        <v>0.918</v>
      </c>
      <c r="I158" s="251"/>
      <c r="J158" s="252">
        <f>ROUND(I158*H158,2)</f>
        <v>0</v>
      </c>
      <c r="K158" s="248" t="s">
        <v>158</v>
      </c>
      <c r="L158" s="253"/>
      <c r="M158" s="254" t="s">
        <v>1</v>
      </c>
      <c r="N158" s="255" t="s">
        <v>42</v>
      </c>
      <c r="O158" s="89"/>
      <c r="P158" s="226">
        <f>O158*H158</f>
        <v>0</v>
      </c>
      <c r="Q158" s="226">
        <v>0.00017</v>
      </c>
      <c r="R158" s="226">
        <f>Q158*H158</f>
        <v>0.00015606000000000002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224</v>
      </c>
      <c r="AT158" s="228" t="s">
        <v>221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491</v>
      </c>
    </row>
    <row r="159" spans="1:51" s="12" customFormat="1" ht="12">
      <c r="A159" s="12"/>
      <c r="B159" s="235"/>
      <c r="C159" s="236"/>
      <c r="D159" s="237" t="s">
        <v>172</v>
      </c>
      <c r="E159" s="236"/>
      <c r="F159" s="238" t="s">
        <v>250</v>
      </c>
      <c r="G159" s="236"/>
      <c r="H159" s="239">
        <v>0.918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5" t="s">
        <v>172</v>
      </c>
      <c r="AU159" s="245" t="s">
        <v>84</v>
      </c>
      <c r="AV159" s="12" t="s">
        <v>86</v>
      </c>
      <c r="AW159" s="12" t="s">
        <v>4</v>
      </c>
      <c r="AX159" s="12" t="s">
        <v>84</v>
      </c>
      <c r="AY159" s="245" t="s">
        <v>153</v>
      </c>
    </row>
    <row r="160" spans="1:65" s="2" customFormat="1" ht="44.25" customHeight="1">
      <c r="A160" s="36"/>
      <c r="B160" s="37"/>
      <c r="C160" s="217" t="s">
        <v>246</v>
      </c>
      <c r="D160" s="217" t="s">
        <v>154</v>
      </c>
      <c r="E160" s="218" t="s">
        <v>393</v>
      </c>
      <c r="F160" s="219" t="s">
        <v>394</v>
      </c>
      <c r="G160" s="220" t="s">
        <v>254</v>
      </c>
      <c r="H160" s="256"/>
      <c r="I160" s="222"/>
      <c r="J160" s="223">
        <f>ROUND(I160*H160,2)</f>
        <v>0</v>
      </c>
      <c r="K160" s="219" t="s">
        <v>158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184</v>
      </c>
      <c r="AT160" s="228" t="s">
        <v>154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492</v>
      </c>
    </row>
    <row r="161" spans="1:47" s="2" customFormat="1" ht="12">
      <c r="A161" s="36"/>
      <c r="B161" s="37"/>
      <c r="C161" s="38"/>
      <c r="D161" s="230" t="s">
        <v>161</v>
      </c>
      <c r="E161" s="38"/>
      <c r="F161" s="231" t="s">
        <v>396</v>
      </c>
      <c r="G161" s="38"/>
      <c r="H161" s="38"/>
      <c r="I161" s="232"/>
      <c r="J161" s="38"/>
      <c r="K161" s="38"/>
      <c r="L161" s="42"/>
      <c r="M161" s="257"/>
      <c r="N161" s="258"/>
      <c r="O161" s="259"/>
      <c r="P161" s="259"/>
      <c r="Q161" s="259"/>
      <c r="R161" s="259"/>
      <c r="S161" s="259"/>
      <c r="T161" s="26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161</v>
      </c>
      <c r="AU161" s="15" t="s">
        <v>84</v>
      </c>
    </row>
    <row r="162" spans="1:31" s="2" customFormat="1" ht="6.95" customHeight="1">
      <c r="A162" s="36"/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42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password="CC35" sheet="1" objects="1" scenarios="1" formatColumns="0" formatRows="0" autoFilter="0"/>
  <autoFilter ref="C122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2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75521800"/>
    <hyperlink ref="F139" r:id="rId6" display="https://podminky.urs.cz/item/CS_URS_2023_01/77641081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21111"/>
    <hyperlink ref="F157" r:id="rId13" display="https://podminky.urs.cz/item/CS_URS_2023_01/776421312"/>
    <hyperlink ref="F161" r:id="rId14" display="https://podminky.urs.cz/item/CS_URS_2023_01/99877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91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127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129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ROUND((SUM(BE123:BE163)),2)</f>
        <v>0</v>
      </c>
      <c r="G35" s="36"/>
      <c r="H35" s="36"/>
      <c r="I35" s="162">
        <v>0.21</v>
      </c>
      <c r="J35" s="161">
        <f>ROUND(((SUM(BE123:BE163))*I35),2)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ROUND((SUM(BF123:BF163)),2)</f>
        <v>0</v>
      </c>
      <c r="G36" s="36"/>
      <c r="H36" s="36"/>
      <c r="I36" s="162">
        <v>0.15</v>
      </c>
      <c r="J36" s="161">
        <f>ROUND(((SUM(BF123:BF163))*I36),2)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127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01-02 - Místnost č. 16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127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01-02 - Místnost č. 16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P124+P134+P139</f>
        <v>0</v>
      </c>
      <c r="Q123" s="102"/>
      <c r="R123" s="200">
        <f>R124+R134+R139</f>
        <v>0.64942466</v>
      </c>
      <c r="S123" s="102"/>
      <c r="T123" s="201">
        <f>T124+T134+T139</f>
        <v>0.41185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BK124+BK134+BK139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155</v>
      </c>
      <c r="F125" s="219" t="s">
        <v>156</v>
      </c>
      <c r="G125" s="220" t="s">
        <v>157</v>
      </c>
      <c r="H125" s="221">
        <v>0.412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160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162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0.412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165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5.768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170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173</v>
      </c>
      <c r="G131" s="236"/>
      <c r="H131" s="239">
        <v>5.768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0.412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176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178</v>
      </c>
      <c r="F134" s="206" t="s">
        <v>179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SUM(P135:P138)</f>
        <v>0</v>
      </c>
      <c r="Q134" s="211"/>
      <c r="R134" s="212">
        <f>SUM(R135:R138)</f>
        <v>0</v>
      </c>
      <c r="S134" s="211"/>
      <c r="T134" s="213">
        <f>SUM(T135:T138)</f>
        <v>0.2218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SUM(BK135:BK138)</f>
        <v>0</v>
      </c>
    </row>
    <row r="135" spans="1:65" s="2" customFormat="1" ht="24.15" customHeight="1">
      <c r="A135" s="36"/>
      <c r="B135" s="37"/>
      <c r="C135" s="217" t="s">
        <v>180</v>
      </c>
      <c r="D135" s="217" t="s">
        <v>154</v>
      </c>
      <c r="E135" s="218" t="s">
        <v>181</v>
      </c>
      <c r="F135" s="219" t="s">
        <v>182</v>
      </c>
      <c r="G135" s="220" t="s">
        <v>183</v>
      </c>
      <c r="H135" s="221">
        <v>1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0.001</v>
      </c>
      <c r="T135" s="227">
        <f>S135*H135</f>
        <v>0.001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185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186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5" s="2" customFormat="1" ht="21.75" customHeight="1">
      <c r="A137" s="36"/>
      <c r="B137" s="37"/>
      <c r="C137" s="217" t="s">
        <v>187</v>
      </c>
      <c r="D137" s="217" t="s">
        <v>154</v>
      </c>
      <c r="E137" s="218" t="s">
        <v>188</v>
      </c>
      <c r="F137" s="219" t="s">
        <v>189</v>
      </c>
      <c r="G137" s="220" t="s">
        <v>183</v>
      </c>
      <c r="H137" s="221">
        <v>2</v>
      </c>
      <c r="I137" s="222"/>
      <c r="J137" s="223">
        <f>ROUND(I137*H137,2)</f>
        <v>0</v>
      </c>
      <c r="K137" s="219" t="s">
        <v>158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0.1104</v>
      </c>
      <c r="T137" s="227">
        <f>S137*H137</f>
        <v>0.2208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184</v>
      </c>
      <c r="AT137" s="228" t="s">
        <v>154</v>
      </c>
      <c r="AU137" s="228" t="s">
        <v>84</v>
      </c>
      <c r="AY137" s="15" t="s">
        <v>153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84</v>
      </c>
      <c r="BK137" s="229">
        <f>ROUND(I137*H137,2)</f>
        <v>0</v>
      </c>
      <c r="BL137" s="15" t="s">
        <v>184</v>
      </c>
      <c r="BM137" s="228" t="s">
        <v>190</v>
      </c>
    </row>
    <row r="138" spans="1:47" s="2" customFormat="1" ht="12">
      <c r="A138" s="36"/>
      <c r="B138" s="37"/>
      <c r="C138" s="38"/>
      <c r="D138" s="230" t="s">
        <v>161</v>
      </c>
      <c r="E138" s="38"/>
      <c r="F138" s="231" t="s">
        <v>191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161</v>
      </c>
      <c r="AU138" s="15" t="s">
        <v>84</v>
      </c>
    </row>
    <row r="139" spans="1:63" s="11" customFormat="1" ht="25.9" customHeight="1">
      <c r="A139" s="11"/>
      <c r="B139" s="203"/>
      <c r="C139" s="204"/>
      <c r="D139" s="205" t="s">
        <v>76</v>
      </c>
      <c r="E139" s="206" t="s">
        <v>192</v>
      </c>
      <c r="F139" s="206" t="s">
        <v>193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SUM(P140:P163)</f>
        <v>0</v>
      </c>
      <c r="Q139" s="211"/>
      <c r="R139" s="212">
        <f>SUM(R140:R163)</f>
        <v>0.64942466</v>
      </c>
      <c r="S139" s="211"/>
      <c r="T139" s="213">
        <f>SUM(T140:T163)</f>
        <v>0.19005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4" t="s">
        <v>86</v>
      </c>
      <c r="AT139" s="215" t="s">
        <v>76</v>
      </c>
      <c r="AU139" s="215" t="s">
        <v>77</v>
      </c>
      <c r="AY139" s="214" t="s">
        <v>153</v>
      </c>
      <c r="BK139" s="216">
        <f>SUM(BK140:BK163)</f>
        <v>0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60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198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60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203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60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0.4548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208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60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213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60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218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66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0.1716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225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226</v>
      </c>
      <c r="G151" s="236"/>
      <c r="H151" s="239">
        <v>66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21.75" customHeight="1">
      <c r="A152" s="36"/>
      <c r="B152" s="37"/>
      <c r="C152" s="217" t="s">
        <v>227</v>
      </c>
      <c r="D152" s="217" t="s">
        <v>154</v>
      </c>
      <c r="E152" s="218" t="s">
        <v>228</v>
      </c>
      <c r="F152" s="219" t="s">
        <v>229</v>
      </c>
      <c r="G152" s="220" t="s">
        <v>230</v>
      </c>
      <c r="H152" s="221">
        <v>33.5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0.01005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231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232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17" t="s">
        <v>233</v>
      </c>
      <c r="D154" s="217" t="s">
        <v>154</v>
      </c>
      <c r="E154" s="218" t="s">
        <v>234</v>
      </c>
      <c r="F154" s="219" t="s">
        <v>235</v>
      </c>
      <c r="G154" s="220" t="s">
        <v>230</v>
      </c>
      <c r="H154" s="221">
        <v>33.5</v>
      </c>
      <c r="I154" s="222"/>
      <c r="J154" s="223">
        <f>ROUND(I154*H154,2)</f>
        <v>0</v>
      </c>
      <c r="K154" s="219" t="s">
        <v>158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1E-05</v>
      </c>
      <c r="R154" s="226">
        <f>Q154*H154</f>
        <v>0.000335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184</v>
      </c>
      <c r="AT154" s="228" t="s">
        <v>154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236</v>
      </c>
    </row>
    <row r="155" spans="1:47" s="2" customFormat="1" ht="12">
      <c r="A155" s="36"/>
      <c r="B155" s="37"/>
      <c r="C155" s="38"/>
      <c r="D155" s="230" t="s">
        <v>161</v>
      </c>
      <c r="E155" s="38"/>
      <c r="F155" s="231" t="s">
        <v>237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161</v>
      </c>
      <c r="AU155" s="15" t="s">
        <v>84</v>
      </c>
    </row>
    <row r="156" spans="1:65" s="2" customFormat="1" ht="16.5" customHeight="1">
      <c r="A156" s="36"/>
      <c r="B156" s="37"/>
      <c r="C156" s="246" t="s">
        <v>8</v>
      </c>
      <c r="D156" s="246" t="s">
        <v>221</v>
      </c>
      <c r="E156" s="247" t="s">
        <v>238</v>
      </c>
      <c r="F156" s="248" t="s">
        <v>239</v>
      </c>
      <c r="G156" s="249" t="s">
        <v>230</v>
      </c>
      <c r="H156" s="250">
        <v>34.17</v>
      </c>
      <c r="I156" s="251"/>
      <c r="J156" s="252">
        <f>ROUND(I156*H156,2)</f>
        <v>0</v>
      </c>
      <c r="K156" s="248" t="s">
        <v>158</v>
      </c>
      <c r="L156" s="253"/>
      <c r="M156" s="254" t="s">
        <v>1</v>
      </c>
      <c r="N156" s="255" t="s">
        <v>42</v>
      </c>
      <c r="O156" s="89"/>
      <c r="P156" s="226">
        <f>O156*H156</f>
        <v>0</v>
      </c>
      <c r="Q156" s="226">
        <v>8E-05</v>
      </c>
      <c r="R156" s="226">
        <f>Q156*H156</f>
        <v>0.0027336000000000005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224</v>
      </c>
      <c r="AT156" s="228" t="s">
        <v>221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240</v>
      </c>
    </row>
    <row r="157" spans="1:51" s="12" customFormat="1" ht="12">
      <c r="A157" s="12"/>
      <c r="B157" s="235"/>
      <c r="C157" s="236"/>
      <c r="D157" s="237" t="s">
        <v>172</v>
      </c>
      <c r="E157" s="236"/>
      <c r="F157" s="238" t="s">
        <v>241</v>
      </c>
      <c r="G157" s="236"/>
      <c r="H157" s="239">
        <v>34.17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4</v>
      </c>
      <c r="AX157" s="12" t="s">
        <v>84</v>
      </c>
      <c r="AY157" s="245" t="s">
        <v>153</v>
      </c>
    </row>
    <row r="158" spans="1:65" s="2" customFormat="1" ht="16.5" customHeight="1">
      <c r="A158" s="36"/>
      <c r="B158" s="37"/>
      <c r="C158" s="217" t="s">
        <v>184</v>
      </c>
      <c r="D158" s="217" t="s">
        <v>154</v>
      </c>
      <c r="E158" s="218" t="s">
        <v>242</v>
      </c>
      <c r="F158" s="219" t="s">
        <v>243</v>
      </c>
      <c r="G158" s="220" t="s">
        <v>230</v>
      </c>
      <c r="H158" s="221">
        <v>0.9</v>
      </c>
      <c r="I158" s="222"/>
      <c r="J158" s="223">
        <f>ROUND(I158*H158,2)</f>
        <v>0</v>
      </c>
      <c r="K158" s="219" t="s">
        <v>158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184</v>
      </c>
      <c r="AT158" s="228" t="s">
        <v>154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244</v>
      </c>
    </row>
    <row r="159" spans="1:47" s="2" customFormat="1" ht="12">
      <c r="A159" s="36"/>
      <c r="B159" s="37"/>
      <c r="C159" s="38"/>
      <c r="D159" s="230" t="s">
        <v>161</v>
      </c>
      <c r="E159" s="38"/>
      <c r="F159" s="231" t="s">
        <v>245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161</v>
      </c>
      <c r="AU159" s="15" t="s">
        <v>84</v>
      </c>
    </row>
    <row r="160" spans="1:65" s="2" customFormat="1" ht="16.5" customHeight="1">
      <c r="A160" s="36"/>
      <c r="B160" s="37"/>
      <c r="C160" s="246" t="s">
        <v>246</v>
      </c>
      <c r="D160" s="246" t="s">
        <v>221</v>
      </c>
      <c r="E160" s="247" t="s">
        <v>247</v>
      </c>
      <c r="F160" s="248" t="s">
        <v>248</v>
      </c>
      <c r="G160" s="249" t="s">
        <v>230</v>
      </c>
      <c r="H160" s="250">
        <v>0.918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0.00017</v>
      </c>
      <c r="R160" s="226">
        <f>Q160*H160</f>
        <v>0.00015606000000000002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249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250</v>
      </c>
      <c r="G161" s="236"/>
      <c r="H161" s="239">
        <v>0.918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37.8" customHeight="1">
      <c r="A162" s="36"/>
      <c r="B162" s="37"/>
      <c r="C162" s="217" t="s">
        <v>251</v>
      </c>
      <c r="D162" s="217" t="s">
        <v>154</v>
      </c>
      <c r="E162" s="218" t="s">
        <v>252</v>
      </c>
      <c r="F162" s="219" t="s">
        <v>253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255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256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1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66491851"/>
    <hyperlink ref="F138" r:id="rId6" display="https://podminky.urs.cz/item/CS_URS_2023_01/76682582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10811"/>
    <hyperlink ref="F155" r:id="rId13" display="https://podminky.urs.cz/item/CS_URS_2023_01/776421111"/>
    <hyperlink ref="F159" r:id="rId14" display="https://podminky.urs.cz/item/CS_URS_2023_01/776421312"/>
    <hyperlink ref="F163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127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257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ROUND((SUM(BE123:BE163)),2)</f>
        <v>0</v>
      </c>
      <c r="G35" s="36"/>
      <c r="H35" s="36"/>
      <c r="I35" s="162">
        <v>0.21</v>
      </c>
      <c r="J35" s="161">
        <f>ROUND(((SUM(BE123:BE163))*I35),2)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ROUND((SUM(BF123:BF163)),2)</f>
        <v>0</v>
      </c>
      <c r="G36" s="36"/>
      <c r="H36" s="36"/>
      <c r="I36" s="162">
        <v>0.15</v>
      </c>
      <c r="J36" s="161">
        <f>ROUND(((SUM(BF123:BF163))*I36),2)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127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01-04 - Místnost č. 20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127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01-04 - Místnost č. 20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P124+P134+P139</f>
        <v>0</v>
      </c>
      <c r="Q123" s="102"/>
      <c r="R123" s="200">
        <f>R124+R134+R139</f>
        <v>0.6601946599999999</v>
      </c>
      <c r="S123" s="102"/>
      <c r="T123" s="201">
        <f>T124+T134+T139</f>
        <v>0.30445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BK124+BK134+BK139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155</v>
      </c>
      <c r="F125" s="219" t="s">
        <v>156</v>
      </c>
      <c r="G125" s="220" t="s">
        <v>157</v>
      </c>
      <c r="H125" s="221">
        <v>0.304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258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162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0.304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259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4.256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260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261</v>
      </c>
      <c r="G131" s="236"/>
      <c r="H131" s="239">
        <v>4.256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0.304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262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178</v>
      </c>
      <c r="F134" s="206" t="s">
        <v>179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SUM(P135:P138)</f>
        <v>0</v>
      </c>
      <c r="Q134" s="211"/>
      <c r="R134" s="212">
        <f>SUM(R135:R138)</f>
        <v>0</v>
      </c>
      <c r="S134" s="211"/>
      <c r="T134" s="213">
        <f>SUM(T135:T138)</f>
        <v>0.1114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SUM(BK135:BK138)</f>
        <v>0</v>
      </c>
    </row>
    <row r="135" spans="1:65" s="2" customFormat="1" ht="24.15" customHeight="1">
      <c r="A135" s="36"/>
      <c r="B135" s="37"/>
      <c r="C135" s="217" t="s">
        <v>180</v>
      </c>
      <c r="D135" s="217" t="s">
        <v>154</v>
      </c>
      <c r="E135" s="218" t="s">
        <v>181</v>
      </c>
      <c r="F135" s="219" t="s">
        <v>182</v>
      </c>
      <c r="G135" s="220" t="s">
        <v>183</v>
      </c>
      <c r="H135" s="221">
        <v>1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0.001</v>
      </c>
      <c r="T135" s="227">
        <f>S135*H135</f>
        <v>0.001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263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186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5" s="2" customFormat="1" ht="21.75" customHeight="1">
      <c r="A137" s="36"/>
      <c r="B137" s="37"/>
      <c r="C137" s="217" t="s">
        <v>187</v>
      </c>
      <c r="D137" s="217" t="s">
        <v>154</v>
      </c>
      <c r="E137" s="218" t="s">
        <v>188</v>
      </c>
      <c r="F137" s="219" t="s">
        <v>189</v>
      </c>
      <c r="G137" s="220" t="s">
        <v>183</v>
      </c>
      <c r="H137" s="221">
        <v>1</v>
      </c>
      <c r="I137" s="222"/>
      <c r="J137" s="223">
        <f>ROUND(I137*H137,2)</f>
        <v>0</v>
      </c>
      <c r="K137" s="219" t="s">
        <v>158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0.1104</v>
      </c>
      <c r="T137" s="227">
        <f>S137*H137</f>
        <v>0.1104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184</v>
      </c>
      <c r="AT137" s="228" t="s">
        <v>154</v>
      </c>
      <c r="AU137" s="228" t="s">
        <v>84</v>
      </c>
      <c r="AY137" s="15" t="s">
        <v>153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84</v>
      </c>
      <c r="BK137" s="229">
        <f>ROUND(I137*H137,2)</f>
        <v>0</v>
      </c>
      <c r="BL137" s="15" t="s">
        <v>184</v>
      </c>
      <c r="BM137" s="228" t="s">
        <v>264</v>
      </c>
    </row>
    <row r="138" spans="1:47" s="2" customFormat="1" ht="12">
      <c r="A138" s="36"/>
      <c r="B138" s="37"/>
      <c r="C138" s="38"/>
      <c r="D138" s="230" t="s">
        <v>161</v>
      </c>
      <c r="E138" s="38"/>
      <c r="F138" s="231" t="s">
        <v>191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161</v>
      </c>
      <c r="AU138" s="15" t="s">
        <v>84</v>
      </c>
    </row>
    <row r="139" spans="1:63" s="11" customFormat="1" ht="25.9" customHeight="1">
      <c r="A139" s="11"/>
      <c r="B139" s="203"/>
      <c r="C139" s="204"/>
      <c r="D139" s="205" t="s">
        <v>76</v>
      </c>
      <c r="E139" s="206" t="s">
        <v>192</v>
      </c>
      <c r="F139" s="206" t="s">
        <v>193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SUM(P140:P163)</f>
        <v>0</v>
      </c>
      <c r="Q139" s="211"/>
      <c r="R139" s="212">
        <f>SUM(R140:R163)</f>
        <v>0.6601946599999999</v>
      </c>
      <c r="S139" s="211"/>
      <c r="T139" s="213">
        <f>SUM(T140:T163)</f>
        <v>0.19305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4" t="s">
        <v>86</v>
      </c>
      <c r="AT139" s="215" t="s">
        <v>76</v>
      </c>
      <c r="AU139" s="215" t="s">
        <v>77</v>
      </c>
      <c r="AY139" s="214" t="s">
        <v>153</v>
      </c>
      <c r="BK139" s="216">
        <f>SUM(BK140:BK163)</f>
        <v>0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61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265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61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0.00183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266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61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0.46238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267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61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0.183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268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61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0.018299999999999997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269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67.1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0.17445999999999998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270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271</v>
      </c>
      <c r="G151" s="236"/>
      <c r="H151" s="239">
        <v>67.1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21.75" customHeight="1">
      <c r="A152" s="36"/>
      <c r="B152" s="37"/>
      <c r="C152" s="217" t="s">
        <v>227</v>
      </c>
      <c r="D152" s="217" t="s">
        <v>154</v>
      </c>
      <c r="E152" s="218" t="s">
        <v>228</v>
      </c>
      <c r="F152" s="219" t="s">
        <v>229</v>
      </c>
      <c r="G152" s="220" t="s">
        <v>230</v>
      </c>
      <c r="H152" s="221">
        <v>33.5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0.01005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272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232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17" t="s">
        <v>233</v>
      </c>
      <c r="D154" s="217" t="s">
        <v>154</v>
      </c>
      <c r="E154" s="218" t="s">
        <v>234</v>
      </c>
      <c r="F154" s="219" t="s">
        <v>235</v>
      </c>
      <c r="G154" s="220" t="s">
        <v>230</v>
      </c>
      <c r="H154" s="221">
        <v>33.5</v>
      </c>
      <c r="I154" s="222"/>
      <c r="J154" s="223">
        <f>ROUND(I154*H154,2)</f>
        <v>0</v>
      </c>
      <c r="K154" s="219" t="s">
        <v>158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1E-05</v>
      </c>
      <c r="R154" s="226">
        <f>Q154*H154</f>
        <v>0.000335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184</v>
      </c>
      <c r="AT154" s="228" t="s">
        <v>154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273</v>
      </c>
    </row>
    <row r="155" spans="1:47" s="2" customFormat="1" ht="12">
      <c r="A155" s="36"/>
      <c r="B155" s="37"/>
      <c r="C155" s="38"/>
      <c r="D155" s="230" t="s">
        <v>161</v>
      </c>
      <c r="E155" s="38"/>
      <c r="F155" s="231" t="s">
        <v>237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161</v>
      </c>
      <c r="AU155" s="15" t="s">
        <v>84</v>
      </c>
    </row>
    <row r="156" spans="1:65" s="2" customFormat="1" ht="16.5" customHeight="1">
      <c r="A156" s="36"/>
      <c r="B156" s="37"/>
      <c r="C156" s="246" t="s">
        <v>8</v>
      </c>
      <c r="D156" s="246" t="s">
        <v>221</v>
      </c>
      <c r="E156" s="247" t="s">
        <v>238</v>
      </c>
      <c r="F156" s="248" t="s">
        <v>239</v>
      </c>
      <c r="G156" s="249" t="s">
        <v>230</v>
      </c>
      <c r="H156" s="250">
        <v>34.17</v>
      </c>
      <c r="I156" s="251"/>
      <c r="J156" s="252">
        <f>ROUND(I156*H156,2)</f>
        <v>0</v>
      </c>
      <c r="K156" s="248" t="s">
        <v>158</v>
      </c>
      <c r="L156" s="253"/>
      <c r="M156" s="254" t="s">
        <v>1</v>
      </c>
      <c r="N156" s="255" t="s">
        <v>42</v>
      </c>
      <c r="O156" s="89"/>
      <c r="P156" s="226">
        <f>O156*H156</f>
        <v>0</v>
      </c>
      <c r="Q156" s="226">
        <v>8E-05</v>
      </c>
      <c r="R156" s="226">
        <f>Q156*H156</f>
        <v>0.0027336000000000005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224</v>
      </c>
      <c r="AT156" s="228" t="s">
        <v>221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274</v>
      </c>
    </row>
    <row r="157" spans="1:51" s="12" customFormat="1" ht="12">
      <c r="A157" s="12"/>
      <c r="B157" s="235"/>
      <c r="C157" s="236"/>
      <c r="D157" s="237" t="s">
        <v>172</v>
      </c>
      <c r="E157" s="236"/>
      <c r="F157" s="238" t="s">
        <v>241</v>
      </c>
      <c r="G157" s="236"/>
      <c r="H157" s="239">
        <v>34.17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4</v>
      </c>
      <c r="AX157" s="12" t="s">
        <v>84</v>
      </c>
      <c r="AY157" s="245" t="s">
        <v>153</v>
      </c>
    </row>
    <row r="158" spans="1:65" s="2" customFormat="1" ht="16.5" customHeight="1">
      <c r="A158" s="36"/>
      <c r="B158" s="37"/>
      <c r="C158" s="217" t="s">
        <v>184</v>
      </c>
      <c r="D158" s="217" t="s">
        <v>154</v>
      </c>
      <c r="E158" s="218" t="s">
        <v>242</v>
      </c>
      <c r="F158" s="219" t="s">
        <v>243</v>
      </c>
      <c r="G158" s="220" t="s">
        <v>230</v>
      </c>
      <c r="H158" s="221">
        <v>0.9</v>
      </c>
      <c r="I158" s="222"/>
      <c r="J158" s="223">
        <f>ROUND(I158*H158,2)</f>
        <v>0</v>
      </c>
      <c r="K158" s="219" t="s">
        <v>158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184</v>
      </c>
      <c r="AT158" s="228" t="s">
        <v>154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275</v>
      </c>
    </row>
    <row r="159" spans="1:47" s="2" customFormat="1" ht="12">
      <c r="A159" s="36"/>
      <c r="B159" s="37"/>
      <c r="C159" s="38"/>
      <c r="D159" s="230" t="s">
        <v>161</v>
      </c>
      <c r="E159" s="38"/>
      <c r="F159" s="231" t="s">
        <v>245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161</v>
      </c>
      <c r="AU159" s="15" t="s">
        <v>84</v>
      </c>
    </row>
    <row r="160" spans="1:65" s="2" customFormat="1" ht="16.5" customHeight="1">
      <c r="A160" s="36"/>
      <c r="B160" s="37"/>
      <c r="C160" s="246" t="s">
        <v>246</v>
      </c>
      <c r="D160" s="246" t="s">
        <v>221</v>
      </c>
      <c r="E160" s="247" t="s">
        <v>247</v>
      </c>
      <c r="F160" s="248" t="s">
        <v>248</v>
      </c>
      <c r="G160" s="249" t="s">
        <v>230</v>
      </c>
      <c r="H160" s="250">
        <v>0.918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0.00017</v>
      </c>
      <c r="R160" s="226">
        <f>Q160*H160</f>
        <v>0.00015606000000000002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276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250</v>
      </c>
      <c r="G161" s="236"/>
      <c r="H161" s="239">
        <v>0.918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37.8" customHeight="1">
      <c r="A162" s="36"/>
      <c r="B162" s="37"/>
      <c r="C162" s="217" t="s">
        <v>251</v>
      </c>
      <c r="D162" s="217" t="s">
        <v>154</v>
      </c>
      <c r="E162" s="218" t="s">
        <v>252</v>
      </c>
      <c r="F162" s="219" t="s">
        <v>253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277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256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1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66491851"/>
    <hyperlink ref="F138" r:id="rId6" display="https://podminky.urs.cz/item/CS_URS_2023_01/76682582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10811"/>
    <hyperlink ref="F155" r:id="rId13" display="https://podminky.urs.cz/item/CS_URS_2023_01/776421111"/>
    <hyperlink ref="F159" r:id="rId14" display="https://podminky.urs.cz/item/CS_URS_2023_01/776421312"/>
    <hyperlink ref="F163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97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127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278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ROUND((SUM(BE123:BE163)),2)</f>
        <v>0</v>
      </c>
      <c r="G35" s="36"/>
      <c r="H35" s="36"/>
      <c r="I35" s="162">
        <v>0.21</v>
      </c>
      <c r="J35" s="161">
        <f>ROUND(((SUM(BE123:BE163))*I35),2)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ROUND((SUM(BF123:BF163)),2)</f>
        <v>0</v>
      </c>
      <c r="G36" s="36"/>
      <c r="H36" s="36"/>
      <c r="I36" s="162">
        <v>0.15</v>
      </c>
      <c r="J36" s="161">
        <f>ROUND(((SUM(BF123:BF163))*I36),2)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127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01-06 - Místnost č. 22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127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01-06 - Místnost č. 22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P124+P134+P139</f>
        <v>0</v>
      </c>
      <c r="Q123" s="102"/>
      <c r="R123" s="200">
        <f>R124+R134+R139</f>
        <v>0.66560256</v>
      </c>
      <c r="S123" s="102"/>
      <c r="T123" s="201">
        <f>T124+T134+T139</f>
        <v>0.306025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BK124+BK134+BK139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155</v>
      </c>
      <c r="F125" s="219" t="s">
        <v>156</v>
      </c>
      <c r="G125" s="220" t="s">
        <v>157</v>
      </c>
      <c r="H125" s="221">
        <v>0.306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279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162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0.306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280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4.284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281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282</v>
      </c>
      <c r="G131" s="236"/>
      <c r="H131" s="239">
        <v>4.284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0.306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283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178</v>
      </c>
      <c r="F134" s="206" t="s">
        <v>179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SUM(P135:P138)</f>
        <v>0</v>
      </c>
      <c r="Q134" s="211"/>
      <c r="R134" s="212">
        <f>SUM(R135:R138)</f>
        <v>0</v>
      </c>
      <c r="S134" s="211"/>
      <c r="T134" s="213">
        <f>SUM(T135:T138)</f>
        <v>0.1114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SUM(BK135:BK138)</f>
        <v>0</v>
      </c>
    </row>
    <row r="135" spans="1:65" s="2" customFormat="1" ht="24.15" customHeight="1">
      <c r="A135" s="36"/>
      <c r="B135" s="37"/>
      <c r="C135" s="217" t="s">
        <v>180</v>
      </c>
      <c r="D135" s="217" t="s">
        <v>154</v>
      </c>
      <c r="E135" s="218" t="s">
        <v>181</v>
      </c>
      <c r="F135" s="219" t="s">
        <v>182</v>
      </c>
      <c r="G135" s="220" t="s">
        <v>183</v>
      </c>
      <c r="H135" s="221">
        <v>1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0.001</v>
      </c>
      <c r="T135" s="227">
        <f>S135*H135</f>
        <v>0.001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284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186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5" s="2" customFormat="1" ht="21.75" customHeight="1">
      <c r="A137" s="36"/>
      <c r="B137" s="37"/>
      <c r="C137" s="217" t="s">
        <v>187</v>
      </c>
      <c r="D137" s="217" t="s">
        <v>154</v>
      </c>
      <c r="E137" s="218" t="s">
        <v>188</v>
      </c>
      <c r="F137" s="219" t="s">
        <v>189</v>
      </c>
      <c r="G137" s="220" t="s">
        <v>183</v>
      </c>
      <c r="H137" s="221">
        <v>1</v>
      </c>
      <c r="I137" s="222"/>
      <c r="J137" s="223">
        <f>ROUND(I137*H137,2)</f>
        <v>0</v>
      </c>
      <c r="K137" s="219" t="s">
        <v>158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0.1104</v>
      </c>
      <c r="T137" s="227">
        <f>S137*H137</f>
        <v>0.1104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184</v>
      </c>
      <c r="AT137" s="228" t="s">
        <v>154</v>
      </c>
      <c r="AU137" s="228" t="s">
        <v>84</v>
      </c>
      <c r="AY137" s="15" t="s">
        <v>153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84</v>
      </c>
      <c r="BK137" s="229">
        <f>ROUND(I137*H137,2)</f>
        <v>0</v>
      </c>
      <c r="BL137" s="15" t="s">
        <v>184</v>
      </c>
      <c r="BM137" s="228" t="s">
        <v>285</v>
      </c>
    </row>
    <row r="138" spans="1:47" s="2" customFormat="1" ht="12">
      <c r="A138" s="36"/>
      <c r="B138" s="37"/>
      <c r="C138" s="38"/>
      <c r="D138" s="230" t="s">
        <v>161</v>
      </c>
      <c r="E138" s="38"/>
      <c r="F138" s="231" t="s">
        <v>191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161</v>
      </c>
      <c r="AU138" s="15" t="s">
        <v>84</v>
      </c>
    </row>
    <row r="139" spans="1:63" s="11" customFormat="1" ht="25.9" customHeight="1">
      <c r="A139" s="11"/>
      <c r="B139" s="203"/>
      <c r="C139" s="204"/>
      <c r="D139" s="205" t="s">
        <v>76</v>
      </c>
      <c r="E139" s="206" t="s">
        <v>192</v>
      </c>
      <c r="F139" s="206" t="s">
        <v>193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SUM(P140:P163)</f>
        <v>0</v>
      </c>
      <c r="Q139" s="211"/>
      <c r="R139" s="212">
        <f>SUM(R140:R163)</f>
        <v>0.66560256</v>
      </c>
      <c r="S139" s="211"/>
      <c r="T139" s="213">
        <f>SUM(T140:T163)</f>
        <v>0.194625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4" t="s">
        <v>86</v>
      </c>
      <c r="AT139" s="215" t="s">
        <v>76</v>
      </c>
      <c r="AU139" s="215" t="s">
        <v>77</v>
      </c>
      <c r="AY139" s="214" t="s">
        <v>153</v>
      </c>
      <c r="BK139" s="216">
        <f>SUM(BK140:BK163)</f>
        <v>0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61.5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286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61.5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0.001845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287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61.5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0.46617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288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61.5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0.1845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289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61.5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0.018449999999999998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290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67.65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0.17589000000000002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291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292</v>
      </c>
      <c r="G151" s="236"/>
      <c r="H151" s="239">
        <v>67.65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21.75" customHeight="1">
      <c r="A152" s="36"/>
      <c r="B152" s="37"/>
      <c r="C152" s="217" t="s">
        <v>227</v>
      </c>
      <c r="D152" s="217" t="s">
        <v>154</v>
      </c>
      <c r="E152" s="218" t="s">
        <v>228</v>
      </c>
      <c r="F152" s="219" t="s">
        <v>229</v>
      </c>
      <c r="G152" s="220" t="s">
        <v>230</v>
      </c>
      <c r="H152" s="221">
        <v>33.75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0.010124999999999999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293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232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17" t="s">
        <v>233</v>
      </c>
      <c r="D154" s="217" t="s">
        <v>154</v>
      </c>
      <c r="E154" s="218" t="s">
        <v>234</v>
      </c>
      <c r="F154" s="219" t="s">
        <v>235</v>
      </c>
      <c r="G154" s="220" t="s">
        <v>230</v>
      </c>
      <c r="H154" s="221">
        <v>33.75</v>
      </c>
      <c r="I154" s="222"/>
      <c r="J154" s="223">
        <f>ROUND(I154*H154,2)</f>
        <v>0</v>
      </c>
      <c r="K154" s="219" t="s">
        <v>158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1E-05</v>
      </c>
      <c r="R154" s="226">
        <f>Q154*H154</f>
        <v>0.0003375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184</v>
      </c>
      <c r="AT154" s="228" t="s">
        <v>154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294</v>
      </c>
    </row>
    <row r="155" spans="1:47" s="2" customFormat="1" ht="12">
      <c r="A155" s="36"/>
      <c r="B155" s="37"/>
      <c r="C155" s="38"/>
      <c r="D155" s="230" t="s">
        <v>161</v>
      </c>
      <c r="E155" s="38"/>
      <c r="F155" s="231" t="s">
        <v>237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161</v>
      </c>
      <c r="AU155" s="15" t="s">
        <v>84</v>
      </c>
    </row>
    <row r="156" spans="1:65" s="2" customFormat="1" ht="16.5" customHeight="1">
      <c r="A156" s="36"/>
      <c r="B156" s="37"/>
      <c r="C156" s="246" t="s">
        <v>8</v>
      </c>
      <c r="D156" s="246" t="s">
        <v>221</v>
      </c>
      <c r="E156" s="247" t="s">
        <v>238</v>
      </c>
      <c r="F156" s="248" t="s">
        <v>239</v>
      </c>
      <c r="G156" s="249" t="s">
        <v>230</v>
      </c>
      <c r="H156" s="250">
        <v>34.425</v>
      </c>
      <c r="I156" s="251"/>
      <c r="J156" s="252">
        <f>ROUND(I156*H156,2)</f>
        <v>0</v>
      </c>
      <c r="K156" s="248" t="s">
        <v>158</v>
      </c>
      <c r="L156" s="253"/>
      <c r="M156" s="254" t="s">
        <v>1</v>
      </c>
      <c r="N156" s="255" t="s">
        <v>42</v>
      </c>
      <c r="O156" s="89"/>
      <c r="P156" s="226">
        <f>O156*H156</f>
        <v>0</v>
      </c>
      <c r="Q156" s="226">
        <v>8E-05</v>
      </c>
      <c r="R156" s="226">
        <f>Q156*H156</f>
        <v>0.002754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224</v>
      </c>
      <c r="AT156" s="228" t="s">
        <v>221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295</v>
      </c>
    </row>
    <row r="157" spans="1:51" s="12" customFormat="1" ht="12">
      <c r="A157" s="12"/>
      <c r="B157" s="235"/>
      <c r="C157" s="236"/>
      <c r="D157" s="237" t="s">
        <v>172</v>
      </c>
      <c r="E157" s="236"/>
      <c r="F157" s="238" t="s">
        <v>296</v>
      </c>
      <c r="G157" s="236"/>
      <c r="H157" s="239">
        <v>34.425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4</v>
      </c>
      <c r="AX157" s="12" t="s">
        <v>84</v>
      </c>
      <c r="AY157" s="245" t="s">
        <v>153</v>
      </c>
    </row>
    <row r="158" spans="1:65" s="2" customFormat="1" ht="16.5" customHeight="1">
      <c r="A158" s="36"/>
      <c r="B158" s="37"/>
      <c r="C158" s="217" t="s">
        <v>184</v>
      </c>
      <c r="D158" s="217" t="s">
        <v>154</v>
      </c>
      <c r="E158" s="218" t="s">
        <v>242</v>
      </c>
      <c r="F158" s="219" t="s">
        <v>243</v>
      </c>
      <c r="G158" s="220" t="s">
        <v>230</v>
      </c>
      <c r="H158" s="221">
        <v>0.9</v>
      </c>
      <c r="I158" s="222"/>
      <c r="J158" s="223">
        <f>ROUND(I158*H158,2)</f>
        <v>0</v>
      </c>
      <c r="K158" s="219" t="s">
        <v>158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184</v>
      </c>
      <c r="AT158" s="228" t="s">
        <v>154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297</v>
      </c>
    </row>
    <row r="159" spans="1:47" s="2" customFormat="1" ht="12">
      <c r="A159" s="36"/>
      <c r="B159" s="37"/>
      <c r="C159" s="38"/>
      <c r="D159" s="230" t="s">
        <v>161</v>
      </c>
      <c r="E159" s="38"/>
      <c r="F159" s="231" t="s">
        <v>245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161</v>
      </c>
      <c r="AU159" s="15" t="s">
        <v>84</v>
      </c>
    </row>
    <row r="160" spans="1:65" s="2" customFormat="1" ht="16.5" customHeight="1">
      <c r="A160" s="36"/>
      <c r="B160" s="37"/>
      <c r="C160" s="246" t="s">
        <v>246</v>
      </c>
      <c r="D160" s="246" t="s">
        <v>221</v>
      </c>
      <c r="E160" s="247" t="s">
        <v>247</v>
      </c>
      <c r="F160" s="248" t="s">
        <v>248</v>
      </c>
      <c r="G160" s="249" t="s">
        <v>230</v>
      </c>
      <c r="H160" s="250">
        <v>0.918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0.00017</v>
      </c>
      <c r="R160" s="226">
        <f>Q160*H160</f>
        <v>0.00015606000000000002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298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250</v>
      </c>
      <c r="G161" s="236"/>
      <c r="H161" s="239">
        <v>0.918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37.8" customHeight="1">
      <c r="A162" s="36"/>
      <c r="B162" s="37"/>
      <c r="C162" s="217" t="s">
        <v>251</v>
      </c>
      <c r="D162" s="217" t="s">
        <v>154</v>
      </c>
      <c r="E162" s="218" t="s">
        <v>252</v>
      </c>
      <c r="F162" s="219" t="s">
        <v>253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299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256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1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66491851"/>
    <hyperlink ref="F138" r:id="rId6" display="https://podminky.urs.cz/item/CS_URS_2023_01/76682582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10811"/>
    <hyperlink ref="F155" r:id="rId13" display="https://podminky.urs.cz/item/CS_URS_2023_01/776421111"/>
    <hyperlink ref="F159" r:id="rId14" display="https://podminky.urs.cz/item/CS_URS_2023_01/776421312"/>
    <hyperlink ref="F163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100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127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300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ROUND((SUM(BE123:BE163)),2)</f>
        <v>0</v>
      </c>
      <c r="G35" s="36"/>
      <c r="H35" s="36"/>
      <c r="I35" s="162">
        <v>0.21</v>
      </c>
      <c r="J35" s="161">
        <f>ROUND(((SUM(BE123:BE163))*I35),2)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ROUND((SUM(BF123:BF163)),2)</f>
        <v>0</v>
      </c>
      <c r="G36" s="36"/>
      <c r="H36" s="36"/>
      <c r="I36" s="162">
        <v>0.15</v>
      </c>
      <c r="J36" s="161">
        <f>ROUND(((SUM(BF123:BF163))*I36),2)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127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01-07 - Místnost č. 27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127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01-07 - Místnost č. 27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P124+P134+P139</f>
        <v>0</v>
      </c>
      <c r="Q123" s="102"/>
      <c r="R123" s="200">
        <f>R124+R134+R139</f>
        <v>0.66565884</v>
      </c>
      <c r="S123" s="102"/>
      <c r="T123" s="201">
        <f>T124+T134+T139</f>
        <v>0.305755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BK124+BK134+BK139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155</v>
      </c>
      <c r="F125" s="219" t="s">
        <v>156</v>
      </c>
      <c r="G125" s="220" t="s">
        <v>157</v>
      </c>
      <c r="H125" s="221">
        <v>0.306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301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162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0.306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302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4.284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303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282</v>
      </c>
      <c r="G131" s="236"/>
      <c r="H131" s="239">
        <v>4.284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0.306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304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178</v>
      </c>
      <c r="F134" s="206" t="s">
        <v>179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SUM(P135:P138)</f>
        <v>0</v>
      </c>
      <c r="Q134" s="211"/>
      <c r="R134" s="212">
        <f>SUM(R135:R138)</f>
        <v>0</v>
      </c>
      <c r="S134" s="211"/>
      <c r="T134" s="213">
        <f>SUM(T135:T138)</f>
        <v>0.1114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SUM(BK135:BK138)</f>
        <v>0</v>
      </c>
    </row>
    <row r="135" spans="1:65" s="2" customFormat="1" ht="24.15" customHeight="1">
      <c r="A135" s="36"/>
      <c r="B135" s="37"/>
      <c r="C135" s="217" t="s">
        <v>180</v>
      </c>
      <c r="D135" s="217" t="s">
        <v>154</v>
      </c>
      <c r="E135" s="218" t="s">
        <v>181</v>
      </c>
      <c r="F135" s="219" t="s">
        <v>182</v>
      </c>
      <c r="G135" s="220" t="s">
        <v>183</v>
      </c>
      <c r="H135" s="221">
        <v>1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0.001</v>
      </c>
      <c r="T135" s="227">
        <f>S135*H135</f>
        <v>0.001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305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186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5" s="2" customFormat="1" ht="21.75" customHeight="1">
      <c r="A137" s="36"/>
      <c r="B137" s="37"/>
      <c r="C137" s="217" t="s">
        <v>187</v>
      </c>
      <c r="D137" s="217" t="s">
        <v>154</v>
      </c>
      <c r="E137" s="218" t="s">
        <v>188</v>
      </c>
      <c r="F137" s="219" t="s">
        <v>189</v>
      </c>
      <c r="G137" s="220" t="s">
        <v>183</v>
      </c>
      <c r="H137" s="221">
        <v>1</v>
      </c>
      <c r="I137" s="222"/>
      <c r="J137" s="223">
        <f>ROUND(I137*H137,2)</f>
        <v>0</v>
      </c>
      <c r="K137" s="219" t="s">
        <v>158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0.1104</v>
      </c>
      <c r="T137" s="227">
        <f>S137*H137</f>
        <v>0.1104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184</v>
      </c>
      <c r="AT137" s="228" t="s">
        <v>154</v>
      </c>
      <c r="AU137" s="228" t="s">
        <v>84</v>
      </c>
      <c r="AY137" s="15" t="s">
        <v>153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84</v>
      </c>
      <c r="BK137" s="229">
        <f>ROUND(I137*H137,2)</f>
        <v>0</v>
      </c>
      <c r="BL137" s="15" t="s">
        <v>184</v>
      </c>
      <c r="BM137" s="228" t="s">
        <v>306</v>
      </c>
    </row>
    <row r="138" spans="1:47" s="2" customFormat="1" ht="12">
      <c r="A138" s="36"/>
      <c r="B138" s="37"/>
      <c r="C138" s="38"/>
      <c r="D138" s="230" t="s">
        <v>161</v>
      </c>
      <c r="E138" s="38"/>
      <c r="F138" s="231" t="s">
        <v>191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161</v>
      </c>
      <c r="AU138" s="15" t="s">
        <v>84</v>
      </c>
    </row>
    <row r="139" spans="1:63" s="11" customFormat="1" ht="25.9" customHeight="1">
      <c r="A139" s="11"/>
      <c r="B139" s="203"/>
      <c r="C139" s="204"/>
      <c r="D139" s="205" t="s">
        <v>76</v>
      </c>
      <c r="E139" s="206" t="s">
        <v>192</v>
      </c>
      <c r="F139" s="206" t="s">
        <v>193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SUM(P140:P163)</f>
        <v>0</v>
      </c>
      <c r="Q139" s="211"/>
      <c r="R139" s="212">
        <f>SUM(R140:R163)</f>
        <v>0.66565884</v>
      </c>
      <c r="S139" s="211"/>
      <c r="T139" s="213">
        <f>SUM(T140:T163)</f>
        <v>0.194355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4" t="s">
        <v>86</v>
      </c>
      <c r="AT139" s="215" t="s">
        <v>76</v>
      </c>
      <c r="AU139" s="215" t="s">
        <v>77</v>
      </c>
      <c r="AY139" s="214" t="s">
        <v>153</v>
      </c>
      <c r="BK139" s="216">
        <f>SUM(BK140:BK163)</f>
        <v>0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61.5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307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61.5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0.001845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308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61.5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0.46617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309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61.5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0.1845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310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61.5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0.018449999999999998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311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67.65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0.17589000000000002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312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292</v>
      </c>
      <c r="G151" s="236"/>
      <c r="H151" s="239">
        <v>67.65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21.75" customHeight="1">
      <c r="A152" s="36"/>
      <c r="B152" s="37"/>
      <c r="C152" s="217" t="s">
        <v>227</v>
      </c>
      <c r="D152" s="217" t="s">
        <v>154</v>
      </c>
      <c r="E152" s="218" t="s">
        <v>228</v>
      </c>
      <c r="F152" s="219" t="s">
        <v>229</v>
      </c>
      <c r="G152" s="220" t="s">
        <v>230</v>
      </c>
      <c r="H152" s="221">
        <v>32.85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0.009855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313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232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17" t="s">
        <v>233</v>
      </c>
      <c r="D154" s="217" t="s">
        <v>154</v>
      </c>
      <c r="E154" s="218" t="s">
        <v>234</v>
      </c>
      <c r="F154" s="219" t="s">
        <v>235</v>
      </c>
      <c r="G154" s="220" t="s">
        <v>230</v>
      </c>
      <c r="H154" s="221">
        <v>32.85</v>
      </c>
      <c r="I154" s="222"/>
      <c r="J154" s="223">
        <f>ROUND(I154*H154,2)</f>
        <v>0</v>
      </c>
      <c r="K154" s="219" t="s">
        <v>158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1E-05</v>
      </c>
      <c r="R154" s="226">
        <f>Q154*H154</f>
        <v>0.0003285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184</v>
      </c>
      <c r="AT154" s="228" t="s">
        <v>154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314</v>
      </c>
    </row>
    <row r="155" spans="1:47" s="2" customFormat="1" ht="12">
      <c r="A155" s="36"/>
      <c r="B155" s="37"/>
      <c r="C155" s="38"/>
      <c r="D155" s="230" t="s">
        <v>161</v>
      </c>
      <c r="E155" s="38"/>
      <c r="F155" s="231" t="s">
        <v>237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161</v>
      </c>
      <c r="AU155" s="15" t="s">
        <v>84</v>
      </c>
    </row>
    <row r="156" spans="1:65" s="2" customFormat="1" ht="16.5" customHeight="1">
      <c r="A156" s="36"/>
      <c r="B156" s="37"/>
      <c r="C156" s="246" t="s">
        <v>8</v>
      </c>
      <c r="D156" s="246" t="s">
        <v>221</v>
      </c>
      <c r="E156" s="247" t="s">
        <v>238</v>
      </c>
      <c r="F156" s="248" t="s">
        <v>239</v>
      </c>
      <c r="G156" s="249" t="s">
        <v>230</v>
      </c>
      <c r="H156" s="250">
        <v>33.507</v>
      </c>
      <c r="I156" s="251"/>
      <c r="J156" s="252">
        <f>ROUND(I156*H156,2)</f>
        <v>0</v>
      </c>
      <c r="K156" s="248" t="s">
        <v>158</v>
      </c>
      <c r="L156" s="253"/>
      <c r="M156" s="254" t="s">
        <v>1</v>
      </c>
      <c r="N156" s="255" t="s">
        <v>42</v>
      </c>
      <c r="O156" s="89"/>
      <c r="P156" s="226">
        <f>O156*H156</f>
        <v>0</v>
      </c>
      <c r="Q156" s="226">
        <v>8E-05</v>
      </c>
      <c r="R156" s="226">
        <f>Q156*H156</f>
        <v>0.0026805600000000002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224</v>
      </c>
      <c r="AT156" s="228" t="s">
        <v>221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315</v>
      </c>
    </row>
    <row r="157" spans="1:51" s="12" customFormat="1" ht="12">
      <c r="A157" s="12"/>
      <c r="B157" s="235"/>
      <c r="C157" s="236"/>
      <c r="D157" s="237" t="s">
        <v>172</v>
      </c>
      <c r="E157" s="236"/>
      <c r="F157" s="238" t="s">
        <v>316</v>
      </c>
      <c r="G157" s="236"/>
      <c r="H157" s="239">
        <v>33.507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4</v>
      </c>
      <c r="AX157" s="12" t="s">
        <v>84</v>
      </c>
      <c r="AY157" s="245" t="s">
        <v>153</v>
      </c>
    </row>
    <row r="158" spans="1:65" s="2" customFormat="1" ht="16.5" customHeight="1">
      <c r="A158" s="36"/>
      <c r="B158" s="37"/>
      <c r="C158" s="217" t="s">
        <v>184</v>
      </c>
      <c r="D158" s="217" t="s">
        <v>154</v>
      </c>
      <c r="E158" s="218" t="s">
        <v>242</v>
      </c>
      <c r="F158" s="219" t="s">
        <v>243</v>
      </c>
      <c r="G158" s="220" t="s">
        <v>230</v>
      </c>
      <c r="H158" s="221">
        <v>1.7</v>
      </c>
      <c r="I158" s="222"/>
      <c r="J158" s="223">
        <f>ROUND(I158*H158,2)</f>
        <v>0</v>
      </c>
      <c r="K158" s="219" t="s">
        <v>158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184</v>
      </c>
      <c r="AT158" s="228" t="s">
        <v>154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317</v>
      </c>
    </row>
    <row r="159" spans="1:47" s="2" customFormat="1" ht="12">
      <c r="A159" s="36"/>
      <c r="B159" s="37"/>
      <c r="C159" s="38"/>
      <c r="D159" s="230" t="s">
        <v>161</v>
      </c>
      <c r="E159" s="38"/>
      <c r="F159" s="231" t="s">
        <v>245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161</v>
      </c>
      <c r="AU159" s="15" t="s">
        <v>84</v>
      </c>
    </row>
    <row r="160" spans="1:65" s="2" customFormat="1" ht="16.5" customHeight="1">
      <c r="A160" s="36"/>
      <c r="B160" s="37"/>
      <c r="C160" s="246" t="s">
        <v>246</v>
      </c>
      <c r="D160" s="246" t="s">
        <v>221</v>
      </c>
      <c r="E160" s="247" t="s">
        <v>247</v>
      </c>
      <c r="F160" s="248" t="s">
        <v>248</v>
      </c>
      <c r="G160" s="249" t="s">
        <v>230</v>
      </c>
      <c r="H160" s="250">
        <v>1.734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0.00017</v>
      </c>
      <c r="R160" s="226">
        <f>Q160*H160</f>
        <v>0.00029478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318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319</v>
      </c>
      <c r="G161" s="236"/>
      <c r="H161" s="239">
        <v>1.734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37.8" customHeight="1">
      <c r="A162" s="36"/>
      <c r="B162" s="37"/>
      <c r="C162" s="217" t="s">
        <v>251</v>
      </c>
      <c r="D162" s="217" t="s">
        <v>154</v>
      </c>
      <c r="E162" s="218" t="s">
        <v>252</v>
      </c>
      <c r="F162" s="219" t="s">
        <v>253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320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256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1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66491851"/>
    <hyperlink ref="F138" r:id="rId6" display="https://podminky.urs.cz/item/CS_URS_2023_01/76682582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10811"/>
    <hyperlink ref="F155" r:id="rId13" display="https://podminky.urs.cz/item/CS_URS_2023_01/776421111"/>
    <hyperlink ref="F159" r:id="rId14" display="https://podminky.urs.cz/item/CS_URS_2023_01/776421312"/>
    <hyperlink ref="F163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103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127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321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ROUND((SUM(BE123:BE163)),2)</f>
        <v>0</v>
      </c>
      <c r="G35" s="36"/>
      <c r="H35" s="36"/>
      <c r="I35" s="162">
        <v>0.21</v>
      </c>
      <c r="J35" s="161">
        <f>ROUND(((SUM(BE123:BE163))*I35),2)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ROUND((SUM(BF123:BF163)),2)</f>
        <v>0</v>
      </c>
      <c r="G36" s="36"/>
      <c r="H36" s="36"/>
      <c r="I36" s="162">
        <v>0.15</v>
      </c>
      <c r="J36" s="161">
        <f>ROUND(((SUM(BF123:BF163))*I36),2)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127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01-08 - Místnost č. 29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136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127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01-08 - Místnost č. 29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P124+P134+P139</f>
        <v>0</v>
      </c>
      <c r="Q123" s="102"/>
      <c r="R123" s="200">
        <f>R124+R134+R139</f>
        <v>0.66557966</v>
      </c>
      <c r="S123" s="102"/>
      <c r="T123" s="201">
        <f>T124+T134+T139</f>
        <v>0.30595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BK124+BK134+BK139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155</v>
      </c>
      <c r="F125" s="219" t="s">
        <v>156</v>
      </c>
      <c r="G125" s="220" t="s">
        <v>157</v>
      </c>
      <c r="H125" s="221">
        <v>0.306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322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162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0.306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323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4.284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324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282</v>
      </c>
      <c r="G131" s="236"/>
      <c r="H131" s="239">
        <v>4.284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0.306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325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178</v>
      </c>
      <c r="F134" s="206" t="s">
        <v>179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SUM(P135:P138)</f>
        <v>0</v>
      </c>
      <c r="Q134" s="211"/>
      <c r="R134" s="212">
        <f>SUM(R135:R138)</f>
        <v>0</v>
      </c>
      <c r="S134" s="211"/>
      <c r="T134" s="213">
        <f>SUM(T135:T138)</f>
        <v>0.1114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SUM(BK135:BK138)</f>
        <v>0</v>
      </c>
    </row>
    <row r="135" spans="1:65" s="2" customFormat="1" ht="24.15" customHeight="1">
      <c r="A135" s="36"/>
      <c r="B135" s="37"/>
      <c r="C135" s="217" t="s">
        <v>180</v>
      </c>
      <c r="D135" s="217" t="s">
        <v>154</v>
      </c>
      <c r="E135" s="218" t="s">
        <v>181</v>
      </c>
      <c r="F135" s="219" t="s">
        <v>182</v>
      </c>
      <c r="G135" s="220" t="s">
        <v>183</v>
      </c>
      <c r="H135" s="221">
        <v>1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0.001</v>
      </c>
      <c r="T135" s="227">
        <f>S135*H135</f>
        <v>0.001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326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186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5" s="2" customFormat="1" ht="21.75" customHeight="1">
      <c r="A137" s="36"/>
      <c r="B137" s="37"/>
      <c r="C137" s="217" t="s">
        <v>187</v>
      </c>
      <c r="D137" s="217" t="s">
        <v>154</v>
      </c>
      <c r="E137" s="218" t="s">
        <v>188</v>
      </c>
      <c r="F137" s="219" t="s">
        <v>189</v>
      </c>
      <c r="G137" s="220" t="s">
        <v>183</v>
      </c>
      <c r="H137" s="221">
        <v>1</v>
      </c>
      <c r="I137" s="222"/>
      <c r="J137" s="223">
        <f>ROUND(I137*H137,2)</f>
        <v>0</v>
      </c>
      <c r="K137" s="219" t="s">
        <v>158</v>
      </c>
      <c r="L137" s="42"/>
      <c r="M137" s="224" t="s">
        <v>1</v>
      </c>
      <c r="N137" s="225" t="s">
        <v>42</v>
      </c>
      <c r="O137" s="89"/>
      <c r="P137" s="226">
        <f>O137*H137</f>
        <v>0</v>
      </c>
      <c r="Q137" s="226">
        <v>0</v>
      </c>
      <c r="R137" s="226">
        <f>Q137*H137</f>
        <v>0</v>
      </c>
      <c r="S137" s="226">
        <v>0.1104</v>
      </c>
      <c r="T137" s="227">
        <f>S137*H137</f>
        <v>0.1104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8" t="s">
        <v>184</v>
      </c>
      <c r="AT137" s="228" t="s">
        <v>154</v>
      </c>
      <c r="AU137" s="228" t="s">
        <v>84</v>
      </c>
      <c r="AY137" s="15" t="s">
        <v>153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5" t="s">
        <v>84</v>
      </c>
      <c r="BK137" s="229">
        <f>ROUND(I137*H137,2)</f>
        <v>0</v>
      </c>
      <c r="BL137" s="15" t="s">
        <v>184</v>
      </c>
      <c r="BM137" s="228" t="s">
        <v>327</v>
      </c>
    </row>
    <row r="138" spans="1:47" s="2" customFormat="1" ht="12">
      <c r="A138" s="36"/>
      <c r="B138" s="37"/>
      <c r="C138" s="38"/>
      <c r="D138" s="230" t="s">
        <v>161</v>
      </c>
      <c r="E138" s="38"/>
      <c r="F138" s="231" t="s">
        <v>191</v>
      </c>
      <c r="G138" s="38"/>
      <c r="H138" s="38"/>
      <c r="I138" s="232"/>
      <c r="J138" s="38"/>
      <c r="K138" s="38"/>
      <c r="L138" s="42"/>
      <c r="M138" s="233"/>
      <c r="N138" s="234"/>
      <c r="O138" s="89"/>
      <c r="P138" s="89"/>
      <c r="Q138" s="89"/>
      <c r="R138" s="89"/>
      <c r="S138" s="89"/>
      <c r="T138" s="90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5" t="s">
        <v>161</v>
      </c>
      <c r="AU138" s="15" t="s">
        <v>84</v>
      </c>
    </row>
    <row r="139" spans="1:63" s="11" customFormat="1" ht="25.9" customHeight="1">
      <c r="A139" s="11"/>
      <c r="B139" s="203"/>
      <c r="C139" s="204"/>
      <c r="D139" s="205" t="s">
        <v>76</v>
      </c>
      <c r="E139" s="206" t="s">
        <v>192</v>
      </c>
      <c r="F139" s="206" t="s">
        <v>193</v>
      </c>
      <c r="G139" s="204"/>
      <c r="H139" s="204"/>
      <c r="I139" s="207"/>
      <c r="J139" s="208">
        <f>BK139</f>
        <v>0</v>
      </c>
      <c r="K139" s="204"/>
      <c r="L139" s="209"/>
      <c r="M139" s="210"/>
      <c r="N139" s="211"/>
      <c r="O139" s="211"/>
      <c r="P139" s="212">
        <f>SUM(P140:P163)</f>
        <v>0</v>
      </c>
      <c r="Q139" s="211"/>
      <c r="R139" s="212">
        <f>SUM(R140:R163)</f>
        <v>0.66557966</v>
      </c>
      <c r="S139" s="211"/>
      <c r="T139" s="213">
        <f>SUM(T140:T163)</f>
        <v>0.19455</v>
      </c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R139" s="214" t="s">
        <v>86</v>
      </c>
      <c r="AT139" s="215" t="s">
        <v>76</v>
      </c>
      <c r="AU139" s="215" t="s">
        <v>77</v>
      </c>
      <c r="AY139" s="214" t="s">
        <v>153</v>
      </c>
      <c r="BK139" s="216">
        <f>SUM(BK140:BK163)</f>
        <v>0</v>
      </c>
    </row>
    <row r="140" spans="1:65" s="2" customFormat="1" ht="24.15" customHeight="1">
      <c r="A140" s="36"/>
      <c r="B140" s="37"/>
      <c r="C140" s="217" t="s">
        <v>194</v>
      </c>
      <c r="D140" s="217" t="s">
        <v>154</v>
      </c>
      <c r="E140" s="218" t="s">
        <v>195</v>
      </c>
      <c r="F140" s="219" t="s">
        <v>196</v>
      </c>
      <c r="G140" s="220" t="s">
        <v>197</v>
      </c>
      <c r="H140" s="221">
        <v>61.5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328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199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1.75" customHeight="1">
      <c r="A142" s="36"/>
      <c r="B142" s="37"/>
      <c r="C142" s="217" t="s">
        <v>200</v>
      </c>
      <c r="D142" s="217" t="s">
        <v>154</v>
      </c>
      <c r="E142" s="218" t="s">
        <v>201</v>
      </c>
      <c r="F142" s="219" t="s">
        <v>202</v>
      </c>
      <c r="G142" s="220" t="s">
        <v>197</v>
      </c>
      <c r="H142" s="221">
        <v>61.5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3E-05</v>
      </c>
      <c r="R142" s="226">
        <f>Q142*H142</f>
        <v>0.001845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329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204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33" customHeight="1">
      <c r="A144" s="36"/>
      <c r="B144" s="37"/>
      <c r="C144" s="217" t="s">
        <v>205</v>
      </c>
      <c r="D144" s="217" t="s">
        <v>154</v>
      </c>
      <c r="E144" s="218" t="s">
        <v>206</v>
      </c>
      <c r="F144" s="219" t="s">
        <v>207</v>
      </c>
      <c r="G144" s="220" t="s">
        <v>197</v>
      </c>
      <c r="H144" s="221">
        <v>61.5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0.00758</v>
      </c>
      <c r="R144" s="226">
        <f>Q144*H144</f>
        <v>0.46617</v>
      </c>
      <c r="S144" s="226">
        <v>0</v>
      </c>
      <c r="T144" s="22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330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209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211</v>
      </c>
      <c r="F146" s="219" t="s">
        <v>212</v>
      </c>
      <c r="G146" s="220" t="s">
        <v>197</v>
      </c>
      <c r="H146" s="221">
        <v>61.5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</v>
      </c>
      <c r="R146" s="226">
        <f>Q146*H146</f>
        <v>0</v>
      </c>
      <c r="S146" s="226">
        <v>0.003</v>
      </c>
      <c r="T146" s="227">
        <f>S146*H146</f>
        <v>0.1845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331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214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24.15" customHeight="1">
      <c r="A148" s="36"/>
      <c r="B148" s="37"/>
      <c r="C148" s="217" t="s">
        <v>215</v>
      </c>
      <c r="D148" s="217" t="s">
        <v>154</v>
      </c>
      <c r="E148" s="218" t="s">
        <v>216</v>
      </c>
      <c r="F148" s="219" t="s">
        <v>217</v>
      </c>
      <c r="G148" s="220" t="s">
        <v>197</v>
      </c>
      <c r="H148" s="221">
        <v>61.5</v>
      </c>
      <c r="I148" s="222"/>
      <c r="J148" s="223">
        <f>ROUND(I148*H148,2)</f>
        <v>0</v>
      </c>
      <c r="K148" s="219" t="s">
        <v>158</v>
      </c>
      <c r="L148" s="42"/>
      <c r="M148" s="224" t="s">
        <v>1</v>
      </c>
      <c r="N148" s="225" t="s">
        <v>42</v>
      </c>
      <c r="O148" s="89"/>
      <c r="P148" s="226">
        <f>O148*H148</f>
        <v>0</v>
      </c>
      <c r="Q148" s="226">
        <v>0.0003</v>
      </c>
      <c r="R148" s="226">
        <f>Q148*H148</f>
        <v>0.018449999999999998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184</v>
      </c>
      <c r="AT148" s="228" t="s">
        <v>154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332</v>
      </c>
    </row>
    <row r="149" spans="1:47" s="2" customFormat="1" ht="12">
      <c r="A149" s="36"/>
      <c r="B149" s="37"/>
      <c r="C149" s="38"/>
      <c r="D149" s="230" t="s">
        <v>161</v>
      </c>
      <c r="E149" s="38"/>
      <c r="F149" s="231" t="s">
        <v>219</v>
      </c>
      <c r="G149" s="38"/>
      <c r="H149" s="38"/>
      <c r="I149" s="232"/>
      <c r="J149" s="38"/>
      <c r="K149" s="38"/>
      <c r="L149" s="42"/>
      <c r="M149" s="233"/>
      <c r="N149" s="234"/>
      <c r="O149" s="89"/>
      <c r="P149" s="89"/>
      <c r="Q149" s="89"/>
      <c r="R149" s="89"/>
      <c r="S149" s="89"/>
      <c r="T149" s="90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5" t="s">
        <v>161</v>
      </c>
      <c r="AU149" s="15" t="s">
        <v>84</v>
      </c>
    </row>
    <row r="150" spans="1:65" s="2" customFormat="1" ht="44.25" customHeight="1">
      <c r="A150" s="36"/>
      <c r="B150" s="37"/>
      <c r="C150" s="246" t="s">
        <v>220</v>
      </c>
      <c r="D150" s="246" t="s">
        <v>221</v>
      </c>
      <c r="E150" s="247" t="s">
        <v>222</v>
      </c>
      <c r="F150" s="248" t="s">
        <v>223</v>
      </c>
      <c r="G150" s="249" t="s">
        <v>197</v>
      </c>
      <c r="H150" s="250">
        <v>67.65</v>
      </c>
      <c r="I150" s="251"/>
      <c r="J150" s="252">
        <f>ROUND(I150*H150,2)</f>
        <v>0</v>
      </c>
      <c r="K150" s="248" t="s">
        <v>158</v>
      </c>
      <c r="L150" s="253"/>
      <c r="M150" s="254" t="s">
        <v>1</v>
      </c>
      <c r="N150" s="255" t="s">
        <v>42</v>
      </c>
      <c r="O150" s="89"/>
      <c r="P150" s="226">
        <f>O150*H150</f>
        <v>0</v>
      </c>
      <c r="Q150" s="226">
        <v>0.0026</v>
      </c>
      <c r="R150" s="226">
        <f>Q150*H150</f>
        <v>0.17589000000000002</v>
      </c>
      <c r="S150" s="226">
        <v>0</v>
      </c>
      <c r="T150" s="227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224</v>
      </c>
      <c r="AT150" s="228" t="s">
        <v>221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333</v>
      </c>
    </row>
    <row r="151" spans="1:51" s="12" customFormat="1" ht="12">
      <c r="A151" s="12"/>
      <c r="B151" s="235"/>
      <c r="C151" s="236"/>
      <c r="D151" s="237" t="s">
        <v>172</v>
      </c>
      <c r="E151" s="236"/>
      <c r="F151" s="238" t="s">
        <v>292</v>
      </c>
      <c r="G151" s="236"/>
      <c r="H151" s="239">
        <v>67.65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T151" s="245" t="s">
        <v>172</v>
      </c>
      <c r="AU151" s="245" t="s">
        <v>84</v>
      </c>
      <c r="AV151" s="12" t="s">
        <v>86</v>
      </c>
      <c r="AW151" s="12" t="s">
        <v>4</v>
      </c>
      <c r="AX151" s="12" t="s">
        <v>84</v>
      </c>
      <c r="AY151" s="245" t="s">
        <v>153</v>
      </c>
    </row>
    <row r="152" spans="1:65" s="2" customFormat="1" ht="21.75" customHeight="1">
      <c r="A152" s="36"/>
      <c r="B152" s="37"/>
      <c r="C152" s="217" t="s">
        <v>227</v>
      </c>
      <c r="D152" s="217" t="s">
        <v>154</v>
      </c>
      <c r="E152" s="218" t="s">
        <v>228</v>
      </c>
      <c r="F152" s="219" t="s">
        <v>229</v>
      </c>
      <c r="G152" s="220" t="s">
        <v>230</v>
      </c>
      <c r="H152" s="221">
        <v>33.5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0.01005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334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232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17" t="s">
        <v>233</v>
      </c>
      <c r="D154" s="217" t="s">
        <v>154</v>
      </c>
      <c r="E154" s="218" t="s">
        <v>234</v>
      </c>
      <c r="F154" s="219" t="s">
        <v>235</v>
      </c>
      <c r="G154" s="220" t="s">
        <v>230</v>
      </c>
      <c r="H154" s="221">
        <v>33.5</v>
      </c>
      <c r="I154" s="222"/>
      <c r="J154" s="223">
        <f>ROUND(I154*H154,2)</f>
        <v>0</v>
      </c>
      <c r="K154" s="219" t="s">
        <v>158</v>
      </c>
      <c r="L154" s="42"/>
      <c r="M154" s="224" t="s">
        <v>1</v>
      </c>
      <c r="N154" s="225" t="s">
        <v>42</v>
      </c>
      <c r="O154" s="89"/>
      <c r="P154" s="226">
        <f>O154*H154</f>
        <v>0</v>
      </c>
      <c r="Q154" s="226">
        <v>1E-05</v>
      </c>
      <c r="R154" s="226">
        <f>Q154*H154</f>
        <v>0.000335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184</v>
      </c>
      <c r="AT154" s="228" t="s">
        <v>154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335</v>
      </c>
    </row>
    <row r="155" spans="1:47" s="2" customFormat="1" ht="12">
      <c r="A155" s="36"/>
      <c r="B155" s="37"/>
      <c r="C155" s="38"/>
      <c r="D155" s="230" t="s">
        <v>161</v>
      </c>
      <c r="E155" s="38"/>
      <c r="F155" s="231" t="s">
        <v>237</v>
      </c>
      <c r="G155" s="38"/>
      <c r="H155" s="38"/>
      <c r="I155" s="232"/>
      <c r="J155" s="38"/>
      <c r="K155" s="38"/>
      <c r="L155" s="42"/>
      <c r="M155" s="233"/>
      <c r="N155" s="234"/>
      <c r="O155" s="89"/>
      <c r="P155" s="89"/>
      <c r="Q155" s="89"/>
      <c r="R155" s="89"/>
      <c r="S155" s="89"/>
      <c r="T155" s="90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5" t="s">
        <v>161</v>
      </c>
      <c r="AU155" s="15" t="s">
        <v>84</v>
      </c>
    </row>
    <row r="156" spans="1:65" s="2" customFormat="1" ht="16.5" customHeight="1">
      <c r="A156" s="36"/>
      <c r="B156" s="37"/>
      <c r="C156" s="246" t="s">
        <v>8</v>
      </c>
      <c r="D156" s="246" t="s">
        <v>221</v>
      </c>
      <c r="E156" s="247" t="s">
        <v>238</v>
      </c>
      <c r="F156" s="248" t="s">
        <v>239</v>
      </c>
      <c r="G156" s="249" t="s">
        <v>230</v>
      </c>
      <c r="H156" s="250">
        <v>34.17</v>
      </c>
      <c r="I156" s="251"/>
      <c r="J156" s="252">
        <f>ROUND(I156*H156,2)</f>
        <v>0</v>
      </c>
      <c r="K156" s="248" t="s">
        <v>158</v>
      </c>
      <c r="L156" s="253"/>
      <c r="M156" s="254" t="s">
        <v>1</v>
      </c>
      <c r="N156" s="255" t="s">
        <v>42</v>
      </c>
      <c r="O156" s="89"/>
      <c r="P156" s="226">
        <f>O156*H156</f>
        <v>0</v>
      </c>
      <c r="Q156" s="226">
        <v>8E-05</v>
      </c>
      <c r="R156" s="226">
        <f>Q156*H156</f>
        <v>0.0027336000000000005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224</v>
      </c>
      <c r="AT156" s="228" t="s">
        <v>221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336</v>
      </c>
    </row>
    <row r="157" spans="1:51" s="12" customFormat="1" ht="12">
      <c r="A157" s="12"/>
      <c r="B157" s="235"/>
      <c r="C157" s="236"/>
      <c r="D157" s="237" t="s">
        <v>172</v>
      </c>
      <c r="E157" s="236"/>
      <c r="F157" s="238" t="s">
        <v>241</v>
      </c>
      <c r="G157" s="236"/>
      <c r="H157" s="239">
        <v>34.17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4</v>
      </c>
      <c r="AX157" s="12" t="s">
        <v>84</v>
      </c>
      <c r="AY157" s="245" t="s">
        <v>153</v>
      </c>
    </row>
    <row r="158" spans="1:65" s="2" customFormat="1" ht="16.5" customHeight="1">
      <c r="A158" s="36"/>
      <c r="B158" s="37"/>
      <c r="C158" s="217" t="s">
        <v>184</v>
      </c>
      <c r="D158" s="217" t="s">
        <v>154</v>
      </c>
      <c r="E158" s="218" t="s">
        <v>242</v>
      </c>
      <c r="F158" s="219" t="s">
        <v>243</v>
      </c>
      <c r="G158" s="220" t="s">
        <v>230</v>
      </c>
      <c r="H158" s="221">
        <v>0.9</v>
      </c>
      <c r="I158" s="222"/>
      <c r="J158" s="223">
        <f>ROUND(I158*H158,2)</f>
        <v>0</v>
      </c>
      <c r="K158" s="219" t="s">
        <v>158</v>
      </c>
      <c r="L158" s="42"/>
      <c r="M158" s="224" t="s">
        <v>1</v>
      </c>
      <c r="N158" s="225" t="s">
        <v>42</v>
      </c>
      <c r="O158" s="89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184</v>
      </c>
      <c r="AT158" s="228" t="s">
        <v>154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337</v>
      </c>
    </row>
    <row r="159" spans="1:47" s="2" customFormat="1" ht="12">
      <c r="A159" s="36"/>
      <c r="B159" s="37"/>
      <c r="C159" s="38"/>
      <c r="D159" s="230" t="s">
        <v>161</v>
      </c>
      <c r="E159" s="38"/>
      <c r="F159" s="231" t="s">
        <v>245</v>
      </c>
      <c r="G159" s="38"/>
      <c r="H159" s="38"/>
      <c r="I159" s="232"/>
      <c r="J159" s="38"/>
      <c r="K159" s="38"/>
      <c r="L159" s="42"/>
      <c r="M159" s="233"/>
      <c r="N159" s="234"/>
      <c r="O159" s="89"/>
      <c r="P159" s="89"/>
      <c r="Q159" s="89"/>
      <c r="R159" s="89"/>
      <c r="S159" s="89"/>
      <c r="T159" s="90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5" t="s">
        <v>161</v>
      </c>
      <c r="AU159" s="15" t="s">
        <v>84</v>
      </c>
    </row>
    <row r="160" spans="1:65" s="2" customFormat="1" ht="16.5" customHeight="1">
      <c r="A160" s="36"/>
      <c r="B160" s="37"/>
      <c r="C160" s="246" t="s">
        <v>246</v>
      </c>
      <c r="D160" s="246" t="s">
        <v>221</v>
      </c>
      <c r="E160" s="247" t="s">
        <v>247</v>
      </c>
      <c r="F160" s="248" t="s">
        <v>248</v>
      </c>
      <c r="G160" s="249" t="s">
        <v>230</v>
      </c>
      <c r="H160" s="250">
        <v>0.918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0.00017</v>
      </c>
      <c r="R160" s="226">
        <f>Q160*H160</f>
        <v>0.00015606000000000002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338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250</v>
      </c>
      <c r="G161" s="236"/>
      <c r="H161" s="239">
        <v>0.918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37.8" customHeight="1">
      <c r="A162" s="36"/>
      <c r="B162" s="37"/>
      <c r="C162" s="217" t="s">
        <v>251</v>
      </c>
      <c r="D162" s="217" t="s">
        <v>154</v>
      </c>
      <c r="E162" s="218" t="s">
        <v>252</v>
      </c>
      <c r="F162" s="219" t="s">
        <v>253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339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256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2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1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66491851"/>
    <hyperlink ref="F138" r:id="rId6" display="https://podminky.urs.cz/item/CS_URS_2023_01/766825821"/>
    <hyperlink ref="F141" r:id="rId7" display="https://podminky.urs.cz/item/CS_URS_2023_01/776111115"/>
    <hyperlink ref="F143" r:id="rId8" display="https://podminky.urs.cz/item/CS_URS_2023_01/776121112"/>
    <hyperlink ref="F145" r:id="rId9" display="https://podminky.urs.cz/item/CS_URS_2023_01/776141112"/>
    <hyperlink ref="F147" r:id="rId10" display="https://podminky.urs.cz/item/CS_URS_2023_01/776201812"/>
    <hyperlink ref="F149" r:id="rId11" display="https://podminky.urs.cz/item/CS_URS_2023_01/776221111"/>
    <hyperlink ref="F153" r:id="rId12" display="https://podminky.urs.cz/item/CS_URS_2023_01/776410811"/>
    <hyperlink ref="F155" r:id="rId13" display="https://podminky.urs.cz/item/CS_URS_2023_01/776421111"/>
    <hyperlink ref="F159" r:id="rId14" display="https://podminky.urs.cz/item/CS_URS_2023_01/776421312"/>
    <hyperlink ref="F163" r:id="rId15" display="https://podminky.urs.cz/item/CS_URS_2023_01/998776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109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340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341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ROUND(J122,2)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ROUND((SUM(BE122:BE163)),2)</f>
        <v>0</v>
      </c>
      <c r="G35" s="36"/>
      <c r="H35" s="36"/>
      <c r="I35" s="162">
        <v>0.21</v>
      </c>
      <c r="J35" s="161">
        <f>ROUND(((SUM(BE122:BE163))*I35),2)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ROUND((SUM(BF122:BF163)),2)</f>
        <v>0</v>
      </c>
      <c r="G36" s="36"/>
      <c r="H36" s="36"/>
      <c r="I36" s="162">
        <v>0.15</v>
      </c>
      <c r="J36" s="161">
        <f>ROUND(((SUM(BF122:BF163))*I36),2)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ROUND((SUM(BG122:BG163)),2)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ROUND((SUM(BH122:BH163)),2)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ROUND((SUM(BI122:BI163)),2)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340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02-14 - Vnitřní schodiště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J122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137</v>
      </c>
      <c r="E100" s="189"/>
      <c r="F100" s="189"/>
      <c r="G100" s="189"/>
      <c r="H100" s="189"/>
      <c r="I100" s="189"/>
      <c r="J100" s="190">
        <f>J133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64"/>
      <c r="C102" s="65"/>
      <c r="D102" s="65"/>
      <c r="E102" s="65"/>
      <c r="F102" s="65"/>
      <c r="G102" s="65"/>
      <c r="H102" s="65"/>
      <c r="I102" s="65"/>
      <c r="J102" s="65"/>
      <c r="K102" s="65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138</v>
      </c>
      <c r="D107" s="38"/>
      <c r="E107" s="38"/>
      <c r="F107" s="38"/>
      <c r="G107" s="38"/>
      <c r="H107" s="38"/>
      <c r="I107" s="38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6.25" customHeight="1">
      <c r="A110" s="36"/>
      <c r="B110" s="37"/>
      <c r="C110" s="38"/>
      <c r="D110" s="38"/>
      <c r="E110" s="181" t="str">
        <f>E7</f>
        <v>VÝMĚNA NÁŠLAPNÝCH VRSTEV V ZÁKLADNÍCH ŠKOLÁCH V KOPŘIVNICI - BŘEZEN 2023</v>
      </c>
      <c r="F110" s="30"/>
      <c r="G110" s="30"/>
      <c r="H110" s="30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2:12" s="1" customFormat="1" ht="12" customHeight="1">
      <c r="B111" s="19"/>
      <c r="C111" s="30" t="s">
        <v>126</v>
      </c>
      <c r="D111" s="20"/>
      <c r="E111" s="20"/>
      <c r="F111" s="20"/>
      <c r="G111" s="20"/>
      <c r="H111" s="20"/>
      <c r="I111" s="20"/>
      <c r="J111" s="20"/>
      <c r="K111" s="20"/>
      <c r="L111" s="18"/>
    </row>
    <row r="112" spans="1:31" s="2" customFormat="1" ht="16.5" customHeight="1">
      <c r="A112" s="36"/>
      <c r="B112" s="37"/>
      <c r="C112" s="38"/>
      <c r="D112" s="38"/>
      <c r="E112" s="181" t="s">
        <v>340</v>
      </c>
      <c r="F112" s="38"/>
      <c r="G112" s="38"/>
      <c r="H112" s="38"/>
      <c r="I112" s="38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128</v>
      </c>
      <c r="D113" s="38"/>
      <c r="E113" s="38"/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8"/>
      <c r="D114" s="38"/>
      <c r="E114" s="74" t="str">
        <f>E11</f>
        <v>02-14 - Vnitřní schodiště</v>
      </c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2" customHeight="1">
      <c r="A116" s="36"/>
      <c r="B116" s="37"/>
      <c r="C116" s="30" t="s">
        <v>20</v>
      </c>
      <c r="D116" s="38"/>
      <c r="E116" s="38"/>
      <c r="F116" s="25" t="str">
        <f>F14</f>
        <v xml:space="preserve"> </v>
      </c>
      <c r="G116" s="38"/>
      <c r="H116" s="38"/>
      <c r="I116" s="30" t="s">
        <v>22</v>
      </c>
      <c r="J116" s="77" t="str">
        <f>IF(J14="","",J14)</f>
        <v>28. 3. 2023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24</v>
      </c>
      <c r="D118" s="38"/>
      <c r="E118" s="38"/>
      <c r="F118" s="25" t="str">
        <f>E17</f>
        <v>Město Kopřivnice</v>
      </c>
      <c r="G118" s="38"/>
      <c r="H118" s="38"/>
      <c r="I118" s="30" t="s">
        <v>30</v>
      </c>
      <c r="J118" s="34" t="str">
        <f>E23</f>
        <v>Ing. Jan Stuchlík</v>
      </c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28</v>
      </c>
      <c r="D119" s="38"/>
      <c r="E119" s="38"/>
      <c r="F119" s="25" t="str">
        <f>IF(E20="","",E20)</f>
        <v>Vyplň údaj</v>
      </c>
      <c r="G119" s="38"/>
      <c r="H119" s="38"/>
      <c r="I119" s="30" t="s">
        <v>33</v>
      </c>
      <c r="J119" s="34" t="str">
        <f>E26</f>
        <v>Ladislav Pekárek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0.3" customHeight="1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10" customFormat="1" ht="29.25" customHeight="1">
      <c r="A121" s="192"/>
      <c r="B121" s="193"/>
      <c r="C121" s="194" t="s">
        <v>139</v>
      </c>
      <c r="D121" s="195" t="s">
        <v>62</v>
      </c>
      <c r="E121" s="195" t="s">
        <v>58</v>
      </c>
      <c r="F121" s="195" t="s">
        <v>59</v>
      </c>
      <c r="G121" s="195" t="s">
        <v>140</v>
      </c>
      <c r="H121" s="195" t="s">
        <v>141</v>
      </c>
      <c r="I121" s="195" t="s">
        <v>142</v>
      </c>
      <c r="J121" s="195" t="s">
        <v>132</v>
      </c>
      <c r="K121" s="196" t="s">
        <v>143</v>
      </c>
      <c r="L121" s="197"/>
      <c r="M121" s="98" t="s">
        <v>1</v>
      </c>
      <c r="N121" s="99" t="s">
        <v>41</v>
      </c>
      <c r="O121" s="99" t="s">
        <v>144</v>
      </c>
      <c r="P121" s="99" t="s">
        <v>145</v>
      </c>
      <c r="Q121" s="99" t="s">
        <v>146</v>
      </c>
      <c r="R121" s="99" t="s">
        <v>147</v>
      </c>
      <c r="S121" s="99" t="s">
        <v>148</v>
      </c>
      <c r="T121" s="100" t="s">
        <v>149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6"/>
      <c r="B122" s="37"/>
      <c r="C122" s="105" t="s">
        <v>150</v>
      </c>
      <c r="D122" s="38"/>
      <c r="E122" s="38"/>
      <c r="F122" s="38"/>
      <c r="G122" s="38"/>
      <c r="H122" s="38"/>
      <c r="I122" s="38"/>
      <c r="J122" s="198">
        <f>BK122</f>
        <v>0</v>
      </c>
      <c r="K122" s="38"/>
      <c r="L122" s="42"/>
      <c r="M122" s="101"/>
      <c r="N122" s="199"/>
      <c r="O122" s="102"/>
      <c r="P122" s="200">
        <f>P123+P133</f>
        <v>0</v>
      </c>
      <c r="Q122" s="102"/>
      <c r="R122" s="200">
        <f>R123+R133</f>
        <v>0.6406200000000001</v>
      </c>
      <c r="S122" s="102"/>
      <c r="T122" s="201">
        <f>T123+T133</f>
        <v>0.19952999999999999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5" t="s">
        <v>76</v>
      </c>
      <c r="AU122" s="15" t="s">
        <v>134</v>
      </c>
      <c r="BK122" s="202">
        <f>BK123+BK133</f>
        <v>0</v>
      </c>
    </row>
    <row r="123" spans="1:63" s="11" customFormat="1" ht="25.9" customHeight="1">
      <c r="A123" s="11"/>
      <c r="B123" s="203"/>
      <c r="C123" s="204"/>
      <c r="D123" s="205" t="s">
        <v>76</v>
      </c>
      <c r="E123" s="206" t="s">
        <v>151</v>
      </c>
      <c r="F123" s="206" t="s">
        <v>152</v>
      </c>
      <c r="G123" s="204"/>
      <c r="H123" s="204"/>
      <c r="I123" s="207"/>
      <c r="J123" s="208">
        <f>BK123</f>
        <v>0</v>
      </c>
      <c r="K123" s="204"/>
      <c r="L123" s="209"/>
      <c r="M123" s="210"/>
      <c r="N123" s="211"/>
      <c r="O123" s="211"/>
      <c r="P123" s="212">
        <f>SUM(P124:P132)</f>
        <v>0</v>
      </c>
      <c r="Q123" s="211"/>
      <c r="R123" s="212">
        <f>SUM(R124:R132)</f>
        <v>0</v>
      </c>
      <c r="S123" s="211"/>
      <c r="T123" s="213">
        <f>SUM(T124:T132)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14" t="s">
        <v>84</v>
      </c>
      <c r="AT123" s="215" t="s">
        <v>76</v>
      </c>
      <c r="AU123" s="215" t="s">
        <v>77</v>
      </c>
      <c r="AY123" s="214" t="s">
        <v>153</v>
      </c>
      <c r="BK123" s="216">
        <f>SUM(BK124:BK132)</f>
        <v>0</v>
      </c>
    </row>
    <row r="124" spans="1:65" s="2" customFormat="1" ht="37.8" customHeight="1">
      <c r="A124" s="36"/>
      <c r="B124" s="37"/>
      <c r="C124" s="217" t="s">
        <v>84</v>
      </c>
      <c r="D124" s="217" t="s">
        <v>154</v>
      </c>
      <c r="E124" s="218" t="s">
        <v>342</v>
      </c>
      <c r="F124" s="219" t="s">
        <v>343</v>
      </c>
      <c r="G124" s="220" t="s">
        <v>157</v>
      </c>
      <c r="H124" s="221">
        <v>0.2</v>
      </c>
      <c r="I124" s="222"/>
      <c r="J124" s="223">
        <f>ROUND(I124*H124,2)</f>
        <v>0</v>
      </c>
      <c r="K124" s="219" t="s">
        <v>158</v>
      </c>
      <c r="L124" s="42"/>
      <c r="M124" s="224" t="s">
        <v>1</v>
      </c>
      <c r="N124" s="225" t="s">
        <v>42</v>
      </c>
      <c r="O124" s="89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8" t="s">
        <v>159</v>
      </c>
      <c r="AT124" s="228" t="s">
        <v>154</v>
      </c>
      <c r="AU124" s="228" t="s">
        <v>84</v>
      </c>
      <c r="AY124" s="15" t="s">
        <v>153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84</v>
      </c>
      <c r="BK124" s="229">
        <f>ROUND(I124*H124,2)</f>
        <v>0</v>
      </c>
      <c r="BL124" s="15" t="s">
        <v>159</v>
      </c>
      <c r="BM124" s="228" t="s">
        <v>344</v>
      </c>
    </row>
    <row r="125" spans="1:47" s="2" customFormat="1" ht="12">
      <c r="A125" s="36"/>
      <c r="B125" s="37"/>
      <c r="C125" s="38"/>
      <c r="D125" s="230" t="s">
        <v>161</v>
      </c>
      <c r="E125" s="38"/>
      <c r="F125" s="231" t="s">
        <v>345</v>
      </c>
      <c r="G125" s="38"/>
      <c r="H125" s="38"/>
      <c r="I125" s="232"/>
      <c r="J125" s="38"/>
      <c r="K125" s="38"/>
      <c r="L125" s="42"/>
      <c r="M125" s="233"/>
      <c r="N125" s="234"/>
      <c r="O125" s="89"/>
      <c r="P125" s="89"/>
      <c r="Q125" s="89"/>
      <c r="R125" s="89"/>
      <c r="S125" s="89"/>
      <c r="T125" s="90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5" t="s">
        <v>161</v>
      </c>
      <c r="AU125" s="15" t="s">
        <v>84</v>
      </c>
    </row>
    <row r="126" spans="1:65" s="2" customFormat="1" ht="33" customHeight="1">
      <c r="A126" s="36"/>
      <c r="B126" s="37"/>
      <c r="C126" s="217" t="s">
        <v>86</v>
      </c>
      <c r="D126" s="217" t="s">
        <v>154</v>
      </c>
      <c r="E126" s="218" t="s">
        <v>163</v>
      </c>
      <c r="F126" s="219" t="s">
        <v>164</v>
      </c>
      <c r="G126" s="220" t="s">
        <v>157</v>
      </c>
      <c r="H126" s="221">
        <v>0.2</v>
      </c>
      <c r="I126" s="222"/>
      <c r="J126" s="223">
        <f>ROUND(I126*H126,2)</f>
        <v>0</v>
      </c>
      <c r="K126" s="219" t="s">
        <v>158</v>
      </c>
      <c r="L126" s="42"/>
      <c r="M126" s="224" t="s">
        <v>1</v>
      </c>
      <c r="N126" s="225" t="s">
        <v>42</v>
      </c>
      <c r="O126" s="89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8" t="s">
        <v>159</v>
      </c>
      <c r="AT126" s="228" t="s">
        <v>154</v>
      </c>
      <c r="AU126" s="228" t="s">
        <v>84</v>
      </c>
      <c r="AY126" s="15" t="s">
        <v>153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5" t="s">
        <v>84</v>
      </c>
      <c r="BK126" s="229">
        <f>ROUND(I126*H126,2)</f>
        <v>0</v>
      </c>
      <c r="BL126" s="15" t="s">
        <v>159</v>
      </c>
      <c r="BM126" s="228" t="s">
        <v>346</v>
      </c>
    </row>
    <row r="127" spans="1:47" s="2" customFormat="1" ht="12">
      <c r="A127" s="36"/>
      <c r="B127" s="37"/>
      <c r="C127" s="38"/>
      <c r="D127" s="230" t="s">
        <v>161</v>
      </c>
      <c r="E127" s="38"/>
      <c r="F127" s="231" t="s">
        <v>166</v>
      </c>
      <c r="G127" s="38"/>
      <c r="H127" s="38"/>
      <c r="I127" s="232"/>
      <c r="J127" s="38"/>
      <c r="K127" s="38"/>
      <c r="L127" s="42"/>
      <c r="M127" s="233"/>
      <c r="N127" s="234"/>
      <c r="O127" s="89"/>
      <c r="P127" s="89"/>
      <c r="Q127" s="89"/>
      <c r="R127" s="89"/>
      <c r="S127" s="89"/>
      <c r="T127" s="90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5" t="s">
        <v>161</v>
      </c>
      <c r="AU127" s="15" t="s">
        <v>84</v>
      </c>
    </row>
    <row r="128" spans="1:65" s="2" customFormat="1" ht="44.25" customHeight="1">
      <c r="A128" s="36"/>
      <c r="B128" s="37"/>
      <c r="C128" s="217" t="s">
        <v>167</v>
      </c>
      <c r="D128" s="217" t="s">
        <v>154</v>
      </c>
      <c r="E128" s="218" t="s">
        <v>168</v>
      </c>
      <c r="F128" s="219" t="s">
        <v>169</v>
      </c>
      <c r="G128" s="220" t="s">
        <v>157</v>
      </c>
      <c r="H128" s="221">
        <v>2.8</v>
      </c>
      <c r="I128" s="222"/>
      <c r="J128" s="223">
        <f>ROUND(I128*H128,2)</f>
        <v>0</v>
      </c>
      <c r="K128" s="219" t="s">
        <v>158</v>
      </c>
      <c r="L128" s="42"/>
      <c r="M128" s="224" t="s">
        <v>1</v>
      </c>
      <c r="N128" s="225" t="s">
        <v>42</v>
      </c>
      <c r="O128" s="89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8" t="s">
        <v>159</v>
      </c>
      <c r="AT128" s="228" t="s">
        <v>154</v>
      </c>
      <c r="AU128" s="228" t="s">
        <v>84</v>
      </c>
      <c r="AY128" s="15" t="s">
        <v>153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84</v>
      </c>
      <c r="BK128" s="229">
        <f>ROUND(I128*H128,2)</f>
        <v>0</v>
      </c>
      <c r="BL128" s="15" t="s">
        <v>159</v>
      </c>
      <c r="BM128" s="228" t="s">
        <v>347</v>
      </c>
    </row>
    <row r="129" spans="1:47" s="2" customFormat="1" ht="12">
      <c r="A129" s="36"/>
      <c r="B129" s="37"/>
      <c r="C129" s="38"/>
      <c r="D129" s="230" t="s">
        <v>161</v>
      </c>
      <c r="E129" s="38"/>
      <c r="F129" s="231" t="s">
        <v>171</v>
      </c>
      <c r="G129" s="38"/>
      <c r="H129" s="38"/>
      <c r="I129" s="232"/>
      <c r="J129" s="38"/>
      <c r="K129" s="38"/>
      <c r="L129" s="42"/>
      <c r="M129" s="233"/>
      <c r="N129" s="234"/>
      <c r="O129" s="89"/>
      <c r="P129" s="89"/>
      <c r="Q129" s="89"/>
      <c r="R129" s="89"/>
      <c r="S129" s="89"/>
      <c r="T129" s="90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5" t="s">
        <v>161</v>
      </c>
      <c r="AU129" s="15" t="s">
        <v>84</v>
      </c>
    </row>
    <row r="130" spans="1:51" s="12" customFormat="1" ht="12">
      <c r="A130" s="12"/>
      <c r="B130" s="235"/>
      <c r="C130" s="236"/>
      <c r="D130" s="237" t="s">
        <v>172</v>
      </c>
      <c r="E130" s="236"/>
      <c r="F130" s="238" t="s">
        <v>348</v>
      </c>
      <c r="G130" s="236"/>
      <c r="H130" s="239">
        <v>2.8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45" t="s">
        <v>172</v>
      </c>
      <c r="AU130" s="245" t="s">
        <v>84</v>
      </c>
      <c r="AV130" s="12" t="s">
        <v>86</v>
      </c>
      <c r="AW130" s="12" t="s">
        <v>4</v>
      </c>
      <c r="AX130" s="12" t="s">
        <v>84</v>
      </c>
      <c r="AY130" s="245" t="s">
        <v>153</v>
      </c>
    </row>
    <row r="131" spans="1:65" s="2" customFormat="1" ht="44.25" customHeight="1">
      <c r="A131" s="36"/>
      <c r="B131" s="37"/>
      <c r="C131" s="217" t="s">
        <v>159</v>
      </c>
      <c r="D131" s="217" t="s">
        <v>154</v>
      </c>
      <c r="E131" s="218" t="s">
        <v>174</v>
      </c>
      <c r="F131" s="219" t="s">
        <v>175</v>
      </c>
      <c r="G131" s="220" t="s">
        <v>157</v>
      </c>
      <c r="H131" s="221">
        <v>0.2</v>
      </c>
      <c r="I131" s="222"/>
      <c r="J131" s="223">
        <f>ROUND(I131*H131,2)</f>
        <v>0</v>
      </c>
      <c r="K131" s="219" t="s">
        <v>158</v>
      </c>
      <c r="L131" s="42"/>
      <c r="M131" s="224" t="s">
        <v>1</v>
      </c>
      <c r="N131" s="225" t="s">
        <v>42</v>
      </c>
      <c r="O131" s="89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8" t="s">
        <v>159</v>
      </c>
      <c r="AT131" s="228" t="s">
        <v>154</v>
      </c>
      <c r="AU131" s="228" t="s">
        <v>84</v>
      </c>
      <c r="AY131" s="15" t="s">
        <v>153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84</v>
      </c>
      <c r="BK131" s="229">
        <f>ROUND(I131*H131,2)</f>
        <v>0</v>
      </c>
      <c r="BL131" s="15" t="s">
        <v>159</v>
      </c>
      <c r="BM131" s="228" t="s">
        <v>349</v>
      </c>
    </row>
    <row r="132" spans="1:47" s="2" customFormat="1" ht="12">
      <c r="A132" s="36"/>
      <c r="B132" s="37"/>
      <c r="C132" s="38"/>
      <c r="D132" s="230" t="s">
        <v>161</v>
      </c>
      <c r="E132" s="38"/>
      <c r="F132" s="231" t="s">
        <v>177</v>
      </c>
      <c r="G132" s="38"/>
      <c r="H132" s="38"/>
      <c r="I132" s="232"/>
      <c r="J132" s="38"/>
      <c r="K132" s="38"/>
      <c r="L132" s="42"/>
      <c r="M132" s="233"/>
      <c r="N132" s="234"/>
      <c r="O132" s="89"/>
      <c r="P132" s="89"/>
      <c r="Q132" s="89"/>
      <c r="R132" s="89"/>
      <c r="S132" s="89"/>
      <c r="T132" s="90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5" t="s">
        <v>161</v>
      </c>
      <c r="AU132" s="15" t="s">
        <v>84</v>
      </c>
    </row>
    <row r="133" spans="1:63" s="11" customFormat="1" ht="25.9" customHeight="1">
      <c r="A133" s="11"/>
      <c r="B133" s="203"/>
      <c r="C133" s="204"/>
      <c r="D133" s="205" t="s">
        <v>76</v>
      </c>
      <c r="E133" s="206" t="s">
        <v>192</v>
      </c>
      <c r="F133" s="206" t="s">
        <v>193</v>
      </c>
      <c r="G133" s="204"/>
      <c r="H133" s="204"/>
      <c r="I133" s="207"/>
      <c r="J133" s="208">
        <f>BK133</f>
        <v>0</v>
      </c>
      <c r="K133" s="204"/>
      <c r="L133" s="209"/>
      <c r="M133" s="210"/>
      <c r="N133" s="211"/>
      <c r="O133" s="211"/>
      <c r="P133" s="212">
        <f>SUM(P134:P163)</f>
        <v>0</v>
      </c>
      <c r="Q133" s="211"/>
      <c r="R133" s="212">
        <f>SUM(R134:R163)</f>
        <v>0.6406200000000001</v>
      </c>
      <c r="S133" s="211"/>
      <c r="T133" s="213">
        <f>SUM(T134:T163)</f>
        <v>0.19952999999999999</v>
      </c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R133" s="214" t="s">
        <v>86</v>
      </c>
      <c r="AT133" s="215" t="s">
        <v>76</v>
      </c>
      <c r="AU133" s="215" t="s">
        <v>77</v>
      </c>
      <c r="AY133" s="214" t="s">
        <v>153</v>
      </c>
      <c r="BK133" s="216">
        <f>SUM(BK134:BK163)</f>
        <v>0</v>
      </c>
    </row>
    <row r="134" spans="1:65" s="2" customFormat="1" ht="24.15" customHeight="1">
      <c r="A134" s="36"/>
      <c r="B134" s="37"/>
      <c r="C134" s="217" t="s">
        <v>180</v>
      </c>
      <c r="D134" s="217" t="s">
        <v>154</v>
      </c>
      <c r="E134" s="218" t="s">
        <v>350</v>
      </c>
      <c r="F134" s="219" t="s">
        <v>351</v>
      </c>
      <c r="G134" s="220" t="s">
        <v>197</v>
      </c>
      <c r="H134" s="221">
        <v>53</v>
      </c>
      <c r="I134" s="222"/>
      <c r="J134" s="223">
        <f>ROUND(I134*H134,2)</f>
        <v>0</v>
      </c>
      <c r="K134" s="219" t="s">
        <v>158</v>
      </c>
      <c r="L134" s="42"/>
      <c r="M134" s="224" t="s">
        <v>1</v>
      </c>
      <c r="N134" s="225" t="s">
        <v>42</v>
      </c>
      <c r="O134" s="89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8" t="s">
        <v>184</v>
      </c>
      <c r="AT134" s="228" t="s">
        <v>154</v>
      </c>
      <c r="AU134" s="228" t="s">
        <v>84</v>
      </c>
      <c r="AY134" s="15" t="s">
        <v>153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5" t="s">
        <v>84</v>
      </c>
      <c r="BK134" s="229">
        <f>ROUND(I134*H134,2)</f>
        <v>0</v>
      </c>
      <c r="BL134" s="15" t="s">
        <v>184</v>
      </c>
      <c r="BM134" s="228" t="s">
        <v>352</v>
      </c>
    </row>
    <row r="135" spans="1:47" s="2" customFormat="1" ht="12">
      <c r="A135" s="36"/>
      <c r="B135" s="37"/>
      <c r="C135" s="38"/>
      <c r="D135" s="230" t="s">
        <v>161</v>
      </c>
      <c r="E135" s="38"/>
      <c r="F135" s="231" t="s">
        <v>353</v>
      </c>
      <c r="G135" s="38"/>
      <c r="H135" s="38"/>
      <c r="I135" s="232"/>
      <c r="J135" s="38"/>
      <c r="K135" s="38"/>
      <c r="L135" s="42"/>
      <c r="M135" s="233"/>
      <c r="N135" s="234"/>
      <c r="O135" s="89"/>
      <c r="P135" s="89"/>
      <c r="Q135" s="89"/>
      <c r="R135" s="89"/>
      <c r="S135" s="89"/>
      <c r="T135" s="90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5" t="s">
        <v>161</v>
      </c>
      <c r="AU135" s="15" t="s">
        <v>84</v>
      </c>
    </row>
    <row r="136" spans="1:65" s="2" customFormat="1" ht="21.75" customHeight="1">
      <c r="A136" s="36"/>
      <c r="B136" s="37"/>
      <c r="C136" s="217" t="s">
        <v>187</v>
      </c>
      <c r="D136" s="217" t="s">
        <v>154</v>
      </c>
      <c r="E136" s="218" t="s">
        <v>354</v>
      </c>
      <c r="F136" s="219" t="s">
        <v>355</v>
      </c>
      <c r="G136" s="220" t="s">
        <v>197</v>
      </c>
      <c r="H136" s="221">
        <v>53</v>
      </c>
      <c r="I136" s="222"/>
      <c r="J136" s="223">
        <f>ROUND(I136*H136,2)</f>
        <v>0</v>
      </c>
      <c r="K136" s="219" t="s">
        <v>158</v>
      </c>
      <c r="L136" s="42"/>
      <c r="M136" s="224" t="s">
        <v>1</v>
      </c>
      <c r="N136" s="225" t="s">
        <v>42</v>
      </c>
      <c r="O136" s="89"/>
      <c r="P136" s="226">
        <f>O136*H136</f>
        <v>0</v>
      </c>
      <c r="Q136" s="226">
        <v>5E-05</v>
      </c>
      <c r="R136" s="226">
        <f>Q136*H136</f>
        <v>0.00265</v>
      </c>
      <c r="S136" s="226">
        <v>0</v>
      </c>
      <c r="T136" s="22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8" t="s">
        <v>184</v>
      </c>
      <c r="AT136" s="228" t="s">
        <v>154</v>
      </c>
      <c r="AU136" s="228" t="s">
        <v>84</v>
      </c>
      <c r="AY136" s="15" t="s">
        <v>153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5" t="s">
        <v>84</v>
      </c>
      <c r="BK136" s="229">
        <f>ROUND(I136*H136,2)</f>
        <v>0</v>
      </c>
      <c r="BL136" s="15" t="s">
        <v>184</v>
      </c>
      <c r="BM136" s="228" t="s">
        <v>356</v>
      </c>
    </row>
    <row r="137" spans="1:47" s="2" customFormat="1" ht="12">
      <c r="A137" s="36"/>
      <c r="B137" s="37"/>
      <c r="C137" s="38"/>
      <c r="D137" s="230" t="s">
        <v>161</v>
      </c>
      <c r="E137" s="38"/>
      <c r="F137" s="231" t="s">
        <v>357</v>
      </c>
      <c r="G137" s="38"/>
      <c r="H137" s="38"/>
      <c r="I137" s="232"/>
      <c r="J137" s="38"/>
      <c r="K137" s="38"/>
      <c r="L137" s="42"/>
      <c r="M137" s="233"/>
      <c r="N137" s="234"/>
      <c r="O137" s="89"/>
      <c r="P137" s="89"/>
      <c r="Q137" s="89"/>
      <c r="R137" s="89"/>
      <c r="S137" s="89"/>
      <c r="T137" s="90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5" t="s">
        <v>161</v>
      </c>
      <c r="AU137" s="15" t="s">
        <v>84</v>
      </c>
    </row>
    <row r="138" spans="1:65" s="2" customFormat="1" ht="37.8" customHeight="1">
      <c r="A138" s="36"/>
      <c r="B138" s="37"/>
      <c r="C138" s="217" t="s">
        <v>194</v>
      </c>
      <c r="D138" s="217" t="s">
        <v>154</v>
      </c>
      <c r="E138" s="218" t="s">
        <v>358</v>
      </c>
      <c r="F138" s="219" t="s">
        <v>359</v>
      </c>
      <c r="G138" s="220" t="s">
        <v>197</v>
      </c>
      <c r="H138" s="221">
        <v>53</v>
      </c>
      <c r="I138" s="222"/>
      <c r="J138" s="223">
        <f>ROUND(I138*H138,2)</f>
        <v>0</v>
      </c>
      <c r="K138" s="219" t="s">
        <v>158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0.00825</v>
      </c>
      <c r="R138" s="226">
        <f>Q138*H138</f>
        <v>0.43725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184</v>
      </c>
      <c r="AT138" s="228" t="s">
        <v>154</v>
      </c>
      <c r="AU138" s="228" t="s">
        <v>84</v>
      </c>
      <c r="AY138" s="15" t="s">
        <v>153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84</v>
      </c>
      <c r="BK138" s="229">
        <f>ROUND(I138*H138,2)</f>
        <v>0</v>
      </c>
      <c r="BL138" s="15" t="s">
        <v>184</v>
      </c>
      <c r="BM138" s="228" t="s">
        <v>360</v>
      </c>
    </row>
    <row r="139" spans="1:47" s="2" customFormat="1" ht="12">
      <c r="A139" s="36"/>
      <c r="B139" s="37"/>
      <c r="C139" s="38"/>
      <c r="D139" s="230" t="s">
        <v>161</v>
      </c>
      <c r="E139" s="38"/>
      <c r="F139" s="231" t="s">
        <v>361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161</v>
      </c>
      <c r="AU139" s="15" t="s">
        <v>84</v>
      </c>
    </row>
    <row r="140" spans="1:65" s="2" customFormat="1" ht="24.15" customHeight="1">
      <c r="A140" s="36"/>
      <c r="B140" s="37"/>
      <c r="C140" s="217" t="s">
        <v>200</v>
      </c>
      <c r="D140" s="217" t="s">
        <v>154</v>
      </c>
      <c r="E140" s="218" t="s">
        <v>362</v>
      </c>
      <c r="F140" s="219" t="s">
        <v>363</v>
      </c>
      <c r="G140" s="220" t="s">
        <v>230</v>
      </c>
      <c r="H140" s="221">
        <v>53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0</v>
      </c>
      <c r="R140" s="226">
        <f>Q140*H140</f>
        <v>0</v>
      </c>
      <c r="S140" s="226">
        <v>0.003</v>
      </c>
      <c r="T140" s="227">
        <f>S140*H140</f>
        <v>0.159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364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365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24.15" customHeight="1">
      <c r="A142" s="36"/>
      <c r="B142" s="37"/>
      <c r="C142" s="217" t="s">
        <v>205</v>
      </c>
      <c r="D142" s="217" t="s">
        <v>154</v>
      </c>
      <c r="E142" s="218" t="s">
        <v>366</v>
      </c>
      <c r="F142" s="219" t="s">
        <v>367</v>
      </c>
      <c r="G142" s="220" t="s">
        <v>230</v>
      </c>
      <c r="H142" s="221">
        <v>108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0.00012</v>
      </c>
      <c r="R142" s="226">
        <f>Q142*H142</f>
        <v>0.012960000000000001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368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369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51" s="12" customFormat="1" ht="12">
      <c r="A144" s="12"/>
      <c r="B144" s="235"/>
      <c r="C144" s="236"/>
      <c r="D144" s="237" t="s">
        <v>172</v>
      </c>
      <c r="E144" s="261" t="s">
        <v>1</v>
      </c>
      <c r="F144" s="238" t="s">
        <v>370</v>
      </c>
      <c r="G144" s="236"/>
      <c r="H144" s="239">
        <v>108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45" t="s">
        <v>172</v>
      </c>
      <c r="AU144" s="245" t="s">
        <v>84</v>
      </c>
      <c r="AV144" s="12" t="s">
        <v>86</v>
      </c>
      <c r="AW144" s="12" t="s">
        <v>32</v>
      </c>
      <c r="AX144" s="12" t="s">
        <v>84</v>
      </c>
      <c r="AY144" s="245" t="s">
        <v>153</v>
      </c>
    </row>
    <row r="145" spans="1:65" s="2" customFormat="1" ht="24.15" customHeight="1">
      <c r="A145" s="36"/>
      <c r="B145" s="37"/>
      <c r="C145" s="217" t="s">
        <v>210</v>
      </c>
      <c r="D145" s="217" t="s">
        <v>154</v>
      </c>
      <c r="E145" s="218" t="s">
        <v>371</v>
      </c>
      <c r="F145" s="219" t="s">
        <v>372</v>
      </c>
      <c r="G145" s="220" t="s">
        <v>230</v>
      </c>
      <c r="H145" s="221">
        <v>108</v>
      </c>
      <c r="I145" s="222"/>
      <c r="J145" s="223">
        <f>ROUND(I145*H145,2)</f>
        <v>0</v>
      </c>
      <c r="K145" s="219" t="s">
        <v>158</v>
      </c>
      <c r="L145" s="42"/>
      <c r="M145" s="224" t="s">
        <v>1</v>
      </c>
      <c r="N145" s="225" t="s">
        <v>42</v>
      </c>
      <c r="O145" s="89"/>
      <c r="P145" s="226">
        <f>O145*H145</f>
        <v>0</v>
      </c>
      <c r="Q145" s="226">
        <v>8E-05</v>
      </c>
      <c r="R145" s="226">
        <f>Q145*H145</f>
        <v>0.00864</v>
      </c>
      <c r="S145" s="226">
        <v>0</v>
      </c>
      <c r="T145" s="227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8" t="s">
        <v>184</v>
      </c>
      <c r="AT145" s="228" t="s">
        <v>154</v>
      </c>
      <c r="AU145" s="228" t="s">
        <v>84</v>
      </c>
      <c r="AY145" s="15" t="s">
        <v>153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5" t="s">
        <v>84</v>
      </c>
      <c r="BK145" s="229">
        <f>ROUND(I145*H145,2)</f>
        <v>0</v>
      </c>
      <c r="BL145" s="15" t="s">
        <v>184</v>
      </c>
      <c r="BM145" s="228" t="s">
        <v>373</v>
      </c>
    </row>
    <row r="146" spans="1:47" s="2" customFormat="1" ht="12">
      <c r="A146" s="36"/>
      <c r="B146" s="37"/>
      <c r="C146" s="38"/>
      <c r="D146" s="230" t="s">
        <v>161</v>
      </c>
      <c r="E146" s="38"/>
      <c r="F146" s="231" t="s">
        <v>374</v>
      </c>
      <c r="G146" s="38"/>
      <c r="H146" s="38"/>
      <c r="I146" s="232"/>
      <c r="J146" s="38"/>
      <c r="K146" s="38"/>
      <c r="L146" s="42"/>
      <c r="M146" s="233"/>
      <c r="N146" s="234"/>
      <c r="O146" s="89"/>
      <c r="P146" s="89"/>
      <c r="Q146" s="89"/>
      <c r="R146" s="89"/>
      <c r="S146" s="89"/>
      <c r="T146" s="90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5" t="s">
        <v>161</v>
      </c>
      <c r="AU146" s="15" t="s">
        <v>84</v>
      </c>
    </row>
    <row r="147" spans="1:51" s="12" customFormat="1" ht="12">
      <c r="A147" s="12"/>
      <c r="B147" s="235"/>
      <c r="C147" s="236"/>
      <c r="D147" s="237" t="s">
        <v>172</v>
      </c>
      <c r="E147" s="261" t="s">
        <v>1</v>
      </c>
      <c r="F147" s="238" t="s">
        <v>370</v>
      </c>
      <c r="G147" s="236"/>
      <c r="H147" s="239">
        <v>108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45" t="s">
        <v>172</v>
      </c>
      <c r="AU147" s="245" t="s">
        <v>84</v>
      </c>
      <c r="AV147" s="12" t="s">
        <v>86</v>
      </c>
      <c r="AW147" s="12" t="s">
        <v>32</v>
      </c>
      <c r="AX147" s="12" t="s">
        <v>84</v>
      </c>
      <c r="AY147" s="245" t="s">
        <v>153</v>
      </c>
    </row>
    <row r="148" spans="1:65" s="2" customFormat="1" ht="44.25" customHeight="1">
      <c r="A148" s="36"/>
      <c r="B148" s="37"/>
      <c r="C148" s="246" t="s">
        <v>215</v>
      </c>
      <c r="D148" s="246" t="s">
        <v>221</v>
      </c>
      <c r="E148" s="247" t="s">
        <v>222</v>
      </c>
      <c r="F148" s="248" t="s">
        <v>223</v>
      </c>
      <c r="G148" s="249" t="s">
        <v>197</v>
      </c>
      <c r="H148" s="250">
        <v>58.3</v>
      </c>
      <c r="I148" s="251"/>
      <c r="J148" s="252">
        <f>ROUND(I148*H148,2)</f>
        <v>0</v>
      </c>
      <c r="K148" s="248" t="s">
        <v>158</v>
      </c>
      <c r="L148" s="253"/>
      <c r="M148" s="254" t="s">
        <v>1</v>
      </c>
      <c r="N148" s="255" t="s">
        <v>42</v>
      </c>
      <c r="O148" s="89"/>
      <c r="P148" s="226">
        <f>O148*H148</f>
        <v>0</v>
      </c>
      <c r="Q148" s="226">
        <v>0.0026</v>
      </c>
      <c r="R148" s="226">
        <f>Q148*H148</f>
        <v>0.15158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224</v>
      </c>
      <c r="AT148" s="228" t="s">
        <v>221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375</v>
      </c>
    </row>
    <row r="149" spans="1:51" s="12" customFormat="1" ht="12">
      <c r="A149" s="12"/>
      <c r="B149" s="235"/>
      <c r="C149" s="236"/>
      <c r="D149" s="237" t="s">
        <v>172</v>
      </c>
      <c r="E149" s="236"/>
      <c r="F149" s="238" t="s">
        <v>376</v>
      </c>
      <c r="G149" s="236"/>
      <c r="H149" s="239">
        <v>58.3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5" t="s">
        <v>172</v>
      </c>
      <c r="AU149" s="245" t="s">
        <v>84</v>
      </c>
      <c r="AV149" s="12" t="s">
        <v>86</v>
      </c>
      <c r="AW149" s="12" t="s">
        <v>4</v>
      </c>
      <c r="AX149" s="12" t="s">
        <v>84</v>
      </c>
      <c r="AY149" s="245" t="s">
        <v>153</v>
      </c>
    </row>
    <row r="150" spans="1:65" s="2" customFormat="1" ht="21.75" customHeight="1">
      <c r="A150" s="36"/>
      <c r="B150" s="37"/>
      <c r="C150" s="217" t="s">
        <v>220</v>
      </c>
      <c r="D150" s="217" t="s">
        <v>154</v>
      </c>
      <c r="E150" s="218" t="s">
        <v>228</v>
      </c>
      <c r="F150" s="219" t="s">
        <v>229</v>
      </c>
      <c r="G150" s="220" t="s">
        <v>230</v>
      </c>
      <c r="H150" s="221">
        <v>27.1</v>
      </c>
      <c r="I150" s="222"/>
      <c r="J150" s="223">
        <f>ROUND(I150*H150,2)</f>
        <v>0</v>
      </c>
      <c r="K150" s="219" t="s">
        <v>158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0.0003</v>
      </c>
      <c r="T150" s="227">
        <f>S150*H150</f>
        <v>0.00813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184</v>
      </c>
      <c r="AT150" s="228" t="s">
        <v>154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377</v>
      </c>
    </row>
    <row r="151" spans="1:47" s="2" customFormat="1" ht="12">
      <c r="A151" s="36"/>
      <c r="B151" s="37"/>
      <c r="C151" s="38"/>
      <c r="D151" s="230" t="s">
        <v>161</v>
      </c>
      <c r="E151" s="38"/>
      <c r="F151" s="231" t="s">
        <v>232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161</v>
      </c>
      <c r="AU151" s="15" t="s">
        <v>84</v>
      </c>
    </row>
    <row r="152" spans="1:65" s="2" customFormat="1" ht="16.5" customHeight="1">
      <c r="A152" s="36"/>
      <c r="B152" s="37"/>
      <c r="C152" s="217" t="s">
        <v>227</v>
      </c>
      <c r="D152" s="217" t="s">
        <v>154</v>
      </c>
      <c r="E152" s="218" t="s">
        <v>378</v>
      </c>
      <c r="F152" s="219" t="s">
        <v>379</v>
      </c>
      <c r="G152" s="220" t="s">
        <v>230</v>
      </c>
      <c r="H152" s="221">
        <v>108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0</v>
      </c>
      <c r="R152" s="226">
        <f>Q152*H152</f>
        <v>0</v>
      </c>
      <c r="S152" s="226">
        <v>0.0003</v>
      </c>
      <c r="T152" s="227">
        <f>S152*H152</f>
        <v>0.0324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380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381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51" s="12" customFormat="1" ht="12">
      <c r="A154" s="12"/>
      <c r="B154" s="235"/>
      <c r="C154" s="236"/>
      <c r="D154" s="237" t="s">
        <v>172</v>
      </c>
      <c r="E154" s="261" t="s">
        <v>1</v>
      </c>
      <c r="F154" s="238" t="s">
        <v>370</v>
      </c>
      <c r="G154" s="236"/>
      <c r="H154" s="239">
        <v>108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5" t="s">
        <v>172</v>
      </c>
      <c r="AU154" s="245" t="s">
        <v>84</v>
      </c>
      <c r="AV154" s="12" t="s">
        <v>86</v>
      </c>
      <c r="AW154" s="12" t="s">
        <v>32</v>
      </c>
      <c r="AX154" s="12" t="s">
        <v>84</v>
      </c>
      <c r="AY154" s="245" t="s">
        <v>153</v>
      </c>
    </row>
    <row r="155" spans="1:65" s="2" customFormat="1" ht="24.15" customHeight="1">
      <c r="A155" s="36"/>
      <c r="B155" s="37"/>
      <c r="C155" s="217" t="s">
        <v>233</v>
      </c>
      <c r="D155" s="217" t="s">
        <v>154</v>
      </c>
      <c r="E155" s="218" t="s">
        <v>382</v>
      </c>
      <c r="F155" s="219" t="s">
        <v>383</v>
      </c>
      <c r="G155" s="220" t="s">
        <v>230</v>
      </c>
      <c r="H155" s="221">
        <v>108</v>
      </c>
      <c r="I155" s="222"/>
      <c r="J155" s="223">
        <f>ROUND(I155*H155,2)</f>
        <v>0</v>
      </c>
      <c r="K155" s="219" t="s">
        <v>158</v>
      </c>
      <c r="L155" s="42"/>
      <c r="M155" s="224" t="s">
        <v>1</v>
      </c>
      <c r="N155" s="225" t="s">
        <v>42</v>
      </c>
      <c r="O155" s="89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8" t="s">
        <v>184</v>
      </c>
      <c r="AT155" s="228" t="s">
        <v>154</v>
      </c>
      <c r="AU155" s="228" t="s">
        <v>84</v>
      </c>
      <c r="AY155" s="15" t="s">
        <v>153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5" t="s">
        <v>84</v>
      </c>
      <c r="BK155" s="229">
        <f>ROUND(I155*H155,2)</f>
        <v>0</v>
      </c>
      <c r="BL155" s="15" t="s">
        <v>184</v>
      </c>
      <c r="BM155" s="228" t="s">
        <v>384</v>
      </c>
    </row>
    <row r="156" spans="1:47" s="2" customFormat="1" ht="12">
      <c r="A156" s="36"/>
      <c r="B156" s="37"/>
      <c r="C156" s="38"/>
      <c r="D156" s="230" t="s">
        <v>161</v>
      </c>
      <c r="E156" s="38"/>
      <c r="F156" s="231" t="s">
        <v>385</v>
      </c>
      <c r="G156" s="38"/>
      <c r="H156" s="38"/>
      <c r="I156" s="232"/>
      <c r="J156" s="38"/>
      <c r="K156" s="38"/>
      <c r="L156" s="42"/>
      <c r="M156" s="233"/>
      <c r="N156" s="234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161</v>
      </c>
      <c r="AU156" s="15" t="s">
        <v>84</v>
      </c>
    </row>
    <row r="157" spans="1:51" s="12" customFormat="1" ht="12">
      <c r="A157" s="12"/>
      <c r="B157" s="235"/>
      <c r="C157" s="236"/>
      <c r="D157" s="237" t="s">
        <v>172</v>
      </c>
      <c r="E157" s="261" t="s">
        <v>1</v>
      </c>
      <c r="F157" s="238" t="s">
        <v>386</v>
      </c>
      <c r="G157" s="236"/>
      <c r="H157" s="239">
        <v>18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45" t="s">
        <v>172</v>
      </c>
      <c r="AU157" s="245" t="s">
        <v>84</v>
      </c>
      <c r="AV157" s="12" t="s">
        <v>86</v>
      </c>
      <c r="AW157" s="12" t="s">
        <v>32</v>
      </c>
      <c r="AX157" s="12" t="s">
        <v>77</v>
      </c>
      <c r="AY157" s="245" t="s">
        <v>153</v>
      </c>
    </row>
    <row r="158" spans="1:51" s="12" customFormat="1" ht="12">
      <c r="A158" s="12"/>
      <c r="B158" s="235"/>
      <c r="C158" s="236"/>
      <c r="D158" s="237" t="s">
        <v>172</v>
      </c>
      <c r="E158" s="261" t="s">
        <v>1</v>
      </c>
      <c r="F158" s="238" t="s">
        <v>387</v>
      </c>
      <c r="G158" s="236"/>
      <c r="H158" s="239">
        <v>90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5" t="s">
        <v>172</v>
      </c>
      <c r="AU158" s="245" t="s">
        <v>84</v>
      </c>
      <c r="AV158" s="12" t="s">
        <v>86</v>
      </c>
      <c r="AW158" s="12" t="s">
        <v>32</v>
      </c>
      <c r="AX158" s="12" t="s">
        <v>77</v>
      </c>
      <c r="AY158" s="245" t="s">
        <v>153</v>
      </c>
    </row>
    <row r="159" spans="1:51" s="13" customFormat="1" ht="12">
      <c r="A159" s="13"/>
      <c r="B159" s="262"/>
      <c r="C159" s="263"/>
      <c r="D159" s="237" t="s">
        <v>172</v>
      </c>
      <c r="E159" s="264" t="s">
        <v>1</v>
      </c>
      <c r="F159" s="265" t="s">
        <v>388</v>
      </c>
      <c r="G159" s="263"/>
      <c r="H159" s="266">
        <v>108</v>
      </c>
      <c r="I159" s="267"/>
      <c r="J159" s="263"/>
      <c r="K159" s="263"/>
      <c r="L159" s="268"/>
      <c r="M159" s="269"/>
      <c r="N159" s="270"/>
      <c r="O159" s="270"/>
      <c r="P159" s="270"/>
      <c r="Q159" s="270"/>
      <c r="R159" s="270"/>
      <c r="S159" s="270"/>
      <c r="T159" s="27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72" t="s">
        <v>172</v>
      </c>
      <c r="AU159" s="272" t="s">
        <v>84</v>
      </c>
      <c r="AV159" s="13" t="s">
        <v>159</v>
      </c>
      <c r="AW159" s="13" t="s">
        <v>32</v>
      </c>
      <c r="AX159" s="13" t="s">
        <v>84</v>
      </c>
      <c r="AY159" s="272" t="s">
        <v>153</v>
      </c>
    </row>
    <row r="160" spans="1:65" s="2" customFormat="1" ht="24.15" customHeight="1">
      <c r="A160" s="36"/>
      <c r="B160" s="37"/>
      <c r="C160" s="246" t="s">
        <v>8</v>
      </c>
      <c r="D160" s="246" t="s">
        <v>221</v>
      </c>
      <c r="E160" s="247" t="s">
        <v>389</v>
      </c>
      <c r="F160" s="248" t="s">
        <v>390</v>
      </c>
      <c r="G160" s="249" t="s">
        <v>230</v>
      </c>
      <c r="H160" s="250">
        <v>110.16</v>
      </c>
      <c r="I160" s="251"/>
      <c r="J160" s="252">
        <f>ROUND(I160*H160,2)</f>
        <v>0</v>
      </c>
      <c r="K160" s="248" t="s">
        <v>158</v>
      </c>
      <c r="L160" s="253"/>
      <c r="M160" s="254" t="s">
        <v>1</v>
      </c>
      <c r="N160" s="255" t="s">
        <v>42</v>
      </c>
      <c r="O160" s="89"/>
      <c r="P160" s="226">
        <f>O160*H160</f>
        <v>0</v>
      </c>
      <c r="Q160" s="226">
        <v>0.00025</v>
      </c>
      <c r="R160" s="226">
        <f>Q160*H160</f>
        <v>0.02754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224</v>
      </c>
      <c r="AT160" s="228" t="s">
        <v>221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391</v>
      </c>
    </row>
    <row r="161" spans="1:51" s="12" customFormat="1" ht="12">
      <c r="A161" s="12"/>
      <c r="B161" s="235"/>
      <c r="C161" s="236"/>
      <c r="D161" s="237" t="s">
        <v>172</v>
      </c>
      <c r="E161" s="236"/>
      <c r="F161" s="238" t="s">
        <v>392</v>
      </c>
      <c r="G161" s="236"/>
      <c r="H161" s="239">
        <v>110.16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45" t="s">
        <v>172</v>
      </c>
      <c r="AU161" s="245" t="s">
        <v>84</v>
      </c>
      <c r="AV161" s="12" t="s">
        <v>86</v>
      </c>
      <c r="AW161" s="12" t="s">
        <v>4</v>
      </c>
      <c r="AX161" s="12" t="s">
        <v>84</v>
      </c>
      <c r="AY161" s="245" t="s">
        <v>153</v>
      </c>
    </row>
    <row r="162" spans="1:65" s="2" customFormat="1" ht="44.25" customHeight="1">
      <c r="A162" s="36"/>
      <c r="B162" s="37"/>
      <c r="C162" s="217" t="s">
        <v>184</v>
      </c>
      <c r="D162" s="217" t="s">
        <v>154</v>
      </c>
      <c r="E162" s="218" t="s">
        <v>393</v>
      </c>
      <c r="F162" s="219" t="s">
        <v>394</v>
      </c>
      <c r="G162" s="220" t="s">
        <v>254</v>
      </c>
      <c r="H162" s="256"/>
      <c r="I162" s="222"/>
      <c r="J162" s="223">
        <f>ROUND(I162*H162,2)</f>
        <v>0</v>
      </c>
      <c r="K162" s="219" t="s">
        <v>158</v>
      </c>
      <c r="L162" s="42"/>
      <c r="M162" s="224" t="s">
        <v>1</v>
      </c>
      <c r="N162" s="225" t="s">
        <v>42</v>
      </c>
      <c r="O162" s="89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8" t="s">
        <v>184</v>
      </c>
      <c r="AT162" s="228" t="s">
        <v>154</v>
      </c>
      <c r="AU162" s="228" t="s">
        <v>84</v>
      </c>
      <c r="AY162" s="15" t="s">
        <v>153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84</v>
      </c>
      <c r="BK162" s="229">
        <f>ROUND(I162*H162,2)</f>
        <v>0</v>
      </c>
      <c r="BL162" s="15" t="s">
        <v>184</v>
      </c>
      <c r="BM162" s="228" t="s">
        <v>395</v>
      </c>
    </row>
    <row r="163" spans="1:47" s="2" customFormat="1" ht="12">
      <c r="A163" s="36"/>
      <c r="B163" s="37"/>
      <c r="C163" s="38"/>
      <c r="D163" s="230" t="s">
        <v>161</v>
      </c>
      <c r="E163" s="38"/>
      <c r="F163" s="231" t="s">
        <v>396</v>
      </c>
      <c r="G163" s="38"/>
      <c r="H163" s="38"/>
      <c r="I163" s="232"/>
      <c r="J163" s="38"/>
      <c r="K163" s="38"/>
      <c r="L163" s="42"/>
      <c r="M163" s="257"/>
      <c r="N163" s="258"/>
      <c r="O163" s="259"/>
      <c r="P163" s="259"/>
      <c r="Q163" s="259"/>
      <c r="R163" s="259"/>
      <c r="S163" s="259"/>
      <c r="T163" s="260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5" t="s">
        <v>161</v>
      </c>
      <c r="AU163" s="15" t="s">
        <v>84</v>
      </c>
    </row>
    <row r="164" spans="1:31" s="2" customFormat="1" ht="6.95" customHeight="1">
      <c r="A164" s="36"/>
      <c r="B164" s="64"/>
      <c r="C164" s="65"/>
      <c r="D164" s="65"/>
      <c r="E164" s="65"/>
      <c r="F164" s="65"/>
      <c r="G164" s="65"/>
      <c r="H164" s="65"/>
      <c r="I164" s="65"/>
      <c r="J164" s="65"/>
      <c r="K164" s="65"/>
      <c r="L164" s="42"/>
      <c r="M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</row>
  </sheetData>
  <sheetProtection password="CC35" sheet="1" objects="1" scenarios="1" formatColumns="0" formatRows="0" autoFilter="0"/>
  <autoFilter ref="C121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hyperlinks>
    <hyperlink ref="F125" r:id="rId1" display="https://podminky.urs.cz/item/CS_URS_2023_01/997013213"/>
    <hyperlink ref="F127" r:id="rId2" display="https://podminky.urs.cz/item/CS_URS_2023_01/997013501"/>
    <hyperlink ref="F129" r:id="rId3" display="https://podminky.urs.cz/item/CS_URS_2023_01/997013509"/>
    <hyperlink ref="F132" r:id="rId4" display="https://podminky.urs.cz/item/CS_URS_2023_01/997013813"/>
    <hyperlink ref="F135" r:id="rId5" display="https://podminky.urs.cz/item/CS_URS_2023_01/776111125"/>
    <hyperlink ref="F137" r:id="rId6" display="https://podminky.urs.cz/item/CS_URS_2023_01/776121113"/>
    <hyperlink ref="F139" r:id="rId7" display="https://podminky.urs.cz/item/CS_URS_2023_01/776141222"/>
    <hyperlink ref="F141" r:id="rId8" display="https://podminky.urs.cz/item/CS_URS_2023_01/776301812"/>
    <hyperlink ref="F143" r:id="rId9" display="https://podminky.urs.cz/item/CS_URS_2023_01/776321111"/>
    <hyperlink ref="F146" r:id="rId10" display="https://podminky.urs.cz/item/CS_URS_2023_01/776321211"/>
    <hyperlink ref="F151" r:id="rId11" display="https://podminky.urs.cz/item/CS_URS_2023_01/776410811"/>
    <hyperlink ref="F153" r:id="rId12" display="https://podminky.urs.cz/item/CS_URS_2023_01/776430811"/>
    <hyperlink ref="F156" r:id="rId13" display="https://podminky.urs.cz/item/CS_URS_2023_01/776431111"/>
    <hyperlink ref="F163" r:id="rId14" display="https://podminky.urs.cz/item/CS_URS_2023_01/99877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397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398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ROUND((SUM(BE123:BE161)),2)</f>
        <v>0</v>
      </c>
      <c r="G35" s="36"/>
      <c r="H35" s="36"/>
      <c r="I35" s="162">
        <v>0.21</v>
      </c>
      <c r="J35" s="161">
        <f>ROUND(((SUM(BE123:BE161))*I35),2)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ROUND((SUM(BF123:BF161)),2)</f>
        <v>0</v>
      </c>
      <c r="G36" s="36"/>
      <c r="H36" s="36"/>
      <c r="I36" s="162">
        <v>0.15</v>
      </c>
      <c r="J36" s="161">
        <f>ROUND(((SUM(BF123:BF161))*I36),2)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ROUND((SUM(BG123:BG161)),2)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ROUND((SUM(BH123:BH161)),2)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ROUND((SUM(BI123:BI161)),2)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397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04-04 - Místnost č. 315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399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397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04-04 - Místnost č. 315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P124+P134+P137</f>
        <v>0</v>
      </c>
      <c r="Q123" s="102"/>
      <c r="R123" s="200">
        <f>R124+R134+R137</f>
        <v>0.6924359600000001</v>
      </c>
      <c r="S123" s="102"/>
      <c r="T123" s="201">
        <f>T124+T134+T137</f>
        <v>1.481825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BK124+BK134+BK137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400</v>
      </c>
      <c r="F125" s="219" t="s">
        <v>401</v>
      </c>
      <c r="G125" s="220" t="s">
        <v>157</v>
      </c>
      <c r="H125" s="221">
        <v>1.482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402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403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1.482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404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20.748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405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406</v>
      </c>
      <c r="G131" s="236"/>
      <c r="H131" s="239">
        <v>20.748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1.482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407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408</v>
      </c>
      <c r="F134" s="206" t="s">
        <v>409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1.28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SUM(BK135:BK136)</f>
        <v>0</v>
      </c>
    </row>
    <row r="135" spans="1:65" s="2" customFormat="1" ht="21.75" customHeight="1">
      <c r="A135" s="36"/>
      <c r="B135" s="37"/>
      <c r="C135" s="217" t="s">
        <v>180</v>
      </c>
      <c r="D135" s="217" t="s">
        <v>154</v>
      </c>
      <c r="E135" s="218" t="s">
        <v>410</v>
      </c>
      <c r="F135" s="219" t="s">
        <v>411</v>
      </c>
      <c r="G135" s="220" t="s">
        <v>197</v>
      </c>
      <c r="H135" s="221">
        <v>64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0.02</v>
      </c>
      <c r="T135" s="227">
        <f>S135*H135</f>
        <v>1.28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412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413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3" s="11" customFormat="1" ht="25.9" customHeight="1">
      <c r="A137" s="11"/>
      <c r="B137" s="203"/>
      <c r="C137" s="204"/>
      <c r="D137" s="205" t="s">
        <v>76</v>
      </c>
      <c r="E137" s="206" t="s">
        <v>192</v>
      </c>
      <c r="F137" s="206" t="s">
        <v>193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SUM(P138:P161)</f>
        <v>0</v>
      </c>
      <c r="Q137" s="211"/>
      <c r="R137" s="212">
        <f>SUM(R138:R161)</f>
        <v>0.6924359600000001</v>
      </c>
      <c r="S137" s="211"/>
      <c r="T137" s="213">
        <f>SUM(T138:T161)</f>
        <v>0.201825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4" t="s">
        <v>86</v>
      </c>
      <c r="AT137" s="215" t="s">
        <v>76</v>
      </c>
      <c r="AU137" s="215" t="s">
        <v>77</v>
      </c>
      <c r="AY137" s="214" t="s">
        <v>153</v>
      </c>
      <c r="BK137" s="216">
        <f>SUM(BK138:BK161)</f>
        <v>0</v>
      </c>
    </row>
    <row r="138" spans="1:65" s="2" customFormat="1" ht="24.15" customHeight="1">
      <c r="A138" s="36"/>
      <c r="B138" s="37"/>
      <c r="C138" s="217" t="s">
        <v>187</v>
      </c>
      <c r="D138" s="217" t="s">
        <v>154</v>
      </c>
      <c r="E138" s="218" t="s">
        <v>195</v>
      </c>
      <c r="F138" s="219" t="s">
        <v>196</v>
      </c>
      <c r="G138" s="220" t="s">
        <v>197</v>
      </c>
      <c r="H138" s="221">
        <v>64</v>
      </c>
      <c r="I138" s="222"/>
      <c r="J138" s="223">
        <f>ROUND(I138*H138,2)</f>
        <v>0</v>
      </c>
      <c r="K138" s="219" t="s">
        <v>158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184</v>
      </c>
      <c r="AT138" s="228" t="s">
        <v>154</v>
      </c>
      <c r="AU138" s="228" t="s">
        <v>84</v>
      </c>
      <c r="AY138" s="15" t="s">
        <v>153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84</v>
      </c>
      <c r="BK138" s="229">
        <f>ROUND(I138*H138,2)</f>
        <v>0</v>
      </c>
      <c r="BL138" s="15" t="s">
        <v>184</v>
      </c>
      <c r="BM138" s="228" t="s">
        <v>414</v>
      </c>
    </row>
    <row r="139" spans="1:47" s="2" customFormat="1" ht="12">
      <c r="A139" s="36"/>
      <c r="B139" s="37"/>
      <c r="C139" s="38"/>
      <c r="D139" s="230" t="s">
        <v>161</v>
      </c>
      <c r="E139" s="38"/>
      <c r="F139" s="231" t="s">
        <v>199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161</v>
      </c>
      <c r="AU139" s="15" t="s">
        <v>84</v>
      </c>
    </row>
    <row r="140" spans="1:65" s="2" customFormat="1" ht="21.75" customHeight="1">
      <c r="A140" s="36"/>
      <c r="B140" s="37"/>
      <c r="C140" s="217" t="s">
        <v>194</v>
      </c>
      <c r="D140" s="217" t="s">
        <v>154</v>
      </c>
      <c r="E140" s="218" t="s">
        <v>201</v>
      </c>
      <c r="F140" s="219" t="s">
        <v>202</v>
      </c>
      <c r="G140" s="220" t="s">
        <v>197</v>
      </c>
      <c r="H140" s="221">
        <v>64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3E-05</v>
      </c>
      <c r="R140" s="226">
        <f>Q140*H140</f>
        <v>0.00192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415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204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33" customHeight="1">
      <c r="A142" s="36"/>
      <c r="B142" s="37"/>
      <c r="C142" s="217" t="s">
        <v>200</v>
      </c>
      <c r="D142" s="217" t="s">
        <v>154</v>
      </c>
      <c r="E142" s="218" t="s">
        <v>206</v>
      </c>
      <c r="F142" s="219" t="s">
        <v>207</v>
      </c>
      <c r="G142" s="220" t="s">
        <v>197</v>
      </c>
      <c r="H142" s="221">
        <v>64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0.00758</v>
      </c>
      <c r="R142" s="226">
        <f>Q142*H142</f>
        <v>0.48512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416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209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24.15" customHeight="1">
      <c r="A144" s="36"/>
      <c r="B144" s="37"/>
      <c r="C144" s="217" t="s">
        <v>205</v>
      </c>
      <c r="D144" s="217" t="s">
        <v>154</v>
      </c>
      <c r="E144" s="218" t="s">
        <v>211</v>
      </c>
      <c r="F144" s="219" t="s">
        <v>212</v>
      </c>
      <c r="G144" s="220" t="s">
        <v>197</v>
      </c>
      <c r="H144" s="221">
        <v>64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</v>
      </c>
      <c r="R144" s="226">
        <f>Q144*H144</f>
        <v>0</v>
      </c>
      <c r="S144" s="226">
        <v>0.003</v>
      </c>
      <c r="T144" s="227">
        <f>S144*H144</f>
        <v>0.192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417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214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216</v>
      </c>
      <c r="F146" s="219" t="s">
        <v>217</v>
      </c>
      <c r="G146" s="220" t="s">
        <v>197</v>
      </c>
      <c r="H146" s="221">
        <v>64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0.0003</v>
      </c>
      <c r="R146" s="226">
        <f>Q146*H146</f>
        <v>0.0192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418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219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44.25" customHeight="1">
      <c r="A148" s="36"/>
      <c r="B148" s="37"/>
      <c r="C148" s="246" t="s">
        <v>215</v>
      </c>
      <c r="D148" s="246" t="s">
        <v>221</v>
      </c>
      <c r="E148" s="247" t="s">
        <v>222</v>
      </c>
      <c r="F148" s="248" t="s">
        <v>223</v>
      </c>
      <c r="G148" s="249" t="s">
        <v>197</v>
      </c>
      <c r="H148" s="250">
        <v>70.4</v>
      </c>
      <c r="I148" s="251"/>
      <c r="J148" s="252">
        <f>ROUND(I148*H148,2)</f>
        <v>0</v>
      </c>
      <c r="K148" s="248" t="s">
        <v>158</v>
      </c>
      <c r="L148" s="253"/>
      <c r="M148" s="254" t="s">
        <v>1</v>
      </c>
      <c r="N148" s="255" t="s">
        <v>42</v>
      </c>
      <c r="O148" s="89"/>
      <c r="P148" s="226">
        <f>O148*H148</f>
        <v>0</v>
      </c>
      <c r="Q148" s="226">
        <v>0.0026</v>
      </c>
      <c r="R148" s="226">
        <f>Q148*H148</f>
        <v>0.18304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224</v>
      </c>
      <c r="AT148" s="228" t="s">
        <v>221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419</v>
      </c>
    </row>
    <row r="149" spans="1:51" s="12" customFormat="1" ht="12">
      <c r="A149" s="12"/>
      <c r="B149" s="235"/>
      <c r="C149" s="236"/>
      <c r="D149" s="237" t="s">
        <v>172</v>
      </c>
      <c r="E149" s="236"/>
      <c r="F149" s="238" t="s">
        <v>420</v>
      </c>
      <c r="G149" s="236"/>
      <c r="H149" s="239">
        <v>70.4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5" t="s">
        <v>172</v>
      </c>
      <c r="AU149" s="245" t="s">
        <v>84</v>
      </c>
      <c r="AV149" s="12" t="s">
        <v>86</v>
      </c>
      <c r="AW149" s="12" t="s">
        <v>4</v>
      </c>
      <c r="AX149" s="12" t="s">
        <v>84</v>
      </c>
      <c r="AY149" s="245" t="s">
        <v>153</v>
      </c>
    </row>
    <row r="150" spans="1:65" s="2" customFormat="1" ht="21.75" customHeight="1">
      <c r="A150" s="36"/>
      <c r="B150" s="37"/>
      <c r="C150" s="217" t="s">
        <v>220</v>
      </c>
      <c r="D150" s="217" t="s">
        <v>154</v>
      </c>
      <c r="E150" s="218" t="s">
        <v>228</v>
      </c>
      <c r="F150" s="219" t="s">
        <v>229</v>
      </c>
      <c r="G150" s="220" t="s">
        <v>230</v>
      </c>
      <c r="H150" s="221">
        <v>32.75</v>
      </c>
      <c r="I150" s="222"/>
      <c r="J150" s="223">
        <f>ROUND(I150*H150,2)</f>
        <v>0</v>
      </c>
      <c r="K150" s="219" t="s">
        <v>158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0.0003</v>
      </c>
      <c r="T150" s="227">
        <f>S150*H150</f>
        <v>0.009824999999999999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184</v>
      </c>
      <c r="AT150" s="228" t="s">
        <v>154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421</v>
      </c>
    </row>
    <row r="151" spans="1:47" s="2" customFormat="1" ht="12">
      <c r="A151" s="36"/>
      <c r="B151" s="37"/>
      <c r="C151" s="38"/>
      <c r="D151" s="230" t="s">
        <v>161</v>
      </c>
      <c r="E151" s="38"/>
      <c r="F151" s="231" t="s">
        <v>232</v>
      </c>
      <c r="G151" s="38"/>
      <c r="H151" s="38"/>
      <c r="I151" s="232"/>
      <c r="J151" s="38"/>
      <c r="K151" s="38"/>
      <c r="L151" s="42"/>
      <c r="M151" s="233"/>
      <c r="N151" s="234"/>
      <c r="O151" s="89"/>
      <c r="P151" s="89"/>
      <c r="Q151" s="89"/>
      <c r="R151" s="89"/>
      <c r="S151" s="89"/>
      <c r="T151" s="90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5" t="s">
        <v>161</v>
      </c>
      <c r="AU151" s="15" t="s">
        <v>84</v>
      </c>
    </row>
    <row r="152" spans="1:65" s="2" customFormat="1" ht="16.5" customHeight="1">
      <c r="A152" s="36"/>
      <c r="B152" s="37"/>
      <c r="C152" s="217" t="s">
        <v>227</v>
      </c>
      <c r="D152" s="217" t="s">
        <v>154</v>
      </c>
      <c r="E152" s="218" t="s">
        <v>234</v>
      </c>
      <c r="F152" s="219" t="s">
        <v>235</v>
      </c>
      <c r="G152" s="220" t="s">
        <v>230</v>
      </c>
      <c r="H152" s="221">
        <v>32.75</v>
      </c>
      <c r="I152" s="222"/>
      <c r="J152" s="223">
        <f>ROUND(I152*H152,2)</f>
        <v>0</v>
      </c>
      <c r="K152" s="219" t="s">
        <v>158</v>
      </c>
      <c r="L152" s="42"/>
      <c r="M152" s="224" t="s">
        <v>1</v>
      </c>
      <c r="N152" s="225" t="s">
        <v>42</v>
      </c>
      <c r="O152" s="89"/>
      <c r="P152" s="226">
        <f>O152*H152</f>
        <v>0</v>
      </c>
      <c r="Q152" s="226">
        <v>1E-05</v>
      </c>
      <c r="R152" s="226">
        <f>Q152*H152</f>
        <v>0.00032750000000000005</v>
      </c>
      <c r="S152" s="226">
        <v>0</v>
      </c>
      <c r="T152" s="22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8" t="s">
        <v>184</v>
      </c>
      <c r="AT152" s="228" t="s">
        <v>154</v>
      </c>
      <c r="AU152" s="228" t="s">
        <v>84</v>
      </c>
      <c r="AY152" s="15" t="s">
        <v>153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5" t="s">
        <v>84</v>
      </c>
      <c r="BK152" s="229">
        <f>ROUND(I152*H152,2)</f>
        <v>0</v>
      </c>
      <c r="BL152" s="15" t="s">
        <v>184</v>
      </c>
      <c r="BM152" s="228" t="s">
        <v>422</v>
      </c>
    </row>
    <row r="153" spans="1:47" s="2" customFormat="1" ht="12">
      <c r="A153" s="36"/>
      <c r="B153" s="37"/>
      <c r="C153" s="38"/>
      <c r="D153" s="230" t="s">
        <v>161</v>
      </c>
      <c r="E153" s="38"/>
      <c r="F153" s="231" t="s">
        <v>237</v>
      </c>
      <c r="G153" s="38"/>
      <c r="H153" s="38"/>
      <c r="I153" s="232"/>
      <c r="J153" s="38"/>
      <c r="K153" s="38"/>
      <c r="L153" s="42"/>
      <c r="M153" s="233"/>
      <c r="N153" s="234"/>
      <c r="O153" s="89"/>
      <c r="P153" s="89"/>
      <c r="Q153" s="89"/>
      <c r="R153" s="89"/>
      <c r="S153" s="89"/>
      <c r="T153" s="90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5" t="s">
        <v>161</v>
      </c>
      <c r="AU153" s="15" t="s">
        <v>84</v>
      </c>
    </row>
    <row r="154" spans="1:65" s="2" customFormat="1" ht="16.5" customHeight="1">
      <c r="A154" s="36"/>
      <c r="B154" s="37"/>
      <c r="C154" s="246" t="s">
        <v>233</v>
      </c>
      <c r="D154" s="246" t="s">
        <v>221</v>
      </c>
      <c r="E154" s="247" t="s">
        <v>238</v>
      </c>
      <c r="F154" s="248" t="s">
        <v>239</v>
      </c>
      <c r="G154" s="249" t="s">
        <v>230</v>
      </c>
      <c r="H154" s="250">
        <v>33.405</v>
      </c>
      <c r="I154" s="251"/>
      <c r="J154" s="252">
        <f>ROUND(I154*H154,2)</f>
        <v>0</v>
      </c>
      <c r="K154" s="248" t="s">
        <v>158</v>
      </c>
      <c r="L154" s="253"/>
      <c r="M154" s="254" t="s">
        <v>1</v>
      </c>
      <c r="N154" s="255" t="s">
        <v>42</v>
      </c>
      <c r="O154" s="89"/>
      <c r="P154" s="226">
        <f>O154*H154</f>
        <v>0</v>
      </c>
      <c r="Q154" s="226">
        <v>8E-05</v>
      </c>
      <c r="R154" s="226">
        <f>Q154*H154</f>
        <v>0.0026724</v>
      </c>
      <c r="S154" s="226">
        <v>0</v>
      </c>
      <c r="T154" s="22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8" t="s">
        <v>224</v>
      </c>
      <c r="AT154" s="228" t="s">
        <v>221</v>
      </c>
      <c r="AU154" s="228" t="s">
        <v>84</v>
      </c>
      <c r="AY154" s="15" t="s">
        <v>153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5" t="s">
        <v>84</v>
      </c>
      <c r="BK154" s="229">
        <f>ROUND(I154*H154,2)</f>
        <v>0</v>
      </c>
      <c r="BL154" s="15" t="s">
        <v>184</v>
      </c>
      <c r="BM154" s="228" t="s">
        <v>423</v>
      </c>
    </row>
    <row r="155" spans="1:51" s="12" customFormat="1" ht="12">
      <c r="A155" s="12"/>
      <c r="B155" s="235"/>
      <c r="C155" s="236"/>
      <c r="D155" s="237" t="s">
        <v>172</v>
      </c>
      <c r="E155" s="236"/>
      <c r="F155" s="238" t="s">
        <v>424</v>
      </c>
      <c r="G155" s="236"/>
      <c r="H155" s="239">
        <v>33.405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45" t="s">
        <v>172</v>
      </c>
      <c r="AU155" s="245" t="s">
        <v>84</v>
      </c>
      <c r="AV155" s="12" t="s">
        <v>86</v>
      </c>
      <c r="AW155" s="12" t="s">
        <v>4</v>
      </c>
      <c r="AX155" s="12" t="s">
        <v>84</v>
      </c>
      <c r="AY155" s="245" t="s">
        <v>153</v>
      </c>
    </row>
    <row r="156" spans="1:65" s="2" customFormat="1" ht="16.5" customHeight="1">
      <c r="A156" s="36"/>
      <c r="B156" s="37"/>
      <c r="C156" s="217" t="s">
        <v>8</v>
      </c>
      <c r="D156" s="217" t="s">
        <v>154</v>
      </c>
      <c r="E156" s="218" t="s">
        <v>242</v>
      </c>
      <c r="F156" s="219" t="s">
        <v>243</v>
      </c>
      <c r="G156" s="220" t="s">
        <v>230</v>
      </c>
      <c r="H156" s="221">
        <v>0.9</v>
      </c>
      <c r="I156" s="222"/>
      <c r="J156" s="223">
        <f>ROUND(I156*H156,2)</f>
        <v>0</v>
      </c>
      <c r="K156" s="219" t="s">
        <v>158</v>
      </c>
      <c r="L156" s="42"/>
      <c r="M156" s="224" t="s">
        <v>1</v>
      </c>
      <c r="N156" s="225" t="s">
        <v>42</v>
      </c>
      <c r="O156" s="89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8" t="s">
        <v>184</v>
      </c>
      <c r="AT156" s="228" t="s">
        <v>154</v>
      </c>
      <c r="AU156" s="228" t="s">
        <v>84</v>
      </c>
      <c r="AY156" s="15" t="s">
        <v>153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5" t="s">
        <v>84</v>
      </c>
      <c r="BK156" s="229">
        <f>ROUND(I156*H156,2)</f>
        <v>0</v>
      </c>
      <c r="BL156" s="15" t="s">
        <v>184</v>
      </c>
      <c r="BM156" s="228" t="s">
        <v>425</v>
      </c>
    </row>
    <row r="157" spans="1:47" s="2" customFormat="1" ht="12">
      <c r="A157" s="36"/>
      <c r="B157" s="37"/>
      <c r="C157" s="38"/>
      <c r="D157" s="230" t="s">
        <v>161</v>
      </c>
      <c r="E157" s="38"/>
      <c r="F157" s="231" t="s">
        <v>245</v>
      </c>
      <c r="G157" s="38"/>
      <c r="H157" s="38"/>
      <c r="I157" s="232"/>
      <c r="J157" s="38"/>
      <c r="K157" s="38"/>
      <c r="L157" s="42"/>
      <c r="M157" s="233"/>
      <c r="N157" s="234"/>
      <c r="O157" s="89"/>
      <c r="P157" s="89"/>
      <c r="Q157" s="89"/>
      <c r="R157" s="89"/>
      <c r="S157" s="89"/>
      <c r="T157" s="90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5" t="s">
        <v>161</v>
      </c>
      <c r="AU157" s="15" t="s">
        <v>84</v>
      </c>
    </row>
    <row r="158" spans="1:65" s="2" customFormat="1" ht="16.5" customHeight="1">
      <c r="A158" s="36"/>
      <c r="B158" s="37"/>
      <c r="C158" s="246" t="s">
        <v>184</v>
      </c>
      <c r="D158" s="246" t="s">
        <v>221</v>
      </c>
      <c r="E158" s="247" t="s">
        <v>247</v>
      </c>
      <c r="F158" s="248" t="s">
        <v>248</v>
      </c>
      <c r="G158" s="249" t="s">
        <v>230</v>
      </c>
      <c r="H158" s="250">
        <v>0.918</v>
      </c>
      <c r="I158" s="251"/>
      <c r="J158" s="252">
        <f>ROUND(I158*H158,2)</f>
        <v>0</v>
      </c>
      <c r="K158" s="248" t="s">
        <v>158</v>
      </c>
      <c r="L158" s="253"/>
      <c r="M158" s="254" t="s">
        <v>1</v>
      </c>
      <c r="N158" s="255" t="s">
        <v>42</v>
      </c>
      <c r="O158" s="89"/>
      <c r="P158" s="226">
        <f>O158*H158</f>
        <v>0</v>
      </c>
      <c r="Q158" s="226">
        <v>0.00017</v>
      </c>
      <c r="R158" s="226">
        <f>Q158*H158</f>
        <v>0.00015606000000000002</v>
      </c>
      <c r="S158" s="226">
        <v>0</v>
      </c>
      <c r="T158" s="227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8" t="s">
        <v>224</v>
      </c>
      <c r="AT158" s="228" t="s">
        <v>221</v>
      </c>
      <c r="AU158" s="228" t="s">
        <v>84</v>
      </c>
      <c r="AY158" s="15" t="s">
        <v>153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5" t="s">
        <v>84</v>
      </c>
      <c r="BK158" s="229">
        <f>ROUND(I158*H158,2)</f>
        <v>0</v>
      </c>
      <c r="BL158" s="15" t="s">
        <v>184</v>
      </c>
      <c r="BM158" s="228" t="s">
        <v>426</v>
      </c>
    </row>
    <row r="159" spans="1:51" s="12" customFormat="1" ht="12">
      <c r="A159" s="12"/>
      <c r="B159" s="235"/>
      <c r="C159" s="236"/>
      <c r="D159" s="237" t="s">
        <v>172</v>
      </c>
      <c r="E159" s="236"/>
      <c r="F159" s="238" t="s">
        <v>250</v>
      </c>
      <c r="G159" s="236"/>
      <c r="H159" s="239">
        <v>0.918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45" t="s">
        <v>172</v>
      </c>
      <c r="AU159" s="245" t="s">
        <v>84</v>
      </c>
      <c r="AV159" s="12" t="s">
        <v>86</v>
      </c>
      <c r="AW159" s="12" t="s">
        <v>4</v>
      </c>
      <c r="AX159" s="12" t="s">
        <v>84</v>
      </c>
      <c r="AY159" s="245" t="s">
        <v>153</v>
      </c>
    </row>
    <row r="160" spans="1:65" s="2" customFormat="1" ht="44.25" customHeight="1">
      <c r="A160" s="36"/>
      <c r="B160" s="37"/>
      <c r="C160" s="217" t="s">
        <v>246</v>
      </c>
      <c r="D160" s="217" t="s">
        <v>154</v>
      </c>
      <c r="E160" s="218" t="s">
        <v>393</v>
      </c>
      <c r="F160" s="219" t="s">
        <v>394</v>
      </c>
      <c r="G160" s="220" t="s">
        <v>254</v>
      </c>
      <c r="H160" s="256"/>
      <c r="I160" s="222"/>
      <c r="J160" s="223">
        <f>ROUND(I160*H160,2)</f>
        <v>0</v>
      </c>
      <c r="K160" s="219" t="s">
        <v>158</v>
      </c>
      <c r="L160" s="42"/>
      <c r="M160" s="224" t="s">
        <v>1</v>
      </c>
      <c r="N160" s="225" t="s">
        <v>42</v>
      </c>
      <c r="O160" s="89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8" t="s">
        <v>184</v>
      </c>
      <c r="AT160" s="228" t="s">
        <v>154</v>
      </c>
      <c r="AU160" s="228" t="s">
        <v>84</v>
      </c>
      <c r="AY160" s="15" t="s">
        <v>153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5" t="s">
        <v>84</v>
      </c>
      <c r="BK160" s="229">
        <f>ROUND(I160*H160,2)</f>
        <v>0</v>
      </c>
      <c r="BL160" s="15" t="s">
        <v>184</v>
      </c>
      <c r="BM160" s="228" t="s">
        <v>427</v>
      </c>
    </row>
    <row r="161" spans="1:47" s="2" customFormat="1" ht="12">
      <c r="A161" s="36"/>
      <c r="B161" s="37"/>
      <c r="C161" s="38"/>
      <c r="D161" s="230" t="s">
        <v>161</v>
      </c>
      <c r="E161" s="38"/>
      <c r="F161" s="231" t="s">
        <v>396</v>
      </c>
      <c r="G161" s="38"/>
      <c r="H161" s="38"/>
      <c r="I161" s="232"/>
      <c r="J161" s="38"/>
      <c r="K161" s="38"/>
      <c r="L161" s="42"/>
      <c r="M161" s="257"/>
      <c r="N161" s="258"/>
      <c r="O161" s="259"/>
      <c r="P161" s="259"/>
      <c r="Q161" s="259"/>
      <c r="R161" s="259"/>
      <c r="S161" s="259"/>
      <c r="T161" s="260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5" t="s">
        <v>161</v>
      </c>
      <c r="AU161" s="15" t="s">
        <v>84</v>
      </c>
    </row>
    <row r="162" spans="1:31" s="2" customFormat="1" ht="6.95" customHeight="1">
      <c r="A162" s="36"/>
      <c r="B162" s="64"/>
      <c r="C162" s="65"/>
      <c r="D162" s="65"/>
      <c r="E162" s="65"/>
      <c r="F162" s="65"/>
      <c r="G162" s="65"/>
      <c r="H162" s="65"/>
      <c r="I162" s="65"/>
      <c r="J162" s="65"/>
      <c r="K162" s="65"/>
      <c r="L162" s="42"/>
      <c r="M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</row>
  </sheetData>
  <sheetProtection password="CC35" sheet="1" objects="1" scenarios="1" formatColumns="0" formatRows="0" autoFilter="0"/>
  <autoFilter ref="C122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2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75521800"/>
    <hyperlink ref="F139" r:id="rId6" display="https://podminky.urs.cz/item/CS_URS_2023_01/776111115"/>
    <hyperlink ref="F141" r:id="rId7" display="https://podminky.urs.cz/item/CS_URS_2023_01/776121112"/>
    <hyperlink ref="F143" r:id="rId8" display="https://podminky.urs.cz/item/CS_URS_2023_01/776141112"/>
    <hyperlink ref="F145" r:id="rId9" display="https://podminky.urs.cz/item/CS_URS_2023_01/776201812"/>
    <hyperlink ref="F147" r:id="rId10" display="https://podminky.urs.cz/item/CS_URS_2023_01/776221111"/>
    <hyperlink ref="F151" r:id="rId11" display="https://podminky.urs.cz/item/CS_URS_2023_01/776410811"/>
    <hyperlink ref="F153" r:id="rId12" display="https://podminky.urs.cz/item/CS_URS_2023_01/776421111"/>
    <hyperlink ref="F157" r:id="rId13" display="https://podminky.urs.cz/item/CS_URS_2023_01/776421312"/>
    <hyperlink ref="F161" r:id="rId14" display="https://podminky.urs.cz/item/CS_URS_2023_01/99877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118</v>
      </c>
    </row>
    <row r="3" spans="2:46" s="1" customFormat="1" ht="6.95" customHeigh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8"/>
      <c r="AT3" s="15" t="s">
        <v>86</v>
      </c>
    </row>
    <row r="4" spans="2:46" s="1" customFormat="1" ht="24.95" customHeight="1">
      <c r="B4" s="18"/>
      <c r="D4" s="146" t="s">
        <v>125</v>
      </c>
      <c r="L4" s="18"/>
      <c r="M4" s="147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48" t="s">
        <v>16</v>
      </c>
      <c r="L6" s="18"/>
    </row>
    <row r="7" spans="2:12" s="1" customFormat="1" ht="26.25" customHeight="1">
      <c r="B7" s="18"/>
      <c r="E7" s="149" t="str">
        <f>'Rekapitulace stavby'!K6</f>
        <v>VÝMĚNA NÁŠLAPNÝCH VRSTEV V ZÁKLADNÍCH ŠKOLÁCH V KOPŘIVNICI - BŘEZEN 2023</v>
      </c>
      <c r="F7" s="148"/>
      <c r="G7" s="148"/>
      <c r="H7" s="148"/>
      <c r="L7" s="18"/>
    </row>
    <row r="8" spans="2:12" s="1" customFormat="1" ht="12" customHeight="1">
      <c r="B8" s="18"/>
      <c r="D8" s="148" t="s">
        <v>126</v>
      </c>
      <c r="L8" s="18"/>
    </row>
    <row r="9" spans="1:31" s="2" customFormat="1" ht="16.5" customHeight="1">
      <c r="A9" s="36"/>
      <c r="B9" s="42"/>
      <c r="C9" s="36"/>
      <c r="D9" s="36"/>
      <c r="E9" s="149" t="s">
        <v>397</v>
      </c>
      <c r="F9" s="36"/>
      <c r="G9" s="36"/>
      <c r="H9" s="36"/>
      <c r="I9" s="36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48" t="s">
        <v>128</v>
      </c>
      <c r="E10" s="36"/>
      <c r="F10" s="36"/>
      <c r="G10" s="36"/>
      <c r="H10" s="36"/>
      <c r="I10" s="36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2"/>
      <c r="C11" s="36"/>
      <c r="D11" s="36"/>
      <c r="E11" s="150" t="s">
        <v>428</v>
      </c>
      <c r="F11" s="36"/>
      <c r="G11" s="36"/>
      <c r="H11" s="36"/>
      <c r="I11" s="36"/>
      <c r="J11" s="36"/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2"/>
      <c r="C12" s="36"/>
      <c r="D12" s="36"/>
      <c r="E12" s="36"/>
      <c r="F12" s="36"/>
      <c r="G12" s="36"/>
      <c r="H12" s="36"/>
      <c r="I12" s="36"/>
      <c r="J12" s="36"/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2"/>
      <c r="C13" s="36"/>
      <c r="D13" s="148" t="s">
        <v>18</v>
      </c>
      <c r="E13" s="36"/>
      <c r="F13" s="139" t="s">
        <v>1</v>
      </c>
      <c r="G13" s="36"/>
      <c r="H13" s="36"/>
      <c r="I13" s="148" t="s">
        <v>19</v>
      </c>
      <c r="J13" s="139" t="s">
        <v>1</v>
      </c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8" t="s">
        <v>20</v>
      </c>
      <c r="E14" s="36"/>
      <c r="F14" s="139" t="s">
        <v>21</v>
      </c>
      <c r="G14" s="36"/>
      <c r="H14" s="36"/>
      <c r="I14" s="148" t="s">
        <v>22</v>
      </c>
      <c r="J14" s="151" t="str">
        <f>'Rekapitulace stavby'!AN8</f>
        <v>28. 3. 2023</v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8" customHeight="1">
      <c r="A15" s="36"/>
      <c r="B15" s="42"/>
      <c r="C15" s="36"/>
      <c r="D15" s="36"/>
      <c r="E15" s="36"/>
      <c r="F15" s="36"/>
      <c r="G15" s="36"/>
      <c r="H15" s="36"/>
      <c r="I15" s="36"/>
      <c r="J15" s="36"/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2"/>
      <c r="C16" s="36"/>
      <c r="D16" s="148" t="s">
        <v>24</v>
      </c>
      <c r="E16" s="36"/>
      <c r="F16" s="36"/>
      <c r="G16" s="36"/>
      <c r="H16" s="36"/>
      <c r="I16" s="148" t="s">
        <v>25</v>
      </c>
      <c r="J16" s="139" t="s">
        <v>1</v>
      </c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2"/>
      <c r="C17" s="36"/>
      <c r="D17" s="36"/>
      <c r="E17" s="139" t="s">
        <v>26</v>
      </c>
      <c r="F17" s="36"/>
      <c r="G17" s="36"/>
      <c r="H17" s="36"/>
      <c r="I17" s="148" t="s">
        <v>27</v>
      </c>
      <c r="J17" s="139" t="s">
        <v>1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2"/>
      <c r="C18" s="36"/>
      <c r="D18" s="36"/>
      <c r="E18" s="36"/>
      <c r="F18" s="36"/>
      <c r="G18" s="36"/>
      <c r="H18" s="36"/>
      <c r="I18" s="36"/>
      <c r="J18" s="36"/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2"/>
      <c r="C19" s="36"/>
      <c r="D19" s="148" t="s">
        <v>28</v>
      </c>
      <c r="E19" s="36"/>
      <c r="F19" s="36"/>
      <c r="G19" s="36"/>
      <c r="H19" s="36"/>
      <c r="I19" s="148" t="s">
        <v>25</v>
      </c>
      <c r="J19" s="31" t="str">
        <f>'Rekapitulace stavby'!AN13</f>
        <v>Vyplň údaj</v>
      </c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2"/>
      <c r="C20" s="36"/>
      <c r="D20" s="36"/>
      <c r="E20" s="31" t="str">
        <f>'Rekapitulace stavby'!E14</f>
        <v>Vyplň údaj</v>
      </c>
      <c r="F20" s="139"/>
      <c r="G20" s="139"/>
      <c r="H20" s="139"/>
      <c r="I20" s="148" t="s">
        <v>27</v>
      </c>
      <c r="J20" s="31" t="str">
        <f>'Rekapitulace stavby'!AN14</f>
        <v>Vyplň údaj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2"/>
      <c r="C21" s="36"/>
      <c r="D21" s="36"/>
      <c r="E21" s="36"/>
      <c r="F21" s="36"/>
      <c r="G21" s="36"/>
      <c r="H21" s="36"/>
      <c r="I21" s="36"/>
      <c r="J21" s="36"/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2"/>
      <c r="C22" s="36"/>
      <c r="D22" s="148" t="s">
        <v>30</v>
      </c>
      <c r="E22" s="36"/>
      <c r="F22" s="36"/>
      <c r="G22" s="36"/>
      <c r="H22" s="36"/>
      <c r="I22" s="148" t="s">
        <v>25</v>
      </c>
      <c r="J22" s="139" t="s">
        <v>1</v>
      </c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2"/>
      <c r="C23" s="36"/>
      <c r="D23" s="36"/>
      <c r="E23" s="139" t="s">
        <v>31</v>
      </c>
      <c r="F23" s="36"/>
      <c r="G23" s="36"/>
      <c r="H23" s="36"/>
      <c r="I23" s="148" t="s">
        <v>27</v>
      </c>
      <c r="J23" s="139" t="s">
        <v>1</v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2"/>
      <c r="C24" s="36"/>
      <c r="D24" s="36"/>
      <c r="E24" s="36"/>
      <c r="F24" s="36"/>
      <c r="G24" s="36"/>
      <c r="H24" s="36"/>
      <c r="I24" s="36"/>
      <c r="J24" s="36"/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2"/>
      <c r="C25" s="36"/>
      <c r="D25" s="148" t="s">
        <v>33</v>
      </c>
      <c r="E25" s="36"/>
      <c r="F25" s="36"/>
      <c r="G25" s="36"/>
      <c r="H25" s="36"/>
      <c r="I25" s="148" t="s">
        <v>25</v>
      </c>
      <c r="J25" s="139" t="s">
        <v>34</v>
      </c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2"/>
      <c r="C26" s="36"/>
      <c r="D26" s="36"/>
      <c r="E26" s="139" t="s">
        <v>35</v>
      </c>
      <c r="F26" s="36"/>
      <c r="G26" s="36"/>
      <c r="H26" s="36"/>
      <c r="I26" s="148" t="s">
        <v>27</v>
      </c>
      <c r="J26" s="139" t="s">
        <v>1</v>
      </c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36"/>
      <c r="E27" s="36"/>
      <c r="F27" s="36"/>
      <c r="G27" s="36"/>
      <c r="H27" s="36"/>
      <c r="I27" s="36"/>
      <c r="J27" s="36"/>
      <c r="K27" s="36"/>
      <c r="L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2"/>
      <c r="C28" s="36"/>
      <c r="D28" s="148" t="s">
        <v>36</v>
      </c>
      <c r="E28" s="36"/>
      <c r="F28" s="36"/>
      <c r="G28" s="36"/>
      <c r="H28" s="36"/>
      <c r="I28" s="36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52"/>
      <c r="B29" s="153"/>
      <c r="C29" s="152"/>
      <c r="D29" s="152"/>
      <c r="E29" s="154" t="s">
        <v>1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36"/>
      <c r="B30" s="42"/>
      <c r="C30" s="36"/>
      <c r="D30" s="36"/>
      <c r="E30" s="36"/>
      <c r="F30" s="36"/>
      <c r="G30" s="36"/>
      <c r="H30" s="36"/>
      <c r="I30" s="36"/>
      <c r="J30" s="36"/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6"/>
      <c r="E31" s="156"/>
      <c r="F31" s="156"/>
      <c r="G31" s="156"/>
      <c r="H31" s="156"/>
      <c r="I31" s="156"/>
      <c r="J31" s="156"/>
      <c r="K31" s="156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4" customHeight="1">
      <c r="A32" s="36"/>
      <c r="B32" s="42"/>
      <c r="C32" s="36"/>
      <c r="D32" s="157" t="s">
        <v>37</v>
      </c>
      <c r="E32" s="36"/>
      <c r="F32" s="36"/>
      <c r="G32" s="36"/>
      <c r="H32" s="36"/>
      <c r="I32" s="36"/>
      <c r="J32" s="158">
        <f>ROUND(J123,2)</f>
        <v>0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2"/>
      <c r="C33" s="36"/>
      <c r="D33" s="156"/>
      <c r="E33" s="156"/>
      <c r="F33" s="156"/>
      <c r="G33" s="156"/>
      <c r="H33" s="156"/>
      <c r="I33" s="156"/>
      <c r="J33" s="156"/>
      <c r="K33" s="15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36"/>
      <c r="F34" s="159" t="s">
        <v>39</v>
      </c>
      <c r="G34" s="36"/>
      <c r="H34" s="36"/>
      <c r="I34" s="159" t="s">
        <v>38</v>
      </c>
      <c r="J34" s="159" t="s">
        <v>40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2"/>
      <c r="C35" s="36"/>
      <c r="D35" s="160" t="s">
        <v>41</v>
      </c>
      <c r="E35" s="148" t="s">
        <v>42</v>
      </c>
      <c r="F35" s="161">
        <f>ROUND((SUM(BE123:BE160)),2)</f>
        <v>0</v>
      </c>
      <c r="G35" s="36"/>
      <c r="H35" s="36"/>
      <c r="I35" s="162">
        <v>0.21</v>
      </c>
      <c r="J35" s="161">
        <f>ROUND(((SUM(BE123:BE160))*I35),2)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2"/>
      <c r="C36" s="36"/>
      <c r="D36" s="36"/>
      <c r="E36" s="148" t="s">
        <v>43</v>
      </c>
      <c r="F36" s="161">
        <f>ROUND((SUM(BF123:BF160)),2)</f>
        <v>0</v>
      </c>
      <c r="G36" s="36"/>
      <c r="H36" s="36"/>
      <c r="I36" s="162">
        <v>0.15</v>
      </c>
      <c r="J36" s="161">
        <f>ROUND(((SUM(BF123:BF160))*I36),2)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8" t="s">
        <v>44</v>
      </c>
      <c r="F37" s="161">
        <f>ROUND((SUM(BG123:BG160)),2)</f>
        <v>0</v>
      </c>
      <c r="G37" s="36"/>
      <c r="H37" s="36"/>
      <c r="I37" s="162">
        <v>0.21</v>
      </c>
      <c r="J37" s="161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2"/>
      <c r="C38" s="36"/>
      <c r="D38" s="36"/>
      <c r="E38" s="148" t="s">
        <v>45</v>
      </c>
      <c r="F38" s="161">
        <f>ROUND((SUM(BH123:BH160)),2)</f>
        <v>0</v>
      </c>
      <c r="G38" s="36"/>
      <c r="H38" s="36"/>
      <c r="I38" s="162">
        <v>0.15</v>
      </c>
      <c r="J38" s="161">
        <f>0</f>
        <v>0</v>
      </c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2"/>
      <c r="C39" s="36"/>
      <c r="D39" s="36"/>
      <c r="E39" s="148" t="s">
        <v>46</v>
      </c>
      <c r="F39" s="161">
        <f>ROUND((SUM(BI123:BI160)),2)</f>
        <v>0</v>
      </c>
      <c r="G39" s="36"/>
      <c r="H39" s="36"/>
      <c r="I39" s="162">
        <v>0</v>
      </c>
      <c r="J39" s="161">
        <f>0</f>
        <v>0</v>
      </c>
      <c r="K39" s="36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4" customHeight="1">
      <c r="A41" s="36"/>
      <c r="B41" s="42"/>
      <c r="C41" s="163"/>
      <c r="D41" s="164" t="s">
        <v>47</v>
      </c>
      <c r="E41" s="165"/>
      <c r="F41" s="165"/>
      <c r="G41" s="166" t="s">
        <v>48</v>
      </c>
      <c r="H41" s="167" t="s">
        <v>49</v>
      </c>
      <c r="I41" s="165"/>
      <c r="J41" s="168">
        <f>SUM(J32:J39)</f>
        <v>0</v>
      </c>
      <c r="K41" s="169"/>
      <c r="L41" s="61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61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1" customFormat="1" ht="14.4" customHeight="1">
      <c r="B49" s="18"/>
      <c r="L49" s="18"/>
    </row>
    <row r="50" spans="2:12" s="2" customFormat="1" ht="14.4" customHeight="1">
      <c r="B50" s="61"/>
      <c r="D50" s="170" t="s">
        <v>50</v>
      </c>
      <c r="E50" s="171"/>
      <c r="F50" s="171"/>
      <c r="G50" s="170" t="s">
        <v>51</v>
      </c>
      <c r="H50" s="171"/>
      <c r="I50" s="171"/>
      <c r="J50" s="171"/>
      <c r="K50" s="171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52</v>
      </c>
      <c r="E61" s="173"/>
      <c r="F61" s="174" t="s">
        <v>53</v>
      </c>
      <c r="G61" s="172" t="s">
        <v>52</v>
      </c>
      <c r="H61" s="173"/>
      <c r="I61" s="173"/>
      <c r="J61" s="175" t="s">
        <v>53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70" t="s">
        <v>54</v>
      </c>
      <c r="E65" s="176"/>
      <c r="F65" s="176"/>
      <c r="G65" s="170" t="s">
        <v>55</v>
      </c>
      <c r="H65" s="176"/>
      <c r="I65" s="176"/>
      <c r="J65" s="176"/>
      <c r="K65" s="176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52</v>
      </c>
      <c r="E76" s="173"/>
      <c r="F76" s="174" t="s">
        <v>53</v>
      </c>
      <c r="G76" s="172" t="s">
        <v>52</v>
      </c>
      <c r="H76" s="173"/>
      <c r="I76" s="173"/>
      <c r="J76" s="175" t="s">
        <v>53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130</v>
      </c>
      <c r="D82" s="38"/>
      <c r="E82" s="38"/>
      <c r="F82" s="38"/>
      <c r="G82" s="38"/>
      <c r="H82" s="38"/>
      <c r="I82" s="38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38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>
      <c r="A85" s="36"/>
      <c r="B85" s="37"/>
      <c r="C85" s="38"/>
      <c r="D85" s="38"/>
      <c r="E85" s="181" t="str">
        <f>E7</f>
        <v>VÝMĚNA NÁŠLAPNÝCH VRSTEV V ZÁKLADNÍCH ŠKOLÁCH V KOPŘIVNICI - BŘEZEN 2023</v>
      </c>
      <c r="F85" s="30"/>
      <c r="G85" s="30"/>
      <c r="H85" s="30"/>
      <c r="I85" s="38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2:12" s="1" customFormat="1" ht="12" customHeight="1">
      <c r="B86" s="19"/>
      <c r="C86" s="30" t="s">
        <v>126</v>
      </c>
      <c r="D86" s="20"/>
      <c r="E86" s="20"/>
      <c r="F86" s="20"/>
      <c r="G86" s="20"/>
      <c r="H86" s="20"/>
      <c r="I86" s="20"/>
      <c r="J86" s="20"/>
      <c r="K86" s="20"/>
      <c r="L86" s="18"/>
    </row>
    <row r="87" spans="1:31" s="2" customFormat="1" ht="16.5" customHeight="1">
      <c r="A87" s="36"/>
      <c r="B87" s="37"/>
      <c r="C87" s="38"/>
      <c r="D87" s="38"/>
      <c r="E87" s="181" t="s">
        <v>397</v>
      </c>
      <c r="F87" s="38"/>
      <c r="G87" s="38"/>
      <c r="H87" s="38"/>
      <c r="I87" s="38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0" t="s">
        <v>128</v>
      </c>
      <c r="D88" s="38"/>
      <c r="E88" s="38"/>
      <c r="F88" s="38"/>
      <c r="G88" s="38"/>
      <c r="H88" s="38"/>
      <c r="I88" s="38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6.5" customHeight="1">
      <c r="A89" s="36"/>
      <c r="B89" s="37"/>
      <c r="C89" s="38"/>
      <c r="D89" s="38"/>
      <c r="E89" s="74" t="str">
        <f>E11</f>
        <v>04-05 - Místnost č. 316</v>
      </c>
      <c r="F89" s="38"/>
      <c r="G89" s="38"/>
      <c r="H89" s="38"/>
      <c r="I89" s="38"/>
      <c r="J89" s="38"/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38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2" customHeight="1">
      <c r="A91" s="36"/>
      <c r="B91" s="37"/>
      <c r="C91" s="30" t="s">
        <v>20</v>
      </c>
      <c r="D91" s="38"/>
      <c r="E91" s="38"/>
      <c r="F91" s="25" t="str">
        <f>F14</f>
        <v xml:space="preserve"> </v>
      </c>
      <c r="G91" s="38"/>
      <c r="H91" s="38"/>
      <c r="I91" s="30" t="s">
        <v>22</v>
      </c>
      <c r="J91" s="77" t="str">
        <f>IF(J14="","",J14)</f>
        <v>28. 3. 2023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6.9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15" customHeight="1">
      <c r="A93" s="36"/>
      <c r="B93" s="37"/>
      <c r="C93" s="30" t="s">
        <v>24</v>
      </c>
      <c r="D93" s="38"/>
      <c r="E93" s="38"/>
      <c r="F93" s="25" t="str">
        <f>E17</f>
        <v>Město Kopřivnice</v>
      </c>
      <c r="G93" s="38"/>
      <c r="H93" s="38"/>
      <c r="I93" s="30" t="s">
        <v>30</v>
      </c>
      <c r="J93" s="34" t="str">
        <f>E23</f>
        <v>Ing. Jan Stuchlík</v>
      </c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5.15" customHeight="1">
      <c r="A94" s="36"/>
      <c r="B94" s="37"/>
      <c r="C94" s="30" t="s">
        <v>28</v>
      </c>
      <c r="D94" s="38"/>
      <c r="E94" s="38"/>
      <c r="F94" s="25" t="str">
        <f>IF(E20="","",E20)</f>
        <v>Vyplň údaj</v>
      </c>
      <c r="G94" s="38"/>
      <c r="H94" s="38"/>
      <c r="I94" s="30" t="s">
        <v>33</v>
      </c>
      <c r="J94" s="34" t="str">
        <f>E26</f>
        <v>Ladislav Pekárek</v>
      </c>
      <c r="K94" s="38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29.25" customHeight="1">
      <c r="A96" s="36"/>
      <c r="B96" s="37"/>
      <c r="C96" s="182" t="s">
        <v>131</v>
      </c>
      <c r="D96" s="183"/>
      <c r="E96" s="183"/>
      <c r="F96" s="183"/>
      <c r="G96" s="183"/>
      <c r="H96" s="183"/>
      <c r="I96" s="183"/>
      <c r="J96" s="184" t="s">
        <v>132</v>
      </c>
      <c r="K96" s="183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0.3" customHeight="1">
      <c r="A97" s="36"/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61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47" s="2" customFormat="1" ht="22.8" customHeight="1">
      <c r="A98" s="36"/>
      <c r="B98" s="37"/>
      <c r="C98" s="185" t="s">
        <v>133</v>
      </c>
      <c r="D98" s="38"/>
      <c r="E98" s="38"/>
      <c r="F98" s="38"/>
      <c r="G98" s="38"/>
      <c r="H98" s="38"/>
      <c r="I98" s="38"/>
      <c r="J98" s="108">
        <f>J123</f>
        <v>0</v>
      </c>
      <c r="K98" s="38"/>
      <c r="L98" s="61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U98" s="15" t="s">
        <v>134</v>
      </c>
    </row>
    <row r="99" spans="1:31" s="9" customFormat="1" ht="24.95" customHeight="1">
      <c r="A99" s="9"/>
      <c r="B99" s="186"/>
      <c r="C99" s="187"/>
      <c r="D99" s="188" t="s">
        <v>135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6"/>
      <c r="C100" s="187"/>
      <c r="D100" s="188" t="s">
        <v>399</v>
      </c>
      <c r="E100" s="189"/>
      <c r="F100" s="189"/>
      <c r="G100" s="189"/>
      <c r="H100" s="189"/>
      <c r="I100" s="189"/>
      <c r="J100" s="190">
        <f>J134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6"/>
      <c r="C101" s="187"/>
      <c r="D101" s="188" t="s">
        <v>137</v>
      </c>
      <c r="E101" s="189"/>
      <c r="F101" s="189"/>
      <c r="G101" s="189"/>
      <c r="H101" s="189"/>
      <c r="I101" s="189"/>
      <c r="J101" s="190">
        <f>J137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61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64"/>
      <c r="C103" s="65"/>
      <c r="D103" s="65"/>
      <c r="E103" s="65"/>
      <c r="F103" s="65"/>
      <c r="G103" s="65"/>
      <c r="H103" s="65"/>
      <c r="I103" s="65"/>
      <c r="J103" s="65"/>
      <c r="K103" s="65"/>
      <c r="L103" s="61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7" spans="1:31" s="2" customFormat="1" ht="6.95" customHeight="1">
      <c r="A107" s="36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24.95" customHeight="1">
      <c r="A108" s="36"/>
      <c r="B108" s="37"/>
      <c r="C108" s="21" t="s">
        <v>138</v>
      </c>
      <c r="D108" s="38"/>
      <c r="E108" s="38"/>
      <c r="F108" s="38"/>
      <c r="G108" s="38"/>
      <c r="H108" s="38"/>
      <c r="I108" s="38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6.95" customHeight="1">
      <c r="A109" s="36"/>
      <c r="B109" s="37"/>
      <c r="C109" s="38"/>
      <c r="D109" s="38"/>
      <c r="E109" s="38"/>
      <c r="F109" s="38"/>
      <c r="G109" s="38"/>
      <c r="H109" s="38"/>
      <c r="I109" s="38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16</v>
      </c>
      <c r="D110" s="38"/>
      <c r="E110" s="38"/>
      <c r="F110" s="38"/>
      <c r="G110" s="38"/>
      <c r="H110" s="38"/>
      <c r="I110" s="38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6.25" customHeight="1">
      <c r="A111" s="36"/>
      <c r="B111" s="37"/>
      <c r="C111" s="38"/>
      <c r="D111" s="38"/>
      <c r="E111" s="181" t="str">
        <f>E7</f>
        <v>VÝMĚNA NÁŠLAPNÝCH VRSTEV V ZÁKLADNÍCH ŠKOLÁCH V KOPŘIVNICI - BŘEZEN 2023</v>
      </c>
      <c r="F111" s="30"/>
      <c r="G111" s="30"/>
      <c r="H111" s="30"/>
      <c r="I111" s="38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2:12" s="1" customFormat="1" ht="12" customHeight="1">
      <c r="B112" s="19"/>
      <c r="C112" s="30" t="s">
        <v>126</v>
      </c>
      <c r="D112" s="20"/>
      <c r="E112" s="20"/>
      <c r="F112" s="20"/>
      <c r="G112" s="20"/>
      <c r="H112" s="20"/>
      <c r="I112" s="20"/>
      <c r="J112" s="20"/>
      <c r="K112" s="20"/>
      <c r="L112" s="18"/>
    </row>
    <row r="113" spans="1:31" s="2" customFormat="1" ht="16.5" customHeight="1">
      <c r="A113" s="36"/>
      <c r="B113" s="37"/>
      <c r="C113" s="38"/>
      <c r="D113" s="38"/>
      <c r="E113" s="181" t="s">
        <v>397</v>
      </c>
      <c r="F113" s="38"/>
      <c r="G113" s="38"/>
      <c r="H113" s="38"/>
      <c r="I113" s="38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128</v>
      </c>
      <c r="D114" s="38"/>
      <c r="E114" s="38"/>
      <c r="F114" s="38"/>
      <c r="G114" s="38"/>
      <c r="H114" s="38"/>
      <c r="I114" s="38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E11</f>
        <v>04-05 - Místnost č. 316</v>
      </c>
      <c r="F115" s="38"/>
      <c r="G115" s="38"/>
      <c r="H115" s="38"/>
      <c r="I115" s="38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F14</f>
        <v xml:space="preserve"> </v>
      </c>
      <c r="G117" s="38"/>
      <c r="H117" s="38"/>
      <c r="I117" s="30" t="s">
        <v>22</v>
      </c>
      <c r="J117" s="77" t="str">
        <f>IF(J14="","",J14)</f>
        <v>28. 3. 2023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38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8"/>
      <c r="E119" s="38"/>
      <c r="F119" s="25" t="str">
        <f>E17</f>
        <v>Město Kopřivnice</v>
      </c>
      <c r="G119" s="38"/>
      <c r="H119" s="38"/>
      <c r="I119" s="30" t="s">
        <v>30</v>
      </c>
      <c r="J119" s="34" t="str">
        <f>E23</f>
        <v>Ing. Jan Stuchlík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IF(E20="","",E20)</f>
        <v>Vyplň údaj</v>
      </c>
      <c r="G120" s="38"/>
      <c r="H120" s="38"/>
      <c r="I120" s="30" t="s">
        <v>33</v>
      </c>
      <c r="J120" s="34" t="str">
        <f>E26</f>
        <v>Ladislav Pekárek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0" customFormat="1" ht="29.25" customHeight="1">
      <c r="A122" s="192"/>
      <c r="B122" s="193"/>
      <c r="C122" s="194" t="s">
        <v>139</v>
      </c>
      <c r="D122" s="195" t="s">
        <v>62</v>
      </c>
      <c r="E122" s="195" t="s">
        <v>58</v>
      </c>
      <c r="F122" s="195" t="s">
        <v>59</v>
      </c>
      <c r="G122" s="195" t="s">
        <v>140</v>
      </c>
      <c r="H122" s="195" t="s">
        <v>141</v>
      </c>
      <c r="I122" s="195" t="s">
        <v>142</v>
      </c>
      <c r="J122" s="195" t="s">
        <v>132</v>
      </c>
      <c r="K122" s="196" t="s">
        <v>143</v>
      </c>
      <c r="L122" s="197"/>
      <c r="M122" s="98" t="s">
        <v>1</v>
      </c>
      <c r="N122" s="99" t="s">
        <v>41</v>
      </c>
      <c r="O122" s="99" t="s">
        <v>144</v>
      </c>
      <c r="P122" s="99" t="s">
        <v>145</v>
      </c>
      <c r="Q122" s="99" t="s">
        <v>146</v>
      </c>
      <c r="R122" s="99" t="s">
        <v>147</v>
      </c>
      <c r="S122" s="99" t="s">
        <v>148</v>
      </c>
      <c r="T122" s="100" t="s">
        <v>149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6"/>
      <c r="B123" s="37"/>
      <c r="C123" s="105" t="s">
        <v>150</v>
      </c>
      <c r="D123" s="38"/>
      <c r="E123" s="38"/>
      <c r="F123" s="38"/>
      <c r="G123" s="38"/>
      <c r="H123" s="38"/>
      <c r="I123" s="38"/>
      <c r="J123" s="198">
        <f>BK123</f>
        <v>0</v>
      </c>
      <c r="K123" s="38"/>
      <c r="L123" s="42"/>
      <c r="M123" s="101"/>
      <c r="N123" s="199"/>
      <c r="O123" s="102"/>
      <c r="P123" s="200">
        <f>P124+P134+P137</f>
        <v>0</v>
      </c>
      <c r="Q123" s="102"/>
      <c r="R123" s="200">
        <f>R124+R134+R137</f>
        <v>0.84093566</v>
      </c>
      <c r="S123" s="102"/>
      <c r="T123" s="201">
        <f>T124+T134+T137</f>
        <v>1.799695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76</v>
      </c>
      <c r="AU123" s="15" t="s">
        <v>134</v>
      </c>
      <c r="BK123" s="202">
        <f>BK124+BK134+BK137</f>
        <v>0</v>
      </c>
    </row>
    <row r="124" spans="1:63" s="11" customFormat="1" ht="25.9" customHeight="1">
      <c r="A124" s="11"/>
      <c r="B124" s="203"/>
      <c r="C124" s="204"/>
      <c r="D124" s="205" t="s">
        <v>76</v>
      </c>
      <c r="E124" s="206" t="s">
        <v>151</v>
      </c>
      <c r="F124" s="206" t="s">
        <v>152</v>
      </c>
      <c r="G124" s="204"/>
      <c r="H124" s="204"/>
      <c r="I124" s="207"/>
      <c r="J124" s="208">
        <f>BK124</f>
        <v>0</v>
      </c>
      <c r="K124" s="204"/>
      <c r="L124" s="209"/>
      <c r="M124" s="210"/>
      <c r="N124" s="211"/>
      <c r="O124" s="211"/>
      <c r="P124" s="212">
        <f>SUM(P125:P133)</f>
        <v>0</v>
      </c>
      <c r="Q124" s="211"/>
      <c r="R124" s="212">
        <f>SUM(R125:R133)</f>
        <v>0</v>
      </c>
      <c r="S124" s="211"/>
      <c r="T124" s="213">
        <f>SUM(T125:T133)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14" t="s">
        <v>84</v>
      </c>
      <c r="AT124" s="215" t="s">
        <v>76</v>
      </c>
      <c r="AU124" s="215" t="s">
        <v>77</v>
      </c>
      <c r="AY124" s="214" t="s">
        <v>153</v>
      </c>
      <c r="BK124" s="216">
        <f>SUM(BK125:BK133)</f>
        <v>0</v>
      </c>
    </row>
    <row r="125" spans="1:65" s="2" customFormat="1" ht="37.8" customHeight="1">
      <c r="A125" s="36"/>
      <c r="B125" s="37"/>
      <c r="C125" s="217" t="s">
        <v>84</v>
      </c>
      <c r="D125" s="217" t="s">
        <v>154</v>
      </c>
      <c r="E125" s="218" t="s">
        <v>400</v>
      </c>
      <c r="F125" s="219" t="s">
        <v>401</v>
      </c>
      <c r="G125" s="220" t="s">
        <v>157</v>
      </c>
      <c r="H125" s="221">
        <v>1.8</v>
      </c>
      <c r="I125" s="222"/>
      <c r="J125" s="223">
        <f>ROUND(I125*H125,2)</f>
        <v>0</v>
      </c>
      <c r="K125" s="219" t="s">
        <v>158</v>
      </c>
      <c r="L125" s="42"/>
      <c r="M125" s="224" t="s">
        <v>1</v>
      </c>
      <c r="N125" s="225" t="s">
        <v>42</v>
      </c>
      <c r="O125" s="89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8" t="s">
        <v>159</v>
      </c>
      <c r="AT125" s="228" t="s">
        <v>154</v>
      </c>
      <c r="AU125" s="228" t="s">
        <v>84</v>
      </c>
      <c r="AY125" s="15" t="s">
        <v>153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5" t="s">
        <v>84</v>
      </c>
      <c r="BK125" s="229">
        <f>ROUND(I125*H125,2)</f>
        <v>0</v>
      </c>
      <c r="BL125" s="15" t="s">
        <v>159</v>
      </c>
      <c r="BM125" s="228" t="s">
        <v>429</v>
      </c>
    </row>
    <row r="126" spans="1:47" s="2" customFormat="1" ht="12">
      <c r="A126" s="36"/>
      <c r="B126" s="37"/>
      <c r="C126" s="38"/>
      <c r="D126" s="230" t="s">
        <v>161</v>
      </c>
      <c r="E126" s="38"/>
      <c r="F126" s="231" t="s">
        <v>403</v>
      </c>
      <c r="G126" s="38"/>
      <c r="H126" s="38"/>
      <c r="I126" s="232"/>
      <c r="J126" s="38"/>
      <c r="K126" s="38"/>
      <c r="L126" s="42"/>
      <c r="M126" s="233"/>
      <c r="N126" s="234"/>
      <c r="O126" s="89"/>
      <c r="P126" s="89"/>
      <c r="Q126" s="89"/>
      <c r="R126" s="89"/>
      <c r="S126" s="89"/>
      <c r="T126" s="90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5" t="s">
        <v>161</v>
      </c>
      <c r="AU126" s="15" t="s">
        <v>84</v>
      </c>
    </row>
    <row r="127" spans="1:65" s="2" customFormat="1" ht="33" customHeight="1">
      <c r="A127" s="36"/>
      <c r="B127" s="37"/>
      <c r="C127" s="217" t="s">
        <v>86</v>
      </c>
      <c r="D127" s="217" t="s">
        <v>154</v>
      </c>
      <c r="E127" s="218" t="s">
        <v>163</v>
      </c>
      <c r="F127" s="219" t="s">
        <v>164</v>
      </c>
      <c r="G127" s="220" t="s">
        <v>157</v>
      </c>
      <c r="H127" s="221">
        <v>1.8</v>
      </c>
      <c r="I127" s="222"/>
      <c r="J127" s="223">
        <f>ROUND(I127*H127,2)</f>
        <v>0</v>
      </c>
      <c r="K127" s="219" t="s">
        <v>158</v>
      </c>
      <c r="L127" s="42"/>
      <c r="M127" s="224" t="s">
        <v>1</v>
      </c>
      <c r="N127" s="225" t="s">
        <v>42</v>
      </c>
      <c r="O127" s="89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8" t="s">
        <v>159</v>
      </c>
      <c r="AT127" s="228" t="s">
        <v>154</v>
      </c>
      <c r="AU127" s="228" t="s">
        <v>84</v>
      </c>
      <c r="AY127" s="15" t="s">
        <v>153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5" t="s">
        <v>84</v>
      </c>
      <c r="BK127" s="229">
        <f>ROUND(I127*H127,2)</f>
        <v>0</v>
      </c>
      <c r="BL127" s="15" t="s">
        <v>159</v>
      </c>
      <c r="BM127" s="228" t="s">
        <v>430</v>
      </c>
    </row>
    <row r="128" spans="1:47" s="2" customFormat="1" ht="12">
      <c r="A128" s="36"/>
      <c r="B128" s="37"/>
      <c r="C128" s="38"/>
      <c r="D128" s="230" t="s">
        <v>161</v>
      </c>
      <c r="E128" s="38"/>
      <c r="F128" s="231" t="s">
        <v>166</v>
      </c>
      <c r="G128" s="38"/>
      <c r="H128" s="38"/>
      <c r="I128" s="232"/>
      <c r="J128" s="38"/>
      <c r="K128" s="38"/>
      <c r="L128" s="42"/>
      <c r="M128" s="233"/>
      <c r="N128" s="234"/>
      <c r="O128" s="89"/>
      <c r="P128" s="89"/>
      <c r="Q128" s="89"/>
      <c r="R128" s="89"/>
      <c r="S128" s="89"/>
      <c r="T128" s="90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5" t="s">
        <v>161</v>
      </c>
      <c r="AU128" s="15" t="s">
        <v>84</v>
      </c>
    </row>
    <row r="129" spans="1:65" s="2" customFormat="1" ht="44.25" customHeight="1">
      <c r="A129" s="36"/>
      <c r="B129" s="37"/>
      <c r="C129" s="217" t="s">
        <v>167</v>
      </c>
      <c r="D129" s="217" t="s">
        <v>154</v>
      </c>
      <c r="E129" s="218" t="s">
        <v>168</v>
      </c>
      <c r="F129" s="219" t="s">
        <v>169</v>
      </c>
      <c r="G129" s="220" t="s">
        <v>157</v>
      </c>
      <c r="H129" s="221">
        <v>25.2</v>
      </c>
      <c r="I129" s="222"/>
      <c r="J129" s="223">
        <f>ROUND(I129*H129,2)</f>
        <v>0</v>
      </c>
      <c r="K129" s="219" t="s">
        <v>158</v>
      </c>
      <c r="L129" s="42"/>
      <c r="M129" s="224" t="s">
        <v>1</v>
      </c>
      <c r="N129" s="225" t="s">
        <v>42</v>
      </c>
      <c r="O129" s="89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8" t="s">
        <v>159</v>
      </c>
      <c r="AT129" s="228" t="s">
        <v>154</v>
      </c>
      <c r="AU129" s="228" t="s">
        <v>84</v>
      </c>
      <c r="AY129" s="15" t="s">
        <v>153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5" t="s">
        <v>84</v>
      </c>
      <c r="BK129" s="229">
        <f>ROUND(I129*H129,2)</f>
        <v>0</v>
      </c>
      <c r="BL129" s="15" t="s">
        <v>159</v>
      </c>
      <c r="BM129" s="228" t="s">
        <v>431</v>
      </c>
    </row>
    <row r="130" spans="1:47" s="2" customFormat="1" ht="12">
      <c r="A130" s="36"/>
      <c r="B130" s="37"/>
      <c r="C130" s="38"/>
      <c r="D130" s="230" t="s">
        <v>161</v>
      </c>
      <c r="E130" s="38"/>
      <c r="F130" s="231" t="s">
        <v>171</v>
      </c>
      <c r="G130" s="38"/>
      <c r="H130" s="38"/>
      <c r="I130" s="232"/>
      <c r="J130" s="38"/>
      <c r="K130" s="38"/>
      <c r="L130" s="42"/>
      <c r="M130" s="233"/>
      <c r="N130" s="234"/>
      <c r="O130" s="89"/>
      <c r="P130" s="89"/>
      <c r="Q130" s="89"/>
      <c r="R130" s="89"/>
      <c r="S130" s="89"/>
      <c r="T130" s="90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5" t="s">
        <v>161</v>
      </c>
      <c r="AU130" s="15" t="s">
        <v>84</v>
      </c>
    </row>
    <row r="131" spans="1:51" s="12" customFormat="1" ht="12">
      <c r="A131" s="12"/>
      <c r="B131" s="235"/>
      <c r="C131" s="236"/>
      <c r="D131" s="237" t="s">
        <v>172</v>
      </c>
      <c r="E131" s="236"/>
      <c r="F131" s="238" t="s">
        <v>432</v>
      </c>
      <c r="G131" s="236"/>
      <c r="H131" s="239">
        <v>25.2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45" t="s">
        <v>172</v>
      </c>
      <c r="AU131" s="245" t="s">
        <v>84</v>
      </c>
      <c r="AV131" s="12" t="s">
        <v>86</v>
      </c>
      <c r="AW131" s="12" t="s">
        <v>4</v>
      </c>
      <c r="AX131" s="12" t="s">
        <v>84</v>
      </c>
      <c r="AY131" s="245" t="s">
        <v>153</v>
      </c>
    </row>
    <row r="132" spans="1:65" s="2" customFormat="1" ht="44.25" customHeight="1">
      <c r="A132" s="36"/>
      <c r="B132" s="37"/>
      <c r="C132" s="217" t="s">
        <v>159</v>
      </c>
      <c r="D132" s="217" t="s">
        <v>154</v>
      </c>
      <c r="E132" s="218" t="s">
        <v>174</v>
      </c>
      <c r="F132" s="219" t="s">
        <v>175</v>
      </c>
      <c r="G132" s="220" t="s">
        <v>157</v>
      </c>
      <c r="H132" s="221">
        <v>1.8</v>
      </c>
      <c r="I132" s="222"/>
      <c r="J132" s="223">
        <f>ROUND(I132*H132,2)</f>
        <v>0</v>
      </c>
      <c r="K132" s="219" t="s">
        <v>158</v>
      </c>
      <c r="L132" s="42"/>
      <c r="M132" s="224" t="s">
        <v>1</v>
      </c>
      <c r="N132" s="225" t="s">
        <v>42</v>
      </c>
      <c r="O132" s="89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8" t="s">
        <v>159</v>
      </c>
      <c r="AT132" s="228" t="s">
        <v>154</v>
      </c>
      <c r="AU132" s="228" t="s">
        <v>84</v>
      </c>
      <c r="AY132" s="15" t="s">
        <v>153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5" t="s">
        <v>84</v>
      </c>
      <c r="BK132" s="229">
        <f>ROUND(I132*H132,2)</f>
        <v>0</v>
      </c>
      <c r="BL132" s="15" t="s">
        <v>159</v>
      </c>
      <c r="BM132" s="228" t="s">
        <v>433</v>
      </c>
    </row>
    <row r="133" spans="1:47" s="2" customFormat="1" ht="12">
      <c r="A133" s="36"/>
      <c r="B133" s="37"/>
      <c r="C133" s="38"/>
      <c r="D133" s="230" t="s">
        <v>161</v>
      </c>
      <c r="E133" s="38"/>
      <c r="F133" s="231" t="s">
        <v>177</v>
      </c>
      <c r="G133" s="38"/>
      <c r="H133" s="38"/>
      <c r="I133" s="232"/>
      <c r="J133" s="38"/>
      <c r="K133" s="38"/>
      <c r="L133" s="42"/>
      <c r="M133" s="233"/>
      <c r="N133" s="234"/>
      <c r="O133" s="89"/>
      <c r="P133" s="89"/>
      <c r="Q133" s="89"/>
      <c r="R133" s="89"/>
      <c r="S133" s="89"/>
      <c r="T133" s="90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5" t="s">
        <v>161</v>
      </c>
      <c r="AU133" s="15" t="s">
        <v>84</v>
      </c>
    </row>
    <row r="134" spans="1:63" s="11" customFormat="1" ht="25.9" customHeight="1">
      <c r="A134" s="11"/>
      <c r="B134" s="203"/>
      <c r="C134" s="204"/>
      <c r="D134" s="205" t="s">
        <v>76</v>
      </c>
      <c r="E134" s="206" t="s">
        <v>408</v>
      </c>
      <c r="F134" s="206" t="s">
        <v>409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SUM(P135:P136)</f>
        <v>0</v>
      </c>
      <c r="Q134" s="211"/>
      <c r="R134" s="212">
        <f>SUM(R135:R136)</f>
        <v>0</v>
      </c>
      <c r="S134" s="211"/>
      <c r="T134" s="213">
        <f>SUM(T135:T136)</f>
        <v>1.555</v>
      </c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R134" s="214" t="s">
        <v>86</v>
      </c>
      <c r="AT134" s="215" t="s">
        <v>76</v>
      </c>
      <c r="AU134" s="215" t="s">
        <v>77</v>
      </c>
      <c r="AY134" s="214" t="s">
        <v>153</v>
      </c>
      <c r="BK134" s="216">
        <f>SUM(BK135:BK136)</f>
        <v>0</v>
      </c>
    </row>
    <row r="135" spans="1:65" s="2" customFormat="1" ht="21.75" customHeight="1">
      <c r="A135" s="36"/>
      <c r="B135" s="37"/>
      <c r="C135" s="217" t="s">
        <v>180</v>
      </c>
      <c r="D135" s="217" t="s">
        <v>154</v>
      </c>
      <c r="E135" s="218" t="s">
        <v>410</v>
      </c>
      <c r="F135" s="219" t="s">
        <v>411</v>
      </c>
      <c r="G135" s="220" t="s">
        <v>197</v>
      </c>
      <c r="H135" s="221">
        <v>77.75</v>
      </c>
      <c r="I135" s="222"/>
      <c r="J135" s="223">
        <f>ROUND(I135*H135,2)</f>
        <v>0</v>
      </c>
      <c r="K135" s="219" t="s">
        <v>158</v>
      </c>
      <c r="L135" s="42"/>
      <c r="M135" s="224" t="s">
        <v>1</v>
      </c>
      <c r="N135" s="225" t="s">
        <v>42</v>
      </c>
      <c r="O135" s="89"/>
      <c r="P135" s="226">
        <f>O135*H135</f>
        <v>0</v>
      </c>
      <c r="Q135" s="226">
        <v>0</v>
      </c>
      <c r="R135" s="226">
        <f>Q135*H135</f>
        <v>0</v>
      </c>
      <c r="S135" s="226">
        <v>0.02</v>
      </c>
      <c r="T135" s="227">
        <f>S135*H135</f>
        <v>1.555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8" t="s">
        <v>184</v>
      </c>
      <c r="AT135" s="228" t="s">
        <v>154</v>
      </c>
      <c r="AU135" s="228" t="s">
        <v>84</v>
      </c>
      <c r="AY135" s="15" t="s">
        <v>153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84</v>
      </c>
      <c r="BK135" s="229">
        <f>ROUND(I135*H135,2)</f>
        <v>0</v>
      </c>
      <c r="BL135" s="15" t="s">
        <v>184</v>
      </c>
      <c r="BM135" s="228" t="s">
        <v>434</v>
      </c>
    </row>
    <row r="136" spans="1:47" s="2" customFormat="1" ht="12">
      <c r="A136" s="36"/>
      <c r="B136" s="37"/>
      <c r="C136" s="38"/>
      <c r="D136" s="230" t="s">
        <v>161</v>
      </c>
      <c r="E136" s="38"/>
      <c r="F136" s="231" t="s">
        <v>413</v>
      </c>
      <c r="G136" s="38"/>
      <c r="H136" s="38"/>
      <c r="I136" s="232"/>
      <c r="J136" s="38"/>
      <c r="K136" s="38"/>
      <c r="L136" s="42"/>
      <c r="M136" s="233"/>
      <c r="N136" s="234"/>
      <c r="O136" s="89"/>
      <c r="P136" s="89"/>
      <c r="Q136" s="89"/>
      <c r="R136" s="89"/>
      <c r="S136" s="89"/>
      <c r="T136" s="90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5" t="s">
        <v>161</v>
      </c>
      <c r="AU136" s="15" t="s">
        <v>84</v>
      </c>
    </row>
    <row r="137" spans="1:63" s="11" customFormat="1" ht="25.9" customHeight="1">
      <c r="A137" s="11"/>
      <c r="B137" s="203"/>
      <c r="C137" s="204"/>
      <c r="D137" s="205" t="s">
        <v>76</v>
      </c>
      <c r="E137" s="206" t="s">
        <v>192</v>
      </c>
      <c r="F137" s="206" t="s">
        <v>193</v>
      </c>
      <c r="G137" s="204"/>
      <c r="H137" s="204"/>
      <c r="I137" s="207"/>
      <c r="J137" s="208">
        <f>BK137</f>
        <v>0</v>
      </c>
      <c r="K137" s="204"/>
      <c r="L137" s="209"/>
      <c r="M137" s="210"/>
      <c r="N137" s="211"/>
      <c r="O137" s="211"/>
      <c r="P137" s="212">
        <f>SUM(P138:P160)</f>
        <v>0</v>
      </c>
      <c r="Q137" s="211"/>
      <c r="R137" s="212">
        <f>SUM(R138:R160)</f>
        <v>0.84093566</v>
      </c>
      <c r="S137" s="211"/>
      <c r="T137" s="213">
        <f>SUM(T138:T160)</f>
        <v>0.24469500000000002</v>
      </c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R137" s="214" t="s">
        <v>86</v>
      </c>
      <c r="AT137" s="215" t="s">
        <v>76</v>
      </c>
      <c r="AU137" s="215" t="s">
        <v>77</v>
      </c>
      <c r="AY137" s="214" t="s">
        <v>153</v>
      </c>
      <c r="BK137" s="216">
        <f>SUM(BK138:BK160)</f>
        <v>0</v>
      </c>
    </row>
    <row r="138" spans="1:65" s="2" customFormat="1" ht="24.15" customHeight="1">
      <c r="A138" s="36"/>
      <c r="B138" s="37"/>
      <c r="C138" s="217" t="s">
        <v>187</v>
      </c>
      <c r="D138" s="217" t="s">
        <v>154</v>
      </c>
      <c r="E138" s="218" t="s">
        <v>195</v>
      </c>
      <c r="F138" s="219" t="s">
        <v>196</v>
      </c>
      <c r="G138" s="220" t="s">
        <v>197</v>
      </c>
      <c r="H138" s="221">
        <v>77.75</v>
      </c>
      <c r="I138" s="222"/>
      <c r="J138" s="223">
        <f>ROUND(I138*H138,2)</f>
        <v>0</v>
      </c>
      <c r="K138" s="219" t="s">
        <v>158</v>
      </c>
      <c r="L138" s="42"/>
      <c r="M138" s="224" t="s">
        <v>1</v>
      </c>
      <c r="N138" s="225" t="s">
        <v>42</v>
      </c>
      <c r="O138" s="89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8" t="s">
        <v>184</v>
      </c>
      <c r="AT138" s="228" t="s">
        <v>154</v>
      </c>
      <c r="AU138" s="228" t="s">
        <v>84</v>
      </c>
      <c r="AY138" s="15" t="s">
        <v>153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5" t="s">
        <v>84</v>
      </c>
      <c r="BK138" s="229">
        <f>ROUND(I138*H138,2)</f>
        <v>0</v>
      </c>
      <c r="BL138" s="15" t="s">
        <v>184</v>
      </c>
      <c r="BM138" s="228" t="s">
        <v>435</v>
      </c>
    </row>
    <row r="139" spans="1:47" s="2" customFormat="1" ht="12">
      <c r="A139" s="36"/>
      <c r="B139" s="37"/>
      <c r="C139" s="38"/>
      <c r="D139" s="230" t="s">
        <v>161</v>
      </c>
      <c r="E139" s="38"/>
      <c r="F139" s="231" t="s">
        <v>199</v>
      </c>
      <c r="G139" s="38"/>
      <c r="H139" s="38"/>
      <c r="I139" s="232"/>
      <c r="J139" s="38"/>
      <c r="K139" s="38"/>
      <c r="L139" s="42"/>
      <c r="M139" s="233"/>
      <c r="N139" s="234"/>
      <c r="O139" s="89"/>
      <c r="P139" s="89"/>
      <c r="Q139" s="89"/>
      <c r="R139" s="89"/>
      <c r="S139" s="89"/>
      <c r="T139" s="9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5" t="s">
        <v>161</v>
      </c>
      <c r="AU139" s="15" t="s">
        <v>84</v>
      </c>
    </row>
    <row r="140" spans="1:65" s="2" customFormat="1" ht="21.75" customHeight="1">
      <c r="A140" s="36"/>
      <c r="B140" s="37"/>
      <c r="C140" s="217" t="s">
        <v>194</v>
      </c>
      <c r="D140" s="217" t="s">
        <v>154</v>
      </c>
      <c r="E140" s="218" t="s">
        <v>201</v>
      </c>
      <c r="F140" s="219" t="s">
        <v>202</v>
      </c>
      <c r="G140" s="220" t="s">
        <v>197</v>
      </c>
      <c r="H140" s="221">
        <v>77.75</v>
      </c>
      <c r="I140" s="222"/>
      <c r="J140" s="223">
        <f>ROUND(I140*H140,2)</f>
        <v>0</v>
      </c>
      <c r="K140" s="219" t="s">
        <v>158</v>
      </c>
      <c r="L140" s="42"/>
      <c r="M140" s="224" t="s">
        <v>1</v>
      </c>
      <c r="N140" s="225" t="s">
        <v>42</v>
      </c>
      <c r="O140" s="89"/>
      <c r="P140" s="226">
        <f>O140*H140</f>
        <v>0</v>
      </c>
      <c r="Q140" s="226">
        <v>3E-05</v>
      </c>
      <c r="R140" s="226">
        <f>Q140*H140</f>
        <v>0.0023325</v>
      </c>
      <c r="S140" s="226">
        <v>0</v>
      </c>
      <c r="T140" s="22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8" t="s">
        <v>184</v>
      </c>
      <c r="AT140" s="228" t="s">
        <v>154</v>
      </c>
      <c r="AU140" s="228" t="s">
        <v>84</v>
      </c>
      <c r="AY140" s="15" t="s">
        <v>153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84</v>
      </c>
      <c r="BK140" s="229">
        <f>ROUND(I140*H140,2)</f>
        <v>0</v>
      </c>
      <c r="BL140" s="15" t="s">
        <v>184</v>
      </c>
      <c r="BM140" s="228" t="s">
        <v>436</v>
      </c>
    </row>
    <row r="141" spans="1:47" s="2" customFormat="1" ht="12">
      <c r="A141" s="36"/>
      <c r="B141" s="37"/>
      <c r="C141" s="38"/>
      <c r="D141" s="230" t="s">
        <v>161</v>
      </c>
      <c r="E141" s="38"/>
      <c r="F141" s="231" t="s">
        <v>204</v>
      </c>
      <c r="G141" s="38"/>
      <c r="H141" s="38"/>
      <c r="I141" s="232"/>
      <c r="J141" s="38"/>
      <c r="K141" s="38"/>
      <c r="L141" s="42"/>
      <c r="M141" s="233"/>
      <c r="N141" s="234"/>
      <c r="O141" s="89"/>
      <c r="P141" s="89"/>
      <c r="Q141" s="89"/>
      <c r="R141" s="89"/>
      <c r="S141" s="89"/>
      <c r="T141" s="90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5" t="s">
        <v>161</v>
      </c>
      <c r="AU141" s="15" t="s">
        <v>84</v>
      </c>
    </row>
    <row r="142" spans="1:65" s="2" customFormat="1" ht="33" customHeight="1">
      <c r="A142" s="36"/>
      <c r="B142" s="37"/>
      <c r="C142" s="217" t="s">
        <v>200</v>
      </c>
      <c r="D142" s="217" t="s">
        <v>154</v>
      </c>
      <c r="E142" s="218" t="s">
        <v>206</v>
      </c>
      <c r="F142" s="219" t="s">
        <v>207</v>
      </c>
      <c r="G142" s="220" t="s">
        <v>197</v>
      </c>
      <c r="H142" s="221">
        <v>77.75</v>
      </c>
      <c r="I142" s="222"/>
      <c r="J142" s="223">
        <f>ROUND(I142*H142,2)</f>
        <v>0</v>
      </c>
      <c r="K142" s="219" t="s">
        <v>158</v>
      </c>
      <c r="L142" s="42"/>
      <c r="M142" s="224" t="s">
        <v>1</v>
      </c>
      <c r="N142" s="225" t="s">
        <v>42</v>
      </c>
      <c r="O142" s="89"/>
      <c r="P142" s="226">
        <f>O142*H142</f>
        <v>0</v>
      </c>
      <c r="Q142" s="226">
        <v>0.00758</v>
      </c>
      <c r="R142" s="226">
        <f>Q142*H142</f>
        <v>0.589345</v>
      </c>
      <c r="S142" s="226">
        <v>0</v>
      </c>
      <c r="T142" s="22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8" t="s">
        <v>184</v>
      </c>
      <c r="AT142" s="228" t="s">
        <v>154</v>
      </c>
      <c r="AU142" s="228" t="s">
        <v>84</v>
      </c>
      <c r="AY142" s="15" t="s">
        <v>153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5" t="s">
        <v>84</v>
      </c>
      <c r="BK142" s="229">
        <f>ROUND(I142*H142,2)</f>
        <v>0</v>
      </c>
      <c r="BL142" s="15" t="s">
        <v>184</v>
      </c>
      <c r="BM142" s="228" t="s">
        <v>437</v>
      </c>
    </row>
    <row r="143" spans="1:47" s="2" customFormat="1" ht="12">
      <c r="A143" s="36"/>
      <c r="B143" s="37"/>
      <c r="C143" s="38"/>
      <c r="D143" s="230" t="s">
        <v>161</v>
      </c>
      <c r="E143" s="38"/>
      <c r="F143" s="231" t="s">
        <v>209</v>
      </c>
      <c r="G143" s="38"/>
      <c r="H143" s="38"/>
      <c r="I143" s="232"/>
      <c r="J143" s="38"/>
      <c r="K143" s="38"/>
      <c r="L143" s="42"/>
      <c r="M143" s="233"/>
      <c r="N143" s="234"/>
      <c r="O143" s="89"/>
      <c r="P143" s="89"/>
      <c r="Q143" s="89"/>
      <c r="R143" s="89"/>
      <c r="S143" s="89"/>
      <c r="T143" s="90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5" t="s">
        <v>161</v>
      </c>
      <c r="AU143" s="15" t="s">
        <v>84</v>
      </c>
    </row>
    <row r="144" spans="1:65" s="2" customFormat="1" ht="24.15" customHeight="1">
      <c r="A144" s="36"/>
      <c r="B144" s="37"/>
      <c r="C144" s="217" t="s">
        <v>205</v>
      </c>
      <c r="D144" s="217" t="s">
        <v>154</v>
      </c>
      <c r="E144" s="218" t="s">
        <v>211</v>
      </c>
      <c r="F144" s="219" t="s">
        <v>212</v>
      </c>
      <c r="G144" s="220" t="s">
        <v>197</v>
      </c>
      <c r="H144" s="221">
        <v>77.75</v>
      </c>
      <c r="I144" s="222"/>
      <c r="J144" s="223">
        <f>ROUND(I144*H144,2)</f>
        <v>0</v>
      </c>
      <c r="K144" s="219" t="s">
        <v>158</v>
      </c>
      <c r="L144" s="42"/>
      <c r="M144" s="224" t="s">
        <v>1</v>
      </c>
      <c r="N144" s="225" t="s">
        <v>42</v>
      </c>
      <c r="O144" s="89"/>
      <c r="P144" s="226">
        <f>O144*H144</f>
        <v>0</v>
      </c>
      <c r="Q144" s="226">
        <v>0</v>
      </c>
      <c r="R144" s="226">
        <f>Q144*H144</f>
        <v>0</v>
      </c>
      <c r="S144" s="226">
        <v>0.003</v>
      </c>
      <c r="T144" s="227">
        <f>S144*H144</f>
        <v>0.23325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8" t="s">
        <v>184</v>
      </c>
      <c r="AT144" s="228" t="s">
        <v>154</v>
      </c>
      <c r="AU144" s="228" t="s">
        <v>84</v>
      </c>
      <c r="AY144" s="15" t="s">
        <v>153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5" t="s">
        <v>84</v>
      </c>
      <c r="BK144" s="229">
        <f>ROUND(I144*H144,2)</f>
        <v>0</v>
      </c>
      <c r="BL144" s="15" t="s">
        <v>184</v>
      </c>
      <c r="BM144" s="228" t="s">
        <v>438</v>
      </c>
    </row>
    <row r="145" spans="1:47" s="2" customFormat="1" ht="12">
      <c r="A145" s="36"/>
      <c r="B145" s="37"/>
      <c r="C145" s="38"/>
      <c r="D145" s="230" t="s">
        <v>161</v>
      </c>
      <c r="E145" s="38"/>
      <c r="F145" s="231" t="s">
        <v>214</v>
      </c>
      <c r="G145" s="38"/>
      <c r="H145" s="38"/>
      <c r="I145" s="232"/>
      <c r="J145" s="38"/>
      <c r="K145" s="38"/>
      <c r="L145" s="42"/>
      <c r="M145" s="233"/>
      <c r="N145" s="234"/>
      <c r="O145" s="89"/>
      <c r="P145" s="89"/>
      <c r="Q145" s="89"/>
      <c r="R145" s="89"/>
      <c r="S145" s="89"/>
      <c r="T145" s="90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5" t="s">
        <v>161</v>
      </c>
      <c r="AU145" s="15" t="s">
        <v>84</v>
      </c>
    </row>
    <row r="146" spans="1:65" s="2" customFormat="1" ht="24.15" customHeight="1">
      <c r="A146" s="36"/>
      <c r="B146" s="37"/>
      <c r="C146" s="217" t="s">
        <v>210</v>
      </c>
      <c r="D146" s="217" t="s">
        <v>154</v>
      </c>
      <c r="E146" s="218" t="s">
        <v>216</v>
      </c>
      <c r="F146" s="219" t="s">
        <v>217</v>
      </c>
      <c r="G146" s="220" t="s">
        <v>197</v>
      </c>
      <c r="H146" s="221">
        <v>77.75</v>
      </c>
      <c r="I146" s="222"/>
      <c r="J146" s="223">
        <f>ROUND(I146*H146,2)</f>
        <v>0</v>
      </c>
      <c r="K146" s="219" t="s">
        <v>158</v>
      </c>
      <c r="L146" s="42"/>
      <c r="M146" s="224" t="s">
        <v>1</v>
      </c>
      <c r="N146" s="225" t="s">
        <v>42</v>
      </c>
      <c r="O146" s="89"/>
      <c r="P146" s="226">
        <f>O146*H146</f>
        <v>0</v>
      </c>
      <c r="Q146" s="226">
        <v>0.0003</v>
      </c>
      <c r="R146" s="226">
        <f>Q146*H146</f>
        <v>0.023325</v>
      </c>
      <c r="S146" s="226">
        <v>0</v>
      </c>
      <c r="T146" s="22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8" t="s">
        <v>184</v>
      </c>
      <c r="AT146" s="228" t="s">
        <v>154</v>
      </c>
      <c r="AU146" s="228" t="s">
        <v>84</v>
      </c>
      <c r="AY146" s="15" t="s">
        <v>153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84</v>
      </c>
      <c r="BK146" s="229">
        <f>ROUND(I146*H146,2)</f>
        <v>0</v>
      </c>
      <c r="BL146" s="15" t="s">
        <v>184</v>
      </c>
      <c r="BM146" s="228" t="s">
        <v>439</v>
      </c>
    </row>
    <row r="147" spans="1:47" s="2" customFormat="1" ht="12">
      <c r="A147" s="36"/>
      <c r="B147" s="37"/>
      <c r="C147" s="38"/>
      <c r="D147" s="230" t="s">
        <v>161</v>
      </c>
      <c r="E147" s="38"/>
      <c r="F147" s="231" t="s">
        <v>219</v>
      </c>
      <c r="G147" s="38"/>
      <c r="H147" s="38"/>
      <c r="I147" s="232"/>
      <c r="J147" s="38"/>
      <c r="K147" s="38"/>
      <c r="L147" s="42"/>
      <c r="M147" s="233"/>
      <c r="N147" s="234"/>
      <c r="O147" s="89"/>
      <c r="P147" s="89"/>
      <c r="Q147" s="89"/>
      <c r="R147" s="89"/>
      <c r="S147" s="89"/>
      <c r="T147" s="90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5" t="s">
        <v>161</v>
      </c>
      <c r="AU147" s="15" t="s">
        <v>84</v>
      </c>
    </row>
    <row r="148" spans="1:65" s="2" customFormat="1" ht="44.25" customHeight="1">
      <c r="A148" s="36"/>
      <c r="B148" s="37"/>
      <c r="C148" s="246" t="s">
        <v>215</v>
      </c>
      <c r="D148" s="246" t="s">
        <v>221</v>
      </c>
      <c r="E148" s="247" t="s">
        <v>222</v>
      </c>
      <c r="F148" s="248" t="s">
        <v>223</v>
      </c>
      <c r="G148" s="249" t="s">
        <v>197</v>
      </c>
      <c r="H148" s="250">
        <v>85.525</v>
      </c>
      <c r="I148" s="251"/>
      <c r="J148" s="252">
        <f>ROUND(I148*H148,2)</f>
        <v>0</v>
      </c>
      <c r="K148" s="248" t="s">
        <v>158</v>
      </c>
      <c r="L148" s="253"/>
      <c r="M148" s="254" t="s">
        <v>1</v>
      </c>
      <c r="N148" s="255" t="s">
        <v>42</v>
      </c>
      <c r="O148" s="89"/>
      <c r="P148" s="226">
        <f>O148*H148</f>
        <v>0</v>
      </c>
      <c r="Q148" s="226">
        <v>0.0026</v>
      </c>
      <c r="R148" s="226">
        <f>Q148*H148</f>
        <v>0.222365</v>
      </c>
      <c r="S148" s="226">
        <v>0</v>
      </c>
      <c r="T148" s="22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8" t="s">
        <v>224</v>
      </c>
      <c r="AT148" s="228" t="s">
        <v>221</v>
      </c>
      <c r="AU148" s="228" t="s">
        <v>84</v>
      </c>
      <c r="AY148" s="15" t="s">
        <v>153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5" t="s">
        <v>84</v>
      </c>
      <c r="BK148" s="229">
        <f>ROUND(I148*H148,2)</f>
        <v>0</v>
      </c>
      <c r="BL148" s="15" t="s">
        <v>184</v>
      </c>
      <c r="BM148" s="228" t="s">
        <v>440</v>
      </c>
    </row>
    <row r="149" spans="1:51" s="12" customFormat="1" ht="12">
      <c r="A149" s="12"/>
      <c r="B149" s="235"/>
      <c r="C149" s="236"/>
      <c r="D149" s="237" t="s">
        <v>172</v>
      </c>
      <c r="E149" s="236"/>
      <c r="F149" s="238" t="s">
        <v>441</v>
      </c>
      <c r="G149" s="236"/>
      <c r="H149" s="239">
        <v>85.525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45" t="s">
        <v>172</v>
      </c>
      <c r="AU149" s="245" t="s">
        <v>84</v>
      </c>
      <c r="AV149" s="12" t="s">
        <v>86</v>
      </c>
      <c r="AW149" s="12" t="s">
        <v>4</v>
      </c>
      <c r="AX149" s="12" t="s">
        <v>84</v>
      </c>
      <c r="AY149" s="245" t="s">
        <v>153</v>
      </c>
    </row>
    <row r="150" spans="1:65" s="2" customFormat="1" ht="21.75" customHeight="1">
      <c r="A150" s="36"/>
      <c r="B150" s="37"/>
      <c r="C150" s="217" t="s">
        <v>220</v>
      </c>
      <c r="D150" s="217" t="s">
        <v>154</v>
      </c>
      <c r="E150" s="218" t="s">
        <v>442</v>
      </c>
      <c r="F150" s="219" t="s">
        <v>229</v>
      </c>
      <c r="G150" s="220" t="s">
        <v>230</v>
      </c>
      <c r="H150" s="221">
        <v>38.15</v>
      </c>
      <c r="I150" s="222"/>
      <c r="J150" s="223">
        <f>ROUND(I150*H150,2)</f>
        <v>0</v>
      </c>
      <c r="K150" s="219" t="s">
        <v>1</v>
      </c>
      <c r="L150" s="42"/>
      <c r="M150" s="224" t="s">
        <v>1</v>
      </c>
      <c r="N150" s="225" t="s">
        <v>42</v>
      </c>
      <c r="O150" s="89"/>
      <c r="P150" s="226">
        <f>O150*H150</f>
        <v>0</v>
      </c>
      <c r="Q150" s="226">
        <v>0</v>
      </c>
      <c r="R150" s="226">
        <f>Q150*H150</f>
        <v>0</v>
      </c>
      <c r="S150" s="226">
        <v>0.0003</v>
      </c>
      <c r="T150" s="227">
        <f>S150*H150</f>
        <v>0.011444999999999999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8" t="s">
        <v>184</v>
      </c>
      <c r="AT150" s="228" t="s">
        <v>154</v>
      </c>
      <c r="AU150" s="228" t="s">
        <v>84</v>
      </c>
      <c r="AY150" s="15" t="s">
        <v>153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5" t="s">
        <v>84</v>
      </c>
      <c r="BK150" s="229">
        <f>ROUND(I150*H150,2)</f>
        <v>0</v>
      </c>
      <c r="BL150" s="15" t="s">
        <v>184</v>
      </c>
      <c r="BM150" s="228" t="s">
        <v>443</v>
      </c>
    </row>
    <row r="151" spans="1:65" s="2" customFormat="1" ht="16.5" customHeight="1">
      <c r="A151" s="36"/>
      <c r="B151" s="37"/>
      <c r="C151" s="217" t="s">
        <v>227</v>
      </c>
      <c r="D151" s="217" t="s">
        <v>154</v>
      </c>
      <c r="E151" s="218" t="s">
        <v>234</v>
      </c>
      <c r="F151" s="219" t="s">
        <v>235</v>
      </c>
      <c r="G151" s="220" t="s">
        <v>230</v>
      </c>
      <c r="H151" s="221">
        <v>37.25</v>
      </c>
      <c r="I151" s="222"/>
      <c r="J151" s="223">
        <f>ROUND(I151*H151,2)</f>
        <v>0</v>
      </c>
      <c r="K151" s="219" t="s">
        <v>158</v>
      </c>
      <c r="L151" s="42"/>
      <c r="M151" s="224" t="s">
        <v>1</v>
      </c>
      <c r="N151" s="225" t="s">
        <v>42</v>
      </c>
      <c r="O151" s="89"/>
      <c r="P151" s="226">
        <f>O151*H151</f>
        <v>0</v>
      </c>
      <c r="Q151" s="226">
        <v>1E-05</v>
      </c>
      <c r="R151" s="226">
        <f>Q151*H151</f>
        <v>0.00037250000000000006</v>
      </c>
      <c r="S151" s="226">
        <v>0</v>
      </c>
      <c r="T151" s="227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8" t="s">
        <v>184</v>
      </c>
      <c r="AT151" s="228" t="s">
        <v>154</v>
      </c>
      <c r="AU151" s="228" t="s">
        <v>84</v>
      </c>
      <c r="AY151" s="15" t="s">
        <v>153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5" t="s">
        <v>84</v>
      </c>
      <c r="BK151" s="229">
        <f>ROUND(I151*H151,2)</f>
        <v>0</v>
      </c>
      <c r="BL151" s="15" t="s">
        <v>184</v>
      </c>
      <c r="BM151" s="228" t="s">
        <v>444</v>
      </c>
    </row>
    <row r="152" spans="1:47" s="2" customFormat="1" ht="12">
      <c r="A152" s="36"/>
      <c r="B152" s="37"/>
      <c r="C152" s="38"/>
      <c r="D152" s="230" t="s">
        <v>161</v>
      </c>
      <c r="E152" s="38"/>
      <c r="F152" s="231" t="s">
        <v>237</v>
      </c>
      <c r="G152" s="38"/>
      <c r="H152" s="38"/>
      <c r="I152" s="232"/>
      <c r="J152" s="38"/>
      <c r="K152" s="38"/>
      <c r="L152" s="42"/>
      <c r="M152" s="233"/>
      <c r="N152" s="234"/>
      <c r="O152" s="89"/>
      <c r="P152" s="89"/>
      <c r="Q152" s="89"/>
      <c r="R152" s="89"/>
      <c r="S152" s="89"/>
      <c r="T152" s="90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5" t="s">
        <v>161</v>
      </c>
      <c r="AU152" s="15" t="s">
        <v>84</v>
      </c>
    </row>
    <row r="153" spans="1:65" s="2" customFormat="1" ht="16.5" customHeight="1">
      <c r="A153" s="36"/>
      <c r="B153" s="37"/>
      <c r="C153" s="246" t="s">
        <v>233</v>
      </c>
      <c r="D153" s="246" t="s">
        <v>221</v>
      </c>
      <c r="E153" s="247" t="s">
        <v>238</v>
      </c>
      <c r="F153" s="248" t="s">
        <v>239</v>
      </c>
      <c r="G153" s="249" t="s">
        <v>230</v>
      </c>
      <c r="H153" s="250">
        <v>37.995</v>
      </c>
      <c r="I153" s="251"/>
      <c r="J153" s="252">
        <f>ROUND(I153*H153,2)</f>
        <v>0</v>
      </c>
      <c r="K153" s="248" t="s">
        <v>158</v>
      </c>
      <c r="L153" s="253"/>
      <c r="M153" s="254" t="s">
        <v>1</v>
      </c>
      <c r="N153" s="255" t="s">
        <v>42</v>
      </c>
      <c r="O153" s="89"/>
      <c r="P153" s="226">
        <f>O153*H153</f>
        <v>0</v>
      </c>
      <c r="Q153" s="226">
        <v>8E-05</v>
      </c>
      <c r="R153" s="226">
        <f>Q153*H153</f>
        <v>0.0030396</v>
      </c>
      <c r="S153" s="226">
        <v>0</v>
      </c>
      <c r="T153" s="227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8" t="s">
        <v>224</v>
      </c>
      <c r="AT153" s="228" t="s">
        <v>221</v>
      </c>
      <c r="AU153" s="228" t="s">
        <v>84</v>
      </c>
      <c r="AY153" s="15" t="s">
        <v>153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5" t="s">
        <v>84</v>
      </c>
      <c r="BK153" s="229">
        <f>ROUND(I153*H153,2)</f>
        <v>0</v>
      </c>
      <c r="BL153" s="15" t="s">
        <v>184</v>
      </c>
      <c r="BM153" s="228" t="s">
        <v>445</v>
      </c>
    </row>
    <row r="154" spans="1:51" s="12" customFormat="1" ht="12">
      <c r="A154" s="12"/>
      <c r="B154" s="235"/>
      <c r="C154" s="236"/>
      <c r="D154" s="237" t="s">
        <v>172</v>
      </c>
      <c r="E154" s="236"/>
      <c r="F154" s="238" t="s">
        <v>446</v>
      </c>
      <c r="G154" s="236"/>
      <c r="H154" s="239">
        <v>37.995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45" t="s">
        <v>172</v>
      </c>
      <c r="AU154" s="245" t="s">
        <v>84</v>
      </c>
      <c r="AV154" s="12" t="s">
        <v>86</v>
      </c>
      <c r="AW154" s="12" t="s">
        <v>4</v>
      </c>
      <c r="AX154" s="12" t="s">
        <v>84</v>
      </c>
      <c r="AY154" s="245" t="s">
        <v>153</v>
      </c>
    </row>
    <row r="155" spans="1:65" s="2" customFormat="1" ht="16.5" customHeight="1">
      <c r="A155" s="36"/>
      <c r="B155" s="37"/>
      <c r="C155" s="217" t="s">
        <v>8</v>
      </c>
      <c r="D155" s="217" t="s">
        <v>154</v>
      </c>
      <c r="E155" s="218" t="s">
        <v>242</v>
      </c>
      <c r="F155" s="219" t="s">
        <v>243</v>
      </c>
      <c r="G155" s="220" t="s">
        <v>230</v>
      </c>
      <c r="H155" s="221">
        <v>0.9</v>
      </c>
      <c r="I155" s="222"/>
      <c r="J155" s="223">
        <f>ROUND(I155*H155,2)</f>
        <v>0</v>
      </c>
      <c r="K155" s="219" t="s">
        <v>158</v>
      </c>
      <c r="L155" s="42"/>
      <c r="M155" s="224" t="s">
        <v>1</v>
      </c>
      <c r="N155" s="225" t="s">
        <v>42</v>
      </c>
      <c r="O155" s="89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8" t="s">
        <v>184</v>
      </c>
      <c r="AT155" s="228" t="s">
        <v>154</v>
      </c>
      <c r="AU155" s="228" t="s">
        <v>84</v>
      </c>
      <c r="AY155" s="15" t="s">
        <v>153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5" t="s">
        <v>84</v>
      </c>
      <c r="BK155" s="229">
        <f>ROUND(I155*H155,2)</f>
        <v>0</v>
      </c>
      <c r="BL155" s="15" t="s">
        <v>184</v>
      </c>
      <c r="BM155" s="228" t="s">
        <v>447</v>
      </c>
    </row>
    <row r="156" spans="1:47" s="2" customFormat="1" ht="12">
      <c r="A156" s="36"/>
      <c r="B156" s="37"/>
      <c r="C156" s="38"/>
      <c r="D156" s="230" t="s">
        <v>161</v>
      </c>
      <c r="E156" s="38"/>
      <c r="F156" s="231" t="s">
        <v>245</v>
      </c>
      <c r="G156" s="38"/>
      <c r="H156" s="38"/>
      <c r="I156" s="232"/>
      <c r="J156" s="38"/>
      <c r="K156" s="38"/>
      <c r="L156" s="42"/>
      <c r="M156" s="233"/>
      <c r="N156" s="234"/>
      <c r="O156" s="89"/>
      <c r="P156" s="89"/>
      <c r="Q156" s="89"/>
      <c r="R156" s="89"/>
      <c r="S156" s="89"/>
      <c r="T156" s="90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5" t="s">
        <v>161</v>
      </c>
      <c r="AU156" s="15" t="s">
        <v>84</v>
      </c>
    </row>
    <row r="157" spans="1:65" s="2" customFormat="1" ht="16.5" customHeight="1">
      <c r="A157" s="36"/>
      <c r="B157" s="37"/>
      <c r="C157" s="246" t="s">
        <v>184</v>
      </c>
      <c r="D157" s="246" t="s">
        <v>221</v>
      </c>
      <c r="E157" s="247" t="s">
        <v>247</v>
      </c>
      <c r="F157" s="248" t="s">
        <v>248</v>
      </c>
      <c r="G157" s="249" t="s">
        <v>230</v>
      </c>
      <c r="H157" s="250">
        <v>0.918</v>
      </c>
      <c r="I157" s="251"/>
      <c r="J157" s="252">
        <f>ROUND(I157*H157,2)</f>
        <v>0</v>
      </c>
      <c r="K157" s="248" t="s">
        <v>158</v>
      </c>
      <c r="L157" s="253"/>
      <c r="M157" s="254" t="s">
        <v>1</v>
      </c>
      <c r="N157" s="255" t="s">
        <v>42</v>
      </c>
      <c r="O157" s="89"/>
      <c r="P157" s="226">
        <f>O157*H157</f>
        <v>0</v>
      </c>
      <c r="Q157" s="226">
        <v>0.00017</v>
      </c>
      <c r="R157" s="226">
        <f>Q157*H157</f>
        <v>0.00015606000000000002</v>
      </c>
      <c r="S157" s="226">
        <v>0</v>
      </c>
      <c r="T157" s="227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8" t="s">
        <v>224</v>
      </c>
      <c r="AT157" s="228" t="s">
        <v>221</v>
      </c>
      <c r="AU157" s="228" t="s">
        <v>84</v>
      </c>
      <c r="AY157" s="15" t="s">
        <v>153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5" t="s">
        <v>84</v>
      </c>
      <c r="BK157" s="229">
        <f>ROUND(I157*H157,2)</f>
        <v>0</v>
      </c>
      <c r="BL157" s="15" t="s">
        <v>184</v>
      </c>
      <c r="BM157" s="228" t="s">
        <v>448</v>
      </c>
    </row>
    <row r="158" spans="1:51" s="12" customFormat="1" ht="12">
      <c r="A158" s="12"/>
      <c r="B158" s="235"/>
      <c r="C158" s="236"/>
      <c r="D158" s="237" t="s">
        <v>172</v>
      </c>
      <c r="E158" s="236"/>
      <c r="F158" s="238" t="s">
        <v>250</v>
      </c>
      <c r="G158" s="236"/>
      <c r="H158" s="239">
        <v>0.918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45" t="s">
        <v>172</v>
      </c>
      <c r="AU158" s="245" t="s">
        <v>84</v>
      </c>
      <c r="AV158" s="12" t="s">
        <v>86</v>
      </c>
      <c r="AW158" s="12" t="s">
        <v>4</v>
      </c>
      <c r="AX158" s="12" t="s">
        <v>84</v>
      </c>
      <c r="AY158" s="245" t="s">
        <v>153</v>
      </c>
    </row>
    <row r="159" spans="1:65" s="2" customFormat="1" ht="44.25" customHeight="1">
      <c r="A159" s="36"/>
      <c r="B159" s="37"/>
      <c r="C159" s="217" t="s">
        <v>246</v>
      </c>
      <c r="D159" s="217" t="s">
        <v>154</v>
      </c>
      <c r="E159" s="218" t="s">
        <v>393</v>
      </c>
      <c r="F159" s="219" t="s">
        <v>394</v>
      </c>
      <c r="G159" s="220" t="s">
        <v>254</v>
      </c>
      <c r="H159" s="256"/>
      <c r="I159" s="222"/>
      <c r="J159" s="223">
        <f>ROUND(I159*H159,2)</f>
        <v>0</v>
      </c>
      <c r="K159" s="219" t="s">
        <v>158</v>
      </c>
      <c r="L159" s="42"/>
      <c r="M159" s="224" t="s">
        <v>1</v>
      </c>
      <c r="N159" s="225" t="s">
        <v>42</v>
      </c>
      <c r="O159" s="89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8" t="s">
        <v>184</v>
      </c>
      <c r="AT159" s="228" t="s">
        <v>154</v>
      </c>
      <c r="AU159" s="228" t="s">
        <v>84</v>
      </c>
      <c r="AY159" s="15" t="s">
        <v>153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5" t="s">
        <v>84</v>
      </c>
      <c r="BK159" s="229">
        <f>ROUND(I159*H159,2)</f>
        <v>0</v>
      </c>
      <c r="BL159" s="15" t="s">
        <v>184</v>
      </c>
      <c r="BM159" s="228" t="s">
        <v>449</v>
      </c>
    </row>
    <row r="160" spans="1:47" s="2" customFormat="1" ht="12">
      <c r="A160" s="36"/>
      <c r="B160" s="37"/>
      <c r="C160" s="38"/>
      <c r="D160" s="230" t="s">
        <v>161</v>
      </c>
      <c r="E160" s="38"/>
      <c r="F160" s="231" t="s">
        <v>396</v>
      </c>
      <c r="G160" s="38"/>
      <c r="H160" s="38"/>
      <c r="I160" s="232"/>
      <c r="J160" s="38"/>
      <c r="K160" s="38"/>
      <c r="L160" s="42"/>
      <c r="M160" s="257"/>
      <c r="N160" s="258"/>
      <c r="O160" s="259"/>
      <c r="P160" s="259"/>
      <c r="Q160" s="259"/>
      <c r="R160" s="259"/>
      <c r="S160" s="259"/>
      <c r="T160" s="260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5" t="s">
        <v>161</v>
      </c>
      <c r="AU160" s="15" t="s">
        <v>84</v>
      </c>
    </row>
    <row r="161" spans="1:31" s="2" customFormat="1" ht="6.95" customHeight="1">
      <c r="A161" s="36"/>
      <c r="B161" s="64"/>
      <c r="C161" s="65"/>
      <c r="D161" s="65"/>
      <c r="E161" s="65"/>
      <c r="F161" s="65"/>
      <c r="G161" s="65"/>
      <c r="H161" s="65"/>
      <c r="I161" s="65"/>
      <c r="J161" s="65"/>
      <c r="K161" s="65"/>
      <c r="L161" s="42"/>
      <c r="M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</row>
  </sheetData>
  <sheetProtection password="CC35" sheet="1" objects="1" scenarios="1" formatColumns="0" formatRows="0" autoFilter="0"/>
  <autoFilter ref="C122:K16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hyperlinks>
    <hyperlink ref="F126" r:id="rId1" display="https://podminky.urs.cz/item/CS_URS_2023_01/997013212"/>
    <hyperlink ref="F128" r:id="rId2" display="https://podminky.urs.cz/item/CS_URS_2023_01/997013501"/>
    <hyperlink ref="F130" r:id="rId3" display="https://podminky.urs.cz/item/CS_URS_2023_01/997013509"/>
    <hyperlink ref="F133" r:id="rId4" display="https://podminky.urs.cz/item/CS_URS_2023_01/997013813"/>
    <hyperlink ref="F136" r:id="rId5" display="https://podminky.urs.cz/item/CS_URS_2023_01/775521800"/>
    <hyperlink ref="F139" r:id="rId6" display="https://podminky.urs.cz/item/CS_URS_2023_01/776111115"/>
    <hyperlink ref="F141" r:id="rId7" display="https://podminky.urs.cz/item/CS_URS_2023_01/776121112"/>
    <hyperlink ref="F143" r:id="rId8" display="https://podminky.urs.cz/item/CS_URS_2023_01/776141112"/>
    <hyperlink ref="F145" r:id="rId9" display="https://podminky.urs.cz/item/CS_URS_2023_01/776201812"/>
    <hyperlink ref="F147" r:id="rId10" display="https://podminky.urs.cz/item/CS_URS_2023_01/776221111"/>
    <hyperlink ref="F152" r:id="rId11" display="https://podminky.urs.cz/item/CS_URS_2023_01/776421111"/>
    <hyperlink ref="F156" r:id="rId12" display="https://podminky.urs.cz/item/CS_URS_2023_01/776421312"/>
    <hyperlink ref="F160" r:id="rId13" display="https://podminky.urs.cz/item/CS_URS_2023_01/998776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Ladislav Pekárek</cp:lastModifiedBy>
  <dcterms:created xsi:type="dcterms:W3CDTF">2023-03-28T11:35:39Z</dcterms:created>
  <dcterms:modified xsi:type="dcterms:W3CDTF">2023-03-28T11:35:50Z</dcterms:modified>
  <cp:category/>
  <cp:version/>
  <cp:contentType/>
  <cp:contentStatus/>
</cp:coreProperties>
</file>