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1 - SO 104 1 - chodník č..." sheetId="2" r:id="rId2"/>
    <sheet name="12 - SO 105 1 - chodník č..." sheetId="3" r:id="rId3"/>
    <sheet name="21 - SO 104 1 - chodník č..." sheetId="4" r:id="rId4"/>
    <sheet name="22 - SO 105 1 - chodník č..." sheetId="5" r:id="rId5"/>
    <sheet name="24 - SO 304.1 odvodnění č..." sheetId="6" r:id="rId6"/>
    <sheet name="25 - SO 305.1 odvodnění č..." sheetId="7" r:id="rId7"/>
    <sheet name="31 - SO 104 1 - chodník č..." sheetId="8" r:id="rId8"/>
    <sheet name="32 - SO 105 1 - chodník č..." sheetId="9" r:id="rId9"/>
    <sheet name="33 - VRN" sheetId="10" r:id="rId10"/>
    <sheet name="34 - SO 304.1 odvodnění č..." sheetId="11" r:id="rId11"/>
    <sheet name="35 - SO 305.1 odvodnění č..." sheetId="12" r:id="rId12"/>
  </sheets>
  <definedNames>
    <definedName name="_xlnm.Print_Area" localSheetId="0">'Rekapitulace stavby'!$D$4:$AO$36,'Rekapitulace stavby'!$C$42:$AQ$69</definedName>
    <definedName name="_xlnm._FilterDatabase" localSheetId="1" hidden="1">'11 - SO 104 1 - chodník č...'!$C$97:$K$507</definedName>
    <definedName name="_xlnm.Print_Area" localSheetId="1">'11 - SO 104 1 - chodník č...'!$C$47:$J$77,'11 - SO 104 1 - chodník č...'!$C$83:$K$507</definedName>
    <definedName name="_xlnm._FilterDatabase" localSheetId="2" hidden="1">'12 - SO 105 1 - chodník č...'!$C$91:$K$447</definedName>
    <definedName name="_xlnm.Print_Area" localSheetId="2">'12 - SO 105 1 - chodník č...'!$C$47:$J$71,'12 - SO 105 1 - chodník č...'!$C$77:$K$447</definedName>
    <definedName name="_xlnm._FilterDatabase" localSheetId="3" hidden="1">'21 - SO 104 1 - chodník č...'!$C$94:$K$394</definedName>
    <definedName name="_xlnm.Print_Area" localSheetId="3">'21 - SO 104 1 - chodník č...'!$C$47:$J$74,'21 - SO 104 1 - chodník č...'!$C$80:$K$394</definedName>
    <definedName name="_xlnm._FilterDatabase" localSheetId="4" hidden="1">'22 - SO 105 1 - chodník č...'!$C$91:$K$257</definedName>
    <definedName name="_xlnm.Print_Area" localSheetId="4">'22 - SO 105 1 - chodník č...'!$C$47:$J$71,'22 - SO 105 1 - chodník č...'!$C$77:$K$257</definedName>
    <definedName name="_xlnm._FilterDatabase" localSheetId="5" hidden="1">'24 - SO 304.1 odvodnění č...'!$C$93:$K$369</definedName>
    <definedName name="_xlnm.Print_Area" localSheetId="5">'24 - SO 304.1 odvodnění č...'!$C$47:$J$73,'24 - SO 304.1 odvodnění č...'!$C$79:$K$369</definedName>
    <definedName name="_xlnm._FilterDatabase" localSheetId="6" hidden="1">'25 - SO 305.1 odvodnění č...'!$C$95:$K$309</definedName>
    <definedName name="_xlnm.Print_Area" localSheetId="6">'25 - SO 305.1 odvodnění č...'!$C$47:$J$75,'25 - SO 305.1 odvodnění č...'!$C$81:$K$309</definedName>
    <definedName name="_xlnm._FilterDatabase" localSheetId="7" hidden="1">'31 - SO 104 1 - chodník č...'!$C$87:$K$111</definedName>
    <definedName name="_xlnm.Print_Area" localSheetId="7">'31 - SO 104 1 - chodník č...'!$C$47:$J$67,'31 - SO 104 1 - chodník č...'!$C$73:$K$111</definedName>
    <definedName name="_xlnm._FilterDatabase" localSheetId="8" hidden="1">'32 - SO 105 1 - chodník č...'!$C$87:$K$107</definedName>
    <definedName name="_xlnm.Print_Area" localSheetId="8">'32 - SO 105 1 - chodník č...'!$C$47:$J$67,'32 - SO 105 1 - chodník č...'!$C$73:$K$107</definedName>
    <definedName name="_xlnm._FilterDatabase" localSheetId="9" hidden="1">'33 - VRN'!$C$88:$K$137</definedName>
    <definedName name="_xlnm.Print_Area" localSheetId="9">'33 - VRN'!$C$47:$J$68,'33 - VRN'!$C$74:$K$137</definedName>
    <definedName name="_xlnm._FilterDatabase" localSheetId="10" hidden="1">'34 - SO 304.1 odvodnění č...'!$C$87:$K$103</definedName>
    <definedName name="_xlnm.Print_Area" localSheetId="10">'34 - SO 304.1 odvodnění č...'!$C$47:$J$67,'34 - SO 304.1 odvodnění č...'!$C$73:$K$103</definedName>
    <definedName name="_xlnm._FilterDatabase" localSheetId="11" hidden="1">'35 - SO 305.1 odvodnění č...'!$C$87:$K$100</definedName>
    <definedName name="_xlnm.Print_Area" localSheetId="11">'35 - SO 305.1 odvodnění č...'!$C$47:$J$67,'35 - SO 305.1 odvodnění č...'!$C$73:$K$100</definedName>
    <definedName name="_xlnm.Print_Titles" localSheetId="0">'Rekapitulace stavby'!$52:$52</definedName>
    <definedName name="_xlnm.Print_Titles" localSheetId="1">'11 - SO 104 1 - chodník č...'!$97:$97</definedName>
    <definedName name="_xlnm.Print_Titles" localSheetId="2">'12 - SO 105 1 - chodník č...'!$91:$91</definedName>
    <definedName name="_xlnm.Print_Titles" localSheetId="3">'21 - SO 104 1 - chodník č...'!$94:$94</definedName>
    <definedName name="_xlnm.Print_Titles" localSheetId="4">'22 - SO 105 1 - chodník č...'!$91:$91</definedName>
    <definedName name="_xlnm.Print_Titles" localSheetId="5">'24 - SO 304.1 odvodnění č...'!$93:$93</definedName>
    <definedName name="_xlnm.Print_Titles" localSheetId="6">'25 - SO 305.1 odvodnění č...'!$95:$95</definedName>
    <definedName name="_xlnm.Print_Titles" localSheetId="7">'31 - SO 104 1 - chodník č...'!$87:$87</definedName>
    <definedName name="_xlnm.Print_Titles" localSheetId="8">'32 - SO 105 1 - chodník č...'!$87:$87</definedName>
    <definedName name="_xlnm.Print_Titles" localSheetId="9">'33 - VRN'!$88:$88</definedName>
    <definedName name="_xlnm.Print_Titles" localSheetId="10">'34 - SO 304.1 odvodnění č...'!$87:$87</definedName>
    <definedName name="_xlnm.Print_Titles" localSheetId="11">'35 - SO 305.1 odvodnění č...'!$87:$87</definedName>
  </definedNames>
  <calcPr fullCalcOnLoad="1"/>
</workbook>
</file>

<file path=xl/sharedStrings.xml><?xml version="1.0" encoding="utf-8"?>
<sst xmlns="http://schemas.openxmlformats.org/spreadsheetml/2006/main" count="18840" uniqueCount="1797">
  <si>
    <t>Export Komplet</t>
  </si>
  <si>
    <t>VZ</t>
  </si>
  <si>
    <t>2.0</t>
  </si>
  <si>
    <t>ZAMOK</t>
  </si>
  <si>
    <t>False</t>
  </si>
  <si>
    <t>{079c3837-7ccc-43f0-8456-758c4c896744}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</si>
  <si>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</si>
  <si>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</si>
  <si>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</si>
  <si>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</si>
  <si>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</si>
  <si>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</si>
  <si>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</si>
  <si>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</si>
  <si>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</si>
  <si>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</si>
  <si>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</si>
  <si>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Kopřivnice - chodník Mniší - úsek 04,05 -  po úpravě zídky</t>
  </si>
  <si>
    <t>KSO:</t>
  </si>
  <si>
    <t/>
  </si>
  <si>
    <t>CC-CZ:</t>
  </si>
  <si>
    <t>Místo:</t>
  </si>
  <si>
    <t xml:space="preserve"> </t>
  </si>
  <si>
    <t>Datum:</t>
  </si>
  <si>
    <t>11. 4. 2023</t>
  </si>
  <si>
    <t>Zadavatel:</t>
  </si>
  <si>
    <t>IČ:</t>
  </si>
  <si>
    <t>Město Kopřivnice</t>
  </si>
  <si>
    <t>DIČ:</t>
  </si>
  <si>
    <t>Uchazeč:</t>
  </si>
  <si>
    <t>Vyplň údaj</t>
  </si>
  <si>
    <t>Projektant:</t>
  </si>
  <si>
    <t>MSS-projekt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</si>
  <si>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</si>
  <si>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</si>
  <si>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</si>
  <si>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</si>
  <si>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</si>
  <si>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</si>
  <si>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</si>
  <si>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</si>
  <si>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</si>
  <si>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</si>
  <si>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</si>
  <si>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</si>
  <si>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</si>
  <si>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</si>
  <si>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</si>
  <si>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</si>
  <si>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</si>
  <si>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</si>
  <si>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</si>
  <si>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</si>
  <si>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</si>
  <si>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</si>
  <si>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</si>
  <si>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</si>
  <si>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</si>
  <si>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</si>
  <si>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</si>
  <si>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</si>
  <si>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</si>
  <si>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</si>
  <si>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</si>
  <si>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</si>
  <si>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</si>
  <si>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</si>
  <si>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</si>
  <si>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</si>
  <si>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</si>
  <si>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</si>
  <si>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</si>
  <si>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</si>
  <si>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</si>
  <si>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</si>
  <si>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</t>
  </si>
  <si>
    <t>Přímé výdaje - Hlavní část projektu</t>
  </si>
  <si>
    <t>STA</t>
  </si>
  <si>
    <t>{69eba822-e7f2-46c9-8e98-48a4ccb6fd38}</t>
  </si>
  <si>
    <t>2</t>
  </si>
  <si>
    <t>/</t>
  </si>
  <si>
    <t>11</t>
  </si>
  <si>
    <t>SO 104 1 - chodník část 4</t>
  </si>
  <si>
    <t>Soupis</t>
  </si>
  <si>
    <t>{b8b3d924-e76b-41b2-8531-4c8c69807bd0}</t>
  </si>
  <si>
    <t>12</t>
  </si>
  <si>
    <t>SO 105 1 - chodník část 5</t>
  </si>
  <si>
    <t>{0e8bf25c-bc62-4a33-9deb-d35225673a7b}</t>
  </si>
  <si>
    <t>Přímé výdaje - Doprovodná část projektu</t>
  </si>
  <si>
    <t>{b5bedb5f-2c1a-4bfb-898e-b90b91e3be2f}</t>
  </si>
  <si>
    <t>{4d75a54c-9f8f-4ba3-b748-81cb1d936dea}</t>
  </si>
  <si>
    <t>22</t>
  </si>
  <si>
    <t>{6648cd1d-022e-4fd1-848d-805d66813c0a}</t>
  </si>
  <si>
    <t>24</t>
  </si>
  <si>
    <t>SO 304.1 odvodnění část 4</t>
  </si>
  <si>
    <t>{37d6336b-5e61-4251-b3ea-d7764b3cd498}</t>
  </si>
  <si>
    <t>25</t>
  </si>
  <si>
    <t>SO 305.1 odvodnění část  5</t>
  </si>
  <si>
    <t>{c9a47ab2-070d-4b10-a9f9-72abd3a9d648}</t>
  </si>
  <si>
    <t>3</t>
  </si>
  <si>
    <t>Nepřímé náklady</t>
  </si>
  <si>
    <t>{bf7c9b6d-5c55-4b04-8093-94c164aee09c}</t>
  </si>
  <si>
    <t>31</t>
  </si>
  <si>
    <t>{51551340-0c16-4164-91ab-0e3f13fb011e}</t>
  </si>
  <si>
    <t>32</t>
  </si>
  <si>
    <t>{fb9134c4-ddc0-43a5-92cd-76b5ce940832}</t>
  </si>
  <si>
    <t>33</t>
  </si>
  <si>
    <t>VRN</t>
  </si>
  <si>
    <t>{711e6c6b-ad69-4bfe-a55c-4dd43b71cf65}</t>
  </si>
  <si>
    <t>34</t>
  </si>
  <si>
    <t>{91202d65-e55d-4426-867c-2ce76dbb30dc}</t>
  </si>
  <si>
    <t>35</t>
  </si>
  <si>
    <t>{51105fa0-e3b5-49b5-9a0c-5cf5f850aed7}</t>
  </si>
  <si>
    <t>KRYCÍ LIST SOUPISU PRACÍ</t>
  </si>
  <si>
    <t>Objekt:</t>
  </si>
  <si>
    <t>1 - Přímé výdaje - Hlavní část projektu</t>
  </si>
  <si>
    <t>Soupis:</t>
  </si>
  <si>
    <t>11 - SO 104 1 - chodník část 4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</si>
  <si>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</si>
  <si>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</si>
  <si>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</si>
  <si>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</si>
  <si>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</si>
  <si>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</si>
  <si>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</si>
  <si>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</si>
  <si>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</si>
  <si>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</si>
  <si>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</si>
  <si>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</si>
  <si>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</si>
  <si>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</si>
  <si>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</si>
  <si>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</si>
  <si>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</si>
  <si>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</si>
  <si>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</si>
  <si>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</si>
  <si>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</si>
  <si>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</si>
  <si>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</si>
  <si>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</si>
  <si>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</si>
  <si>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</si>
  <si>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</si>
  <si>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</si>
  <si>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</si>
  <si>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</si>
  <si>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</si>
  <si>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</si>
  <si>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</si>
  <si>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</si>
  <si>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</si>
  <si>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113106021</t>
  </si>
  <si>
    <t>Rozebrání dlažeb a dílců při překopech inženýrských sítí s přemístěním hmot na skládku na vzdálenost do 3 m nebo s naložením na dopravní prostředek ručně komunikací pro pěší s ložem z kameniva nebo živice a s výplní spár z betonových nebo kameninových dlaždic, desek nebo tvarovek</t>
  </si>
  <si>
    <t>m2</t>
  </si>
  <si>
    <t>CS ÚRS 2022 02</t>
  </si>
  <si>
    <t>4</t>
  </si>
  <si>
    <t>-643977012</t>
  </si>
  <si>
    <t>Online PSC</t>
  </si>
  <si>
    <t>https://podminky.urs.cz/item/CS_URS_2022_02/113106021</t>
  </si>
  <si>
    <t>VV</t>
  </si>
  <si>
    <t>vstup u č.p. 39</t>
  </si>
  <si>
    <t>1,2*1,2</t>
  </si>
  <si>
    <t>Součet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</si>
  <si>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</si>
  <si>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</si>
  <si>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-940096843</t>
  </si>
  <si>
    <t>https://podminky.urs.cz/item/CS_URS_2022_02/113107322</t>
  </si>
  <si>
    <t xml:space="preserve">kraj vozovky : </t>
  </si>
  <si>
    <t xml:space="preserve"> 250,5*0,75</t>
  </si>
  <si>
    <t>u č.p.42</t>
  </si>
  <si>
    <t>6,5*3,0</t>
  </si>
  <si>
    <t>113107331</t>
  </si>
  <si>
    <t>Odstranění podkladů nebo krytů strojně plochy jednotlivě do 50 m2 s přemístěním hmot na skládku na vzdálenost do 3 m nebo s naložením na dopravní prostředek z betonu prostého, o tl. vrstvy přes 100 do 150 mm</t>
  </si>
  <si>
    <t>375642596</t>
  </si>
  <si>
    <t>https://podminky.urs.cz/item/CS_URS_2022_02/113107331</t>
  </si>
  <si>
    <t>č.p.163</t>
  </si>
  <si>
    <t>3,5*2,5</t>
  </si>
  <si>
    <t>113107342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</si>
  <si>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</si>
  <si>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1873920713</t>
  </si>
  <si>
    <t>https://podminky.urs.cz/item/CS_URS_2022_02/113107342</t>
  </si>
  <si>
    <t>250,8*0,50</t>
  </si>
  <si>
    <t>vjezdy - recyklát, zbytky asfaltu, promícháno se štěrkem</t>
  </si>
  <si>
    <t>3,5*2,0+3,5*2,0+1,2*1,5+3,5*2,0</t>
  </si>
  <si>
    <t>5</t>
  </si>
  <si>
    <t>113154123</t>
  </si>
  <si>
    <t>Frézování živičného podkladu nebo krytu s naložením na dopravní prostředek plochy do 500 m2 bez překážek v trase pruhu šířky přes 0,5 m do 1 m, tloušťky vrstvy 50 mm</t>
  </si>
  <si>
    <t>256615440</t>
  </si>
  <si>
    <t>https://podminky.urs.cz/item/CS_URS_2022_02/113154123</t>
  </si>
  <si>
    <t>250,5*0,75</t>
  </si>
  <si>
    <t>6</t>
  </si>
  <si>
    <t>121151113</t>
  </si>
  <si>
    <t>Sejmutí ornice strojně při souvislé ploše přes 100 do 500 m2, tl. vrstvy do 200 mm</t>
  </si>
  <si>
    <t>1394287588</t>
  </si>
  <si>
    <t>https://podminky.urs.cz/item/CS_URS_2022_02/121151113</t>
  </si>
  <si>
    <t xml:space="preserve">Výkaz výměr : </t>
  </si>
  <si>
    <t>84,76/0,15</t>
  </si>
  <si>
    <t>7</t>
  </si>
  <si>
    <t>122252203</t>
  </si>
  <si>
    <t>Odkopávky a prokopávky nezapažené pro silnice a dálnice strojně v hornině třídy těžitelnosti I do 100 m3</t>
  </si>
  <si>
    <t>m3</t>
  </si>
  <si>
    <t>-671625211</t>
  </si>
  <si>
    <t>https://podminky.urs.cz/item/CS_URS_2022_02/122252203</t>
  </si>
  <si>
    <t>Výk.vým. :</t>
  </si>
  <si>
    <t xml:space="preserve"> 117,38</t>
  </si>
  <si>
    <t>8</t>
  </si>
  <si>
    <t>132251102</t>
  </si>
  <si>
    <t>Hloubení nezapažených rýh šířky do 800 mm strojně s urovnáním dna do předepsaného profilu a spádu v hornině třídy těžitelnosti I skupiny 3 přes 20 do 50 m3</t>
  </si>
  <si>
    <t>-2094489726</t>
  </si>
  <si>
    <t>https://podminky.urs.cz/item/CS_URS_2022_02/132251102</t>
  </si>
  <si>
    <t xml:space="preserve">dren : </t>
  </si>
  <si>
    <t>0,40*0,50*211,90</t>
  </si>
  <si>
    <t xml:space="preserve">opěrná zeď : </t>
  </si>
  <si>
    <t>0,50*1,40*(9,39+4,37+14,04-17)</t>
  </si>
  <si>
    <t>9</t>
  </si>
  <si>
    <t>132251251</t>
  </si>
  <si>
    <t>Hloubení nezapažených rýh šířky přes 800 do 2 000 mm strojně s urovnáním dna do předepsaného profilu a spádu v hornině třídy těžitelnosti I skupiny 3 do 20 m3</t>
  </si>
  <si>
    <t>-1706974979</t>
  </si>
  <si>
    <t>https://podminky.urs.cz/item/CS_URS_2022_02/132251251</t>
  </si>
  <si>
    <t xml:space="preserve">UV 29 : </t>
  </si>
  <si>
    <t>1,00*(1,00+1,20)*0,5*1,80</t>
  </si>
  <si>
    <t xml:space="preserve">UV30,31 : </t>
  </si>
  <si>
    <t>1,00*(1,00+1,10)*0,5*1,80*2</t>
  </si>
  <si>
    <t>10</t>
  </si>
  <si>
    <t>151101101</t>
  </si>
  <si>
    <t>Zřízení pažení a rozepření stěn rýh pro podzemní vedení příložné pro jakoukoliv mezerovitost, hloubky do 2 m</t>
  </si>
  <si>
    <t>411530279</t>
  </si>
  <si>
    <t>https://podminky.urs.cz/item/CS_URS_2022_02/151101101</t>
  </si>
  <si>
    <t>UV 29 :</t>
  </si>
  <si>
    <t xml:space="preserve"> (1,00+1,20)*0,5*1,80*2</t>
  </si>
  <si>
    <t xml:space="preserve">UV 30,31 : </t>
  </si>
  <si>
    <t>(1,00+1,10)*0,5*1,80*2</t>
  </si>
  <si>
    <t>151101111</t>
  </si>
  <si>
    <t>Odstranění pažení a rozepření stěn rýh pro podzemní vedení s uložením materiálu na vzdálenost do 3 m od kraje výkopu příložné, hloubky do 2 m</t>
  </si>
  <si>
    <t>439253668</t>
  </si>
  <si>
    <t>https://podminky.urs.cz/item/CS_URS_2022_02/151101111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</si>
  <si>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</si>
  <si>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</si>
  <si>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773696343</t>
  </si>
  <si>
    <t>https://podminky.urs.cz/item/CS_URS_2022_02/162351103</t>
  </si>
  <si>
    <t>Přesun po staveništi.</t>
  </si>
  <si>
    <t>62,2</t>
  </si>
  <si>
    <t>13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</si>
  <si>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</si>
  <si>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</si>
  <si>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-377389702</t>
  </si>
  <si>
    <t>https://podminky.urs.cz/item/CS_URS_2022_02/162751117</t>
  </si>
  <si>
    <t>117,38+49,94+5,76-62,20-5,84</t>
  </si>
  <si>
    <t xml:space="preserve">ornice : </t>
  </si>
  <si>
    <t>84,76-161,47*0,15</t>
  </si>
  <si>
    <t>3,024</t>
  </si>
  <si>
    <t>14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</si>
  <si>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</si>
  <si>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</si>
  <si>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-1295128671</t>
  </si>
  <si>
    <t>https://podminky.urs.cz/item/CS_URS_2022_02/162751119</t>
  </si>
  <si>
    <t>P</t>
  </si>
  <si>
    <t>Poznámka k položce:
po suchu, bez naložení výkopku, avšak se složením bez rozhrnutí, zpáteční cesta vozidla.</t>
  </si>
  <si>
    <t>168,604*5</t>
  </si>
  <si>
    <t>171151111</t>
  </si>
  <si>
    <t>Uložení sypanin do násypů strojně s rozprostřením sypaniny ve vrstvách a s hrubým urovnáním zhutněných z hornin nesoudržných sypkých</t>
  </si>
  <si>
    <t>1600019593</t>
  </si>
  <si>
    <t>https://podminky.urs.cz/item/CS_URS_2022_02/171151111</t>
  </si>
  <si>
    <t xml:space="preserve">Výk.vým. : </t>
  </si>
  <si>
    <t>16</t>
  </si>
  <si>
    <t>171251101</t>
  </si>
  <si>
    <t>Uložení sypanin do násypů strojně s rozprostřením sypaniny ve vrstvách a s hrubým urovnáním nezhutněných jakékoliv třídy těžitelnosti</t>
  </si>
  <si>
    <t>-1068390365</t>
  </si>
  <si>
    <t>https://podminky.urs.cz/item/CS_URS_2022_02/171251101</t>
  </si>
  <si>
    <t>17</t>
  </si>
  <si>
    <t>174151101</t>
  </si>
  <si>
    <t>Zásyp sypaninou z jakékoliv horniny strojně s uložením výkopku ve vrstvách se zhutněním jam, šachet, rýh nebo kolem objektů v těchto vykopávkách</t>
  </si>
  <si>
    <t>-38268881</t>
  </si>
  <si>
    <t>https://podminky.urs.cz/item/CS_URS_2022_02/174151101</t>
  </si>
  <si>
    <t>(0,40+0,60)*0,5*1,00*1,80</t>
  </si>
  <si>
    <t>(0,40+0,50)*0,5*1,00*1,80*2</t>
  </si>
  <si>
    <t>18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</si>
  <si>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</si>
  <si>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</si>
  <si>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-833105685</t>
  </si>
  <si>
    <t>https://podminky.urs.cz/item/CS_URS_2022_02/175151101</t>
  </si>
  <si>
    <t>UV 29,30,31 :</t>
  </si>
  <si>
    <t xml:space="preserve"> 1,00*0,45*1,80*3</t>
  </si>
  <si>
    <t>19</t>
  </si>
  <si>
    <t>M</t>
  </si>
  <si>
    <t>58721001</t>
  </si>
  <si>
    <t>struska  frakce 0/8</t>
  </si>
  <si>
    <t>t</t>
  </si>
  <si>
    <t>263276388</t>
  </si>
  <si>
    <t>2,43*2,2</t>
  </si>
  <si>
    <t>20</t>
  </si>
  <si>
    <t>181411133</t>
  </si>
  <si>
    <t>Založení trávníku na půdě předem připravené plochy do 1000 m2 výsevem včetně utažení parkového na svahu přes 1:2 do 1:1</t>
  </si>
  <si>
    <t>2048066648</t>
  </si>
  <si>
    <t>https://podminky.urs.cz/item/CS_URS_2022_02/181411133</t>
  </si>
  <si>
    <t>181152302</t>
  </si>
  <si>
    <t>Úprava pláně na stavbách silnic a dálnic strojně v zářezech mimo skalních se zhutněním</t>
  </si>
  <si>
    <t>1777699608</t>
  </si>
  <si>
    <t>https://podminky.urs.cz/item/CS_URS_2022_02/181152302</t>
  </si>
  <si>
    <t>592,65</t>
  </si>
  <si>
    <t>182151111</t>
  </si>
  <si>
    <t>Svahování trvalých svahů do projektovaných profilů strojně s potřebným přemístěním výkopku při svahování v zářezech v hornině třídy těžitelnosti I, skupiny 1 až 3</t>
  </si>
  <si>
    <t>-600048324</t>
  </si>
  <si>
    <t>https://podminky.urs.cz/item/CS_URS_2022_02/182151111</t>
  </si>
  <si>
    <t>Pod ornici.</t>
  </si>
  <si>
    <t>výk.vým. :</t>
  </si>
  <si>
    <t xml:space="preserve"> 96,75</t>
  </si>
  <si>
    <t>23</t>
  </si>
  <si>
    <t>182251101</t>
  </si>
  <si>
    <t>Svahování trvalých svahů do projektovaných profilů strojně s potřebným přemístěním výkopku při svahování násypů v jakékoliv hornině</t>
  </si>
  <si>
    <t>497873311</t>
  </si>
  <si>
    <t>https://podminky.urs.cz/item/CS_URS_2022_02/182251101</t>
  </si>
  <si>
    <t>výk.vým. : 64,73</t>
  </si>
  <si>
    <t>64,73</t>
  </si>
  <si>
    <t>181311103</t>
  </si>
  <si>
    <t>Rozprostření a urovnání ornice v rovině nebo ve svahu sklonu do 1:5 ručně při souvislé ploše, tl. vrstvy do 200 mm</t>
  </si>
  <si>
    <t>225127867</t>
  </si>
  <si>
    <t>https://podminky.urs.cz/item/CS_URS_2022_02/181311103</t>
  </si>
  <si>
    <t xml:space="preserve">výk.vým. : </t>
  </si>
  <si>
    <t>161,47</t>
  </si>
  <si>
    <t>185804243</t>
  </si>
  <si>
    <t>Vypletí na svahu přes 1:2 do 1:1 trávníku po výsevu</t>
  </si>
  <si>
    <t>-1385246052</t>
  </si>
  <si>
    <t>https://podminky.urs.cz/item/CS_URS_2022_02/185804243</t>
  </si>
  <si>
    <t>26</t>
  </si>
  <si>
    <t>00572470</t>
  </si>
  <si>
    <t>osivo směs travní univerzál</t>
  </si>
  <si>
    <t>kg</t>
  </si>
  <si>
    <t>-618406434</t>
  </si>
  <si>
    <t>161,47*0,03</t>
  </si>
  <si>
    <t>Zakládání</t>
  </si>
  <si>
    <t>27</t>
  </si>
  <si>
    <t>211561111</t>
  </si>
  <si>
    <t>Výplň kamenivem do rýh odvodňovacích žeber nebo trativodů bez zhutnění, s úpravou povrchu výplně kamenivem hrubým drceným frakce 4 až 16 mm</t>
  </si>
  <si>
    <t>311907008</t>
  </si>
  <si>
    <t>https://podminky.urs.cz/item/CS_URS_2022_02/211561111</t>
  </si>
  <si>
    <t>211,90*(0,40*0,50-0,15)</t>
  </si>
  <si>
    <t>28</t>
  </si>
  <si>
    <t>212752102</t>
  </si>
  <si>
    <t>Trativody z drenážních trubek pro liniové stavby a komunikace se zřízením štěrkového lože pod trubky a s jejich obsypem v otevřeném výkopu trubka korugovaná sendvičová PE-HD SN 4 celoperforovaná 360° DN 150</t>
  </si>
  <si>
    <t>m</t>
  </si>
  <si>
    <t>-2046891347</t>
  </si>
  <si>
    <t>https://podminky.urs.cz/item/CS_URS_2022_02/212752102</t>
  </si>
  <si>
    <t>29</t>
  </si>
  <si>
    <t>211971110</t>
  </si>
  <si>
    <t>Zřízení opláštění výplně z geotextilie odvodňovacích žeber nebo trativodů v rýze nebo zářezu se stěnami šikmými o sklonu do 1:2</t>
  </si>
  <si>
    <t>505029573</t>
  </si>
  <si>
    <t>https://podminky.urs.cz/item/CS_URS_2022_02/211971110</t>
  </si>
  <si>
    <t>0,16*3,14*211,90</t>
  </si>
  <si>
    <t>30</t>
  </si>
  <si>
    <t>69311159</t>
  </si>
  <si>
    <t>geotextilie netkaná separační, ochranná, filtrační, drenážní PP 1400g/m2</t>
  </si>
  <si>
    <t>-696327638</t>
  </si>
  <si>
    <t>Obalení trubek PE.</t>
  </si>
  <si>
    <t>106,4586*1,02*1,15</t>
  </si>
  <si>
    <t>274313511</t>
  </si>
  <si>
    <t>Základy z betonu prostého pasy betonu kamenem neprokládaného tř. C 12/15</t>
  </si>
  <si>
    <t>899777046</t>
  </si>
  <si>
    <t>https://podminky.urs.cz/item/CS_URS_2022_02/274313511</t>
  </si>
  <si>
    <t>Základ opěrné zdi do výkopu..</t>
  </si>
  <si>
    <t>0,50*0,80*(9,39+4,37+14,04-17)</t>
  </si>
  <si>
    <t>274351121</t>
  </si>
  <si>
    <t>Bednění základů pasů rovné zřízení</t>
  </si>
  <si>
    <t>-428968816</t>
  </si>
  <si>
    <t>https://podminky.urs.cz/item/CS_URS_2022_02/274351121</t>
  </si>
  <si>
    <t>opěrná zeď</t>
  </si>
  <si>
    <t>(0,50*2+9,39+4,37+14,04-17)*0,40</t>
  </si>
  <si>
    <t>274351122</t>
  </si>
  <si>
    <t>Bednění základů pasů rovné odstranění</t>
  </si>
  <si>
    <t>1251548634</t>
  </si>
  <si>
    <t>https://podminky.urs.cz/item/CS_URS_2022_02/274351122</t>
  </si>
  <si>
    <t>213141121</t>
  </si>
  <si>
    <t>Zřízení vrstvy z geotextilie filtrační, separační, odvodňovací, ochranné, výztužné nebo protierozní ve sklonu přes 1:5 do 1:2, šířky do 3 m</t>
  </si>
  <si>
    <t>2092884158</t>
  </si>
  <si>
    <t>https://podminky.urs.cz/item/CS_URS_2022_02/213141121</t>
  </si>
  <si>
    <t>kolem drenáže :</t>
  </si>
  <si>
    <t>1,70*211,9</t>
  </si>
  <si>
    <t xml:space="preserve">pod chodník : </t>
  </si>
  <si>
    <t>2,50*235</t>
  </si>
  <si>
    <t>69311068</t>
  </si>
  <si>
    <t>geotextilie netkaná separační, ochranná, filtrační, drenážní PP 300g/m2</t>
  </si>
  <si>
    <t>2091701785</t>
  </si>
  <si>
    <t>947,73*1,02*1,15</t>
  </si>
  <si>
    <t>Svislé a kompletní konstrukce</t>
  </si>
  <si>
    <t>36</t>
  </si>
  <si>
    <t>348272155</t>
  </si>
  <si>
    <t>Ploty z tvárnic betonových plotová zeď na maltu cementovou včetně spárování současně při zdění z tvarovek jednostranně štípaných, dutých přírodních, tloušťka zdiva 295 mm</t>
  </si>
  <si>
    <t>CS ÚRS 2023 01</t>
  </si>
  <si>
    <t>-734345669</t>
  </si>
  <si>
    <t>https://podminky.urs.cz/item/CS_URS_2023_01/348272155</t>
  </si>
  <si>
    <t>opěrná zeď u RD 42 :</t>
  </si>
  <si>
    <t xml:space="preserve"> 0,60*(9,39+4,37+14,04-17)*1,05</t>
  </si>
  <si>
    <t>37</t>
  </si>
  <si>
    <t>348272515</t>
  </si>
  <si>
    <t>Ploty z tvárnic betonových plotová stříška lepená mrazuvzdorným lepidlem z tvarovek hladkých nebo štípaných, sedlového tvaru přírodních, tloušťka zdiva 295 mm</t>
  </si>
  <si>
    <t>1443340775</t>
  </si>
  <si>
    <t>https://podminky.urs.cz/item/CS_URS_2023_01/348272515</t>
  </si>
  <si>
    <t>(9,39+4,37+14,04-17)*1,05</t>
  </si>
  <si>
    <t>Vodorovné konstrukce</t>
  </si>
  <si>
    <t>38</t>
  </si>
  <si>
    <t>451572111</t>
  </si>
  <si>
    <t>Lože pod potrubí, stoky a drobné objekty v otevřeném výkopu z kameniva drobného těženého 0 až 4 mm</t>
  </si>
  <si>
    <t>-640866680</t>
  </si>
  <si>
    <t>https://podminky.urs.cz/item/CS_URS_2023_01/451572111</t>
  </si>
  <si>
    <t xml:space="preserve">UV 29,30,31 : </t>
  </si>
  <si>
    <t>1,00*0,15*1,80*3</t>
  </si>
  <si>
    <t>Komunikace pozemní</t>
  </si>
  <si>
    <t>39</t>
  </si>
  <si>
    <t>596991111</t>
  </si>
  <si>
    <t>Řezání betonové, kameninové nebo kamenné dlažby do oblouku tloušťky dlažby do 60 mm</t>
  </si>
  <si>
    <t>376077519</t>
  </si>
  <si>
    <t>https://podminky.urs.cz/item/CS_URS_2023_01/596991111</t>
  </si>
  <si>
    <t>250</t>
  </si>
  <si>
    <t>40</t>
  </si>
  <si>
    <t>596991112</t>
  </si>
  <si>
    <t>Řezání betonové, kameninové nebo kamenné dlažby do oblouku tloušťky dlažby přes 60 do 80 mm</t>
  </si>
  <si>
    <t>1486447746</t>
  </si>
  <si>
    <t>https://podminky.urs.cz/item/CS_URS_2023_01/596991112</t>
  </si>
  <si>
    <t>57</t>
  </si>
  <si>
    <t>41</t>
  </si>
  <si>
    <t>564851111</t>
  </si>
  <si>
    <t>Podklad ze štěrkodrti ŠD s rozprostřením a zhutněním plochy přes 100 m2, po zhutnění tl. 150 mm</t>
  </si>
  <si>
    <t>396113188</t>
  </si>
  <si>
    <t>https://podminky.urs.cz/item/CS_URS_2023_01/564851111</t>
  </si>
  <si>
    <t>Pod obruby.</t>
  </si>
  <si>
    <t>(0,30+0,60)*250,5</t>
  </si>
  <si>
    <t>42</t>
  </si>
  <si>
    <t>564851014</t>
  </si>
  <si>
    <t>Podklad ze štěrkodrti ŠD s rozprostřením a zhutněním plochy jednotlivě do 100 m2, po zhutnění tl. 180 mm</t>
  </si>
  <si>
    <t>-62328941</t>
  </si>
  <si>
    <t>https://podminky.urs.cz/item/CS_URS_2023_01/564851014</t>
  </si>
  <si>
    <t>Pod zámkovou dlažbu vjezdy tl.dlaždic 8 cm tloušťka podkladu 36 cm položí se ve dvou vrstvách po 18 cm.</t>
  </si>
  <si>
    <t xml:space="preserve"> 43,00*1,5*2</t>
  </si>
  <si>
    <t>rozšíření u RD 42</t>
  </si>
  <si>
    <t>6,5*1,5*2</t>
  </si>
  <si>
    <t xml:space="preserve">vjezdy </t>
  </si>
  <si>
    <t>3,5*1,5+3,5*1,5+1,2*1,5+3,5*1,5</t>
  </si>
  <si>
    <t>43</t>
  </si>
  <si>
    <t>564871111</t>
  </si>
  <si>
    <t>Podklad ze štěrkodrti ŠD s rozprostřením a zhutněním plochy přes 100 m2, po zhutnění tl. 250 mm</t>
  </si>
  <si>
    <t>1445759052</t>
  </si>
  <si>
    <t>https://podminky.urs.cz/item/CS_URS_2023_01/564871111</t>
  </si>
  <si>
    <t>Pod chodníky zámková dlažba 6 cm.</t>
  </si>
  <si>
    <t>264,40</t>
  </si>
  <si>
    <t>44</t>
  </si>
  <si>
    <t>573211112</t>
  </si>
  <si>
    <t>Postřik spojovací PS bez posypu kamenivem z asfaltu silničního, v množství 0,70 kg/m2</t>
  </si>
  <si>
    <t>-1602503312</t>
  </si>
  <si>
    <t>https://podminky.urs.cz/item/CS_URS_2023_01/573211112</t>
  </si>
  <si>
    <t>45</t>
  </si>
  <si>
    <t>577134031</t>
  </si>
  <si>
    <t>Asfaltový beton vrstva obrusná ACO 11 (ABS) s rozprostřením a se zhutněním z modifikovaného asfaltu v pruhu šířky do 1,5 m, po zhutnění tl. 40 mm</t>
  </si>
  <si>
    <t>-1407679803</t>
  </si>
  <si>
    <t>https://podminky.urs.cz/item/CS_URS_2023_01/577134031</t>
  </si>
  <si>
    <t>46</t>
  </si>
  <si>
    <t>596211112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</si>
  <si>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100 do 300 m2</t>
  </si>
  <si>
    <t>2099856637</t>
  </si>
  <si>
    <t>https://podminky.urs.cz/item/CS_URS_2023_01/596211112</t>
  </si>
  <si>
    <t xml:space="preserve">výk.vým. chodník : </t>
  </si>
  <si>
    <t>47</t>
  </si>
  <si>
    <t>596211220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</si>
  <si>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80 mm skupiny B, pro plochy do 50 m2</t>
  </si>
  <si>
    <t>-2069151711</t>
  </si>
  <si>
    <t>https://podminky.urs.cz/item/CS_URS_2023_01/596211220</t>
  </si>
  <si>
    <t>Sjezdy.</t>
  </si>
  <si>
    <t>43,00*1,5</t>
  </si>
  <si>
    <t>48</t>
  </si>
  <si>
    <t>596211114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</si>
  <si>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Příplatek k cenám za dlažbu z prvků dvou barev</t>
  </si>
  <si>
    <t>1762194243</t>
  </si>
  <si>
    <t>https://podminky.urs.cz/item/CS_URS_2023_01/596211114</t>
  </si>
  <si>
    <t>49</t>
  </si>
  <si>
    <t>596811911</t>
  </si>
  <si>
    <t>Kladení velkoformátové dlažby Příplatek k cenám za dlažbu z prvků různých tvarů</t>
  </si>
  <si>
    <t>1052390992</t>
  </si>
  <si>
    <t>https://podminky.urs.cz/item/CS_URS_2023_01/596811911</t>
  </si>
  <si>
    <t>50</t>
  </si>
  <si>
    <t>596211224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</si>
  <si>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80 mm skupiny B, pro plochy Příplatek k cenám za dlažbu z prvků dvou barev</t>
  </si>
  <si>
    <t>-661043313</t>
  </si>
  <si>
    <t>https://podminky.urs.cz/item/CS_URS_2023_01/596211224</t>
  </si>
  <si>
    <t>51</t>
  </si>
  <si>
    <t>59245018</t>
  </si>
  <si>
    <t>dlažba tvar obdélník betonová 200x100x60mm přírodní</t>
  </si>
  <si>
    <t>-740649416</t>
  </si>
  <si>
    <t>(264,4-8*0,5*2*0,4)*1,01</t>
  </si>
  <si>
    <t>52</t>
  </si>
  <si>
    <t>59245006</t>
  </si>
  <si>
    <t>dlažba tvar obdélník betonová pro nevidomé 200x100x60mm barevná - antracit</t>
  </si>
  <si>
    <t>1861747886</t>
  </si>
  <si>
    <t>8*0,5*2*0,4*1,01</t>
  </si>
  <si>
    <t>53</t>
  </si>
  <si>
    <t>59245226</t>
  </si>
  <si>
    <t>dlažba tvar obdélník betonová pro nevidomé 200x100x80mm barevná - antracit</t>
  </si>
  <si>
    <t>-1795932415</t>
  </si>
  <si>
    <t>50*0,4*1,01</t>
  </si>
  <si>
    <t>54</t>
  </si>
  <si>
    <t>59245020</t>
  </si>
  <si>
    <t>dlažba tvar obdélník betonová 200x100x80mm přírodní</t>
  </si>
  <si>
    <t>-7996135</t>
  </si>
  <si>
    <t xml:space="preserve">výk,vým. : </t>
  </si>
  <si>
    <t>(64,5-20)*1,01</t>
  </si>
  <si>
    <t>Trubní vedení</t>
  </si>
  <si>
    <t>55</t>
  </si>
  <si>
    <t>871313121</t>
  </si>
  <si>
    <t>Montáž kanalizačního potrubí z plastů z tvrdého PVC těsněných gumovým kroužkem v otevřeném výkopu ve sklonu do 20 % DN 160</t>
  </si>
  <si>
    <t>1317238797</t>
  </si>
  <si>
    <t>https://podminky.urs.cz/item/CS_URS_2023_01/871313121</t>
  </si>
  <si>
    <t>Od uličních vpustí.</t>
  </si>
  <si>
    <t>1,40+1,50*2</t>
  </si>
  <si>
    <t>56</t>
  </si>
  <si>
    <t>28611131</t>
  </si>
  <si>
    <t>trubka kanalizační PVC DN 160x1000mm SN4</t>
  </si>
  <si>
    <t>-628045372</t>
  </si>
  <si>
    <t>4,4*1,02</t>
  </si>
  <si>
    <t>892381111</t>
  </si>
  <si>
    <t>Tlakové zkoušky vodou na potrubí DN 250, 300 nebo 350</t>
  </si>
  <si>
    <t>875194117</t>
  </si>
  <si>
    <t>https://podminky.urs.cz/item/CS_URS_2023_01/892381111</t>
  </si>
  <si>
    <t>Poznámka k položce:
vodou nebo vzduchem,</t>
  </si>
  <si>
    <t>58</t>
  </si>
  <si>
    <t>899204112</t>
  </si>
  <si>
    <t>Osazení mříží litinových včetně rámů a košů na bahno pro třídu zatížení D400, E600</t>
  </si>
  <si>
    <t>kus</t>
  </si>
  <si>
    <t>797257049</t>
  </si>
  <si>
    <t>https://podminky.urs.cz/item/CS_URS_2023_01/899204112</t>
  </si>
  <si>
    <t>59</t>
  </si>
  <si>
    <t>59224481</t>
  </si>
  <si>
    <t>mříž vtoková s rámem pro uliční vpusť 500x500, zatížení 40 tun</t>
  </si>
  <si>
    <t>-703832163</t>
  </si>
  <si>
    <t>60</t>
  </si>
  <si>
    <t>55241001</t>
  </si>
  <si>
    <t>koš kalový pod kruhovou mříž - těžký</t>
  </si>
  <si>
    <t>332739365</t>
  </si>
  <si>
    <t>61</t>
  </si>
  <si>
    <t>895941302</t>
  </si>
  <si>
    <t>Osazení vpusti uliční z betonových dílců DN 450 dno s kalištěm</t>
  </si>
  <si>
    <t>1567336375</t>
  </si>
  <si>
    <t>https://podminky.urs.cz/item/CS_URS_2023_01/895941302</t>
  </si>
  <si>
    <t xml:space="preserve">UV 29,30,31. : </t>
  </si>
  <si>
    <t>62</t>
  </si>
  <si>
    <t>895941312</t>
  </si>
  <si>
    <t>Osazení vpusti uliční z betonových dílců DN 450 skruž horní 195 mm</t>
  </si>
  <si>
    <t>-2069633085</t>
  </si>
  <si>
    <t>https://podminky.urs.cz/item/CS_URS_2023_01/895941312</t>
  </si>
  <si>
    <t>3+3</t>
  </si>
  <si>
    <t>63</t>
  </si>
  <si>
    <t>895941331</t>
  </si>
  <si>
    <t>Osazení vpusti uliční z betonových dílců DN 450 skruž průběžná s výtokem</t>
  </si>
  <si>
    <t>1550515022</t>
  </si>
  <si>
    <t>https://podminky.urs.cz/item/CS_URS_2023_01/895941331</t>
  </si>
  <si>
    <t>64</t>
  </si>
  <si>
    <t>59223852</t>
  </si>
  <si>
    <t>dno pro uliční vpusť s kalovou prohlubní betonové 450x300x50mm</t>
  </si>
  <si>
    <t>-31749056</t>
  </si>
  <si>
    <t>65</t>
  </si>
  <si>
    <t>59223854</t>
  </si>
  <si>
    <t>skruž pro uliční vpusť s výtokovým otvorem PVC betonová 450x350x50mm</t>
  </si>
  <si>
    <t>102904391</t>
  </si>
  <si>
    <t>66</t>
  </si>
  <si>
    <t>59223856</t>
  </si>
  <si>
    <t>skruž pro uliční vpusť horní betonová 450x195x50mm</t>
  </si>
  <si>
    <t>429812258</t>
  </si>
  <si>
    <t>67</t>
  </si>
  <si>
    <t>59223821</t>
  </si>
  <si>
    <t>vpusť uliční prstenec betonový 180x660x100mm</t>
  </si>
  <si>
    <t>853371110</t>
  </si>
  <si>
    <t>Ostatní konstrukce a práce, bourání</t>
  </si>
  <si>
    <t>68</t>
  </si>
  <si>
    <t>914511111</t>
  </si>
  <si>
    <t>Montáž sloupku dopravních značek délky do 3,5 m do betonového základu</t>
  </si>
  <si>
    <t>-1335393681</t>
  </si>
  <si>
    <t>https://podminky.urs.cz/item/CS_URS_2023_01/914511111</t>
  </si>
  <si>
    <t>Přemístění stáv.značky.</t>
  </si>
  <si>
    <t xml:space="preserve">přemístění stáv.DZ : </t>
  </si>
  <si>
    <t xml:space="preserve">DZ "chodník není v zimn..." : </t>
  </si>
  <si>
    <t>69</t>
  </si>
  <si>
    <t>914111111</t>
  </si>
  <si>
    <t>Montáž svislé dopravní značky základní velikosti do 1 m2 objímkami na sloupky nebo konzoly</t>
  </si>
  <si>
    <t>-2115511888</t>
  </si>
  <si>
    <t>https://podminky.urs.cz/item/CS_URS_2023_01/914111111</t>
  </si>
  <si>
    <t>1+1</t>
  </si>
  <si>
    <t>70</t>
  </si>
  <si>
    <t>40445225</t>
  </si>
  <si>
    <t>sloupek pro dopravní značku Zn D 60mm v 3,5m</t>
  </si>
  <si>
    <t>-1999393854</t>
  </si>
  <si>
    <t>71</t>
  </si>
  <si>
    <t>40445240</t>
  </si>
  <si>
    <t>patka pro sloupek Al D 60mm</t>
  </si>
  <si>
    <t>-1565286464</t>
  </si>
  <si>
    <t>72</t>
  </si>
  <si>
    <t>40445220</t>
  </si>
  <si>
    <t>držák dopravní značky na stěnu D 60mm</t>
  </si>
  <si>
    <t>1996646237</t>
  </si>
  <si>
    <t>2*2</t>
  </si>
  <si>
    <t>73</t>
  </si>
  <si>
    <t>40445253</t>
  </si>
  <si>
    <t>víčko plastové na sloupek D 60mm</t>
  </si>
  <si>
    <t>1367777115</t>
  </si>
  <si>
    <t>74</t>
  </si>
  <si>
    <t>40445647</t>
  </si>
  <si>
    <t>dodatkové tabulky E1, E2a,b , E6, E9, E10 E12c, E17 500x500mm</t>
  </si>
  <si>
    <t>52761050</t>
  </si>
  <si>
    <t xml:space="preserve">"chodník v zimním období není udržován" : </t>
  </si>
  <si>
    <t>75</t>
  </si>
  <si>
    <t>916111122</t>
  </si>
  <si>
    <t>Osazení silniční obruby z dlažebních kostek v jedné řadě s ložem tl. přes 50 do 100 mm, s vyplněním a zatřením spár cementovou maltou z drobných kostek bez boční opěry, do lože z betonu prostého</t>
  </si>
  <si>
    <t>242802923</t>
  </si>
  <si>
    <t>https://podminky.urs.cz/item/CS_URS_2023_01/916111122</t>
  </si>
  <si>
    <t>252,60</t>
  </si>
  <si>
    <t>76</t>
  </si>
  <si>
    <t>916111123</t>
  </si>
  <si>
    <t>Osazení silniční obruby z dlažebních kostek v jedné řadě s ložem tl. přes 50 do 100 mm, s vyplněním a zatřením spár cementovou maltou z drobných kostek s boční opěrou z betonu prostého, do lože z betonu prostého téže značky</t>
  </si>
  <si>
    <t>1085633170</t>
  </si>
  <si>
    <t>https://podminky.urs.cz/item/CS_URS_2023_01/916111123</t>
  </si>
  <si>
    <t>77</t>
  </si>
  <si>
    <t>58381014</t>
  </si>
  <si>
    <t>kostka řezanoštípaná dlažební žula 10x10x8cm</t>
  </si>
  <si>
    <t>1462890304</t>
  </si>
  <si>
    <t>252,6</t>
  </si>
  <si>
    <t>252,6*0,1 'Přepočtené koeficientem množství</t>
  </si>
  <si>
    <t>78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</si>
  <si>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</si>
  <si>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</si>
  <si>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-395695370</t>
  </si>
  <si>
    <t>https://podminky.urs.cz/item/CS_URS_2023_01/916131213</t>
  </si>
  <si>
    <t>Poznámka k položce:
S dodáním hmot pro lože tl. 80-100 mm.</t>
  </si>
  <si>
    <t>Nájezdový 15/15/100,přechodový.</t>
  </si>
  <si>
    <t>56,70</t>
  </si>
  <si>
    <t>přechodový :</t>
  </si>
  <si>
    <t>79</t>
  </si>
  <si>
    <t>59217030</t>
  </si>
  <si>
    <t>obrubník betonový silniční přechodový 1000x150x150-250mm</t>
  </si>
  <si>
    <t>1373737161</t>
  </si>
  <si>
    <t>výk.vým. : levý</t>
  </si>
  <si>
    <t>14/2</t>
  </si>
  <si>
    <t>80</t>
  </si>
  <si>
    <t>-1086889632</t>
  </si>
  <si>
    <t>pravý</t>
  </si>
  <si>
    <t>81</t>
  </si>
  <si>
    <t>59217029</t>
  </si>
  <si>
    <t>obrubník betonový silniční nájezdový 1000x150x150mm</t>
  </si>
  <si>
    <t>-399711241</t>
  </si>
  <si>
    <t>82</t>
  </si>
  <si>
    <t>1386420860</t>
  </si>
  <si>
    <t>209,50</t>
  </si>
  <si>
    <t>83</t>
  </si>
  <si>
    <t>59217017</t>
  </si>
  <si>
    <t>obrubník betonový chodníkový 1000x100x250mm</t>
  </si>
  <si>
    <t>-26290770</t>
  </si>
  <si>
    <t>209,5*1,01</t>
  </si>
  <si>
    <t>84</t>
  </si>
  <si>
    <t>530888805</t>
  </si>
  <si>
    <t>výk.vým. : 182</t>
  </si>
  <si>
    <t>182</t>
  </si>
  <si>
    <t>85</t>
  </si>
  <si>
    <t>59217031</t>
  </si>
  <si>
    <t>obrubník betonový silniční 1000x150x250mm</t>
  </si>
  <si>
    <t>-1805380390</t>
  </si>
  <si>
    <t>182*1,01</t>
  </si>
  <si>
    <t>86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</si>
  <si>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</si>
  <si>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</si>
  <si>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-412619559</t>
  </si>
  <si>
    <t>https://podminky.urs.cz/item/CS_URS_2023_01/966006132</t>
  </si>
  <si>
    <t>Poznámka k položce:
s uložením hmot na skládku na vzdálenost do 3 m nebo s naložením na dopravní prostředek, se zásypem jam a jeho zhutněním</t>
  </si>
  <si>
    <t>Přemístění dopr.značky.</t>
  </si>
  <si>
    <t>997</t>
  </si>
  <si>
    <t>Přesun sutě</t>
  </si>
  <si>
    <t>87</t>
  </si>
  <si>
    <t>997006002</t>
  </si>
  <si>
    <t>Úprava stavebního odpadu třídění hrubé</t>
  </si>
  <si>
    <t>-1769964132</t>
  </si>
  <si>
    <t>https://podminky.urs.cz/item/CS_URS_2023_01/997006002</t>
  </si>
  <si>
    <t>88</t>
  </si>
  <si>
    <t>997211511</t>
  </si>
  <si>
    <t>Vodorovná doprava suti nebo vybouraných hmot suti se složením a hrubým urovnáním, na vzdálenost do 1 km</t>
  </si>
  <si>
    <t>122202606</t>
  </si>
  <si>
    <t>https://podminky.urs.cz/item/CS_URS_2023_01/997211511</t>
  </si>
  <si>
    <t>89</t>
  </si>
  <si>
    <t>997211519</t>
  </si>
  <si>
    <t>Vodorovná doprava suti nebo vybouraných hmot suti se složením a hrubým urovnáním, na vzdálenost Příplatek k ceně za každý další i započatý 1 km přes 1 km</t>
  </si>
  <si>
    <t>-1277871786</t>
  </si>
  <si>
    <t>https://podminky.urs.cz/item/CS_URS_2023_01/997211519</t>
  </si>
  <si>
    <t>124,478*14</t>
  </si>
  <si>
    <t>998</t>
  </si>
  <si>
    <t>Přesun hmot</t>
  </si>
  <si>
    <t>90</t>
  </si>
  <si>
    <t>998223011</t>
  </si>
  <si>
    <t>Přesun hmot pro pozemní komunikace s krytem dlážděným dopravní vzdálenost do 200 m jakékoliv délky objektu</t>
  </si>
  <si>
    <t>-2126622211</t>
  </si>
  <si>
    <t>https://podminky.urs.cz/item/CS_URS_2023_01/998223011</t>
  </si>
  <si>
    <t>Poznámka k položce:
vodorovně do 200 m</t>
  </si>
  <si>
    <t>PSV</t>
  </si>
  <si>
    <t>Práce a dodávky PSV</t>
  </si>
  <si>
    <t>767</t>
  </si>
  <si>
    <t>Konstrukce zámečnické</t>
  </si>
  <si>
    <t>91</t>
  </si>
  <si>
    <t>767995115</t>
  </si>
  <si>
    <t>Montáž ostatních atypických zámečnických konstrukcí hmotnosti přes 50 do 100 kg</t>
  </si>
  <si>
    <t>-1722699043</t>
  </si>
  <si>
    <t>https://podminky.urs.cz/item/CS_URS_2023_01/767995115</t>
  </si>
  <si>
    <t>611,71</t>
  </si>
  <si>
    <t>92</t>
  </si>
  <si>
    <t>14011020</t>
  </si>
  <si>
    <t>trubka ocelová bezešvá hladká jakost 11 353 44,5x3,2mm</t>
  </si>
  <si>
    <t>817870194</t>
  </si>
  <si>
    <t>včetně zpracování</t>
  </si>
  <si>
    <t xml:space="preserve">zábradlí madla : </t>
  </si>
  <si>
    <t>(21+38)*3</t>
  </si>
  <si>
    <t>sloupky :</t>
  </si>
  <si>
    <t xml:space="preserve"> ((21+38)/2+1+1)*1,6</t>
  </si>
  <si>
    <t>93</t>
  </si>
  <si>
    <t>998767101</t>
  </si>
  <si>
    <t>Přesun hmot pro zámečnické konstrukce stanovený z hmotnosti přesunovaného materiálu vodorovná dopravní vzdálenost do 50 m v objektech výšky do 6 m</t>
  </si>
  <si>
    <t>-138852957</t>
  </si>
  <si>
    <t>https://podminky.urs.cz/item/CS_URS_2023_01/998767101</t>
  </si>
  <si>
    <t>Poznámka k položce:
50 m vodorovně</t>
  </si>
  <si>
    <t>0,61171</t>
  </si>
  <si>
    <t>783</t>
  </si>
  <si>
    <t>Dokončovací práce - nátěry</t>
  </si>
  <si>
    <t>94</t>
  </si>
  <si>
    <t>783181121R</t>
  </si>
  <si>
    <t>Metalizace zinkem, tloušťka 80-100 mikrometrů</t>
  </si>
  <si>
    <t>128724416</t>
  </si>
  <si>
    <t>Poznámka k položce:
technologie nanášení kovových povlaků žárovým nástřikem</t>
  </si>
  <si>
    <t>(21+38)*3*3,14*0,0445*2</t>
  </si>
  <si>
    <t xml:space="preserve">sloupky : </t>
  </si>
  <si>
    <t xml:space="preserve"> ((21+38)/2+1+1)*1,6*3,14*0,0445*2</t>
  </si>
  <si>
    <t>12 - SO 105 1 - chodník část 5</t>
  </si>
  <si>
    <t>111212358</t>
  </si>
  <si>
    <t>Odstranění nevhodných dřevin průměru kmene do 100 mm výšky přes 1 m s odstraněním pařezu přes 100 do 500 m2 na svahu přes 1:1</t>
  </si>
  <si>
    <t>-1459947589</t>
  </si>
  <si>
    <t>https://podminky.urs.cz/item/CS_URS_2023_01/111212358</t>
  </si>
  <si>
    <t>ořez větví stromů , odstranění blízkých lísek ve svahu včetně likvidace ořezu</t>
  </si>
  <si>
    <t>50*3,0</t>
  </si>
  <si>
    <t>112155115</t>
  </si>
  <si>
    <t>Štěpkování s naložením na dopravní prostředek a odvozem do 20 km stromků a větví v zapojeném porostu, průměru kmene do 300 mm</t>
  </si>
  <si>
    <t>-107322490</t>
  </si>
  <si>
    <t>https://podminky.urs.cz/item/CS_URS_2023_01/112155115</t>
  </si>
  <si>
    <t>cca 6 lísek po průměrně 10  tenkých větvích, započteno poměrově</t>
  </si>
  <si>
    <t>6*10</t>
  </si>
  <si>
    <t>113106023</t>
  </si>
  <si>
    <t>Rozebrání dlažeb a dílců při překopech inženýrských sítí s přemístěním hmot na skládku na vzdálenost do 3 m nebo s naložením na dopravní prostředek ručně komunikací pro pěší s ložem z kameniva nebo živice a s výplní spár ze zámkové dlažby</t>
  </si>
  <si>
    <t>-172645665</t>
  </si>
  <si>
    <t>https://podminky.urs.cz/item/CS_URS_2023_01/113106023</t>
  </si>
  <si>
    <t>vjezd  209</t>
  </si>
  <si>
    <t>6,0*2,5</t>
  </si>
  <si>
    <t>113107344</t>
  </si>
  <si>
    <t>Odstranění podkladů nebo krytů strojně plochy jednotlivě do 50 m2 s přemístěním hmot na skládku na vzdálenost do 3 m nebo s naložením na dopravní prostředek živičných, o tl. vrstvy přes 150 do 200 mm</t>
  </si>
  <si>
    <t>-925952616</t>
  </si>
  <si>
    <t>https://podminky.urs.cz/item/CS_URS_2023_01/113107344</t>
  </si>
  <si>
    <t>vjezdy - živice, recyklát, promícháno s kamenivem</t>
  </si>
  <si>
    <t>4,0*2,0+4,5*2,0</t>
  </si>
  <si>
    <t>-1533701217</t>
  </si>
  <si>
    <t>https://podminky.urs.cz/item/CS_URS_2023_01/113154123</t>
  </si>
  <si>
    <t>190*0,45</t>
  </si>
  <si>
    <t>1152038825</t>
  </si>
  <si>
    <t>https://podminky.urs.cz/item/CS_URS_2023_01/121151113</t>
  </si>
  <si>
    <t>62,25</t>
  </si>
  <si>
    <t>1832413572</t>
  </si>
  <si>
    <t>https://podminky.urs.cz/item/CS_URS_2023_01/122252203</t>
  </si>
  <si>
    <t>43,60</t>
  </si>
  <si>
    <t>132351102</t>
  </si>
  <si>
    <t>Hloubení nezapažených rýh šířky do 800 mm strojně s urovnáním dna do předepsaného profilu a spádu v hornině třídy těžitelnosti II skupiny 4 přes 20 do 50 m3</t>
  </si>
  <si>
    <t>-383481052</t>
  </si>
  <si>
    <t>https://podminky.urs.cz/item/CS_URS_2023_01/132351102</t>
  </si>
  <si>
    <t>drenáž :</t>
  </si>
  <si>
    <t>0,40*0,50*173</t>
  </si>
  <si>
    <t>132351251</t>
  </si>
  <si>
    <t>Hloubení nezapažených rýh šířky přes 800 do 2 000 mm strojně s urovnáním dna do předepsaného profilu a spádu v hornině třídy těžitelnosti II skupiny 4 do 20 m3</t>
  </si>
  <si>
    <t>1604555046</t>
  </si>
  <si>
    <t>https://podminky.urs.cz/item/CS_URS_2023_01/132351251</t>
  </si>
  <si>
    <t>UV 32,33 :</t>
  </si>
  <si>
    <t xml:space="preserve"> (0,85+1,32)*0,5*1,00*1,50+(0,85+1,27)*0,5*1,00*1,10</t>
  </si>
  <si>
    <t xml:space="preserve">UV 34,35 : </t>
  </si>
  <si>
    <t>(0,85+1,25)*0,5*1,00*1,50+(0,85+1,23)*0,5*1,00*1,40</t>
  </si>
  <si>
    <t>-1946223404</t>
  </si>
  <si>
    <t>https://podminky.urs.cz/item/CS_URS_2023_01/151101101</t>
  </si>
  <si>
    <t>UV 32 :</t>
  </si>
  <si>
    <t>(0,85+1,33)*0,5*1,50*2</t>
  </si>
  <si>
    <t xml:space="preserve">UV 34 : </t>
  </si>
  <si>
    <t>(0,85+1,25)*0,5*1,50*2</t>
  </si>
  <si>
    <t xml:space="preserve">UV 35 : </t>
  </si>
  <si>
    <t>(0,85+1,23)*0,5*1,40*2</t>
  </si>
  <si>
    <t>-705380434</t>
  </si>
  <si>
    <t>https://podminky.urs.cz/item/CS_URS_2023_01/151101111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</si>
  <si>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</si>
  <si>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</si>
  <si>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-295677971</t>
  </si>
  <si>
    <t>https://podminky.urs.cz/item/CS_URS_2023_01/162211311</t>
  </si>
  <si>
    <t>3,132</t>
  </si>
  <si>
    <t>123,00*0,15</t>
  </si>
  <si>
    <t>162651112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</si>
  <si>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</si>
  <si>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-1095764886</t>
  </si>
  <si>
    <t>https://podminky.urs.cz/item/CS_URS_2023_01/162651112</t>
  </si>
  <si>
    <t>Odvoz na meziskládku,dovoz na násypy.</t>
  </si>
  <si>
    <t xml:space="preserve">výkop odvoz : </t>
  </si>
  <si>
    <t>43,60+34,60+5,825</t>
  </si>
  <si>
    <t>ornice :</t>
  </si>
  <si>
    <t xml:space="preserve"> 62,25</t>
  </si>
  <si>
    <t>dovoz :</t>
  </si>
  <si>
    <t xml:space="preserve"> 3,132+68,30</t>
  </si>
  <si>
    <t xml:space="preserve">ornice dovoz : </t>
  </si>
  <si>
    <t>123*0,15</t>
  </si>
  <si>
    <t>-1430167941</t>
  </si>
  <si>
    <t>https://podminky.urs.cz/item/CS_URS_2023_01/162751117</t>
  </si>
  <si>
    <t>62,25-123,00*0,15</t>
  </si>
  <si>
    <t xml:space="preserve">výkopek : </t>
  </si>
  <si>
    <t xml:space="preserve"> 43,60+34,60+5,825-68,30-3,132</t>
  </si>
  <si>
    <t>1898473302</t>
  </si>
  <si>
    <t>https://podminky.urs.cz/item/CS_URS_2023_01/162751119</t>
  </si>
  <si>
    <t>56,393*5</t>
  </si>
  <si>
    <t>1979522783</t>
  </si>
  <si>
    <t>https://podminky.urs.cz/item/CS_URS_2023_01/171151111</t>
  </si>
  <si>
    <t>68,30</t>
  </si>
  <si>
    <t>-1071211771</t>
  </si>
  <si>
    <t>https://podminky.urs.cz/item/CS_URS_2023_01/171251101</t>
  </si>
  <si>
    <t>1439097232</t>
  </si>
  <si>
    <t>https://podminky.urs.cz/item/CS_URS_2023_01/174151101</t>
  </si>
  <si>
    <t>(0,25+0,73)*0,5*1,00*1,50+(0,25+0,67)*0,5*1,00*1,10</t>
  </si>
  <si>
    <t>(0,25+0,65)*0,5*1,00*1,50+(0,25+0,63)*0,5*1,00*1,40</t>
  </si>
  <si>
    <t>-1603148692</t>
  </si>
  <si>
    <t>https://podminky.urs.cz/item/CS_URS_2023_01/175151101</t>
  </si>
  <si>
    <t>UV 32-35 :</t>
  </si>
  <si>
    <t xml:space="preserve"> 5,50*0,45*1,00</t>
  </si>
  <si>
    <t>struska UHK frakce 0/4</t>
  </si>
  <si>
    <t>-1950818851</t>
  </si>
  <si>
    <t>3,15*2,2</t>
  </si>
  <si>
    <t>175429537</t>
  </si>
  <si>
    <t>https://podminky.urs.cz/item/CS_URS_2023_01/181152302</t>
  </si>
  <si>
    <t>464,00</t>
  </si>
  <si>
    <t>255546774</t>
  </si>
  <si>
    <t>7,00</t>
  </si>
  <si>
    <t>-1353803753</t>
  </si>
  <si>
    <t>https://podminky.urs.cz/item/CS_URS_2023_01/181311103</t>
  </si>
  <si>
    <t>123,00</t>
  </si>
  <si>
    <t>181411132</t>
  </si>
  <si>
    <t>Založení trávníku na půdě předem připravené plochy do 1000 m2 výsevem včetně utažení parkového na svahu přes 1:5 do 1:2</t>
  </si>
  <si>
    <t>-590997821</t>
  </si>
  <si>
    <t>https://podminky.urs.cz/item/CS_URS_2023_01/181411132</t>
  </si>
  <si>
    <t>1667786189</t>
  </si>
  <si>
    <t>https://podminky.urs.cz/item/CS_URS_2023_01/182251101</t>
  </si>
  <si>
    <t>116,00</t>
  </si>
  <si>
    <t>-1699783624</t>
  </si>
  <si>
    <t>https://podminky.urs.cz/item/CS_URS_2023_01/185804243</t>
  </si>
  <si>
    <t>1665834707</t>
  </si>
  <si>
    <t>123,00*0,03</t>
  </si>
  <si>
    <t>2052453704</t>
  </si>
  <si>
    <t>https://podminky.urs.cz/item/CS_URS_2023_01/211561111</t>
  </si>
  <si>
    <t>173*(0,40*0,50-0,15)</t>
  </si>
  <si>
    <t>1962805966</t>
  </si>
  <si>
    <t>https://podminky.urs.cz/item/CS_URS_2023_01/211971110</t>
  </si>
  <si>
    <t>0,16*3,14*173</t>
  </si>
  <si>
    <t>28611225</t>
  </si>
  <si>
    <t>trubka drenážní flexibilní celoperforovaná PVC-U SN 4 DN 160 pro meliorace, dočasné nebo odlehčovací drenáže</t>
  </si>
  <si>
    <t>12471146</t>
  </si>
  <si>
    <t>173,00*1,01</t>
  </si>
  <si>
    <t>-2110480676</t>
  </si>
  <si>
    <t>86,9152*1,15</t>
  </si>
  <si>
    <t>1243084979</t>
  </si>
  <si>
    <t>https://podminky.urs.cz/item/CS_URS_2023_01/212752102</t>
  </si>
  <si>
    <t>173</t>
  </si>
  <si>
    <t>-124556981</t>
  </si>
  <si>
    <t>https://podminky.urs.cz/item/CS_URS_2023_01/213141121</t>
  </si>
  <si>
    <t>173*1,70+190*2,50</t>
  </si>
  <si>
    <t>-16210257</t>
  </si>
  <si>
    <t>769,01*1,02*1,15</t>
  </si>
  <si>
    <t>134274544</t>
  </si>
  <si>
    <t xml:space="preserve"> 5,50*0,15*1,00</t>
  </si>
  <si>
    <t>-1266658976</t>
  </si>
  <si>
    <t>25,20*1,5*2</t>
  </si>
  <si>
    <t>úprava vjezdů k RD</t>
  </si>
  <si>
    <t>4,0*1,5*2+4,5*1,5+6,0*1,5</t>
  </si>
  <si>
    <t>496629024</t>
  </si>
  <si>
    <t>(0,30+0,90)*190</t>
  </si>
  <si>
    <t>-402067472</t>
  </si>
  <si>
    <t>228,40</t>
  </si>
  <si>
    <t>1264574242</t>
  </si>
  <si>
    <t>Poznámka k položce:
bez posypu kamenivem</t>
  </si>
  <si>
    <t>-1261672957</t>
  </si>
  <si>
    <t>vjezdy - k nemovitostem - oprava</t>
  </si>
  <si>
    <t>-1578309509</t>
  </si>
  <si>
    <t xml:space="preserve"> 228,40</t>
  </si>
  <si>
    <t>-629471876</t>
  </si>
  <si>
    <t>1169722991</t>
  </si>
  <si>
    <t>předláždění vjezdu 209</t>
  </si>
  <si>
    <t>6,0*1,5</t>
  </si>
  <si>
    <t>1580048066</t>
  </si>
  <si>
    <t>777243335</t>
  </si>
  <si>
    <t>228,4*1,01-2,02</t>
  </si>
  <si>
    <t>-494760711</t>
  </si>
  <si>
    <t>5*0,5*2*0,4*1,01</t>
  </si>
  <si>
    <t>-1782595697</t>
  </si>
  <si>
    <t>(4,0*1,5*2+4,5*1,5+6,0*1,5)*0,4*1,01</t>
  </si>
  <si>
    <t>-189367598</t>
  </si>
  <si>
    <t>(4,0*1,5*2+4,5*1,5+6,0*1,5)*1,01-11,211</t>
  </si>
  <si>
    <t>-1645847537</t>
  </si>
  <si>
    <t>-164663551</t>
  </si>
  <si>
    <t xml:space="preserve">UV 32-35 : </t>
  </si>
  <si>
    <t>1,5*4</t>
  </si>
  <si>
    <t>409576395</t>
  </si>
  <si>
    <t>Žlab 1,2,3.</t>
  </si>
  <si>
    <t>6*1,02</t>
  </si>
  <si>
    <t>-163147739</t>
  </si>
  <si>
    <t>-1752207969</t>
  </si>
  <si>
    <t xml:space="preserve">UV 32-35. : </t>
  </si>
  <si>
    <t>-1865658150</t>
  </si>
  <si>
    <t>4*2</t>
  </si>
  <si>
    <t>132954209</t>
  </si>
  <si>
    <t>-965974498</t>
  </si>
  <si>
    <t>-1140255745</t>
  </si>
  <si>
    <t>-1380091525</t>
  </si>
  <si>
    <t>859233421</t>
  </si>
  <si>
    <t>912211111</t>
  </si>
  <si>
    <t>Montáž směrového sloupku plastového s odrazkou prostým uložením bez betonového základu silničního</t>
  </si>
  <si>
    <t>126053793</t>
  </si>
  <si>
    <t>https://podminky.urs.cz/item/CS_URS_2023_01/912211111</t>
  </si>
  <si>
    <t>40445162</t>
  </si>
  <si>
    <t>sloupek směrový silniční plastový 1,0m</t>
  </si>
  <si>
    <t>-1897107205</t>
  </si>
  <si>
    <t>-162757770</t>
  </si>
  <si>
    <t>1375835856</t>
  </si>
  <si>
    <t>1308665011</t>
  </si>
  <si>
    <t>-28905415</t>
  </si>
  <si>
    <t>304834658</t>
  </si>
  <si>
    <t>-1739301184</t>
  </si>
  <si>
    <t>1645912830</t>
  </si>
  <si>
    <t>-270124986</t>
  </si>
  <si>
    <t>190</t>
  </si>
  <si>
    <t>442528815</t>
  </si>
  <si>
    <t>-1165114951</t>
  </si>
  <si>
    <t xml:space="preserve">nájezdový : </t>
  </si>
  <si>
    <t>23,50</t>
  </si>
  <si>
    <t xml:space="preserve">přechodový : </t>
  </si>
  <si>
    <t>10,00</t>
  </si>
  <si>
    <t>1848149879</t>
  </si>
  <si>
    <t>přechodový : levý</t>
  </si>
  <si>
    <t>1816047701</t>
  </si>
  <si>
    <t>přechodový : pravý</t>
  </si>
  <si>
    <t>1248548140</t>
  </si>
  <si>
    <t>-1337256718</t>
  </si>
  <si>
    <t>189,20</t>
  </si>
  <si>
    <t>634583292</t>
  </si>
  <si>
    <t>189,20*1,01</t>
  </si>
  <si>
    <t>1799641778</t>
  </si>
  <si>
    <t>157</t>
  </si>
  <si>
    <t>2003341681</t>
  </si>
  <si>
    <t>157*1,01</t>
  </si>
  <si>
    <t>-1040642537</t>
  </si>
  <si>
    <t>966006254</t>
  </si>
  <si>
    <t>Odstranění sloupku zahrazovacího s odklizením materiálu na vzdálenost do 20 m nebo s naložením na dopravní prostředek flexibilního</t>
  </si>
  <si>
    <t>1805804994</t>
  </si>
  <si>
    <t>https://podminky.urs.cz/item/CS_URS_2023_01/966006254</t>
  </si>
  <si>
    <t>demontáž směrových sloupků</t>
  </si>
  <si>
    <t>2+2</t>
  </si>
  <si>
    <t>-600094868</t>
  </si>
  <si>
    <t>-749545234</t>
  </si>
  <si>
    <t>-433599190</t>
  </si>
  <si>
    <t>21,498*14</t>
  </si>
  <si>
    <t>1537603200</t>
  </si>
  <si>
    <t>2 - Přímé výdaje - Doprovodná část projektu</t>
  </si>
  <si>
    <t>21 - SO 104 1 - chodník část 4</t>
  </si>
  <si>
    <t>2009031046</t>
  </si>
  <si>
    <t>žlab 5</t>
  </si>
  <si>
    <t>7,50*0,30</t>
  </si>
  <si>
    <t>6,5*(3,5-2*1,5)</t>
  </si>
  <si>
    <t>žlab 6</t>
  </si>
  <si>
    <t>130305199</t>
  </si>
  <si>
    <t>-1984912371</t>
  </si>
  <si>
    <t>https://podminky.urs.cz/item/CS_URS_2022_02/113107344</t>
  </si>
  <si>
    <t xml:space="preserve">žlab 5 : </t>
  </si>
  <si>
    <t>966008221</t>
  </si>
  <si>
    <t>Bourání odvodňovacího žlabu s odklizením a uložením vybouraného materiálu na skládku na vzdálenost do 10 m nebo s naložením na dopravní prostředek betonového šířky do 200 mm</t>
  </si>
  <si>
    <t>1059915801</t>
  </si>
  <si>
    <t>https://podminky.urs.cz/item/CS_URS_2022_02/966008221</t>
  </si>
  <si>
    <t>včetně betonového lože</t>
  </si>
  <si>
    <t xml:space="preserve">u kostela : </t>
  </si>
  <si>
    <t>7,5</t>
  </si>
  <si>
    <t>129951121</t>
  </si>
  <si>
    <t>Bourání konstrukcí v odkopávkách a prokopávkách strojně s přemístěním suti na hromady na vzdálenost do 20 m nebo s naložením na dopravní prostředek z betonu prostého neprokládaného</t>
  </si>
  <si>
    <t>-1251976758</t>
  </si>
  <si>
    <t>https://podminky.urs.cz/item/CS_URS_2022_02/129951121</t>
  </si>
  <si>
    <t>stávající plot</t>
  </si>
  <si>
    <t>0,30*0,50*(27,80-17)</t>
  </si>
  <si>
    <t>-39957460</t>
  </si>
  <si>
    <t>žlab 6 :</t>
  </si>
  <si>
    <t xml:space="preserve"> 1,00*(0,90+1,96)*0,5*4,0</t>
  </si>
  <si>
    <t>131212531</t>
  </si>
  <si>
    <t>Hloubení jamek ručně objemu do 0,5 m3 s odhozením výkopku do 3 m nebo naložením na dopravní prostředek v hornině třídy těžitelnosti I skupiny 3 soudržných</t>
  </si>
  <si>
    <t>-1140362109</t>
  </si>
  <si>
    <t>https://podminky.urs.cz/item/CS_URS_2022_02/131212531</t>
  </si>
  <si>
    <t>sloupky oplocení:</t>
  </si>
  <si>
    <t>((21+38-17)/2+1+1)*0,4*0,4*0,6</t>
  </si>
  <si>
    <t>283810030</t>
  </si>
  <si>
    <t xml:space="preserve">žlab 6 : </t>
  </si>
  <si>
    <t xml:space="preserve"> (0,90+1,96)*0,5*4,0*2</t>
  </si>
  <si>
    <t>-1739487897</t>
  </si>
  <si>
    <t>1320423978</t>
  </si>
  <si>
    <t>5,72+2,208</t>
  </si>
  <si>
    <t>345859698</t>
  </si>
  <si>
    <t>7,928*5</t>
  </si>
  <si>
    <t>162701155R00</t>
  </si>
  <si>
    <t>Vodorovné přemístění výkopku z horniny 5 až 7, na vzdálenost přes 9 000 do 10 000 m</t>
  </si>
  <si>
    <t>1054351708</t>
  </si>
  <si>
    <t>162701159R00</t>
  </si>
  <si>
    <t>Vodorovné přemístění výkopku příplatek k ceně za každých dalších i započatých 1 000 m přes 10 000 m z horniny 5 až 7</t>
  </si>
  <si>
    <t>555264488</t>
  </si>
  <si>
    <t>4,17*5</t>
  </si>
  <si>
    <t>233986723</t>
  </si>
  <si>
    <t xml:space="preserve"> (0,30+1,36)*0,5*1,00*4,0</t>
  </si>
  <si>
    <t>-865034463</t>
  </si>
  <si>
    <t>1,00*0,45*4,0</t>
  </si>
  <si>
    <t>1080496905</t>
  </si>
  <si>
    <t>1,8*2,2</t>
  </si>
  <si>
    <t>275313611</t>
  </si>
  <si>
    <t>Základy z betonu prostého patky a bloky z betonu kamenem neprokládaného tř. C 16/20</t>
  </si>
  <si>
    <t>7647777</t>
  </si>
  <si>
    <t>https://podminky.urs.cz/item/CS_URS_2022_02/275313611</t>
  </si>
  <si>
    <t>338171113</t>
  </si>
  <si>
    <t>Montáž sloupků a vzpěr plotových ocelových trubkových nebo profilovaných výšky do 2 m se zabetonováním do 0,08 m3 do připravených jamek</t>
  </si>
  <si>
    <t>1307153850</t>
  </si>
  <si>
    <t>https://podminky.urs.cz/item/CS_URS_2022_02/338171113</t>
  </si>
  <si>
    <t>oplocení u RD 42</t>
  </si>
  <si>
    <t>348171120</t>
  </si>
  <si>
    <t>Montáž oplocení z dílců kovových rámových, na ocelové sloupky, výšky přes 1,0 do 1,5 m</t>
  </si>
  <si>
    <t>-61164732</t>
  </si>
  <si>
    <t>https://podminky.urs.cz/item/CS_URS_2022_02/348171120</t>
  </si>
  <si>
    <t>55342251</t>
  </si>
  <si>
    <t>sloupek plotový průběžný Pz a komaxitové 1750/38x1,5mm</t>
  </si>
  <si>
    <t>-1145698375</t>
  </si>
  <si>
    <t>55342312</t>
  </si>
  <si>
    <t>pole plotové kovové 1500x2000mm</t>
  </si>
  <si>
    <t>325061071</t>
  </si>
  <si>
    <t>1385623727</t>
  </si>
  <si>
    <t>1,00*0,15*4,00</t>
  </si>
  <si>
    <t>1029131710</t>
  </si>
  <si>
    <t>vjezd č.42</t>
  </si>
  <si>
    <t>6,5*(3,5-1,5*2)*2</t>
  </si>
  <si>
    <t>566901161</t>
  </si>
  <si>
    <t>Vyspravení podkladu po překopech inženýrských sítí plochy do 15 m2 s rozprostřením a zhutněním obalovaným kamenivem ACP (OK) tl. 100 mm</t>
  </si>
  <si>
    <t>-464849780</t>
  </si>
  <si>
    <t>https://podminky.urs.cz/item/CS_URS_2023_01/566901161</t>
  </si>
  <si>
    <t>Napojení na silnici,překopy tl. 90mm</t>
  </si>
  <si>
    <t>250,5*0,45</t>
  </si>
  <si>
    <t>573111111</t>
  </si>
  <si>
    <t>Postřik infiltrační PI z asfaltu silničního s posypem kamenivem, v množství 0,60 kg/m2</t>
  </si>
  <si>
    <t>-1257457764</t>
  </si>
  <si>
    <t>https://podminky.urs.cz/item/CS_URS_2023_01/573111111</t>
  </si>
  <si>
    <t>-256239227</t>
  </si>
  <si>
    <t>250,5*(0,4+0,5)</t>
  </si>
  <si>
    <t>-99775673</t>
  </si>
  <si>
    <t>Napojení na silnici.</t>
  </si>
  <si>
    <t xml:space="preserve">napojení : </t>
  </si>
  <si>
    <t>250,5*0,55</t>
  </si>
  <si>
    <t>577155031</t>
  </si>
  <si>
    <t>Asfaltový beton vrstva obrusná ACO 16 (ABH) s rozprostřením a zhutněním z modifikovaného asfaltu v pruhu šířky do 1,5 m, po zhutnění tl. 60 mm</t>
  </si>
  <si>
    <t>-484678302</t>
  </si>
  <si>
    <t>https://podminky.urs.cz/item/CS_URS_2023_01/577155031</t>
  </si>
  <si>
    <t>250,5*0,50</t>
  </si>
  <si>
    <t>890311851</t>
  </si>
  <si>
    <t>Bourání šachet a jímek strojně velikosti obestavěného prostoru do 1,5 m3 ze železobetonu</t>
  </si>
  <si>
    <t>-663361906</t>
  </si>
  <si>
    <t>https://podminky.urs.cz/item/CS_URS_2023_01/890311851</t>
  </si>
  <si>
    <t>vpusť pod kostelem</t>
  </si>
  <si>
    <t>0,5*0,5*1,2</t>
  </si>
  <si>
    <t>vpusť u č.p.42</t>
  </si>
  <si>
    <t>0,6*0,6*1,2</t>
  </si>
  <si>
    <t>vpusť u č.p.163</t>
  </si>
  <si>
    <t>1,2*1,2*1,5</t>
  </si>
  <si>
    <t>vpusťi u, nad č.p.39</t>
  </si>
  <si>
    <t>0,6*0,6*1,2*2</t>
  </si>
  <si>
    <t>890331851</t>
  </si>
  <si>
    <t>Bourání šachet a jímek strojně velikosti obestavěného prostoru přes 1,5 do 3 m3 ze železobetonu</t>
  </si>
  <si>
    <t>254919244</t>
  </si>
  <si>
    <t>https://podminky.urs.cz/item/CS_URS_2023_01/890331851</t>
  </si>
  <si>
    <t>899101211</t>
  </si>
  <si>
    <t>Demontáž poklopů litinových a ocelových včetně rámů, hmotnosti jednotlivě do 50 kg</t>
  </si>
  <si>
    <t>-1892940532</t>
  </si>
  <si>
    <t>https://podminky.urs.cz/item/CS_URS_2023_01/899101211</t>
  </si>
  <si>
    <t>demontáž vpusti pod kostelem</t>
  </si>
  <si>
    <t>poklop šachty u č.p.63</t>
  </si>
  <si>
    <t>899201211</t>
  </si>
  <si>
    <t>Demontáž mříží litinových včetně rámů, hmotnosti jednotlivě do 50 kg</t>
  </si>
  <si>
    <t>2116570992</t>
  </si>
  <si>
    <t>https://podminky.urs.cz/item/CS_URS_2023_01/899201211</t>
  </si>
  <si>
    <t>vpusť u č.p.42, 163 a nad 39 u křižovatky</t>
  </si>
  <si>
    <t>1+1+1</t>
  </si>
  <si>
    <t>808998119</t>
  </si>
  <si>
    <t>3,50</t>
  </si>
  <si>
    <t>1772978403</t>
  </si>
  <si>
    <t>3,5*1,02</t>
  </si>
  <si>
    <t>-1863599789</t>
  </si>
  <si>
    <t>-646969956</t>
  </si>
  <si>
    <t>-862930713</t>
  </si>
  <si>
    <t>1209285940</t>
  </si>
  <si>
    <t>-733832821</t>
  </si>
  <si>
    <t>-1539460574</t>
  </si>
  <si>
    <t>1518808777</t>
  </si>
  <si>
    <t>702454825</t>
  </si>
  <si>
    <t>-419310542</t>
  </si>
  <si>
    <t>607785221</t>
  </si>
  <si>
    <t>-2001888774</t>
  </si>
  <si>
    <t>935113111</t>
  </si>
  <si>
    <t>Osazení odvodňovacího žlabu s krycím roštem polymerbetonového šířky do 200 mm</t>
  </si>
  <si>
    <t>-990796873</t>
  </si>
  <si>
    <t>https://podminky.urs.cz/item/CS_URS_2023_01/935113111</t>
  </si>
  <si>
    <t>pro zatížení C250</t>
  </si>
  <si>
    <t>žlab 5 :</t>
  </si>
  <si>
    <t xml:space="preserve"> 8</t>
  </si>
  <si>
    <t>59227102</t>
  </si>
  <si>
    <t>žlab odvodňovací z polymerbetonu bez spádu dna pozinkovaná hrana š 150mm</t>
  </si>
  <si>
    <t>1778611904</t>
  </si>
  <si>
    <t>15,5</t>
  </si>
  <si>
    <t>56241455</t>
  </si>
  <si>
    <t>čelo plné na začátek a konec odvodňovacího žlabu PE/PP š 150 mm</t>
  </si>
  <si>
    <t>-1939524459</t>
  </si>
  <si>
    <t>935923216</t>
  </si>
  <si>
    <t>Osazení odvodňovacího žlabu s krycím roštem vpusti pro žlab šířky do 200 mm</t>
  </si>
  <si>
    <t>-1489618021</t>
  </si>
  <si>
    <t>https://podminky.urs.cz/item/CS_URS_2023_01/935923216</t>
  </si>
  <si>
    <t>pro žlab 5-6</t>
  </si>
  <si>
    <t>úprava pro betonový žlab pod kostelem po zrušeníí propustku</t>
  </si>
  <si>
    <t>56241453</t>
  </si>
  <si>
    <t>vpusť s kalovým košem s předformovaným odtokem zátěž A15-D 400kN pro žlaby z PE š 150mm</t>
  </si>
  <si>
    <t>-758400770</t>
  </si>
  <si>
    <t>919122111</t>
  </si>
  <si>
    <t>Utěsnění dilatačních spár zálivkou za tepla v cementobetonovém nebo živičném krytu včetně adhezního nátěru s těsnicím profilem pod zálivkou, pro komůrky šířky 10 mm, hloubky 20 mm</t>
  </si>
  <si>
    <t>969983866</t>
  </si>
  <si>
    <t>https://podminky.urs.cz/item/CS_URS_2023_01/919122111</t>
  </si>
  <si>
    <t>U obrub chodníků,v pracovních sparách.</t>
  </si>
  <si>
    <t>8,0*2</t>
  </si>
  <si>
    <t xml:space="preserve">obruby,pr.spáry : </t>
  </si>
  <si>
    <t>250,5*2</t>
  </si>
  <si>
    <t>8,5*2</t>
  </si>
  <si>
    <t>919731123</t>
  </si>
  <si>
    <t>Zarovnání styčné plochy podkladu nebo krytu podél vybourané části komunikace nebo zpevněné plochy živičné tl. přes 100 do 200 mm</t>
  </si>
  <si>
    <t>-709483647</t>
  </si>
  <si>
    <t>https://podminky.urs.cz/item/CS_URS_2023_01/919731123</t>
  </si>
  <si>
    <t>Poznámka k položce:
podél vybourané části komunikace nebo zpevněné plochy</t>
  </si>
  <si>
    <t xml:space="preserve"> 8*2</t>
  </si>
  <si>
    <t xml:space="preserve"> 8,5*2</t>
  </si>
  <si>
    <t>919735112</t>
  </si>
  <si>
    <t>Řezání stávajícího živičného krytu nebo podkladu hloubky přes 50 do 100 mm</t>
  </si>
  <si>
    <t>-726962052</t>
  </si>
  <si>
    <t>https://podminky.urs.cz/item/CS_URS_2023_01/919735112</t>
  </si>
  <si>
    <t>Poznámka k položce:
včetně spotřeby vody</t>
  </si>
  <si>
    <t>919735116</t>
  </si>
  <si>
    <t>Řezání stávajícího živičného krytu nebo podkladu hloubky přes 250 do 300 mm</t>
  </si>
  <si>
    <t>-1434553212</t>
  </si>
  <si>
    <t>https://podminky.urs.cz/item/CS_URS_2023_01/919735116</t>
  </si>
  <si>
    <t>966071821</t>
  </si>
  <si>
    <t>Rozebrání oplocení z pletiva drátěného se čtvercovými oky, výšky do 1,6 m</t>
  </si>
  <si>
    <t>819767609</t>
  </si>
  <si>
    <t>https://podminky.urs.cz/item/CS_URS_2023_01/966071821</t>
  </si>
  <si>
    <t>Demontáž stávajícího plotu.</t>
  </si>
  <si>
    <t>27,8-17</t>
  </si>
  <si>
    <t>936001001</t>
  </si>
  <si>
    <t>Montáž prvků městské a zahradní architektury hmotnosti do 0,1 t</t>
  </si>
  <si>
    <t>1215326535</t>
  </si>
  <si>
    <t>https://podminky.urs.cz/item/CS_URS_2023_01/936001001</t>
  </si>
  <si>
    <t>zpětná montáž poštovních schránek - včetně patky</t>
  </si>
  <si>
    <t>936104211</t>
  </si>
  <si>
    <t>Montáž odpadkového koše do betonové patky</t>
  </si>
  <si>
    <t>1604433393</t>
  </si>
  <si>
    <t>https://podminky.urs.cz/item/CS_URS_2023_01/936104211</t>
  </si>
  <si>
    <t>zpětná montáž</t>
  </si>
  <si>
    <t>936104212</t>
  </si>
  <si>
    <t>Montáž odpadkového koše páskováním na sloupy nebo sloupky</t>
  </si>
  <si>
    <t>1865117270</t>
  </si>
  <si>
    <t>https://podminky.urs.cz/item/CS_URS_2023_01/936104212</t>
  </si>
  <si>
    <t>966001211</t>
  </si>
  <si>
    <t>Odstranění lavičky parkové stabilní zabetonované</t>
  </si>
  <si>
    <t>-1847449991</t>
  </si>
  <si>
    <t>https://podminky.urs.cz/item/CS_URS_2023_01/966001211</t>
  </si>
  <si>
    <t xml:space="preserve">demontáž </t>
  </si>
  <si>
    <t>966001311</t>
  </si>
  <si>
    <t>Odstranění odpadkového koše s betonovou patkou</t>
  </si>
  <si>
    <t>-1953063155</t>
  </si>
  <si>
    <t>https://podminky.urs.cz/item/CS_URS_2023_01/966001311</t>
  </si>
  <si>
    <t>demontáž koše</t>
  </si>
  <si>
    <t>966008211</t>
  </si>
  <si>
    <t>Bourání odvodňovacího žlabu s odklizením a uložením vybouraného materiálu na skládku na vzdálenost do 10 m nebo s naložením na dopravní prostředek z betonových příkopových tvárnic nebo desek šířky do 500 mm</t>
  </si>
  <si>
    <t>797656821</t>
  </si>
  <si>
    <t>https://podminky.urs.cz/item/CS_URS_2023_01/966008211</t>
  </si>
  <si>
    <t>u kostela u propusti</t>
  </si>
  <si>
    <t xml:space="preserve">1,0 </t>
  </si>
  <si>
    <t>pod č.p.42</t>
  </si>
  <si>
    <t>u horské vpusti č.p.163</t>
  </si>
  <si>
    <t>2,5</t>
  </si>
  <si>
    <t>-2132683450</t>
  </si>
  <si>
    <t>-343586784</t>
  </si>
  <si>
    <t>-1864204225</t>
  </si>
  <si>
    <t>24,802*14</t>
  </si>
  <si>
    <t>-723445910</t>
  </si>
  <si>
    <t>22 - SO 105 1 - chodník část 5</t>
  </si>
  <si>
    <t>-1541659633</t>
  </si>
  <si>
    <t>https://podminky.urs.cz/item/CS_URS_2023_01/113107322</t>
  </si>
  <si>
    <t xml:space="preserve">žlab 209 : </t>
  </si>
  <si>
    <t>6,0*2,30</t>
  </si>
  <si>
    <t>žlab na polní cestě</t>
  </si>
  <si>
    <t>4*1,0</t>
  </si>
  <si>
    <t>1535627687</t>
  </si>
  <si>
    <t>https://podminky.urs.cz/item/CS_URS_2023_01/113107331</t>
  </si>
  <si>
    <t>žlab 209</t>
  </si>
  <si>
    <t>6,0*0,3</t>
  </si>
  <si>
    <t>108176590</t>
  </si>
  <si>
    <t>žlab</t>
  </si>
  <si>
    <t>4,0*1,0</t>
  </si>
  <si>
    <t>13688689</t>
  </si>
  <si>
    <t xml:space="preserve">žlab : </t>
  </si>
  <si>
    <t>1,00*1,00*1,50</t>
  </si>
  <si>
    <t>1102411089</t>
  </si>
  <si>
    <t>1,5</t>
  </si>
  <si>
    <t>874460881</t>
  </si>
  <si>
    <t>742161617</t>
  </si>
  <si>
    <t>1,5*5</t>
  </si>
  <si>
    <t>-386005243</t>
  </si>
  <si>
    <t>0,40*1,00*1,50</t>
  </si>
  <si>
    <t>-2067365095</t>
  </si>
  <si>
    <t>žlab :</t>
  </si>
  <si>
    <t xml:space="preserve"> 1,50*0,45*1,00</t>
  </si>
  <si>
    <t>126064631</t>
  </si>
  <si>
    <t>0,6*2,2</t>
  </si>
  <si>
    <t>2077115155</t>
  </si>
  <si>
    <t>1,50*0,15*1,00</t>
  </si>
  <si>
    <t>172301346</t>
  </si>
  <si>
    <t>Pod zámkovou dlažbu vjezdy tl.dlaždic 8 cm  - oprava vjezdu 209</t>
  </si>
  <si>
    <t>1296642851</t>
  </si>
  <si>
    <t>Napojení na silnici,překopy.</t>
  </si>
  <si>
    <t>190*0,35</t>
  </si>
  <si>
    <t>257183252</t>
  </si>
  <si>
    <t>758941823</t>
  </si>
  <si>
    <t>190*(0,40+0,45)</t>
  </si>
  <si>
    <t>-2061990784</t>
  </si>
  <si>
    <t>-936559976</t>
  </si>
  <si>
    <t>190*0,40</t>
  </si>
  <si>
    <t>888226259</t>
  </si>
  <si>
    <t>-268666472</t>
  </si>
  <si>
    <t>rezerva na poničenou dlažbu</t>
  </si>
  <si>
    <t>9,0*1,01</t>
  </si>
  <si>
    <t>-2066049478</t>
  </si>
  <si>
    <t>-2097545892</t>
  </si>
  <si>
    <t>-519945393</t>
  </si>
  <si>
    <t>0,8*0,8*1,0</t>
  </si>
  <si>
    <t>0,6*0,6*0,8*2</t>
  </si>
  <si>
    <t>-519917681</t>
  </si>
  <si>
    <t>500382324</t>
  </si>
  <si>
    <t>-1437766758</t>
  </si>
  <si>
    <t>U obrub chodníků,v pracovních sparách,žlab.</t>
  </si>
  <si>
    <t>Včetně vyčištění a impregnace spár před těsněním a zalitím.</t>
  </si>
  <si>
    <t>190*2+4,00*2</t>
  </si>
  <si>
    <t>1009623638</t>
  </si>
  <si>
    <t>4,00*2</t>
  </si>
  <si>
    <t>-343444851</t>
  </si>
  <si>
    <t>-1357799003</t>
  </si>
  <si>
    <t>-169064278</t>
  </si>
  <si>
    <t xml:space="preserve">žlab 7 : </t>
  </si>
  <si>
    <t>4,5*2</t>
  </si>
  <si>
    <t>780251917</t>
  </si>
  <si>
    <t>438250503</t>
  </si>
  <si>
    <t>-340698077</t>
  </si>
  <si>
    <t>-1783994611</t>
  </si>
  <si>
    <t>845234169</t>
  </si>
  <si>
    <t>žlab pod kostelem</t>
  </si>
  <si>
    <t>Bourání odvodňovacího žlabu s odklizením a uložením vybouraného materiálu na skládku na vzdálenost do 10 m nebo s naložením na dopravní prostředek betonového nebo polymerbetonového s krycím roštem šířky do 200 mm</t>
  </si>
  <si>
    <t>-1811613123</t>
  </si>
  <si>
    <t>https://podminky.urs.cz/item/CS_URS_2023_01/966008221</t>
  </si>
  <si>
    <t>žlab 2 u kostela</t>
  </si>
  <si>
    <t>6,0</t>
  </si>
  <si>
    <t>150103360</t>
  </si>
  <si>
    <t>187423842</t>
  </si>
  <si>
    <t>1529062279</t>
  </si>
  <si>
    <t>21,432*14</t>
  </si>
  <si>
    <t>-1007979359</t>
  </si>
  <si>
    <t>24 - SO 304.1 odvodnění část 4</t>
  </si>
  <si>
    <t>1909008727</t>
  </si>
  <si>
    <t xml:space="preserve">řez.25-30 : </t>
  </si>
  <si>
    <t xml:space="preserve"> (9+5+9)*1,20</t>
  </si>
  <si>
    <t>-1355477233</t>
  </si>
  <si>
    <t xml:space="preserve">Odkaz na mn. položky pořadí 1 : </t>
  </si>
  <si>
    <t xml:space="preserve"> 45,60000</t>
  </si>
  <si>
    <t>113107330</t>
  </si>
  <si>
    <t>Odstranění podkladů nebo krytů strojně plochy jednotlivě do 50 m2 s přemístěním hmot na skládku na vzdálenost do 3 m nebo s naložením na dopravní prostředek z betonu prostého, o tl. vrstvy do 100 mm</t>
  </si>
  <si>
    <t>-531423290</t>
  </si>
  <si>
    <t>https://podminky.urs.cz/item/CS_URS_2023_01/113107330</t>
  </si>
  <si>
    <t xml:space="preserve">RD 42 : </t>
  </si>
  <si>
    <t>24,00*0,60</t>
  </si>
  <si>
    <t xml:space="preserve">prop.059 km : </t>
  </si>
  <si>
    <t>7,00*0,60</t>
  </si>
  <si>
    <t>115101201</t>
  </si>
  <si>
    <t>Čerpání vody na dopravní výšku do 10 m s uvažovaným průměrným přítokem do 500 l/min</t>
  </si>
  <si>
    <t>hod</t>
  </si>
  <si>
    <t>261768068</t>
  </si>
  <si>
    <t>https://podminky.urs.cz/item/CS_URS_2023_01/115101201</t>
  </si>
  <si>
    <t>20*8</t>
  </si>
  <si>
    <t>132154204</t>
  </si>
  <si>
    <t>Hloubení zapažených rýh šířky přes 800 do 2 000 mm strojně s urovnáním dna do předepsaného profilu a spádu v hornině třídy těžitelnosti I skupiny 1 a 2 přes 100 do 500 m3</t>
  </si>
  <si>
    <t>-393357855</t>
  </si>
  <si>
    <t>https://podminky.urs.cz/item/CS_URS_2023_01/132154204</t>
  </si>
  <si>
    <t xml:space="preserve">stoka F : </t>
  </si>
  <si>
    <t>(2,16+1,27)*0,5*1,20*49,43-0,40*1,20*(9,00+5,00)</t>
  </si>
  <si>
    <t>(1,27+1,14)*0,5*1,20*(78,24-49,43)+(1,14+1,15)*0,5*1,20*17,99</t>
  </si>
  <si>
    <t>(1,15+1,16)*0,5*1,20*23,81+1,16*1,20*(17,53+17,24)</t>
  </si>
  <si>
    <t>(1,16+1,33)*0,5*1,20*50,00+(1,33+1,66)*0,5*1,20*17,50</t>
  </si>
  <si>
    <t>(1,66+1,96)*0,5*1,20*33,00-0,40*1,20*6,00</t>
  </si>
  <si>
    <t xml:space="preserve">prohloubení rýhy z dúvodu splaškové kanalizace a přípojek: </t>
  </si>
  <si>
    <t>255,30*1,2*0,5</t>
  </si>
  <si>
    <t>-1696147017</t>
  </si>
  <si>
    <t>(2,16+1,27)*0,5*49,43*2+(1,27+1,14)*0,5*(78,24-49,43)*2</t>
  </si>
  <si>
    <t>(1,14+1,15)*0,5*17,99*2+(1,15+1,16)*0,5*23,81*2</t>
  </si>
  <si>
    <t>1,16*(17,53+17,24)*2+(1,16+1,33)*0,5*50,00*2</t>
  </si>
  <si>
    <t>(1,33+1,66)*0,5*17,50*2+(1,66+1,96)*0,5*33,00*2</t>
  </si>
  <si>
    <t xml:space="preserve">prohloubení : </t>
  </si>
  <si>
    <t>255,3*0,5*2</t>
  </si>
  <si>
    <t>-256312747</t>
  </si>
  <si>
    <t xml:space="preserve"> 967,42660</t>
  </si>
  <si>
    <t>-1348731249</t>
  </si>
  <si>
    <t>1,20*0,67*255,30-0,20^2*3,14*225,30</t>
  </si>
  <si>
    <t>1231188453</t>
  </si>
  <si>
    <t>176,964*2,2</t>
  </si>
  <si>
    <t>119001401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</si>
  <si>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ocelového nebo litinového, jmenovité světlosti DN do 200 mm</t>
  </si>
  <si>
    <t>1585090889</t>
  </si>
  <si>
    <t>https://podminky.urs.cz/item/CS_URS_2023_01/119001401</t>
  </si>
  <si>
    <t>Vyvěšení plynovodu.</t>
  </si>
  <si>
    <t>2*1,20</t>
  </si>
  <si>
    <t>139001101</t>
  </si>
  <si>
    <t>Příplatek k cenám hloubených vykopávek za ztížení vykopávky v blízkosti podzemního vedení nebo výbušnin pro jakoukoliv třídu horniny</t>
  </si>
  <si>
    <t>1936866544</t>
  </si>
  <si>
    <t>https://podminky.urs.cz/item/CS_URS_2023_01/139001101</t>
  </si>
  <si>
    <t>příplatek za křížení sítí</t>
  </si>
  <si>
    <t xml:space="preserve">kříž.plynovod : </t>
  </si>
  <si>
    <t>3,00*1,20*1,50*2</t>
  </si>
  <si>
    <t xml:space="preserve">kříž.vodovod : </t>
  </si>
  <si>
    <t>3,00*1,20*1,30*7</t>
  </si>
  <si>
    <t>845506164</t>
  </si>
  <si>
    <t xml:space="preserve">Odkaz na mn. položky pořadí 6 : </t>
  </si>
  <si>
    <t>570,85596</t>
  </si>
  <si>
    <t>1241705753</t>
  </si>
  <si>
    <t xml:space="preserve">Odkaz na mn. položky pořadí 15 : </t>
  </si>
  <si>
    <t xml:space="preserve"> 570,85596*5</t>
  </si>
  <si>
    <t>-708141005</t>
  </si>
  <si>
    <t>Trvalá skládka.</t>
  </si>
  <si>
    <t xml:space="preserve"> 570,85596</t>
  </si>
  <si>
    <t>1957276807</t>
  </si>
  <si>
    <t>(1,26+0,37)*0,5*1,20*49,43-1,20*0,40*(9,00+5,00)</t>
  </si>
  <si>
    <t>(0,37+0,24)*0,5*1,20*(78,24-49,43)+(0,24+0,25)*0,5*1,20*17,99</t>
  </si>
  <si>
    <t>(0,25+0,26)*0,5*1,20*23,81+0,26*1,20*(17,53+17,24)</t>
  </si>
  <si>
    <t>(0,26+0,43)*0,5*1,20*50,00+(0,43+0,76)*0,5*1,20*17,50</t>
  </si>
  <si>
    <t>(0,76+1,06)*0,5*1,20*33,00-0,40*1,20*(6,00+10,00)</t>
  </si>
  <si>
    <t>255,30*0,5*1,2</t>
  </si>
  <si>
    <t>58344197</t>
  </si>
  <si>
    <t>štěrkodrť frakce 0/63</t>
  </si>
  <si>
    <t>1660517394</t>
  </si>
  <si>
    <t xml:space="preserve">Odkaz na mn. položky pořadí 18 : </t>
  </si>
  <si>
    <t>290,32116*2,0</t>
  </si>
  <si>
    <t>274354111</t>
  </si>
  <si>
    <t>Bednění základových konstrukcí pasů, prahů, věnců a ostruh zřízení</t>
  </si>
  <si>
    <t>1202560585</t>
  </si>
  <si>
    <t>https://podminky.urs.cz/item/CS_URS_2023_01/274354111</t>
  </si>
  <si>
    <t xml:space="preserve">ucpávka : </t>
  </si>
  <si>
    <t>propustek 1</t>
  </si>
  <si>
    <t>pi*0,2*0,2*2</t>
  </si>
  <si>
    <t>propustek 2</t>
  </si>
  <si>
    <t>pi*0,3*0,3*2</t>
  </si>
  <si>
    <t>propustek 3</t>
  </si>
  <si>
    <t>899910201</t>
  </si>
  <si>
    <t>Výplň potrubí trub betonových, litinových nebo kameninových cementopopílkovou suspenzí spádem, délky do 50 m</t>
  </si>
  <si>
    <t>-70233883</t>
  </si>
  <si>
    <t>https://podminky.urs.cz/item/CS_URS_2023_01/899910201</t>
  </si>
  <si>
    <t>9,4*1,10*pi*0,2*0,2</t>
  </si>
  <si>
    <t>8,5*1,10*pi*0,3*0,3</t>
  </si>
  <si>
    <t>13,5*1,10*pi*0,3*0,3</t>
  </si>
  <si>
    <t>1287495576</t>
  </si>
  <si>
    <t>0,23*1,20*255,30</t>
  </si>
  <si>
    <t>1813775912</t>
  </si>
  <si>
    <t>70,46280*2,2</t>
  </si>
  <si>
    <t>171151112</t>
  </si>
  <si>
    <t>Uložení sypanin do násypů strojně s rozprostřením sypaniny ve vrstvách a s hrubým urovnáním zhutněných z hornin nesoudržných kamenitých</t>
  </si>
  <si>
    <t>-1840610907</t>
  </si>
  <si>
    <t>https://podminky.urs.cz/item/CS_URS_2023_01/171151112</t>
  </si>
  <si>
    <t>srovnání podloží</t>
  </si>
  <si>
    <t xml:space="preserve">MK kraj : </t>
  </si>
  <si>
    <t>(0,86+0,50)*0,5*1,20*9,00</t>
  </si>
  <si>
    <t xml:space="preserve">MK střed : </t>
  </si>
  <si>
    <t>0,36*1,20*5,00</t>
  </si>
  <si>
    <t xml:space="preserve">MK konec : </t>
  </si>
  <si>
    <t>(0,40+0,66)*0,5*1,20*9,00</t>
  </si>
  <si>
    <t>-1439534502</t>
  </si>
  <si>
    <t>33,228*2,0</t>
  </si>
  <si>
    <t>564851011</t>
  </si>
  <si>
    <t>Podklad ze štěrkodrti ŠD s rozprostřením a zhutněním plochy jednotlivě do 100 m2, po zhutnění tl. 150 mm</t>
  </si>
  <si>
    <t>158361786</t>
  </si>
  <si>
    <t>https://podminky.urs.cz/item/CS_URS_2023_01/564851011</t>
  </si>
  <si>
    <t>(10,00+5,00+10,00)*1,20*2</t>
  </si>
  <si>
    <t>565135101</t>
  </si>
  <si>
    <t>Asfaltový beton vrstva podkladní ACP 16 (obalované kamenivo střednězrnné - OKS) s rozprostřením a zhutněním v pruhu šířky do 1,5 m, po zhutnění tl. 50 mm</t>
  </si>
  <si>
    <t>544348816</t>
  </si>
  <si>
    <t>https://podminky.urs.cz/item/CS_URS_2023_01/565135101</t>
  </si>
  <si>
    <t>81,50/2</t>
  </si>
  <si>
    <t>-730507821</t>
  </si>
  <si>
    <t>40,75+18</t>
  </si>
  <si>
    <t>-909686056</t>
  </si>
  <si>
    <t>40,75*2</t>
  </si>
  <si>
    <t>18*2</t>
  </si>
  <si>
    <t>1551905494</t>
  </si>
  <si>
    <t>-35906763</t>
  </si>
  <si>
    <t>871390310</t>
  </si>
  <si>
    <t>Montáž kanalizačního potrubí z plastů z polypropylenu PP hladkého plnostěnného SN 10 DN 400</t>
  </si>
  <si>
    <t>-1701959617</t>
  </si>
  <si>
    <t>https://podminky.urs.cz/item/CS_URS_2023_01/871390310</t>
  </si>
  <si>
    <t>877395221</t>
  </si>
  <si>
    <t>Montáž tvarovek na kanalizačním potrubí z trub z plastu z tvrdého PVC nebo z polypropylenu v otevřeném výkopu dvouosých DN 400</t>
  </si>
  <si>
    <t>13534326</t>
  </si>
  <si>
    <t>https://podminky.urs.cz/item/CS_URS_2023_01/877395221</t>
  </si>
  <si>
    <t xml:space="preserve">přípojky UV : </t>
  </si>
  <si>
    <t xml:space="preserve">svody : </t>
  </si>
  <si>
    <t>877395211</t>
  </si>
  <si>
    <t>Montáž tvarovek na kanalizačním potrubí z trub z plastu z tvrdého PVC nebo z polypropylenu v otevřeném výkopu jednoosých DN 400</t>
  </si>
  <si>
    <t>2049606817</t>
  </si>
  <si>
    <t>https://podminky.urs.cz/item/CS_URS_2023_01/877395211</t>
  </si>
  <si>
    <t>5+10</t>
  </si>
  <si>
    <t>892421111</t>
  </si>
  <si>
    <t>Tlakové zkoušky vodou na potrubí DN 400 nebo 500</t>
  </si>
  <si>
    <t>168546611</t>
  </si>
  <si>
    <t>https://podminky.urs.cz/item/CS_URS_2023_01/892421111</t>
  </si>
  <si>
    <t>28617219</t>
  </si>
  <si>
    <t>odbočka kanalizační PP SN10 45° DN 400/150</t>
  </si>
  <si>
    <t>-1925938270</t>
  </si>
  <si>
    <t>28617220</t>
  </si>
  <si>
    <t>odbočka kanalizační PP SN10 45° DN 400/200</t>
  </si>
  <si>
    <t>6959760</t>
  </si>
  <si>
    <t>28617324</t>
  </si>
  <si>
    <t>koleno kanalizace PP KG DN 400x15°</t>
  </si>
  <si>
    <t>117675729</t>
  </si>
  <si>
    <t>28617239</t>
  </si>
  <si>
    <t>spojka přesuvná kanalizační PP DN 400</t>
  </si>
  <si>
    <t>351318777</t>
  </si>
  <si>
    <t>721110964</t>
  </si>
  <si>
    <t>Opravy odpadního potrubí kameninového propojení dosavadního potrubí DN 200</t>
  </si>
  <si>
    <t>-1374326314</t>
  </si>
  <si>
    <t>https://podminky.urs.cz/item/CS_URS_2023_01/721110964</t>
  </si>
  <si>
    <t xml:space="preserve">propojení stávající dešťové kanalizace </t>
  </si>
  <si>
    <t>u kostela od žlabu - napojení - propustek v 0,491km</t>
  </si>
  <si>
    <t>propustek 0,546 km</t>
  </si>
  <si>
    <t>propustek 0,590km</t>
  </si>
  <si>
    <t>vpusť a napojení u křižovatky u 197</t>
  </si>
  <si>
    <t>propojení přípojek od nemovitostí - předpoklad 1-2 přípojky od nemovitosti</t>
  </si>
  <si>
    <t>894812329</t>
  </si>
  <si>
    <t>Revizní a čistící šachta z polypropylenu PP pro hladké trouby DN 600 šachtové dno (DN šachty / DN trubního vedení) DN 600/400 průtočné</t>
  </si>
  <si>
    <t>1486941518</t>
  </si>
  <si>
    <t>https://podminky.urs.cz/item/CS_URS_2023_01/894812329</t>
  </si>
  <si>
    <t>894812332</t>
  </si>
  <si>
    <t>Revizní a čistící šachta z polypropylenu PP pro hladké trouby DN 600 roura šachtová korugovaná, světlé hloubky 2 000 mm</t>
  </si>
  <si>
    <t>-630029642</t>
  </si>
  <si>
    <t>https://podminky.urs.cz/item/CS_URS_2023_01/894812332</t>
  </si>
  <si>
    <t>894812339</t>
  </si>
  <si>
    <t>Revizní a čistící šachta z polypropylenu PP pro hladké trouby DN 600 Příplatek k cenám 2331 - 2334 za uříznutí šachtové roury</t>
  </si>
  <si>
    <t>1744025884</t>
  </si>
  <si>
    <t>https://podminky.urs.cz/item/CS_URS_2023_01/894812339</t>
  </si>
  <si>
    <t>894812376</t>
  </si>
  <si>
    <t>Revizní a čistící šachta z polypropylenu PP pro hladké trouby DN 600 poklop (mříž) litinový pro třídu zatížení D400 s betonovým prstencem</t>
  </si>
  <si>
    <t>-1989169515</t>
  </si>
  <si>
    <t>https://podminky.urs.cz/item/CS_URS_2023_01/894812376</t>
  </si>
  <si>
    <t>28611110</t>
  </si>
  <si>
    <t>trubka kanalizační PP KG DN 400x3000, 6000mm SN10</t>
  </si>
  <si>
    <t>-443730599</t>
  </si>
  <si>
    <t>Potrubí z PP v kruhové tuhosti SN 10</t>
  </si>
  <si>
    <t>255,30*1,02</t>
  </si>
  <si>
    <t>810391811</t>
  </si>
  <si>
    <t>Bourání stávajícího potrubí z betonu v otevřeném výkopu DN přes 200 do 400</t>
  </si>
  <si>
    <t>-2063528966</t>
  </si>
  <si>
    <t>https://podminky.urs.cz/item/CS_URS_2023_01/810391811</t>
  </si>
  <si>
    <t>od vjezdu u č.p.63 po propustek na 0,59km</t>
  </si>
  <si>
    <t>u křižovatky - přes křižovatku u č.p.197</t>
  </si>
  <si>
    <t>966008111</t>
  </si>
  <si>
    <t>Bourání trubního propustku s odklizením a uložením vybouraného materiálu na skládku na vzdálenost do 3 m nebo s naložením na dopravní prostředek z trub betonových nebo železobetonových DN do 300 mm</t>
  </si>
  <si>
    <t>-265488893</t>
  </si>
  <si>
    <t>https://podminky.urs.cz/item/CS_URS_2023_01/966008111</t>
  </si>
  <si>
    <t>Vjezdy ze silnice k RD v místech nových stok.</t>
  </si>
  <si>
    <t xml:space="preserve">u RŠ20+č.p.39 vstup a vjezd : </t>
  </si>
  <si>
    <t>6,00+5,00</t>
  </si>
  <si>
    <t xml:space="preserve">u UV 31 - vjezd 163-63 : </t>
  </si>
  <si>
    <t>966008311</t>
  </si>
  <si>
    <t>Bourání trubního propustku s odklizením a uložením vybouraného materiálu na skládku na vzdálenost do 3 m nebo s naložením na dopravní prostředek čela z betonu železového</t>
  </si>
  <si>
    <t>-345106225</t>
  </si>
  <si>
    <t>https://podminky.urs.cz/item/CS_URS_2023_01/966008311</t>
  </si>
  <si>
    <t xml:space="preserve">u č.p. 63 </t>
  </si>
  <si>
    <t>2,5*0,3*0,6</t>
  </si>
  <si>
    <t>u č.p.39 - částečně kámen</t>
  </si>
  <si>
    <t>2,0*0,3*0,6*4</t>
  </si>
  <si>
    <t>1781618852</t>
  </si>
  <si>
    <t>V pracovních sparách.</t>
  </si>
  <si>
    <t xml:space="preserve">ZÚ,KÚ : </t>
  </si>
  <si>
    <t>10,00*2*2+5,00*2</t>
  </si>
  <si>
    <t>-1516987428</t>
  </si>
  <si>
    <t>291773594</t>
  </si>
  <si>
    <t>Vyřezání drážky v krytu pro flexibilní zálivku</t>
  </si>
  <si>
    <t>791194082</t>
  </si>
  <si>
    <t>Pro výkopové práce.</t>
  </si>
  <si>
    <t>(9,00+5,00+9,00)*2</t>
  </si>
  <si>
    <t>-92906156</t>
  </si>
  <si>
    <t>1122830263</t>
  </si>
  <si>
    <t>1294227956</t>
  </si>
  <si>
    <t>79,694*14</t>
  </si>
  <si>
    <t>998276101</t>
  </si>
  <si>
    <t>Přesun hmot pro trubní vedení hloubené z trub z plastických hmot nebo sklolaminátových pro vodovody nebo kanalizace v otevřeném výkopu dopravní vzdálenost do 15 m</t>
  </si>
  <si>
    <t>-1910133624</t>
  </si>
  <si>
    <t>https://podminky.urs.cz/item/CS_URS_2023_01/998276101</t>
  </si>
  <si>
    <t>25 - SO 305.1 odvodnění část  5</t>
  </si>
  <si>
    <t>-873105949</t>
  </si>
  <si>
    <t>19,00*1,20</t>
  </si>
  <si>
    <t>946759488</t>
  </si>
  <si>
    <t>563782237</t>
  </si>
  <si>
    <t>15*8</t>
  </si>
  <si>
    <t>132254204</t>
  </si>
  <si>
    <t>Hloubení zapažených rýh šířky přes 800 do 2 000 mm strojně s urovnáním dna do předepsaného profilu a spádu v hornině třídy těžitelnosti I skupiny 3 přes 100 do 500 m3</t>
  </si>
  <si>
    <t>-2080134173</t>
  </si>
  <si>
    <t>https://podminky.urs.cz/item/CS_URS_2023_01/132254204</t>
  </si>
  <si>
    <t>stoka G :</t>
  </si>
  <si>
    <t xml:space="preserve"> (1,96+1,17)*0,5*1,20*45,95-1,20*19,00*0,40</t>
  </si>
  <si>
    <t>(1,17+1,18)*0,5*1,20*18,03+(1,18+1,22)*0,5*1,20*43,45</t>
  </si>
  <si>
    <t>(1,22+1,21)*0,5*1,20*39,76+(1,21+1,28)*0,5*1,20*38,16</t>
  </si>
  <si>
    <t>prohloubení rýhy z důvodu kanalizačních přípojek</t>
  </si>
  <si>
    <t>185,35*0,5*1,20</t>
  </si>
  <si>
    <t>1466056889</t>
  </si>
  <si>
    <t xml:space="preserve">stoka G : </t>
  </si>
  <si>
    <t>(1,96+1,17)*0,5*45,95*2+(1,17+1,18)*0,5*18,03*2</t>
  </si>
  <si>
    <t>(1,18+1,22)*0,5*43,45*2+(1,22+1,21)*0,5*39,76*2</t>
  </si>
  <si>
    <t>(1,21+1,28)*0,5*38,16*2</t>
  </si>
  <si>
    <t xml:space="preserve">prohloubení rýhy : </t>
  </si>
  <si>
    <t>185,35*0,5*2</t>
  </si>
  <si>
    <t>163368723</t>
  </si>
  <si>
    <t xml:space="preserve"> 667,45920</t>
  </si>
  <si>
    <t>-1467235651</t>
  </si>
  <si>
    <t>0,67*1,20*185,35</t>
  </si>
  <si>
    <t>-1684679534</t>
  </si>
  <si>
    <t>149,021*2,2</t>
  </si>
  <si>
    <t>-1965600017</t>
  </si>
  <si>
    <t>1,20*4</t>
  </si>
  <si>
    <t>685518152</t>
  </si>
  <si>
    <t>křížení sítí</t>
  </si>
  <si>
    <t xml:space="preserve">kříž.vodov. : </t>
  </si>
  <si>
    <t xml:space="preserve"> 3,00*1,20*1,30*5</t>
  </si>
  <si>
    <t xml:space="preserve">kříž.plyn : </t>
  </si>
  <si>
    <t>3,00*1,20*1,20*4</t>
  </si>
  <si>
    <t>-749328578</t>
  </si>
  <si>
    <t>391,35552</t>
  </si>
  <si>
    <t>-190607784</t>
  </si>
  <si>
    <t>391,35552*5</t>
  </si>
  <si>
    <t>1938852253</t>
  </si>
  <si>
    <t>391,356</t>
  </si>
  <si>
    <t>741249773</t>
  </si>
  <si>
    <t>(1,06+0,27)*0,5*1,20*45,95-0,40*1,20*19,00</t>
  </si>
  <si>
    <t>(0,27+0,28)*0,5*1,20*18,03+(0,28+0,32)*0,5*1,20*43,45</t>
  </si>
  <si>
    <t>(0,32+0,31)*0,5*1,20*39,76+(0,31+0,38)*0,5*1,20*38,16</t>
  </si>
  <si>
    <t>1178524220</t>
  </si>
  <si>
    <t>191,17752*2,2</t>
  </si>
  <si>
    <t>-1708515105</t>
  </si>
  <si>
    <t>propustek 4</t>
  </si>
  <si>
    <t>452635487</t>
  </si>
  <si>
    <t>9,5*1,10*pi*0,3*0,3</t>
  </si>
  <si>
    <t>4515721111</t>
  </si>
  <si>
    <t>Lože pod potrubí, bez dodávky materiálu</t>
  </si>
  <si>
    <t>1384177952</t>
  </si>
  <si>
    <t>0,23*1,20*185,35</t>
  </si>
  <si>
    <t>53832762</t>
  </si>
  <si>
    <t>51,157*2,2</t>
  </si>
  <si>
    <t>609684987</t>
  </si>
  <si>
    <t>0,56*0,5*1,20*45,95</t>
  </si>
  <si>
    <t>-605023327</t>
  </si>
  <si>
    <t>15,439*2,0</t>
  </si>
  <si>
    <t>1454150369</t>
  </si>
  <si>
    <t>19,00*1,20*2</t>
  </si>
  <si>
    <t>-1078608764</t>
  </si>
  <si>
    <t>61,94/2</t>
  </si>
  <si>
    <t>806708635</t>
  </si>
  <si>
    <t>1931757590</t>
  </si>
  <si>
    <t>1953597560</t>
  </si>
  <si>
    <t>870596010</t>
  </si>
  <si>
    <t>-947296156</t>
  </si>
  <si>
    <t>1207726463</t>
  </si>
  <si>
    <t>70074268</t>
  </si>
  <si>
    <t>4+10</t>
  </si>
  <si>
    <t>1066569889</t>
  </si>
  <si>
    <t>224024981</t>
  </si>
  <si>
    <t>vpusti a žlaby</t>
  </si>
  <si>
    <t>-1473316238</t>
  </si>
  <si>
    <t xml:space="preserve">svody </t>
  </si>
  <si>
    <t>2145658862</t>
  </si>
  <si>
    <t>2097056749</t>
  </si>
  <si>
    <t>721110963</t>
  </si>
  <si>
    <t>Opravy odpadního potrubí kameninového propojení dosavadního potrubí DN 150</t>
  </si>
  <si>
    <t>1706999733</t>
  </si>
  <si>
    <t>https://podminky.urs.cz/item/CS_URS_2023_01/721110963</t>
  </si>
  <si>
    <t>žlaby</t>
  </si>
  <si>
    <t>931314573</t>
  </si>
  <si>
    <t>propustek  u č.p.209 k č.p.89</t>
  </si>
  <si>
    <t>-1883218798</t>
  </si>
  <si>
    <t>-1169108399</t>
  </si>
  <si>
    <t>1108358951</t>
  </si>
  <si>
    <t>-1998702432</t>
  </si>
  <si>
    <t>-1071526263</t>
  </si>
  <si>
    <t>185,35*1,02</t>
  </si>
  <si>
    <t>240458789</t>
  </si>
  <si>
    <t>vjezd 209</t>
  </si>
  <si>
    <t>vjezd  polní cesta+ č.p.120</t>
  </si>
  <si>
    <t>238653449</t>
  </si>
  <si>
    <t>2,0*0,2*0,6+2,0*0,3*0,8</t>
  </si>
  <si>
    <t>2,5*0,3*0,8*2</t>
  </si>
  <si>
    <t>1484836385</t>
  </si>
  <si>
    <t>19,00*2</t>
  </si>
  <si>
    <t>-2005235629</t>
  </si>
  <si>
    <t>1230655998</t>
  </si>
  <si>
    <t>1203566789</t>
  </si>
  <si>
    <t>-2001394515</t>
  </si>
  <si>
    <t>-1024438314</t>
  </si>
  <si>
    <t>997221571</t>
  </si>
  <si>
    <t>Vodorovná doprava vybouraných hmot bez naložení, ale se složením a s hrubým urovnáním na vzdálenost do 1 km</t>
  </si>
  <si>
    <t>1823415210</t>
  </si>
  <si>
    <t>https://podminky.urs.cz/item/CS_URS_2023_01/997221571</t>
  </si>
  <si>
    <t>45,355*14</t>
  </si>
  <si>
    <t>-1618217861</t>
  </si>
  <si>
    <t>767510111</t>
  </si>
  <si>
    <t>Montáž kanálových krytů osazení</t>
  </si>
  <si>
    <t>1964820520</t>
  </si>
  <si>
    <t>https://podminky.urs.cz/item/CS_URS_2022_02/767510111</t>
  </si>
  <si>
    <t>osazení ochranné mříže na propustek nak koncovou šachtou</t>
  </si>
  <si>
    <t>55241041</t>
  </si>
  <si>
    <t>mříž 400/400 ochranná ocelová s ocelovou  sítí pro zadržení hrubých nečistot z otevřeného rigolu</t>
  </si>
  <si>
    <t>1848095347</t>
  </si>
  <si>
    <t>998767201</t>
  </si>
  <si>
    <t>Přesun hmot pro zámečnické konstrukce stanovený procentní sazbou (%) z ceny vodorovná dopravní vzdálenost do 50 m v objektech výšky do 6 m</t>
  </si>
  <si>
    <t>%</t>
  </si>
  <si>
    <t>1016304128</t>
  </si>
  <si>
    <t>https://podminky.urs.cz/item/CS_URS_2022_02/998767201</t>
  </si>
  <si>
    <t>3 - Nepřímé náklady</t>
  </si>
  <si>
    <t>31 - SO 104 1 - chodník část 4</t>
  </si>
  <si>
    <t>997221873</t>
  </si>
  <si>
    <t>Poplatek za uložení stavebního odpadu na recyklační skládce (skládkovné) zeminy a kamení zatříděného do Katalogu odpadů pod kódem 17 05 04</t>
  </si>
  <si>
    <t>1983923639</t>
  </si>
  <si>
    <t>https://podminky.urs.cz/item/CS_URS_2023_01/997221873</t>
  </si>
  <si>
    <t>168,604*1,6</t>
  </si>
  <si>
    <t>7,928*1,6</t>
  </si>
  <si>
    <t>997221861</t>
  </si>
  <si>
    <t>Poplatek za uložení stavebního odpadu na recyklační skládce (skládkovné) z prostého betonu zatříděného do Katalogu odpadů pod kódem 17 01 01</t>
  </si>
  <si>
    <t>183184357</t>
  </si>
  <si>
    <t>https://podminky.urs.cz/item/CS_URS_2023_01/997221861</t>
  </si>
  <si>
    <t>0,367+9,181</t>
  </si>
  <si>
    <t>1,056+6,75+7,212+1,296+3,375</t>
  </si>
  <si>
    <t>997221875</t>
  </si>
  <si>
    <t>Poplatek za uložení stavebního odpadu na recyklační skládce (skládkovné) asfaltového bez obsahu dehtu zatříděného do Katalogu odpadů pod kódem 17 03 02</t>
  </si>
  <si>
    <t>1088252785</t>
  </si>
  <si>
    <t>https://podminky.urs.cz/item/CS_URS_2023_01/997221875</t>
  </si>
  <si>
    <t>32,604+21,606</t>
  </si>
  <si>
    <t>2,025</t>
  </si>
  <si>
    <t>997221873.1</t>
  </si>
  <si>
    <t>1051742583</t>
  </si>
  <si>
    <t>https://podminky.urs.cz/item/CS_URS_2023_01/997221873.1</t>
  </si>
  <si>
    <t>60,556</t>
  </si>
  <si>
    <t>2,248</t>
  </si>
  <si>
    <t>32 - SO 105 1 - chodník část 5</t>
  </si>
  <si>
    <t>701412302</t>
  </si>
  <si>
    <t>21,582*1,6</t>
  </si>
  <si>
    <t>1,5*1,6</t>
  </si>
  <si>
    <t>1272800563</t>
  </si>
  <si>
    <t>0,082+0,033</t>
  </si>
  <si>
    <t>0,585+9,0+2,335+0,05+0,5</t>
  </si>
  <si>
    <t>1500744098</t>
  </si>
  <si>
    <t>5,162</t>
  </si>
  <si>
    <t>-245935783</t>
  </si>
  <si>
    <t>7,65+9,833+1,8</t>
  </si>
  <si>
    <t>33 - VRN</t>
  </si>
  <si>
    <t>VRN - Vedlejší rozpočtové náklady</t>
  </si>
  <si>
    <t xml:space="preserve">    VRN1 - Geodetické a projektové práce</t>
  </si>
  <si>
    <t xml:space="preserve">    VRN3 - Zařízení staveniště</t>
  </si>
  <si>
    <t xml:space="preserve">    VRN9 - Propagace a ostatní náklady</t>
  </si>
  <si>
    <t>Vedlejší rozpočtové náklady</t>
  </si>
  <si>
    <t>VRN1</t>
  </si>
  <si>
    <t>Geodetické a projektové práce</t>
  </si>
  <si>
    <t>00511 R</t>
  </si>
  <si>
    <t>Geodetické práce</t>
  </si>
  <si>
    <t>Soubor</t>
  </si>
  <si>
    <t>-1912259385</t>
  </si>
  <si>
    <t>Poznámka k položce:
Geodetické práce - vytyčení staveniště , vytyčení geodetických bodů</t>
  </si>
  <si>
    <t>005111010R</t>
  </si>
  <si>
    <t>Zaměření před výstavbou (sítí, pozemku...)</t>
  </si>
  <si>
    <t>-161874882</t>
  </si>
  <si>
    <t>Poznámka k položce:
Vytyčení inženýrských sítí a případné zaměření skutečných stavů po odkrytí konstrukcí.</t>
  </si>
  <si>
    <t>004111010R</t>
  </si>
  <si>
    <t>Průzkumné práce</t>
  </si>
  <si>
    <t>-654054613</t>
  </si>
  <si>
    <t>Poznámka k položce:
Provedení ručních průzkumných kopaných sond, pro zjištění průběhu inženýrských síti. V položce je započteno také uvedení do původního stavu. Sondy pro obnažení stávajících propustků ke zrušení před jejich konzervací .</t>
  </si>
  <si>
    <t xml:space="preserve">předpoklad </t>
  </si>
  <si>
    <t>005211020R</t>
  </si>
  <si>
    <t>Ochrana stávaj. inženýrských sítí na staveništi</t>
  </si>
  <si>
    <t>-1319966150</t>
  </si>
  <si>
    <t>Poznámka k položce:
Zabezpečení sloupu NN před RD č.p. 120-119 (nakloněný), ochrana kabelového vedení KTK - přípojky optiky k jednotlivým nemovitostem a k rozvaděči.</t>
  </si>
  <si>
    <t>005211010R</t>
  </si>
  <si>
    <t>Předání a převzetí staveniště</t>
  </si>
  <si>
    <t>1153998445</t>
  </si>
  <si>
    <t>Poznámka k položce:
Náklady spojené s účastí zhotovitele na předání a převzetí staveniště.</t>
  </si>
  <si>
    <t>00523  R</t>
  </si>
  <si>
    <t>Zkoušky a revize</t>
  </si>
  <si>
    <t>1115547864</t>
  </si>
  <si>
    <t xml:space="preserve">Poznámka k položce:
Náklady zhotovitele, související s prováděním zkoušek a revizí předepsaných technickými normami nebo objednatelem a které jsou pro provedení díla nezbytné (např. zátěžové zkoušky, kamerové zkoušky potrubí, ...)
</t>
  </si>
  <si>
    <t>005111030R</t>
  </si>
  <si>
    <t>Zaměření skutečného stavu</t>
  </si>
  <si>
    <t>1144109123</t>
  </si>
  <si>
    <t>Poznámka k položce:
Zaměření skutečného stavu po odkrytí konstrukcí - geodetické i individuální.
Zaměření nových konstrukcí, stávajících dešťových přípojek a osazených vpustí, geodetické zaměření skutečného stavu  chodníku a inženýrských sítí .
Geometrické plány pro vklad do katastru a zajištění změny majetkových poměrů v množství dle požadavku SOD.</t>
  </si>
  <si>
    <t>005241010R</t>
  </si>
  <si>
    <t>Dokumentace skutečného provedení</t>
  </si>
  <si>
    <t>-1872852904</t>
  </si>
  <si>
    <t>Poznámka k položce:
Náklady na vyhotovení dokumentace skutečného provedení stavby a její předání objednateli v požadované formě a požadovaném počtu.</t>
  </si>
  <si>
    <t>004111020R</t>
  </si>
  <si>
    <t>Vypracování projektové dokumentace</t>
  </si>
  <si>
    <t>-1449308889</t>
  </si>
  <si>
    <t>Poznámka k položce:
Náklady spojené s vypracováním projektové dokumentace, v obsahu a rozsahu projektové dokumentace pro provádění stavby, bude-li potřeba.</t>
  </si>
  <si>
    <t>R00001</t>
  </si>
  <si>
    <t>Zajištění havarijního plánu pokud to bude stavba vyžadovat.</t>
  </si>
  <si>
    <t>ks</t>
  </si>
  <si>
    <t>944725072</t>
  </si>
  <si>
    <t>R00002</t>
  </si>
  <si>
    <t>Zajištění podkladů pro koordinátora BOZP</t>
  </si>
  <si>
    <t>1238635342</t>
  </si>
  <si>
    <t>VRN3</t>
  </si>
  <si>
    <t>Zařízení staveniště</t>
  </si>
  <si>
    <t>005121010R</t>
  </si>
  <si>
    <t>Vybudování zařízení staveniště</t>
  </si>
  <si>
    <t>380013468</t>
  </si>
  <si>
    <t>Poznámka k položce:
Náklady spojené s případným vypracováním projektové dokumentace zařízení staveniště, zřízením přípojek energií k objektům zařízení staveniště, vybudování sociálního zázemí</t>
  </si>
  <si>
    <t>005121020R</t>
  </si>
  <si>
    <t>Provoz zařízení staveniště</t>
  </si>
  <si>
    <t>-109815674</t>
  </si>
  <si>
    <t>Poznámka k položce:
Náklady na vybavení objektů zařízení staveniště , náklady na energie spotřebované dodavatelem v rámci provozu zařízení staveniště, náklady na potřebnou údržbu a provoz.</t>
  </si>
  <si>
    <t>005121030R</t>
  </si>
  <si>
    <t>Odstranění zařízení staveniště</t>
  </si>
  <si>
    <t>53028354</t>
  </si>
  <si>
    <t>Poznámka k položce:
Odstranění objektů zařízení staveniště včetně přípojek energií a jejich odvoz. Položka zahrnuje i náklady na úpravu povrchů po odstranění zařízení staveniště - uvedení do původního stavu i po stavebním provozu.</t>
  </si>
  <si>
    <t>005211040R</t>
  </si>
  <si>
    <t>Užívání veřejných ploch a prostranství</t>
  </si>
  <si>
    <t>-1151214990</t>
  </si>
  <si>
    <t>Poznámka k položce:
Náklady a poplatky spojené s užíváním veřejných a soukromých ploch a prostranství, pokud jsou stavebními pracemi nebo souvisejícími činnostmi dotčeny.
Zajištení skladovacích ploch pro meziskládky materiálu včetně započtení přepravy. Investor v místě skladovací plochy nemá.</t>
  </si>
  <si>
    <t>005211080R</t>
  </si>
  <si>
    <t>Bezpečnostní a hygienická opatření na staveništi</t>
  </si>
  <si>
    <t>1659292641</t>
  </si>
  <si>
    <t>Poznámka k položce:
Náklady na ochranu staveniště před vstupem nepovolaných osob, včetně příslušného značení, náklady na ohrazení staveniště či na jeho osvětlení, náklady na zabránění pádu do výkopu</t>
  </si>
  <si>
    <t>005122 R</t>
  </si>
  <si>
    <t>Provozní vlivy</t>
  </si>
  <si>
    <t>1855107012</t>
  </si>
  <si>
    <t>Poznámka k položce:
Náklady na ztížené podmínky při realizace - zajištění přístupu k nemovitostem po skončení pracovní doby, projednání s majiteli nemovistostí režimu stavebních prací a omezení  přístupu k nemovitostem přes pracovní dobu.</t>
  </si>
  <si>
    <t>005211030R</t>
  </si>
  <si>
    <t>Dočasná dopravní opatření</t>
  </si>
  <si>
    <t>228616729</t>
  </si>
  <si>
    <t>Poznámka k položce:
Náklady na odsouhlasení návrhu dočasného dopravního značení, jeho projednání s dotčenými orgány a organizacemi,následné dodání dopravních značek a signalizace, pronájem a manipulace se signalizací a značkami</t>
  </si>
  <si>
    <t>005219999</t>
  </si>
  <si>
    <t>Čištení komunikací po dobu stavebních prací</t>
  </si>
  <si>
    <t>soubor</t>
  </si>
  <si>
    <t>-248010989</t>
  </si>
  <si>
    <t>VRN9</t>
  </si>
  <si>
    <t>Propagace a ostatní náklady</t>
  </si>
  <si>
    <t>005281010R</t>
  </si>
  <si>
    <t>Propagace</t>
  </si>
  <si>
    <t>2027236895</t>
  </si>
  <si>
    <t>Poznámka k položce:
Náklady spojené s povinnou publicitou, pokud ji objednatel požaduje - stavební výpomoc na osazení propagačního bilboardu</t>
  </si>
  <si>
    <t>R00005</t>
  </si>
  <si>
    <t>Zajištění fotodokumentace průběhu stavby</t>
  </si>
  <si>
    <t>-124995352</t>
  </si>
  <si>
    <t>005261010R</t>
  </si>
  <si>
    <t>Pojištění dodavatele a pojištění díla</t>
  </si>
  <si>
    <t>171265810</t>
  </si>
  <si>
    <t xml:space="preserve">Poznámka k položce:
Náklady spojené s povinným pojištěním dodavatele nebo stavebního díla či jeho části, pokud jej zadavatel požaduje v obchodních podmínkách. </t>
  </si>
  <si>
    <t>00528 R</t>
  </si>
  <si>
    <t>Podmínky dotačních programů</t>
  </si>
  <si>
    <t>-720667660</t>
  </si>
  <si>
    <t xml:space="preserve">Poznámka k položce:
Náklady zhotovitele, které vznikají v souvislosti se specifickými obchodními podmínkami objednatele. </t>
  </si>
  <si>
    <t>34 - SO 304.1 odvodnění část 4</t>
  </si>
  <si>
    <t>1092863308</t>
  </si>
  <si>
    <t>570,856*1,6</t>
  </si>
  <si>
    <t>1417120810</t>
  </si>
  <si>
    <t>4,464+16,96+0,412+19,578+4,536</t>
  </si>
  <si>
    <t>-1311993415</t>
  </si>
  <si>
    <t>13,224</t>
  </si>
  <si>
    <t>709896312</t>
  </si>
  <si>
    <t>20,52</t>
  </si>
  <si>
    <t>35 - SO 305.1 odvodnění část  5</t>
  </si>
  <si>
    <t>-1814588292</t>
  </si>
  <si>
    <t>391,356*1,6</t>
  </si>
  <si>
    <t>-1556581644</t>
  </si>
  <si>
    <t>7,433+0,048+0,299+26,355+4,608</t>
  </si>
  <si>
    <t>60877496</t>
  </si>
  <si>
    <t>6,612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</si>
</sst>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8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997221873" TargetMode="External" /><Relationship Id="rId2" Type="http://schemas.openxmlformats.org/officeDocument/2006/relationships/hyperlink" Target="https://podminky.urs.cz/item/CS_URS_2023_01/997221861" TargetMode="External" /><Relationship Id="rId3" Type="http://schemas.openxmlformats.org/officeDocument/2006/relationships/hyperlink" Target="https://podminky.urs.cz/item/CS_URS_2023_01/997221873" TargetMode="External" /><Relationship Id="rId4" Type="http://schemas.openxmlformats.org/officeDocument/2006/relationships/hyperlink" Target="https://podminky.urs.cz/item/CS_URS_2023_01/997221875" TargetMode="External" /><Relationship Id="rId5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997221873" TargetMode="External" /><Relationship Id="rId2" Type="http://schemas.openxmlformats.org/officeDocument/2006/relationships/hyperlink" Target="https://podminky.urs.cz/item/CS_URS_2023_01/997221861" TargetMode="External" /><Relationship Id="rId3" Type="http://schemas.openxmlformats.org/officeDocument/2006/relationships/hyperlink" Target="https://podminky.urs.cz/item/CS_URS_2023_01/997221873" TargetMode="External" /><Relationship Id="rId4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6021" TargetMode="External" /><Relationship Id="rId2" Type="http://schemas.openxmlformats.org/officeDocument/2006/relationships/hyperlink" Target="https://podminky.urs.cz/item/CS_URS_2022_02/113107322" TargetMode="External" /><Relationship Id="rId3" Type="http://schemas.openxmlformats.org/officeDocument/2006/relationships/hyperlink" Target="https://podminky.urs.cz/item/CS_URS_2022_02/113107331" TargetMode="External" /><Relationship Id="rId4" Type="http://schemas.openxmlformats.org/officeDocument/2006/relationships/hyperlink" Target="https://podminky.urs.cz/item/CS_URS_2022_02/113107342" TargetMode="External" /><Relationship Id="rId5" Type="http://schemas.openxmlformats.org/officeDocument/2006/relationships/hyperlink" Target="https://podminky.urs.cz/item/CS_URS_2022_02/113154123" TargetMode="External" /><Relationship Id="rId6" Type="http://schemas.openxmlformats.org/officeDocument/2006/relationships/hyperlink" Target="https://podminky.urs.cz/item/CS_URS_2022_02/121151113" TargetMode="External" /><Relationship Id="rId7" Type="http://schemas.openxmlformats.org/officeDocument/2006/relationships/hyperlink" Target="https://podminky.urs.cz/item/CS_URS_2022_02/122252203" TargetMode="External" /><Relationship Id="rId8" Type="http://schemas.openxmlformats.org/officeDocument/2006/relationships/hyperlink" Target="https://podminky.urs.cz/item/CS_URS_2022_02/132251102" TargetMode="External" /><Relationship Id="rId9" Type="http://schemas.openxmlformats.org/officeDocument/2006/relationships/hyperlink" Target="https://podminky.urs.cz/item/CS_URS_2022_02/132251251" TargetMode="External" /><Relationship Id="rId10" Type="http://schemas.openxmlformats.org/officeDocument/2006/relationships/hyperlink" Target="https://podminky.urs.cz/item/CS_URS_2022_02/151101101" TargetMode="External" /><Relationship Id="rId11" Type="http://schemas.openxmlformats.org/officeDocument/2006/relationships/hyperlink" Target="https://podminky.urs.cz/item/CS_URS_2022_02/151101111" TargetMode="External" /><Relationship Id="rId12" Type="http://schemas.openxmlformats.org/officeDocument/2006/relationships/hyperlink" Target="https://podminky.urs.cz/item/CS_URS_2022_02/162351103" TargetMode="External" /><Relationship Id="rId13" Type="http://schemas.openxmlformats.org/officeDocument/2006/relationships/hyperlink" Target="https://podminky.urs.cz/item/CS_URS_2022_02/162751117" TargetMode="External" /><Relationship Id="rId14" Type="http://schemas.openxmlformats.org/officeDocument/2006/relationships/hyperlink" Target="https://podminky.urs.cz/item/CS_URS_2022_02/162751119" TargetMode="External" /><Relationship Id="rId15" Type="http://schemas.openxmlformats.org/officeDocument/2006/relationships/hyperlink" Target="https://podminky.urs.cz/item/CS_URS_2022_02/171151111" TargetMode="External" /><Relationship Id="rId16" Type="http://schemas.openxmlformats.org/officeDocument/2006/relationships/hyperlink" Target="https://podminky.urs.cz/item/CS_URS_2022_02/171251101" TargetMode="External" /><Relationship Id="rId17" Type="http://schemas.openxmlformats.org/officeDocument/2006/relationships/hyperlink" Target="https://podminky.urs.cz/item/CS_URS_2022_02/174151101" TargetMode="External" /><Relationship Id="rId18" Type="http://schemas.openxmlformats.org/officeDocument/2006/relationships/hyperlink" Target="https://podminky.urs.cz/item/CS_URS_2022_02/175151101" TargetMode="External" /><Relationship Id="rId19" Type="http://schemas.openxmlformats.org/officeDocument/2006/relationships/hyperlink" Target="https://podminky.urs.cz/item/CS_URS_2022_02/181411133" TargetMode="External" /><Relationship Id="rId20" Type="http://schemas.openxmlformats.org/officeDocument/2006/relationships/hyperlink" Target="https://podminky.urs.cz/item/CS_URS_2022_02/181152302" TargetMode="External" /><Relationship Id="rId21" Type="http://schemas.openxmlformats.org/officeDocument/2006/relationships/hyperlink" Target="https://podminky.urs.cz/item/CS_URS_2022_02/182151111" TargetMode="External" /><Relationship Id="rId22" Type="http://schemas.openxmlformats.org/officeDocument/2006/relationships/hyperlink" Target="https://podminky.urs.cz/item/CS_URS_2022_02/182251101" TargetMode="External" /><Relationship Id="rId23" Type="http://schemas.openxmlformats.org/officeDocument/2006/relationships/hyperlink" Target="https://podminky.urs.cz/item/CS_URS_2022_02/181311103" TargetMode="External" /><Relationship Id="rId24" Type="http://schemas.openxmlformats.org/officeDocument/2006/relationships/hyperlink" Target="https://podminky.urs.cz/item/CS_URS_2022_02/185804243" TargetMode="External" /><Relationship Id="rId25" Type="http://schemas.openxmlformats.org/officeDocument/2006/relationships/hyperlink" Target="https://podminky.urs.cz/item/CS_URS_2022_02/211561111" TargetMode="External" /><Relationship Id="rId26" Type="http://schemas.openxmlformats.org/officeDocument/2006/relationships/hyperlink" Target="https://podminky.urs.cz/item/CS_URS_2022_02/212752102" TargetMode="External" /><Relationship Id="rId27" Type="http://schemas.openxmlformats.org/officeDocument/2006/relationships/hyperlink" Target="https://podminky.urs.cz/item/CS_URS_2022_02/211971110" TargetMode="External" /><Relationship Id="rId28" Type="http://schemas.openxmlformats.org/officeDocument/2006/relationships/hyperlink" Target="https://podminky.urs.cz/item/CS_URS_2022_02/274313511" TargetMode="External" /><Relationship Id="rId29" Type="http://schemas.openxmlformats.org/officeDocument/2006/relationships/hyperlink" Target="https://podminky.urs.cz/item/CS_URS_2022_02/274351121" TargetMode="External" /><Relationship Id="rId30" Type="http://schemas.openxmlformats.org/officeDocument/2006/relationships/hyperlink" Target="https://podminky.urs.cz/item/CS_URS_2022_02/274351122" TargetMode="External" /><Relationship Id="rId31" Type="http://schemas.openxmlformats.org/officeDocument/2006/relationships/hyperlink" Target="https://podminky.urs.cz/item/CS_URS_2022_02/213141121" TargetMode="External" /><Relationship Id="rId32" Type="http://schemas.openxmlformats.org/officeDocument/2006/relationships/hyperlink" Target="https://podminky.urs.cz/item/CS_URS_2023_01/348272155" TargetMode="External" /><Relationship Id="rId33" Type="http://schemas.openxmlformats.org/officeDocument/2006/relationships/hyperlink" Target="https://podminky.urs.cz/item/CS_URS_2023_01/348272515" TargetMode="External" /><Relationship Id="rId34" Type="http://schemas.openxmlformats.org/officeDocument/2006/relationships/hyperlink" Target="https://podminky.urs.cz/item/CS_URS_2023_01/451572111" TargetMode="External" /><Relationship Id="rId35" Type="http://schemas.openxmlformats.org/officeDocument/2006/relationships/hyperlink" Target="https://podminky.urs.cz/item/CS_URS_2023_01/596991111" TargetMode="External" /><Relationship Id="rId36" Type="http://schemas.openxmlformats.org/officeDocument/2006/relationships/hyperlink" Target="https://podminky.urs.cz/item/CS_URS_2023_01/596991112" TargetMode="External" /><Relationship Id="rId37" Type="http://schemas.openxmlformats.org/officeDocument/2006/relationships/hyperlink" Target="https://podminky.urs.cz/item/CS_URS_2023_01/564851111" TargetMode="External" /><Relationship Id="rId38" Type="http://schemas.openxmlformats.org/officeDocument/2006/relationships/hyperlink" Target="https://podminky.urs.cz/item/CS_URS_2023_01/564851014" TargetMode="External" /><Relationship Id="rId39" Type="http://schemas.openxmlformats.org/officeDocument/2006/relationships/hyperlink" Target="https://podminky.urs.cz/item/CS_URS_2023_01/564871111" TargetMode="External" /><Relationship Id="rId40" Type="http://schemas.openxmlformats.org/officeDocument/2006/relationships/hyperlink" Target="https://podminky.urs.cz/item/CS_URS_2023_01/573211112" TargetMode="External" /><Relationship Id="rId41" Type="http://schemas.openxmlformats.org/officeDocument/2006/relationships/hyperlink" Target="https://podminky.urs.cz/item/CS_URS_2023_01/577134031" TargetMode="External" /><Relationship Id="rId42" Type="http://schemas.openxmlformats.org/officeDocument/2006/relationships/hyperlink" Target="https://podminky.urs.cz/item/CS_URS_2023_01/596211112" TargetMode="External" /><Relationship Id="rId43" Type="http://schemas.openxmlformats.org/officeDocument/2006/relationships/hyperlink" Target="https://podminky.urs.cz/item/CS_URS_2023_01/596211220" TargetMode="External" /><Relationship Id="rId44" Type="http://schemas.openxmlformats.org/officeDocument/2006/relationships/hyperlink" Target="https://podminky.urs.cz/item/CS_URS_2023_01/596211114" TargetMode="External" /><Relationship Id="rId45" Type="http://schemas.openxmlformats.org/officeDocument/2006/relationships/hyperlink" Target="https://podminky.urs.cz/item/CS_URS_2023_01/596811911" TargetMode="External" /><Relationship Id="rId46" Type="http://schemas.openxmlformats.org/officeDocument/2006/relationships/hyperlink" Target="https://podminky.urs.cz/item/CS_URS_2023_01/596211224" TargetMode="External" /><Relationship Id="rId47" Type="http://schemas.openxmlformats.org/officeDocument/2006/relationships/hyperlink" Target="https://podminky.urs.cz/item/CS_URS_2023_01/871313121" TargetMode="External" /><Relationship Id="rId48" Type="http://schemas.openxmlformats.org/officeDocument/2006/relationships/hyperlink" Target="https://podminky.urs.cz/item/CS_URS_2023_01/892381111" TargetMode="External" /><Relationship Id="rId49" Type="http://schemas.openxmlformats.org/officeDocument/2006/relationships/hyperlink" Target="https://podminky.urs.cz/item/CS_URS_2023_01/899204112" TargetMode="External" /><Relationship Id="rId50" Type="http://schemas.openxmlformats.org/officeDocument/2006/relationships/hyperlink" Target="https://podminky.urs.cz/item/CS_URS_2023_01/895941302" TargetMode="External" /><Relationship Id="rId51" Type="http://schemas.openxmlformats.org/officeDocument/2006/relationships/hyperlink" Target="https://podminky.urs.cz/item/CS_URS_2023_01/895941312" TargetMode="External" /><Relationship Id="rId52" Type="http://schemas.openxmlformats.org/officeDocument/2006/relationships/hyperlink" Target="https://podminky.urs.cz/item/CS_URS_2023_01/895941331" TargetMode="External" /><Relationship Id="rId53" Type="http://schemas.openxmlformats.org/officeDocument/2006/relationships/hyperlink" Target="https://podminky.urs.cz/item/CS_URS_2023_01/914511111" TargetMode="External" /><Relationship Id="rId54" Type="http://schemas.openxmlformats.org/officeDocument/2006/relationships/hyperlink" Target="https://podminky.urs.cz/item/CS_URS_2023_01/914111111" TargetMode="External" /><Relationship Id="rId55" Type="http://schemas.openxmlformats.org/officeDocument/2006/relationships/hyperlink" Target="https://podminky.urs.cz/item/CS_URS_2023_01/916111122" TargetMode="External" /><Relationship Id="rId56" Type="http://schemas.openxmlformats.org/officeDocument/2006/relationships/hyperlink" Target="https://podminky.urs.cz/item/CS_URS_2023_01/916111123" TargetMode="External" /><Relationship Id="rId57" Type="http://schemas.openxmlformats.org/officeDocument/2006/relationships/hyperlink" Target="https://podminky.urs.cz/item/CS_URS_2023_01/916131213" TargetMode="External" /><Relationship Id="rId58" Type="http://schemas.openxmlformats.org/officeDocument/2006/relationships/hyperlink" Target="https://podminky.urs.cz/item/CS_URS_2023_01/916131213" TargetMode="External" /><Relationship Id="rId59" Type="http://schemas.openxmlformats.org/officeDocument/2006/relationships/hyperlink" Target="https://podminky.urs.cz/item/CS_URS_2023_01/916131213" TargetMode="External" /><Relationship Id="rId60" Type="http://schemas.openxmlformats.org/officeDocument/2006/relationships/hyperlink" Target="https://podminky.urs.cz/item/CS_URS_2023_01/966006132" TargetMode="External" /><Relationship Id="rId61" Type="http://schemas.openxmlformats.org/officeDocument/2006/relationships/hyperlink" Target="https://podminky.urs.cz/item/CS_URS_2023_01/997006002" TargetMode="External" /><Relationship Id="rId62" Type="http://schemas.openxmlformats.org/officeDocument/2006/relationships/hyperlink" Target="https://podminky.urs.cz/item/CS_URS_2023_01/997211511" TargetMode="External" /><Relationship Id="rId63" Type="http://schemas.openxmlformats.org/officeDocument/2006/relationships/hyperlink" Target="https://podminky.urs.cz/item/CS_URS_2023_01/997211519" TargetMode="External" /><Relationship Id="rId64" Type="http://schemas.openxmlformats.org/officeDocument/2006/relationships/hyperlink" Target="https://podminky.urs.cz/item/CS_URS_2023_01/998223011" TargetMode="External" /><Relationship Id="rId65" Type="http://schemas.openxmlformats.org/officeDocument/2006/relationships/hyperlink" Target="https://podminky.urs.cz/item/CS_URS_2023_01/767995115" TargetMode="External" /><Relationship Id="rId66" Type="http://schemas.openxmlformats.org/officeDocument/2006/relationships/hyperlink" Target="https://podminky.urs.cz/item/CS_URS_2023_01/998767101" TargetMode="External" /><Relationship Id="rId6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212358" TargetMode="External" /><Relationship Id="rId2" Type="http://schemas.openxmlformats.org/officeDocument/2006/relationships/hyperlink" Target="https://podminky.urs.cz/item/CS_URS_2023_01/112155115" TargetMode="External" /><Relationship Id="rId3" Type="http://schemas.openxmlformats.org/officeDocument/2006/relationships/hyperlink" Target="https://podminky.urs.cz/item/CS_URS_2023_01/113106023" TargetMode="External" /><Relationship Id="rId4" Type="http://schemas.openxmlformats.org/officeDocument/2006/relationships/hyperlink" Target="https://podminky.urs.cz/item/CS_URS_2023_01/113107344" TargetMode="External" /><Relationship Id="rId5" Type="http://schemas.openxmlformats.org/officeDocument/2006/relationships/hyperlink" Target="https://podminky.urs.cz/item/CS_URS_2023_01/113154123" TargetMode="External" /><Relationship Id="rId6" Type="http://schemas.openxmlformats.org/officeDocument/2006/relationships/hyperlink" Target="https://podminky.urs.cz/item/CS_URS_2023_01/121151113" TargetMode="External" /><Relationship Id="rId7" Type="http://schemas.openxmlformats.org/officeDocument/2006/relationships/hyperlink" Target="https://podminky.urs.cz/item/CS_URS_2023_01/122252203" TargetMode="External" /><Relationship Id="rId8" Type="http://schemas.openxmlformats.org/officeDocument/2006/relationships/hyperlink" Target="https://podminky.urs.cz/item/CS_URS_2023_01/132351102" TargetMode="External" /><Relationship Id="rId9" Type="http://schemas.openxmlformats.org/officeDocument/2006/relationships/hyperlink" Target="https://podminky.urs.cz/item/CS_URS_2023_01/132351251" TargetMode="External" /><Relationship Id="rId10" Type="http://schemas.openxmlformats.org/officeDocument/2006/relationships/hyperlink" Target="https://podminky.urs.cz/item/CS_URS_2023_01/151101101" TargetMode="External" /><Relationship Id="rId11" Type="http://schemas.openxmlformats.org/officeDocument/2006/relationships/hyperlink" Target="https://podminky.urs.cz/item/CS_URS_2023_01/151101111" TargetMode="External" /><Relationship Id="rId12" Type="http://schemas.openxmlformats.org/officeDocument/2006/relationships/hyperlink" Target="https://podminky.urs.cz/item/CS_URS_2023_01/162211311" TargetMode="External" /><Relationship Id="rId13" Type="http://schemas.openxmlformats.org/officeDocument/2006/relationships/hyperlink" Target="https://podminky.urs.cz/item/CS_URS_2023_01/162651112" TargetMode="External" /><Relationship Id="rId14" Type="http://schemas.openxmlformats.org/officeDocument/2006/relationships/hyperlink" Target="https://podminky.urs.cz/item/CS_URS_2023_01/162751117" TargetMode="External" /><Relationship Id="rId15" Type="http://schemas.openxmlformats.org/officeDocument/2006/relationships/hyperlink" Target="https://podminky.urs.cz/item/CS_URS_2023_01/162751119" TargetMode="External" /><Relationship Id="rId16" Type="http://schemas.openxmlformats.org/officeDocument/2006/relationships/hyperlink" Target="https://podminky.urs.cz/item/CS_URS_2023_01/171151111" TargetMode="External" /><Relationship Id="rId17" Type="http://schemas.openxmlformats.org/officeDocument/2006/relationships/hyperlink" Target="https://podminky.urs.cz/item/CS_URS_2023_01/171251101" TargetMode="External" /><Relationship Id="rId18" Type="http://schemas.openxmlformats.org/officeDocument/2006/relationships/hyperlink" Target="https://podminky.urs.cz/item/CS_URS_2023_01/174151101" TargetMode="External" /><Relationship Id="rId19" Type="http://schemas.openxmlformats.org/officeDocument/2006/relationships/hyperlink" Target="https://podminky.urs.cz/item/CS_URS_2023_01/175151101" TargetMode="External" /><Relationship Id="rId20" Type="http://schemas.openxmlformats.org/officeDocument/2006/relationships/hyperlink" Target="https://podminky.urs.cz/item/CS_URS_2023_01/181152302" TargetMode="External" /><Relationship Id="rId21" Type="http://schemas.openxmlformats.org/officeDocument/2006/relationships/hyperlink" Target="https://podminky.urs.cz/item/CS_URS_2023_01/181152302" TargetMode="External" /><Relationship Id="rId22" Type="http://schemas.openxmlformats.org/officeDocument/2006/relationships/hyperlink" Target="https://podminky.urs.cz/item/CS_URS_2023_01/181311103" TargetMode="External" /><Relationship Id="rId23" Type="http://schemas.openxmlformats.org/officeDocument/2006/relationships/hyperlink" Target="https://podminky.urs.cz/item/CS_URS_2023_01/181411132" TargetMode="External" /><Relationship Id="rId24" Type="http://schemas.openxmlformats.org/officeDocument/2006/relationships/hyperlink" Target="https://podminky.urs.cz/item/CS_URS_2023_01/182251101" TargetMode="External" /><Relationship Id="rId25" Type="http://schemas.openxmlformats.org/officeDocument/2006/relationships/hyperlink" Target="https://podminky.urs.cz/item/CS_URS_2023_01/185804243" TargetMode="External" /><Relationship Id="rId26" Type="http://schemas.openxmlformats.org/officeDocument/2006/relationships/hyperlink" Target="https://podminky.urs.cz/item/CS_URS_2023_01/211561111" TargetMode="External" /><Relationship Id="rId27" Type="http://schemas.openxmlformats.org/officeDocument/2006/relationships/hyperlink" Target="https://podminky.urs.cz/item/CS_URS_2023_01/211971110" TargetMode="External" /><Relationship Id="rId28" Type="http://schemas.openxmlformats.org/officeDocument/2006/relationships/hyperlink" Target="https://podminky.urs.cz/item/CS_URS_2023_01/212752102" TargetMode="External" /><Relationship Id="rId29" Type="http://schemas.openxmlformats.org/officeDocument/2006/relationships/hyperlink" Target="https://podminky.urs.cz/item/CS_URS_2023_01/213141121" TargetMode="External" /><Relationship Id="rId30" Type="http://schemas.openxmlformats.org/officeDocument/2006/relationships/hyperlink" Target="https://podminky.urs.cz/item/CS_URS_2023_01/451572111" TargetMode="External" /><Relationship Id="rId31" Type="http://schemas.openxmlformats.org/officeDocument/2006/relationships/hyperlink" Target="https://podminky.urs.cz/item/CS_URS_2023_01/564851014" TargetMode="External" /><Relationship Id="rId32" Type="http://schemas.openxmlformats.org/officeDocument/2006/relationships/hyperlink" Target="https://podminky.urs.cz/item/CS_URS_2023_01/564851111" TargetMode="External" /><Relationship Id="rId33" Type="http://schemas.openxmlformats.org/officeDocument/2006/relationships/hyperlink" Target="https://podminky.urs.cz/item/CS_URS_2023_01/564871111" TargetMode="External" /><Relationship Id="rId34" Type="http://schemas.openxmlformats.org/officeDocument/2006/relationships/hyperlink" Target="https://podminky.urs.cz/item/CS_URS_2023_01/573211112" TargetMode="External" /><Relationship Id="rId35" Type="http://schemas.openxmlformats.org/officeDocument/2006/relationships/hyperlink" Target="https://podminky.urs.cz/item/CS_URS_2023_01/577134031" TargetMode="External" /><Relationship Id="rId36" Type="http://schemas.openxmlformats.org/officeDocument/2006/relationships/hyperlink" Target="https://podminky.urs.cz/item/CS_URS_2023_01/596211112" TargetMode="External" /><Relationship Id="rId37" Type="http://schemas.openxmlformats.org/officeDocument/2006/relationships/hyperlink" Target="https://podminky.urs.cz/item/CS_URS_2023_01/596211114" TargetMode="External" /><Relationship Id="rId38" Type="http://schemas.openxmlformats.org/officeDocument/2006/relationships/hyperlink" Target="https://podminky.urs.cz/item/CS_URS_2023_01/596211220" TargetMode="External" /><Relationship Id="rId39" Type="http://schemas.openxmlformats.org/officeDocument/2006/relationships/hyperlink" Target="https://podminky.urs.cz/item/CS_URS_2023_01/596211224" TargetMode="External" /><Relationship Id="rId40" Type="http://schemas.openxmlformats.org/officeDocument/2006/relationships/hyperlink" Target="https://podminky.urs.cz/item/CS_URS_2023_01/596811911" TargetMode="External" /><Relationship Id="rId41" Type="http://schemas.openxmlformats.org/officeDocument/2006/relationships/hyperlink" Target="https://podminky.urs.cz/item/CS_URS_2023_01/871313121" TargetMode="External" /><Relationship Id="rId42" Type="http://schemas.openxmlformats.org/officeDocument/2006/relationships/hyperlink" Target="https://podminky.urs.cz/item/CS_URS_2023_01/892381111" TargetMode="External" /><Relationship Id="rId43" Type="http://schemas.openxmlformats.org/officeDocument/2006/relationships/hyperlink" Target="https://podminky.urs.cz/item/CS_URS_2023_01/895941302" TargetMode="External" /><Relationship Id="rId44" Type="http://schemas.openxmlformats.org/officeDocument/2006/relationships/hyperlink" Target="https://podminky.urs.cz/item/CS_URS_2023_01/895941312" TargetMode="External" /><Relationship Id="rId45" Type="http://schemas.openxmlformats.org/officeDocument/2006/relationships/hyperlink" Target="https://podminky.urs.cz/item/CS_URS_2023_01/895941331" TargetMode="External" /><Relationship Id="rId46" Type="http://schemas.openxmlformats.org/officeDocument/2006/relationships/hyperlink" Target="https://podminky.urs.cz/item/CS_URS_2023_01/912211111" TargetMode="External" /><Relationship Id="rId47" Type="http://schemas.openxmlformats.org/officeDocument/2006/relationships/hyperlink" Target="https://podminky.urs.cz/item/CS_URS_2023_01/914111111" TargetMode="External" /><Relationship Id="rId48" Type="http://schemas.openxmlformats.org/officeDocument/2006/relationships/hyperlink" Target="https://podminky.urs.cz/item/CS_URS_2023_01/914511111" TargetMode="External" /><Relationship Id="rId49" Type="http://schemas.openxmlformats.org/officeDocument/2006/relationships/hyperlink" Target="https://podminky.urs.cz/item/CS_URS_2023_01/916111122" TargetMode="External" /><Relationship Id="rId50" Type="http://schemas.openxmlformats.org/officeDocument/2006/relationships/hyperlink" Target="https://podminky.urs.cz/item/CS_URS_2023_01/916111123" TargetMode="External" /><Relationship Id="rId51" Type="http://schemas.openxmlformats.org/officeDocument/2006/relationships/hyperlink" Target="https://podminky.urs.cz/item/CS_URS_2023_01/916131213" TargetMode="External" /><Relationship Id="rId52" Type="http://schemas.openxmlformats.org/officeDocument/2006/relationships/hyperlink" Target="https://podminky.urs.cz/item/CS_URS_2023_01/916131213" TargetMode="External" /><Relationship Id="rId53" Type="http://schemas.openxmlformats.org/officeDocument/2006/relationships/hyperlink" Target="https://podminky.urs.cz/item/CS_URS_2023_01/916131213" TargetMode="External" /><Relationship Id="rId54" Type="http://schemas.openxmlformats.org/officeDocument/2006/relationships/hyperlink" Target="https://podminky.urs.cz/item/CS_URS_2023_01/966006132" TargetMode="External" /><Relationship Id="rId55" Type="http://schemas.openxmlformats.org/officeDocument/2006/relationships/hyperlink" Target="https://podminky.urs.cz/item/CS_URS_2023_01/966006254" TargetMode="External" /><Relationship Id="rId56" Type="http://schemas.openxmlformats.org/officeDocument/2006/relationships/hyperlink" Target="https://podminky.urs.cz/item/CS_URS_2023_01/997006002" TargetMode="External" /><Relationship Id="rId57" Type="http://schemas.openxmlformats.org/officeDocument/2006/relationships/hyperlink" Target="https://podminky.urs.cz/item/CS_URS_2023_01/997211511" TargetMode="External" /><Relationship Id="rId58" Type="http://schemas.openxmlformats.org/officeDocument/2006/relationships/hyperlink" Target="https://podminky.urs.cz/item/CS_URS_2023_01/997211519" TargetMode="External" /><Relationship Id="rId59" Type="http://schemas.openxmlformats.org/officeDocument/2006/relationships/hyperlink" Target="https://podminky.urs.cz/item/CS_URS_2023_01/998223011" TargetMode="External" /><Relationship Id="rId60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7322" TargetMode="External" /><Relationship Id="rId2" Type="http://schemas.openxmlformats.org/officeDocument/2006/relationships/hyperlink" Target="https://podminky.urs.cz/item/CS_URS_2022_02/113107331" TargetMode="External" /><Relationship Id="rId3" Type="http://schemas.openxmlformats.org/officeDocument/2006/relationships/hyperlink" Target="https://podminky.urs.cz/item/CS_URS_2022_02/113107344" TargetMode="External" /><Relationship Id="rId4" Type="http://schemas.openxmlformats.org/officeDocument/2006/relationships/hyperlink" Target="https://podminky.urs.cz/item/CS_URS_2022_02/966008221" TargetMode="External" /><Relationship Id="rId5" Type="http://schemas.openxmlformats.org/officeDocument/2006/relationships/hyperlink" Target="https://podminky.urs.cz/item/CS_URS_2022_02/129951121" TargetMode="External" /><Relationship Id="rId6" Type="http://schemas.openxmlformats.org/officeDocument/2006/relationships/hyperlink" Target="https://podminky.urs.cz/item/CS_URS_2022_02/132251251" TargetMode="External" /><Relationship Id="rId7" Type="http://schemas.openxmlformats.org/officeDocument/2006/relationships/hyperlink" Target="https://podminky.urs.cz/item/CS_URS_2022_02/131212531" TargetMode="External" /><Relationship Id="rId8" Type="http://schemas.openxmlformats.org/officeDocument/2006/relationships/hyperlink" Target="https://podminky.urs.cz/item/CS_URS_2022_02/151101101" TargetMode="External" /><Relationship Id="rId9" Type="http://schemas.openxmlformats.org/officeDocument/2006/relationships/hyperlink" Target="https://podminky.urs.cz/item/CS_URS_2022_02/151101111" TargetMode="External" /><Relationship Id="rId10" Type="http://schemas.openxmlformats.org/officeDocument/2006/relationships/hyperlink" Target="https://podminky.urs.cz/item/CS_URS_2022_02/162751117" TargetMode="External" /><Relationship Id="rId11" Type="http://schemas.openxmlformats.org/officeDocument/2006/relationships/hyperlink" Target="https://podminky.urs.cz/item/CS_URS_2022_02/162751119" TargetMode="External" /><Relationship Id="rId12" Type="http://schemas.openxmlformats.org/officeDocument/2006/relationships/hyperlink" Target="https://podminky.urs.cz/item/CS_URS_2022_02/174151101" TargetMode="External" /><Relationship Id="rId13" Type="http://schemas.openxmlformats.org/officeDocument/2006/relationships/hyperlink" Target="https://podminky.urs.cz/item/CS_URS_2022_02/175151101" TargetMode="External" /><Relationship Id="rId14" Type="http://schemas.openxmlformats.org/officeDocument/2006/relationships/hyperlink" Target="https://podminky.urs.cz/item/CS_URS_2022_02/275313611" TargetMode="External" /><Relationship Id="rId15" Type="http://schemas.openxmlformats.org/officeDocument/2006/relationships/hyperlink" Target="https://podminky.urs.cz/item/CS_URS_2022_02/338171113" TargetMode="External" /><Relationship Id="rId16" Type="http://schemas.openxmlformats.org/officeDocument/2006/relationships/hyperlink" Target="https://podminky.urs.cz/item/CS_URS_2022_02/348171120" TargetMode="External" /><Relationship Id="rId17" Type="http://schemas.openxmlformats.org/officeDocument/2006/relationships/hyperlink" Target="https://podminky.urs.cz/item/CS_URS_2023_01/451572111" TargetMode="External" /><Relationship Id="rId18" Type="http://schemas.openxmlformats.org/officeDocument/2006/relationships/hyperlink" Target="https://podminky.urs.cz/item/CS_URS_2023_01/564851014" TargetMode="External" /><Relationship Id="rId19" Type="http://schemas.openxmlformats.org/officeDocument/2006/relationships/hyperlink" Target="https://podminky.urs.cz/item/CS_URS_2023_01/566901161" TargetMode="External" /><Relationship Id="rId20" Type="http://schemas.openxmlformats.org/officeDocument/2006/relationships/hyperlink" Target="https://podminky.urs.cz/item/CS_URS_2023_01/573111111" TargetMode="External" /><Relationship Id="rId21" Type="http://schemas.openxmlformats.org/officeDocument/2006/relationships/hyperlink" Target="https://podminky.urs.cz/item/CS_URS_2023_01/573211112" TargetMode="External" /><Relationship Id="rId22" Type="http://schemas.openxmlformats.org/officeDocument/2006/relationships/hyperlink" Target="https://podminky.urs.cz/item/CS_URS_2023_01/577134031" TargetMode="External" /><Relationship Id="rId23" Type="http://schemas.openxmlformats.org/officeDocument/2006/relationships/hyperlink" Target="https://podminky.urs.cz/item/CS_URS_2023_01/577155031" TargetMode="External" /><Relationship Id="rId24" Type="http://schemas.openxmlformats.org/officeDocument/2006/relationships/hyperlink" Target="https://podminky.urs.cz/item/CS_URS_2023_01/890311851" TargetMode="External" /><Relationship Id="rId25" Type="http://schemas.openxmlformats.org/officeDocument/2006/relationships/hyperlink" Target="https://podminky.urs.cz/item/CS_URS_2023_01/890331851" TargetMode="External" /><Relationship Id="rId26" Type="http://schemas.openxmlformats.org/officeDocument/2006/relationships/hyperlink" Target="https://podminky.urs.cz/item/CS_URS_2023_01/899101211" TargetMode="External" /><Relationship Id="rId27" Type="http://schemas.openxmlformats.org/officeDocument/2006/relationships/hyperlink" Target="https://podminky.urs.cz/item/CS_URS_2023_01/899201211" TargetMode="External" /><Relationship Id="rId28" Type="http://schemas.openxmlformats.org/officeDocument/2006/relationships/hyperlink" Target="https://podminky.urs.cz/item/CS_URS_2023_01/871313121" TargetMode="External" /><Relationship Id="rId29" Type="http://schemas.openxmlformats.org/officeDocument/2006/relationships/hyperlink" Target="https://podminky.urs.cz/item/CS_URS_2023_01/892381111" TargetMode="External" /><Relationship Id="rId30" Type="http://schemas.openxmlformats.org/officeDocument/2006/relationships/hyperlink" Target="https://podminky.urs.cz/item/CS_URS_2023_01/899204112" TargetMode="External" /><Relationship Id="rId31" Type="http://schemas.openxmlformats.org/officeDocument/2006/relationships/hyperlink" Target="https://podminky.urs.cz/item/CS_URS_2023_01/895941302" TargetMode="External" /><Relationship Id="rId32" Type="http://schemas.openxmlformats.org/officeDocument/2006/relationships/hyperlink" Target="https://podminky.urs.cz/item/CS_URS_2023_01/895941312" TargetMode="External" /><Relationship Id="rId33" Type="http://schemas.openxmlformats.org/officeDocument/2006/relationships/hyperlink" Target="https://podminky.urs.cz/item/CS_URS_2023_01/895941331" TargetMode="External" /><Relationship Id="rId34" Type="http://schemas.openxmlformats.org/officeDocument/2006/relationships/hyperlink" Target="https://podminky.urs.cz/item/CS_URS_2023_01/935113111" TargetMode="External" /><Relationship Id="rId35" Type="http://schemas.openxmlformats.org/officeDocument/2006/relationships/hyperlink" Target="https://podminky.urs.cz/item/CS_URS_2023_01/935923216" TargetMode="External" /><Relationship Id="rId36" Type="http://schemas.openxmlformats.org/officeDocument/2006/relationships/hyperlink" Target="https://podminky.urs.cz/item/CS_URS_2023_01/919122111" TargetMode="External" /><Relationship Id="rId37" Type="http://schemas.openxmlformats.org/officeDocument/2006/relationships/hyperlink" Target="https://podminky.urs.cz/item/CS_URS_2023_01/919731123" TargetMode="External" /><Relationship Id="rId38" Type="http://schemas.openxmlformats.org/officeDocument/2006/relationships/hyperlink" Target="https://podminky.urs.cz/item/CS_URS_2023_01/919735112" TargetMode="External" /><Relationship Id="rId39" Type="http://schemas.openxmlformats.org/officeDocument/2006/relationships/hyperlink" Target="https://podminky.urs.cz/item/CS_URS_2023_01/919735116" TargetMode="External" /><Relationship Id="rId40" Type="http://schemas.openxmlformats.org/officeDocument/2006/relationships/hyperlink" Target="https://podminky.urs.cz/item/CS_URS_2023_01/966071821" TargetMode="External" /><Relationship Id="rId41" Type="http://schemas.openxmlformats.org/officeDocument/2006/relationships/hyperlink" Target="https://podminky.urs.cz/item/CS_URS_2023_01/936001001" TargetMode="External" /><Relationship Id="rId42" Type="http://schemas.openxmlformats.org/officeDocument/2006/relationships/hyperlink" Target="https://podminky.urs.cz/item/CS_URS_2023_01/936104211" TargetMode="External" /><Relationship Id="rId43" Type="http://schemas.openxmlformats.org/officeDocument/2006/relationships/hyperlink" Target="https://podminky.urs.cz/item/CS_URS_2023_01/936104212" TargetMode="External" /><Relationship Id="rId44" Type="http://schemas.openxmlformats.org/officeDocument/2006/relationships/hyperlink" Target="https://podminky.urs.cz/item/CS_URS_2023_01/966001211" TargetMode="External" /><Relationship Id="rId45" Type="http://schemas.openxmlformats.org/officeDocument/2006/relationships/hyperlink" Target="https://podminky.urs.cz/item/CS_URS_2023_01/966001311" TargetMode="External" /><Relationship Id="rId46" Type="http://schemas.openxmlformats.org/officeDocument/2006/relationships/hyperlink" Target="https://podminky.urs.cz/item/CS_URS_2023_01/966008211" TargetMode="External" /><Relationship Id="rId47" Type="http://schemas.openxmlformats.org/officeDocument/2006/relationships/hyperlink" Target="https://podminky.urs.cz/item/CS_URS_2023_01/997006002" TargetMode="External" /><Relationship Id="rId48" Type="http://schemas.openxmlformats.org/officeDocument/2006/relationships/hyperlink" Target="https://podminky.urs.cz/item/CS_URS_2023_01/997211511" TargetMode="External" /><Relationship Id="rId49" Type="http://schemas.openxmlformats.org/officeDocument/2006/relationships/hyperlink" Target="https://podminky.urs.cz/item/CS_URS_2023_01/997211519" TargetMode="External" /><Relationship Id="rId50" Type="http://schemas.openxmlformats.org/officeDocument/2006/relationships/hyperlink" Target="https://podminky.urs.cz/item/CS_URS_2023_01/998223011" TargetMode="External" /><Relationship Id="rId5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322" TargetMode="External" /><Relationship Id="rId2" Type="http://schemas.openxmlformats.org/officeDocument/2006/relationships/hyperlink" Target="https://podminky.urs.cz/item/CS_URS_2023_01/113107331" TargetMode="External" /><Relationship Id="rId3" Type="http://schemas.openxmlformats.org/officeDocument/2006/relationships/hyperlink" Target="https://podminky.urs.cz/item/CS_URS_2023_01/113107344" TargetMode="External" /><Relationship Id="rId4" Type="http://schemas.openxmlformats.org/officeDocument/2006/relationships/hyperlink" Target="https://podminky.urs.cz/item/CS_URS_2023_01/132351251" TargetMode="External" /><Relationship Id="rId5" Type="http://schemas.openxmlformats.org/officeDocument/2006/relationships/hyperlink" Target="https://podminky.urs.cz/item/CS_URS_2023_01/162651112" TargetMode="External" /><Relationship Id="rId6" Type="http://schemas.openxmlformats.org/officeDocument/2006/relationships/hyperlink" Target="https://podminky.urs.cz/item/CS_URS_2023_01/162751117" TargetMode="External" /><Relationship Id="rId7" Type="http://schemas.openxmlformats.org/officeDocument/2006/relationships/hyperlink" Target="https://podminky.urs.cz/item/CS_URS_2023_01/162751119" TargetMode="External" /><Relationship Id="rId8" Type="http://schemas.openxmlformats.org/officeDocument/2006/relationships/hyperlink" Target="https://podminky.urs.cz/item/CS_URS_2023_01/174151101" TargetMode="External" /><Relationship Id="rId9" Type="http://schemas.openxmlformats.org/officeDocument/2006/relationships/hyperlink" Target="https://podminky.urs.cz/item/CS_URS_2023_01/175151101" TargetMode="External" /><Relationship Id="rId10" Type="http://schemas.openxmlformats.org/officeDocument/2006/relationships/hyperlink" Target="https://podminky.urs.cz/item/CS_URS_2023_01/451572111" TargetMode="External" /><Relationship Id="rId11" Type="http://schemas.openxmlformats.org/officeDocument/2006/relationships/hyperlink" Target="https://podminky.urs.cz/item/CS_URS_2023_01/564851014" TargetMode="External" /><Relationship Id="rId12" Type="http://schemas.openxmlformats.org/officeDocument/2006/relationships/hyperlink" Target="https://podminky.urs.cz/item/CS_URS_2023_01/566901161" TargetMode="External" /><Relationship Id="rId13" Type="http://schemas.openxmlformats.org/officeDocument/2006/relationships/hyperlink" Target="https://podminky.urs.cz/item/CS_URS_2023_01/573111111" TargetMode="External" /><Relationship Id="rId14" Type="http://schemas.openxmlformats.org/officeDocument/2006/relationships/hyperlink" Target="https://podminky.urs.cz/item/CS_URS_2023_01/573211112" TargetMode="External" /><Relationship Id="rId15" Type="http://schemas.openxmlformats.org/officeDocument/2006/relationships/hyperlink" Target="https://podminky.urs.cz/item/CS_URS_2023_01/577134031" TargetMode="External" /><Relationship Id="rId16" Type="http://schemas.openxmlformats.org/officeDocument/2006/relationships/hyperlink" Target="https://podminky.urs.cz/item/CS_URS_2023_01/577155031" TargetMode="External" /><Relationship Id="rId17" Type="http://schemas.openxmlformats.org/officeDocument/2006/relationships/hyperlink" Target="https://podminky.urs.cz/item/CS_URS_2023_01/596211220" TargetMode="External" /><Relationship Id="rId18" Type="http://schemas.openxmlformats.org/officeDocument/2006/relationships/hyperlink" Target="https://podminky.urs.cz/item/CS_URS_2023_01/871313121" TargetMode="External" /><Relationship Id="rId19" Type="http://schemas.openxmlformats.org/officeDocument/2006/relationships/hyperlink" Target="https://podminky.urs.cz/item/CS_URS_2023_01/890311851" TargetMode="External" /><Relationship Id="rId20" Type="http://schemas.openxmlformats.org/officeDocument/2006/relationships/hyperlink" Target="https://podminky.urs.cz/item/CS_URS_2023_01/892381111" TargetMode="External" /><Relationship Id="rId21" Type="http://schemas.openxmlformats.org/officeDocument/2006/relationships/hyperlink" Target="https://podminky.urs.cz/item/CS_URS_2023_01/899201211" TargetMode="External" /><Relationship Id="rId22" Type="http://schemas.openxmlformats.org/officeDocument/2006/relationships/hyperlink" Target="https://podminky.urs.cz/item/CS_URS_2023_01/919122111" TargetMode="External" /><Relationship Id="rId23" Type="http://schemas.openxmlformats.org/officeDocument/2006/relationships/hyperlink" Target="https://podminky.urs.cz/item/CS_URS_2023_01/919731123" TargetMode="External" /><Relationship Id="rId24" Type="http://schemas.openxmlformats.org/officeDocument/2006/relationships/hyperlink" Target="https://podminky.urs.cz/item/CS_URS_2023_01/919735112" TargetMode="External" /><Relationship Id="rId25" Type="http://schemas.openxmlformats.org/officeDocument/2006/relationships/hyperlink" Target="https://podminky.urs.cz/item/CS_URS_2023_01/919735116" TargetMode="External" /><Relationship Id="rId26" Type="http://schemas.openxmlformats.org/officeDocument/2006/relationships/hyperlink" Target="https://podminky.urs.cz/item/CS_URS_2023_01/935113111" TargetMode="External" /><Relationship Id="rId27" Type="http://schemas.openxmlformats.org/officeDocument/2006/relationships/hyperlink" Target="https://podminky.urs.cz/item/CS_URS_2023_01/935923216" TargetMode="External" /><Relationship Id="rId28" Type="http://schemas.openxmlformats.org/officeDocument/2006/relationships/hyperlink" Target="https://podminky.urs.cz/item/CS_URS_2023_01/966008211" TargetMode="External" /><Relationship Id="rId29" Type="http://schemas.openxmlformats.org/officeDocument/2006/relationships/hyperlink" Target="https://podminky.urs.cz/item/CS_URS_2023_01/966008221" TargetMode="External" /><Relationship Id="rId30" Type="http://schemas.openxmlformats.org/officeDocument/2006/relationships/hyperlink" Target="https://podminky.urs.cz/item/CS_URS_2023_01/997006002" TargetMode="External" /><Relationship Id="rId31" Type="http://schemas.openxmlformats.org/officeDocument/2006/relationships/hyperlink" Target="https://podminky.urs.cz/item/CS_URS_2023_01/997211511" TargetMode="External" /><Relationship Id="rId32" Type="http://schemas.openxmlformats.org/officeDocument/2006/relationships/hyperlink" Target="https://podminky.urs.cz/item/CS_URS_2023_01/997211519" TargetMode="External" /><Relationship Id="rId33" Type="http://schemas.openxmlformats.org/officeDocument/2006/relationships/hyperlink" Target="https://podminky.urs.cz/item/CS_URS_2023_01/998223011" TargetMode="External" /><Relationship Id="rId34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322" TargetMode="External" /><Relationship Id="rId2" Type="http://schemas.openxmlformats.org/officeDocument/2006/relationships/hyperlink" Target="https://podminky.urs.cz/item/CS_URS_2023_01/113107344" TargetMode="External" /><Relationship Id="rId3" Type="http://schemas.openxmlformats.org/officeDocument/2006/relationships/hyperlink" Target="https://podminky.urs.cz/item/CS_URS_2023_01/113107330" TargetMode="External" /><Relationship Id="rId4" Type="http://schemas.openxmlformats.org/officeDocument/2006/relationships/hyperlink" Target="https://podminky.urs.cz/item/CS_URS_2023_01/115101201" TargetMode="External" /><Relationship Id="rId5" Type="http://schemas.openxmlformats.org/officeDocument/2006/relationships/hyperlink" Target="https://podminky.urs.cz/item/CS_URS_2023_01/132154204" TargetMode="External" /><Relationship Id="rId6" Type="http://schemas.openxmlformats.org/officeDocument/2006/relationships/hyperlink" Target="https://podminky.urs.cz/item/CS_URS_2023_01/151101101" TargetMode="External" /><Relationship Id="rId7" Type="http://schemas.openxmlformats.org/officeDocument/2006/relationships/hyperlink" Target="https://podminky.urs.cz/item/CS_URS_2023_01/151101111" TargetMode="External" /><Relationship Id="rId8" Type="http://schemas.openxmlformats.org/officeDocument/2006/relationships/hyperlink" Target="https://podminky.urs.cz/item/CS_URS_2023_01/175151101" TargetMode="External" /><Relationship Id="rId9" Type="http://schemas.openxmlformats.org/officeDocument/2006/relationships/hyperlink" Target="https://podminky.urs.cz/item/CS_URS_2023_01/119001401" TargetMode="External" /><Relationship Id="rId10" Type="http://schemas.openxmlformats.org/officeDocument/2006/relationships/hyperlink" Target="https://podminky.urs.cz/item/CS_URS_2023_01/139001101" TargetMode="External" /><Relationship Id="rId11" Type="http://schemas.openxmlformats.org/officeDocument/2006/relationships/hyperlink" Target="https://podminky.urs.cz/item/CS_URS_2023_01/162751117" TargetMode="External" /><Relationship Id="rId12" Type="http://schemas.openxmlformats.org/officeDocument/2006/relationships/hyperlink" Target="https://podminky.urs.cz/item/CS_URS_2023_01/162751119" TargetMode="External" /><Relationship Id="rId13" Type="http://schemas.openxmlformats.org/officeDocument/2006/relationships/hyperlink" Target="https://podminky.urs.cz/item/CS_URS_2023_01/171251101" TargetMode="External" /><Relationship Id="rId14" Type="http://schemas.openxmlformats.org/officeDocument/2006/relationships/hyperlink" Target="https://podminky.urs.cz/item/CS_URS_2023_01/174151101" TargetMode="External" /><Relationship Id="rId15" Type="http://schemas.openxmlformats.org/officeDocument/2006/relationships/hyperlink" Target="https://podminky.urs.cz/item/CS_URS_2023_01/274354111" TargetMode="External" /><Relationship Id="rId16" Type="http://schemas.openxmlformats.org/officeDocument/2006/relationships/hyperlink" Target="https://podminky.urs.cz/item/CS_URS_2023_01/899910201" TargetMode="External" /><Relationship Id="rId17" Type="http://schemas.openxmlformats.org/officeDocument/2006/relationships/hyperlink" Target="https://podminky.urs.cz/item/CS_URS_2023_01/451572111" TargetMode="External" /><Relationship Id="rId18" Type="http://schemas.openxmlformats.org/officeDocument/2006/relationships/hyperlink" Target="https://podminky.urs.cz/item/CS_URS_2023_01/171151112" TargetMode="External" /><Relationship Id="rId19" Type="http://schemas.openxmlformats.org/officeDocument/2006/relationships/hyperlink" Target="https://podminky.urs.cz/item/CS_URS_2023_01/564851011" TargetMode="External" /><Relationship Id="rId20" Type="http://schemas.openxmlformats.org/officeDocument/2006/relationships/hyperlink" Target="https://podminky.urs.cz/item/CS_URS_2023_01/565135101" TargetMode="External" /><Relationship Id="rId21" Type="http://schemas.openxmlformats.org/officeDocument/2006/relationships/hyperlink" Target="https://podminky.urs.cz/item/CS_URS_2023_01/573111111" TargetMode="External" /><Relationship Id="rId22" Type="http://schemas.openxmlformats.org/officeDocument/2006/relationships/hyperlink" Target="https://podminky.urs.cz/item/CS_URS_2023_01/573211112" TargetMode="External" /><Relationship Id="rId23" Type="http://schemas.openxmlformats.org/officeDocument/2006/relationships/hyperlink" Target="https://podminky.urs.cz/item/CS_URS_2023_01/577134031" TargetMode="External" /><Relationship Id="rId24" Type="http://schemas.openxmlformats.org/officeDocument/2006/relationships/hyperlink" Target="https://podminky.urs.cz/item/CS_URS_2023_01/577155031" TargetMode="External" /><Relationship Id="rId25" Type="http://schemas.openxmlformats.org/officeDocument/2006/relationships/hyperlink" Target="https://podminky.urs.cz/item/CS_URS_2023_01/871390310" TargetMode="External" /><Relationship Id="rId26" Type="http://schemas.openxmlformats.org/officeDocument/2006/relationships/hyperlink" Target="https://podminky.urs.cz/item/CS_URS_2023_01/877395221" TargetMode="External" /><Relationship Id="rId27" Type="http://schemas.openxmlformats.org/officeDocument/2006/relationships/hyperlink" Target="https://podminky.urs.cz/item/CS_URS_2023_01/877395211" TargetMode="External" /><Relationship Id="rId28" Type="http://schemas.openxmlformats.org/officeDocument/2006/relationships/hyperlink" Target="https://podminky.urs.cz/item/CS_URS_2023_01/892421111" TargetMode="External" /><Relationship Id="rId29" Type="http://schemas.openxmlformats.org/officeDocument/2006/relationships/hyperlink" Target="https://podminky.urs.cz/item/CS_URS_2023_01/721110964" TargetMode="External" /><Relationship Id="rId30" Type="http://schemas.openxmlformats.org/officeDocument/2006/relationships/hyperlink" Target="https://podminky.urs.cz/item/CS_URS_2023_01/894812329" TargetMode="External" /><Relationship Id="rId31" Type="http://schemas.openxmlformats.org/officeDocument/2006/relationships/hyperlink" Target="https://podminky.urs.cz/item/CS_URS_2023_01/894812332" TargetMode="External" /><Relationship Id="rId32" Type="http://schemas.openxmlformats.org/officeDocument/2006/relationships/hyperlink" Target="https://podminky.urs.cz/item/CS_URS_2023_01/894812339" TargetMode="External" /><Relationship Id="rId33" Type="http://schemas.openxmlformats.org/officeDocument/2006/relationships/hyperlink" Target="https://podminky.urs.cz/item/CS_URS_2023_01/894812376" TargetMode="External" /><Relationship Id="rId34" Type="http://schemas.openxmlformats.org/officeDocument/2006/relationships/hyperlink" Target="https://podminky.urs.cz/item/CS_URS_2023_01/810391811" TargetMode="External" /><Relationship Id="rId35" Type="http://schemas.openxmlformats.org/officeDocument/2006/relationships/hyperlink" Target="https://podminky.urs.cz/item/CS_URS_2023_01/966008111" TargetMode="External" /><Relationship Id="rId36" Type="http://schemas.openxmlformats.org/officeDocument/2006/relationships/hyperlink" Target="https://podminky.urs.cz/item/CS_URS_2023_01/966008311" TargetMode="External" /><Relationship Id="rId37" Type="http://schemas.openxmlformats.org/officeDocument/2006/relationships/hyperlink" Target="https://podminky.urs.cz/item/CS_URS_2023_01/919122111" TargetMode="External" /><Relationship Id="rId38" Type="http://schemas.openxmlformats.org/officeDocument/2006/relationships/hyperlink" Target="https://podminky.urs.cz/item/CS_URS_2023_01/919731123" TargetMode="External" /><Relationship Id="rId39" Type="http://schemas.openxmlformats.org/officeDocument/2006/relationships/hyperlink" Target="https://podminky.urs.cz/item/CS_URS_2023_01/919735112" TargetMode="External" /><Relationship Id="rId40" Type="http://schemas.openxmlformats.org/officeDocument/2006/relationships/hyperlink" Target="https://podminky.urs.cz/item/CS_URS_2023_01/919735116" TargetMode="External" /><Relationship Id="rId41" Type="http://schemas.openxmlformats.org/officeDocument/2006/relationships/hyperlink" Target="https://podminky.urs.cz/item/CS_URS_2023_01/997006002" TargetMode="External" /><Relationship Id="rId42" Type="http://schemas.openxmlformats.org/officeDocument/2006/relationships/hyperlink" Target="https://podminky.urs.cz/item/CS_URS_2023_01/997211511" TargetMode="External" /><Relationship Id="rId43" Type="http://schemas.openxmlformats.org/officeDocument/2006/relationships/hyperlink" Target="https://podminky.urs.cz/item/CS_URS_2023_01/997211519" TargetMode="External" /><Relationship Id="rId44" Type="http://schemas.openxmlformats.org/officeDocument/2006/relationships/hyperlink" Target="https://podminky.urs.cz/item/CS_URS_2023_01/998276101" TargetMode="External" /><Relationship Id="rId45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322" TargetMode="External" /><Relationship Id="rId2" Type="http://schemas.openxmlformats.org/officeDocument/2006/relationships/hyperlink" Target="https://podminky.urs.cz/item/CS_URS_2023_01/113107330" TargetMode="External" /><Relationship Id="rId3" Type="http://schemas.openxmlformats.org/officeDocument/2006/relationships/hyperlink" Target="https://podminky.urs.cz/item/CS_URS_2023_01/115101201" TargetMode="External" /><Relationship Id="rId4" Type="http://schemas.openxmlformats.org/officeDocument/2006/relationships/hyperlink" Target="https://podminky.urs.cz/item/CS_URS_2023_01/132254204" TargetMode="External" /><Relationship Id="rId5" Type="http://schemas.openxmlformats.org/officeDocument/2006/relationships/hyperlink" Target="https://podminky.urs.cz/item/CS_URS_2023_01/151101101" TargetMode="External" /><Relationship Id="rId6" Type="http://schemas.openxmlformats.org/officeDocument/2006/relationships/hyperlink" Target="https://podminky.urs.cz/item/CS_URS_2023_01/151101111" TargetMode="External" /><Relationship Id="rId7" Type="http://schemas.openxmlformats.org/officeDocument/2006/relationships/hyperlink" Target="https://podminky.urs.cz/item/CS_URS_2023_01/175151101" TargetMode="External" /><Relationship Id="rId8" Type="http://schemas.openxmlformats.org/officeDocument/2006/relationships/hyperlink" Target="https://podminky.urs.cz/item/CS_URS_2023_01/119001401" TargetMode="External" /><Relationship Id="rId9" Type="http://schemas.openxmlformats.org/officeDocument/2006/relationships/hyperlink" Target="https://podminky.urs.cz/item/CS_URS_2023_01/139001101" TargetMode="External" /><Relationship Id="rId10" Type="http://schemas.openxmlformats.org/officeDocument/2006/relationships/hyperlink" Target="https://podminky.urs.cz/item/CS_URS_2023_01/162751119" TargetMode="External" /><Relationship Id="rId11" Type="http://schemas.openxmlformats.org/officeDocument/2006/relationships/hyperlink" Target="https://podminky.urs.cz/item/CS_URS_2023_01/162751119" TargetMode="External" /><Relationship Id="rId12" Type="http://schemas.openxmlformats.org/officeDocument/2006/relationships/hyperlink" Target="https://podminky.urs.cz/item/CS_URS_2023_01/171251101" TargetMode="External" /><Relationship Id="rId13" Type="http://schemas.openxmlformats.org/officeDocument/2006/relationships/hyperlink" Target="https://podminky.urs.cz/item/CS_URS_2023_01/174151101" TargetMode="External" /><Relationship Id="rId14" Type="http://schemas.openxmlformats.org/officeDocument/2006/relationships/hyperlink" Target="https://podminky.urs.cz/item/CS_URS_2023_01/274354111" TargetMode="External" /><Relationship Id="rId15" Type="http://schemas.openxmlformats.org/officeDocument/2006/relationships/hyperlink" Target="https://podminky.urs.cz/item/CS_URS_2023_01/899910201" TargetMode="External" /><Relationship Id="rId16" Type="http://schemas.openxmlformats.org/officeDocument/2006/relationships/hyperlink" Target="https://podminky.urs.cz/item/CS_URS_2023_01/171151112" TargetMode="External" /><Relationship Id="rId17" Type="http://schemas.openxmlformats.org/officeDocument/2006/relationships/hyperlink" Target="https://podminky.urs.cz/item/CS_URS_2023_01/564851011" TargetMode="External" /><Relationship Id="rId18" Type="http://schemas.openxmlformats.org/officeDocument/2006/relationships/hyperlink" Target="https://podminky.urs.cz/item/CS_URS_2023_01/565135101" TargetMode="External" /><Relationship Id="rId19" Type="http://schemas.openxmlformats.org/officeDocument/2006/relationships/hyperlink" Target="https://podminky.urs.cz/item/CS_URS_2023_01/573111111" TargetMode="External" /><Relationship Id="rId20" Type="http://schemas.openxmlformats.org/officeDocument/2006/relationships/hyperlink" Target="https://podminky.urs.cz/item/CS_URS_2023_01/573211112" TargetMode="External" /><Relationship Id="rId21" Type="http://schemas.openxmlformats.org/officeDocument/2006/relationships/hyperlink" Target="https://podminky.urs.cz/item/CS_URS_2023_01/577134031" TargetMode="External" /><Relationship Id="rId22" Type="http://schemas.openxmlformats.org/officeDocument/2006/relationships/hyperlink" Target="https://podminky.urs.cz/item/CS_URS_2023_01/577155031" TargetMode="External" /><Relationship Id="rId23" Type="http://schemas.openxmlformats.org/officeDocument/2006/relationships/hyperlink" Target="https://podminky.urs.cz/item/CS_URS_2023_01/871390310" TargetMode="External" /><Relationship Id="rId24" Type="http://schemas.openxmlformats.org/officeDocument/2006/relationships/hyperlink" Target="https://podminky.urs.cz/item/CS_URS_2023_01/877395221" TargetMode="External" /><Relationship Id="rId25" Type="http://schemas.openxmlformats.org/officeDocument/2006/relationships/hyperlink" Target="https://podminky.urs.cz/item/CS_URS_2023_01/877395211" TargetMode="External" /><Relationship Id="rId26" Type="http://schemas.openxmlformats.org/officeDocument/2006/relationships/hyperlink" Target="https://podminky.urs.cz/item/CS_URS_2023_01/892421111" TargetMode="External" /><Relationship Id="rId27" Type="http://schemas.openxmlformats.org/officeDocument/2006/relationships/hyperlink" Target="https://podminky.urs.cz/item/CS_URS_2023_01/721110963" TargetMode="External" /><Relationship Id="rId28" Type="http://schemas.openxmlformats.org/officeDocument/2006/relationships/hyperlink" Target="https://podminky.urs.cz/item/CS_URS_2023_01/721110964" TargetMode="External" /><Relationship Id="rId29" Type="http://schemas.openxmlformats.org/officeDocument/2006/relationships/hyperlink" Target="https://podminky.urs.cz/item/CS_URS_2023_01/894812329" TargetMode="External" /><Relationship Id="rId30" Type="http://schemas.openxmlformats.org/officeDocument/2006/relationships/hyperlink" Target="https://podminky.urs.cz/item/CS_URS_2023_01/894812332" TargetMode="External" /><Relationship Id="rId31" Type="http://schemas.openxmlformats.org/officeDocument/2006/relationships/hyperlink" Target="https://podminky.urs.cz/item/CS_URS_2023_01/894812339" TargetMode="External" /><Relationship Id="rId32" Type="http://schemas.openxmlformats.org/officeDocument/2006/relationships/hyperlink" Target="https://podminky.urs.cz/item/CS_URS_2023_01/894812376" TargetMode="External" /><Relationship Id="rId33" Type="http://schemas.openxmlformats.org/officeDocument/2006/relationships/hyperlink" Target="https://podminky.urs.cz/item/CS_URS_2023_01/966008111" TargetMode="External" /><Relationship Id="rId34" Type="http://schemas.openxmlformats.org/officeDocument/2006/relationships/hyperlink" Target="https://podminky.urs.cz/item/CS_URS_2023_01/966008311" TargetMode="External" /><Relationship Id="rId35" Type="http://schemas.openxmlformats.org/officeDocument/2006/relationships/hyperlink" Target="https://podminky.urs.cz/item/CS_URS_2023_01/919122111" TargetMode="External" /><Relationship Id="rId36" Type="http://schemas.openxmlformats.org/officeDocument/2006/relationships/hyperlink" Target="https://podminky.urs.cz/item/CS_URS_2023_01/919731123" TargetMode="External" /><Relationship Id="rId37" Type="http://schemas.openxmlformats.org/officeDocument/2006/relationships/hyperlink" Target="https://podminky.urs.cz/item/CS_URS_2023_01/919735112" TargetMode="External" /><Relationship Id="rId38" Type="http://schemas.openxmlformats.org/officeDocument/2006/relationships/hyperlink" Target="https://podminky.urs.cz/item/CS_URS_2023_01/919735116" TargetMode="External" /><Relationship Id="rId39" Type="http://schemas.openxmlformats.org/officeDocument/2006/relationships/hyperlink" Target="https://podminky.urs.cz/item/CS_URS_2023_01/997006002" TargetMode="External" /><Relationship Id="rId40" Type="http://schemas.openxmlformats.org/officeDocument/2006/relationships/hyperlink" Target="https://podminky.urs.cz/item/CS_URS_2023_01/997211511" TargetMode="External" /><Relationship Id="rId41" Type="http://schemas.openxmlformats.org/officeDocument/2006/relationships/hyperlink" Target="https://podminky.urs.cz/item/CS_URS_2023_01/997221571" TargetMode="External" /><Relationship Id="rId42" Type="http://schemas.openxmlformats.org/officeDocument/2006/relationships/hyperlink" Target="https://podminky.urs.cz/item/CS_URS_2023_01/998276101" TargetMode="External" /><Relationship Id="rId43" Type="http://schemas.openxmlformats.org/officeDocument/2006/relationships/hyperlink" Target="https://podminky.urs.cz/item/CS_URS_2022_02/767510111" TargetMode="External" /><Relationship Id="rId44" Type="http://schemas.openxmlformats.org/officeDocument/2006/relationships/hyperlink" Target="https://podminky.urs.cz/item/CS_URS_2022_02/998767201" TargetMode="External" /><Relationship Id="rId45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997221873" TargetMode="External" /><Relationship Id="rId2" Type="http://schemas.openxmlformats.org/officeDocument/2006/relationships/hyperlink" Target="https://podminky.urs.cz/item/CS_URS_2023_01/997221861" TargetMode="External" /><Relationship Id="rId3" Type="http://schemas.openxmlformats.org/officeDocument/2006/relationships/hyperlink" Target="https://podminky.urs.cz/item/CS_URS_2023_01/997221875" TargetMode="External" /><Relationship Id="rId4" Type="http://schemas.openxmlformats.org/officeDocument/2006/relationships/hyperlink" Target="https://podminky.urs.cz/item/CS_URS_2023_01/997221873.1" TargetMode="External" /><Relationship Id="rId5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997221873" TargetMode="External" /><Relationship Id="rId2" Type="http://schemas.openxmlformats.org/officeDocument/2006/relationships/hyperlink" Target="https://podminky.urs.cz/item/CS_URS_2023_01/997221861" TargetMode="External" /><Relationship Id="rId3" Type="http://schemas.openxmlformats.org/officeDocument/2006/relationships/hyperlink" Target="https://podminky.urs.cz/item/CS_URS_2023_01/997221873" TargetMode="External" /><Relationship Id="rId4" Type="http://schemas.openxmlformats.org/officeDocument/2006/relationships/hyperlink" Target="https://podminky.urs.cz/item/CS_URS_2023_01/997221875" TargetMode="External" /><Relationship Id="rId5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36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44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48</v>
      </c>
      <c r="U35" s="54"/>
      <c r="V35" s="54"/>
      <c r="W35" s="54"/>
      <c r="X35" s="56" t="s">
        <v>49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50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011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 xml:space="preserve">Kopřivnice - chodník Mniší - úsek 04,05 -  po úpravě zídky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 xml:space="preserve"> 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11. 4. 2023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Město Kopřivnice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>MSS-projekt s.r.o.</v>
      </c>
      <c r="AN49" s="64"/>
      <c r="AO49" s="64"/>
      <c r="AP49" s="64"/>
      <c r="AQ49" s="40"/>
      <c r="AR49" s="44"/>
      <c r="AS49" s="74" t="s">
        <v>51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52</v>
      </c>
      <c r="D52" s="87"/>
      <c r="E52" s="87"/>
      <c r="F52" s="87"/>
      <c r="G52" s="87"/>
      <c r="H52" s="88"/>
      <c r="I52" s="89" t="s">
        <v>53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54</v>
      </c>
      <c r="AH52" s="87"/>
      <c r="AI52" s="87"/>
      <c r="AJ52" s="87"/>
      <c r="AK52" s="87"/>
      <c r="AL52" s="87"/>
      <c r="AM52" s="87"/>
      <c r="AN52" s="89" t="s">
        <v>55</v>
      </c>
      <c r="AO52" s="87"/>
      <c r="AP52" s="87"/>
      <c r="AQ52" s="91" t="s">
        <v>56</v>
      </c>
      <c r="AR52" s="44"/>
      <c r="AS52" s="92" t="s">
        <v>57</v>
      </c>
      <c r="AT52" s="93" t="s">
        <v>58</v>
      </c>
      <c r="AU52" s="93" t="s">
        <v>59</v>
      </c>
      <c r="AV52" s="93" t="s">
        <v>60</v>
      </c>
      <c r="AW52" s="93" t="s">
        <v>61</v>
      </c>
      <c r="AX52" s="93" t="s">
        <v>62</v>
      </c>
      <c r="AY52" s="93" t="s">
        <v>63</v>
      </c>
      <c r="AZ52" s="93" t="s">
        <v>64</v>
      </c>
      <c r="BA52" s="93" t="s">
        <v>65</v>
      </c>
      <c r="BB52" s="93" t="s">
        <v>66</v>
      </c>
      <c r="BC52" s="93" t="s">
        <v>67</v>
      </c>
      <c r="BD52" s="94" t="s">
        <v>68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69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ROUND(AG55+AG58+AG63,2)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ROUND(AS55+AS58+AS63,2)</f>
        <v>0</v>
      </c>
      <c r="AT54" s="106">
        <f>ROUND(SUM(AV54:AW54),2)</f>
        <v>0</v>
      </c>
      <c r="AU54" s="107">
        <f>ROUND(AU55+AU58+AU63,5)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ROUND(AZ55+AZ58+AZ63,2)</f>
        <v>0</v>
      </c>
      <c r="BA54" s="106">
        <f>ROUND(BA55+BA58+BA63,2)</f>
        <v>0</v>
      </c>
      <c r="BB54" s="106">
        <f>ROUND(BB55+BB58+BB63,2)</f>
        <v>0</v>
      </c>
      <c r="BC54" s="106">
        <f>ROUND(BC55+BC58+BC63,2)</f>
        <v>0</v>
      </c>
      <c r="BD54" s="108">
        <f>ROUND(BD55+BD58+BD63,2)</f>
        <v>0</v>
      </c>
      <c r="BE54" s="6"/>
      <c r="BS54" s="109" t="s">
        <v>70</v>
      </c>
      <c r="BT54" s="109" t="s">
        <v>71</v>
      </c>
      <c r="BU54" s="110" t="s">
        <v>72</v>
      </c>
      <c r="BV54" s="109" t="s">
        <v>73</v>
      </c>
      <c r="BW54" s="109" t="s">
        <v>5</v>
      </c>
      <c r="BX54" s="109" t="s">
        <v>74</v>
      </c>
      <c r="CL54" s="109" t="s">
        <v>19</v>
      </c>
    </row>
    <row r="55" spans="1:91" s="7" customFormat="1" ht="16.5" customHeight="1">
      <c r="A55" s="7"/>
      <c r="B55" s="111"/>
      <c r="C55" s="112"/>
      <c r="D55" s="113" t="s">
        <v>75</v>
      </c>
      <c r="E55" s="113"/>
      <c r="F55" s="113"/>
      <c r="G55" s="113"/>
      <c r="H55" s="113"/>
      <c r="I55" s="114"/>
      <c r="J55" s="113" t="s">
        <v>76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ROUND(SUM(AG56:AG57),2)</f>
        <v>0</v>
      </c>
      <c r="AH55" s="114"/>
      <c r="AI55" s="114"/>
      <c r="AJ55" s="114"/>
      <c r="AK55" s="114"/>
      <c r="AL55" s="114"/>
      <c r="AM55" s="114"/>
      <c r="AN55" s="116">
        <f>SUM(AG55,AT55)</f>
        <v>0</v>
      </c>
      <c r="AO55" s="114"/>
      <c r="AP55" s="114"/>
      <c r="AQ55" s="117" t="s">
        <v>77</v>
      </c>
      <c r="AR55" s="118"/>
      <c r="AS55" s="119">
        <f>ROUND(SUM(AS56:AS57),2)</f>
        <v>0</v>
      </c>
      <c r="AT55" s="120">
        <f>ROUND(SUM(AV55:AW55),2)</f>
        <v>0</v>
      </c>
      <c r="AU55" s="121">
        <f>ROUND(SUM(AU56:AU57),5)</f>
        <v>0</v>
      </c>
      <c r="AV55" s="120">
        <f>ROUND(AZ55*L29,2)</f>
        <v>0</v>
      </c>
      <c r="AW55" s="120">
        <f>ROUND(BA55*L30,2)</f>
        <v>0</v>
      </c>
      <c r="AX55" s="120">
        <f>ROUND(BB55*L29,2)</f>
        <v>0</v>
      </c>
      <c r="AY55" s="120">
        <f>ROUND(BC55*L30,2)</f>
        <v>0</v>
      </c>
      <c r="AZ55" s="120">
        <f>ROUND(SUM(AZ56:AZ57),2)</f>
        <v>0</v>
      </c>
      <c r="BA55" s="120">
        <f>ROUND(SUM(BA56:BA57),2)</f>
        <v>0</v>
      </c>
      <c r="BB55" s="120">
        <f>ROUND(SUM(BB56:BB57),2)</f>
        <v>0</v>
      </c>
      <c r="BC55" s="120">
        <f>ROUND(SUM(BC56:BC57),2)</f>
        <v>0</v>
      </c>
      <c r="BD55" s="122">
        <f>ROUND(SUM(BD56:BD57),2)</f>
        <v>0</v>
      </c>
      <c r="BE55" s="7"/>
      <c r="BS55" s="123" t="s">
        <v>70</v>
      </c>
      <c r="BT55" s="123" t="s">
        <v>75</v>
      </c>
      <c r="BU55" s="123" t="s">
        <v>72</v>
      </c>
      <c r="BV55" s="123" t="s">
        <v>73</v>
      </c>
      <c r="BW55" s="123" t="s">
        <v>78</v>
      </c>
      <c r="BX55" s="123" t="s">
        <v>5</v>
      </c>
      <c r="CL55" s="123" t="s">
        <v>19</v>
      </c>
      <c r="CM55" s="123" t="s">
        <v>79</v>
      </c>
    </row>
    <row r="56" spans="1:90" s="4" customFormat="1" ht="16.5" customHeight="1">
      <c r="A56" s="124" t="s">
        <v>80</v>
      </c>
      <c r="B56" s="63"/>
      <c r="C56" s="125"/>
      <c r="D56" s="125"/>
      <c r="E56" s="126" t="s">
        <v>81</v>
      </c>
      <c r="F56" s="126"/>
      <c r="G56" s="126"/>
      <c r="H56" s="126"/>
      <c r="I56" s="126"/>
      <c r="J56" s="125"/>
      <c r="K56" s="126" t="s">
        <v>82</v>
      </c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7">
        <f>'11 - SO 104 1 - chodník č...'!J32</f>
        <v>0</v>
      </c>
      <c r="AH56" s="125"/>
      <c r="AI56" s="125"/>
      <c r="AJ56" s="125"/>
      <c r="AK56" s="125"/>
      <c r="AL56" s="125"/>
      <c r="AM56" s="125"/>
      <c r="AN56" s="127">
        <f>SUM(AG56,AT56)</f>
        <v>0</v>
      </c>
      <c r="AO56" s="125"/>
      <c r="AP56" s="125"/>
      <c r="AQ56" s="128" t="s">
        <v>83</v>
      </c>
      <c r="AR56" s="65"/>
      <c r="AS56" s="129">
        <v>0</v>
      </c>
      <c r="AT56" s="130">
        <f>ROUND(SUM(AV56:AW56),2)</f>
        <v>0</v>
      </c>
      <c r="AU56" s="131">
        <f>'11 - SO 104 1 - chodník č...'!P98</f>
        <v>0</v>
      </c>
      <c r="AV56" s="130">
        <f>'11 - SO 104 1 - chodník č...'!J35</f>
        <v>0</v>
      </c>
      <c r="AW56" s="130">
        <f>'11 - SO 104 1 - chodník č...'!J36</f>
        <v>0</v>
      </c>
      <c r="AX56" s="130">
        <f>'11 - SO 104 1 - chodník č...'!J37</f>
        <v>0</v>
      </c>
      <c r="AY56" s="130">
        <f>'11 - SO 104 1 - chodník č...'!J38</f>
        <v>0</v>
      </c>
      <c r="AZ56" s="130">
        <f>'11 - SO 104 1 - chodník č...'!F35</f>
        <v>0</v>
      </c>
      <c r="BA56" s="130">
        <f>'11 - SO 104 1 - chodník č...'!F36</f>
        <v>0</v>
      </c>
      <c r="BB56" s="130">
        <f>'11 - SO 104 1 - chodník č...'!F37</f>
        <v>0</v>
      </c>
      <c r="BC56" s="130">
        <f>'11 - SO 104 1 - chodník č...'!F38</f>
        <v>0</v>
      </c>
      <c r="BD56" s="132">
        <f>'11 - SO 104 1 - chodník č...'!F39</f>
        <v>0</v>
      </c>
      <c r="BE56" s="4"/>
      <c r="BT56" s="133" t="s">
        <v>79</v>
      </c>
      <c r="BV56" s="133" t="s">
        <v>73</v>
      </c>
      <c r="BW56" s="133" t="s">
        <v>84</v>
      </c>
      <c r="BX56" s="133" t="s">
        <v>78</v>
      </c>
      <c r="CL56" s="133" t="s">
        <v>19</v>
      </c>
    </row>
    <row r="57" spans="1:90" s="4" customFormat="1" ht="16.5" customHeight="1">
      <c r="A57" s="124" t="s">
        <v>80</v>
      </c>
      <c r="B57" s="63"/>
      <c r="C57" s="125"/>
      <c r="D57" s="125"/>
      <c r="E57" s="126" t="s">
        <v>85</v>
      </c>
      <c r="F57" s="126"/>
      <c r="G57" s="126"/>
      <c r="H57" s="126"/>
      <c r="I57" s="126"/>
      <c r="J57" s="125"/>
      <c r="K57" s="126" t="s">
        <v>86</v>
      </c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7">
        <f>'12 - SO 105 1 - chodník č...'!J32</f>
        <v>0</v>
      </c>
      <c r="AH57" s="125"/>
      <c r="AI57" s="125"/>
      <c r="AJ57" s="125"/>
      <c r="AK57" s="125"/>
      <c r="AL57" s="125"/>
      <c r="AM57" s="125"/>
      <c r="AN57" s="127">
        <f>SUM(AG57,AT57)</f>
        <v>0</v>
      </c>
      <c r="AO57" s="125"/>
      <c r="AP57" s="125"/>
      <c r="AQ57" s="128" t="s">
        <v>83</v>
      </c>
      <c r="AR57" s="65"/>
      <c r="AS57" s="129">
        <v>0</v>
      </c>
      <c r="AT57" s="130">
        <f>ROUND(SUM(AV57:AW57),2)</f>
        <v>0</v>
      </c>
      <c r="AU57" s="131">
        <f>'12 - SO 105 1 - chodník č...'!P92</f>
        <v>0</v>
      </c>
      <c r="AV57" s="130">
        <f>'12 - SO 105 1 - chodník č...'!J35</f>
        <v>0</v>
      </c>
      <c r="AW57" s="130">
        <f>'12 - SO 105 1 - chodník č...'!J36</f>
        <v>0</v>
      </c>
      <c r="AX57" s="130">
        <f>'12 - SO 105 1 - chodník č...'!J37</f>
        <v>0</v>
      </c>
      <c r="AY57" s="130">
        <f>'12 - SO 105 1 - chodník č...'!J38</f>
        <v>0</v>
      </c>
      <c r="AZ57" s="130">
        <f>'12 - SO 105 1 - chodník č...'!F35</f>
        <v>0</v>
      </c>
      <c r="BA57" s="130">
        <f>'12 - SO 105 1 - chodník č...'!F36</f>
        <v>0</v>
      </c>
      <c r="BB57" s="130">
        <f>'12 - SO 105 1 - chodník č...'!F37</f>
        <v>0</v>
      </c>
      <c r="BC57" s="130">
        <f>'12 - SO 105 1 - chodník č...'!F38</f>
        <v>0</v>
      </c>
      <c r="BD57" s="132">
        <f>'12 - SO 105 1 - chodník č...'!F39</f>
        <v>0</v>
      </c>
      <c r="BE57" s="4"/>
      <c r="BT57" s="133" t="s">
        <v>79</v>
      </c>
      <c r="BV57" s="133" t="s">
        <v>73</v>
      </c>
      <c r="BW57" s="133" t="s">
        <v>87</v>
      </c>
      <c r="BX57" s="133" t="s">
        <v>78</v>
      </c>
      <c r="CL57" s="133" t="s">
        <v>19</v>
      </c>
    </row>
    <row r="58" spans="1:91" s="7" customFormat="1" ht="24.75" customHeight="1">
      <c r="A58" s="7"/>
      <c r="B58" s="111"/>
      <c r="C58" s="112"/>
      <c r="D58" s="113" t="s">
        <v>79</v>
      </c>
      <c r="E58" s="113"/>
      <c r="F58" s="113"/>
      <c r="G58" s="113"/>
      <c r="H58" s="113"/>
      <c r="I58" s="114"/>
      <c r="J58" s="113" t="s">
        <v>88</v>
      </c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5">
        <f>ROUND(SUM(AG59:AG62),2)</f>
        <v>0</v>
      </c>
      <c r="AH58" s="114"/>
      <c r="AI58" s="114"/>
      <c r="AJ58" s="114"/>
      <c r="AK58" s="114"/>
      <c r="AL58" s="114"/>
      <c r="AM58" s="114"/>
      <c r="AN58" s="116">
        <f>SUM(AG58,AT58)</f>
        <v>0</v>
      </c>
      <c r="AO58" s="114"/>
      <c r="AP58" s="114"/>
      <c r="AQ58" s="117" t="s">
        <v>77</v>
      </c>
      <c r="AR58" s="118"/>
      <c r="AS58" s="119">
        <f>ROUND(SUM(AS59:AS62),2)</f>
        <v>0</v>
      </c>
      <c r="AT58" s="120">
        <f>ROUND(SUM(AV58:AW58),2)</f>
        <v>0</v>
      </c>
      <c r="AU58" s="121">
        <f>ROUND(SUM(AU59:AU62),5)</f>
        <v>0</v>
      </c>
      <c r="AV58" s="120">
        <f>ROUND(AZ58*L29,2)</f>
        <v>0</v>
      </c>
      <c r="AW58" s="120">
        <f>ROUND(BA58*L30,2)</f>
        <v>0</v>
      </c>
      <c r="AX58" s="120">
        <f>ROUND(BB58*L29,2)</f>
        <v>0</v>
      </c>
      <c r="AY58" s="120">
        <f>ROUND(BC58*L30,2)</f>
        <v>0</v>
      </c>
      <c r="AZ58" s="120">
        <f>ROUND(SUM(AZ59:AZ62),2)</f>
        <v>0</v>
      </c>
      <c r="BA58" s="120">
        <f>ROUND(SUM(BA59:BA62),2)</f>
        <v>0</v>
      </c>
      <c r="BB58" s="120">
        <f>ROUND(SUM(BB59:BB62),2)</f>
        <v>0</v>
      </c>
      <c r="BC58" s="120">
        <f>ROUND(SUM(BC59:BC62),2)</f>
        <v>0</v>
      </c>
      <c r="BD58" s="122">
        <f>ROUND(SUM(BD59:BD62),2)</f>
        <v>0</v>
      </c>
      <c r="BE58" s="7"/>
      <c r="BS58" s="123" t="s">
        <v>70</v>
      </c>
      <c r="BT58" s="123" t="s">
        <v>75</v>
      </c>
      <c r="BU58" s="123" t="s">
        <v>72</v>
      </c>
      <c r="BV58" s="123" t="s">
        <v>73</v>
      </c>
      <c r="BW58" s="123" t="s">
        <v>89</v>
      </c>
      <c r="BX58" s="123" t="s">
        <v>5</v>
      </c>
      <c r="CL58" s="123" t="s">
        <v>19</v>
      </c>
      <c r="CM58" s="123" t="s">
        <v>79</v>
      </c>
    </row>
    <row r="59" spans="1:90" s="4" customFormat="1" ht="16.5" customHeight="1">
      <c r="A59" s="124" t="s">
        <v>80</v>
      </c>
      <c r="B59" s="63"/>
      <c r="C59" s="125"/>
      <c r="D59" s="125"/>
      <c r="E59" s="126" t="s">
        <v>7</v>
      </c>
      <c r="F59" s="126"/>
      <c r="G59" s="126"/>
      <c r="H59" s="126"/>
      <c r="I59" s="126"/>
      <c r="J59" s="125"/>
      <c r="K59" s="126" t="s">
        <v>82</v>
      </c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7">
        <f>'21 - SO 104 1 - chodník č...'!J32</f>
        <v>0</v>
      </c>
      <c r="AH59" s="125"/>
      <c r="AI59" s="125"/>
      <c r="AJ59" s="125"/>
      <c r="AK59" s="125"/>
      <c r="AL59" s="125"/>
      <c r="AM59" s="125"/>
      <c r="AN59" s="127">
        <f>SUM(AG59,AT59)</f>
        <v>0</v>
      </c>
      <c r="AO59" s="125"/>
      <c r="AP59" s="125"/>
      <c r="AQ59" s="128" t="s">
        <v>83</v>
      </c>
      <c r="AR59" s="65"/>
      <c r="AS59" s="129">
        <v>0</v>
      </c>
      <c r="AT59" s="130">
        <f>ROUND(SUM(AV59:AW59),2)</f>
        <v>0</v>
      </c>
      <c r="AU59" s="131">
        <f>'21 - SO 104 1 - chodník č...'!P95</f>
        <v>0</v>
      </c>
      <c r="AV59" s="130">
        <f>'21 - SO 104 1 - chodník č...'!J35</f>
        <v>0</v>
      </c>
      <c r="AW59" s="130">
        <f>'21 - SO 104 1 - chodník č...'!J36</f>
        <v>0</v>
      </c>
      <c r="AX59" s="130">
        <f>'21 - SO 104 1 - chodník č...'!J37</f>
        <v>0</v>
      </c>
      <c r="AY59" s="130">
        <f>'21 - SO 104 1 - chodník č...'!J38</f>
        <v>0</v>
      </c>
      <c r="AZ59" s="130">
        <f>'21 - SO 104 1 - chodník č...'!F35</f>
        <v>0</v>
      </c>
      <c r="BA59" s="130">
        <f>'21 - SO 104 1 - chodník č...'!F36</f>
        <v>0</v>
      </c>
      <c r="BB59" s="130">
        <f>'21 - SO 104 1 - chodník č...'!F37</f>
        <v>0</v>
      </c>
      <c r="BC59" s="130">
        <f>'21 - SO 104 1 - chodník č...'!F38</f>
        <v>0</v>
      </c>
      <c r="BD59" s="132">
        <f>'21 - SO 104 1 - chodník č...'!F39</f>
        <v>0</v>
      </c>
      <c r="BE59" s="4"/>
      <c r="BT59" s="133" t="s">
        <v>79</v>
      </c>
      <c r="BV59" s="133" t="s">
        <v>73</v>
      </c>
      <c r="BW59" s="133" t="s">
        <v>90</v>
      </c>
      <c r="BX59" s="133" t="s">
        <v>89</v>
      </c>
      <c r="CL59" s="133" t="s">
        <v>19</v>
      </c>
    </row>
    <row r="60" spans="1:90" s="4" customFormat="1" ht="16.5" customHeight="1">
      <c r="A60" s="124" t="s">
        <v>80</v>
      </c>
      <c r="B60" s="63"/>
      <c r="C60" s="125"/>
      <c r="D60" s="125"/>
      <c r="E60" s="126" t="s">
        <v>91</v>
      </c>
      <c r="F60" s="126"/>
      <c r="G60" s="126"/>
      <c r="H60" s="126"/>
      <c r="I60" s="126"/>
      <c r="J60" s="125"/>
      <c r="K60" s="126" t="s">
        <v>86</v>
      </c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7">
        <f>'22 - SO 105 1 - chodník č...'!J32</f>
        <v>0</v>
      </c>
      <c r="AH60" s="125"/>
      <c r="AI60" s="125"/>
      <c r="AJ60" s="125"/>
      <c r="AK60" s="125"/>
      <c r="AL60" s="125"/>
      <c r="AM60" s="125"/>
      <c r="AN60" s="127">
        <f>SUM(AG60,AT60)</f>
        <v>0</v>
      </c>
      <c r="AO60" s="125"/>
      <c r="AP60" s="125"/>
      <c r="AQ60" s="128" t="s">
        <v>83</v>
      </c>
      <c r="AR60" s="65"/>
      <c r="AS60" s="129">
        <v>0</v>
      </c>
      <c r="AT60" s="130">
        <f>ROUND(SUM(AV60:AW60),2)</f>
        <v>0</v>
      </c>
      <c r="AU60" s="131">
        <f>'22 - SO 105 1 - chodník č...'!P92</f>
        <v>0</v>
      </c>
      <c r="AV60" s="130">
        <f>'22 - SO 105 1 - chodník č...'!J35</f>
        <v>0</v>
      </c>
      <c r="AW60" s="130">
        <f>'22 - SO 105 1 - chodník č...'!J36</f>
        <v>0</v>
      </c>
      <c r="AX60" s="130">
        <f>'22 - SO 105 1 - chodník č...'!J37</f>
        <v>0</v>
      </c>
      <c r="AY60" s="130">
        <f>'22 - SO 105 1 - chodník č...'!J38</f>
        <v>0</v>
      </c>
      <c r="AZ60" s="130">
        <f>'22 - SO 105 1 - chodník č...'!F35</f>
        <v>0</v>
      </c>
      <c r="BA60" s="130">
        <f>'22 - SO 105 1 - chodník č...'!F36</f>
        <v>0</v>
      </c>
      <c r="BB60" s="130">
        <f>'22 - SO 105 1 - chodník č...'!F37</f>
        <v>0</v>
      </c>
      <c r="BC60" s="130">
        <f>'22 - SO 105 1 - chodník č...'!F38</f>
        <v>0</v>
      </c>
      <c r="BD60" s="132">
        <f>'22 - SO 105 1 - chodník č...'!F39</f>
        <v>0</v>
      </c>
      <c r="BE60" s="4"/>
      <c r="BT60" s="133" t="s">
        <v>79</v>
      </c>
      <c r="BV60" s="133" t="s">
        <v>73</v>
      </c>
      <c r="BW60" s="133" t="s">
        <v>92</v>
      </c>
      <c r="BX60" s="133" t="s">
        <v>89</v>
      </c>
      <c r="CL60" s="133" t="s">
        <v>19</v>
      </c>
    </row>
    <row r="61" spans="1:90" s="4" customFormat="1" ht="16.5" customHeight="1">
      <c r="A61" s="124" t="s">
        <v>80</v>
      </c>
      <c r="B61" s="63"/>
      <c r="C61" s="125"/>
      <c r="D61" s="125"/>
      <c r="E61" s="126" t="s">
        <v>93</v>
      </c>
      <c r="F61" s="126"/>
      <c r="G61" s="126"/>
      <c r="H61" s="126"/>
      <c r="I61" s="126"/>
      <c r="J61" s="125"/>
      <c r="K61" s="126" t="s">
        <v>94</v>
      </c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7">
        <f>'24 - SO 304.1 odvodnění č...'!J32</f>
        <v>0</v>
      </c>
      <c r="AH61" s="125"/>
      <c r="AI61" s="125"/>
      <c r="AJ61" s="125"/>
      <c r="AK61" s="125"/>
      <c r="AL61" s="125"/>
      <c r="AM61" s="125"/>
      <c r="AN61" s="127">
        <f>SUM(AG61,AT61)</f>
        <v>0</v>
      </c>
      <c r="AO61" s="125"/>
      <c r="AP61" s="125"/>
      <c r="AQ61" s="128" t="s">
        <v>83</v>
      </c>
      <c r="AR61" s="65"/>
      <c r="AS61" s="129">
        <v>0</v>
      </c>
      <c r="AT61" s="130">
        <f>ROUND(SUM(AV61:AW61),2)</f>
        <v>0</v>
      </c>
      <c r="AU61" s="131">
        <f>'24 - SO 304.1 odvodnění č...'!P94</f>
        <v>0</v>
      </c>
      <c r="AV61" s="130">
        <f>'24 - SO 304.1 odvodnění č...'!J35</f>
        <v>0</v>
      </c>
      <c r="AW61" s="130">
        <f>'24 - SO 304.1 odvodnění č...'!J36</f>
        <v>0</v>
      </c>
      <c r="AX61" s="130">
        <f>'24 - SO 304.1 odvodnění č...'!J37</f>
        <v>0</v>
      </c>
      <c r="AY61" s="130">
        <f>'24 - SO 304.1 odvodnění č...'!J38</f>
        <v>0</v>
      </c>
      <c r="AZ61" s="130">
        <f>'24 - SO 304.1 odvodnění č...'!F35</f>
        <v>0</v>
      </c>
      <c r="BA61" s="130">
        <f>'24 - SO 304.1 odvodnění č...'!F36</f>
        <v>0</v>
      </c>
      <c r="BB61" s="130">
        <f>'24 - SO 304.1 odvodnění č...'!F37</f>
        <v>0</v>
      </c>
      <c r="BC61" s="130">
        <f>'24 - SO 304.1 odvodnění č...'!F38</f>
        <v>0</v>
      </c>
      <c r="BD61" s="132">
        <f>'24 - SO 304.1 odvodnění č...'!F39</f>
        <v>0</v>
      </c>
      <c r="BE61" s="4"/>
      <c r="BT61" s="133" t="s">
        <v>79</v>
      </c>
      <c r="BV61" s="133" t="s">
        <v>73</v>
      </c>
      <c r="BW61" s="133" t="s">
        <v>95</v>
      </c>
      <c r="BX61" s="133" t="s">
        <v>89</v>
      </c>
      <c r="CL61" s="133" t="s">
        <v>19</v>
      </c>
    </row>
    <row r="62" spans="1:90" s="4" customFormat="1" ht="16.5" customHeight="1">
      <c r="A62" s="124" t="s">
        <v>80</v>
      </c>
      <c r="B62" s="63"/>
      <c r="C62" s="125"/>
      <c r="D62" s="125"/>
      <c r="E62" s="126" t="s">
        <v>96</v>
      </c>
      <c r="F62" s="126"/>
      <c r="G62" s="126"/>
      <c r="H62" s="126"/>
      <c r="I62" s="126"/>
      <c r="J62" s="125"/>
      <c r="K62" s="126" t="s">
        <v>97</v>
      </c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7">
        <f>'25 - SO 305.1 odvodnění č...'!J32</f>
        <v>0</v>
      </c>
      <c r="AH62" s="125"/>
      <c r="AI62" s="125"/>
      <c r="AJ62" s="125"/>
      <c r="AK62" s="125"/>
      <c r="AL62" s="125"/>
      <c r="AM62" s="125"/>
      <c r="AN62" s="127">
        <f>SUM(AG62,AT62)</f>
        <v>0</v>
      </c>
      <c r="AO62" s="125"/>
      <c r="AP62" s="125"/>
      <c r="AQ62" s="128" t="s">
        <v>83</v>
      </c>
      <c r="AR62" s="65"/>
      <c r="AS62" s="129">
        <v>0</v>
      </c>
      <c r="AT62" s="130">
        <f>ROUND(SUM(AV62:AW62),2)</f>
        <v>0</v>
      </c>
      <c r="AU62" s="131">
        <f>'25 - SO 305.1 odvodnění č...'!P96</f>
        <v>0</v>
      </c>
      <c r="AV62" s="130">
        <f>'25 - SO 305.1 odvodnění č...'!J35</f>
        <v>0</v>
      </c>
      <c r="AW62" s="130">
        <f>'25 - SO 305.1 odvodnění č...'!J36</f>
        <v>0</v>
      </c>
      <c r="AX62" s="130">
        <f>'25 - SO 305.1 odvodnění č...'!J37</f>
        <v>0</v>
      </c>
      <c r="AY62" s="130">
        <f>'25 - SO 305.1 odvodnění č...'!J38</f>
        <v>0</v>
      </c>
      <c r="AZ62" s="130">
        <f>'25 - SO 305.1 odvodnění č...'!F35</f>
        <v>0</v>
      </c>
      <c r="BA62" s="130">
        <f>'25 - SO 305.1 odvodnění č...'!F36</f>
        <v>0</v>
      </c>
      <c r="BB62" s="130">
        <f>'25 - SO 305.1 odvodnění č...'!F37</f>
        <v>0</v>
      </c>
      <c r="BC62" s="130">
        <f>'25 - SO 305.1 odvodnění č...'!F38</f>
        <v>0</v>
      </c>
      <c r="BD62" s="132">
        <f>'25 - SO 305.1 odvodnění č...'!F39</f>
        <v>0</v>
      </c>
      <c r="BE62" s="4"/>
      <c r="BT62" s="133" t="s">
        <v>79</v>
      </c>
      <c r="BV62" s="133" t="s">
        <v>73</v>
      </c>
      <c r="BW62" s="133" t="s">
        <v>98</v>
      </c>
      <c r="BX62" s="133" t="s">
        <v>89</v>
      </c>
      <c r="CL62" s="133" t="s">
        <v>19</v>
      </c>
    </row>
    <row r="63" spans="1:91" s="7" customFormat="1" ht="16.5" customHeight="1">
      <c r="A63" s="7"/>
      <c r="B63" s="111"/>
      <c r="C63" s="112"/>
      <c r="D63" s="113" t="s">
        <v>99</v>
      </c>
      <c r="E63" s="113"/>
      <c r="F63" s="113"/>
      <c r="G63" s="113"/>
      <c r="H63" s="113"/>
      <c r="I63" s="114"/>
      <c r="J63" s="113" t="s">
        <v>100</v>
      </c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5">
        <f>ROUND(SUM(AG64:AG68),2)</f>
        <v>0</v>
      </c>
      <c r="AH63" s="114"/>
      <c r="AI63" s="114"/>
      <c r="AJ63" s="114"/>
      <c r="AK63" s="114"/>
      <c r="AL63" s="114"/>
      <c r="AM63" s="114"/>
      <c r="AN63" s="116">
        <f>SUM(AG63,AT63)</f>
        <v>0</v>
      </c>
      <c r="AO63" s="114"/>
      <c r="AP63" s="114"/>
      <c r="AQ63" s="117" t="s">
        <v>77</v>
      </c>
      <c r="AR63" s="118"/>
      <c r="AS63" s="119">
        <f>ROUND(SUM(AS64:AS68),2)</f>
        <v>0</v>
      </c>
      <c r="AT63" s="120">
        <f>ROUND(SUM(AV63:AW63),2)</f>
        <v>0</v>
      </c>
      <c r="AU63" s="121">
        <f>ROUND(SUM(AU64:AU68),5)</f>
        <v>0</v>
      </c>
      <c r="AV63" s="120">
        <f>ROUND(AZ63*L29,2)</f>
        <v>0</v>
      </c>
      <c r="AW63" s="120">
        <f>ROUND(BA63*L30,2)</f>
        <v>0</v>
      </c>
      <c r="AX63" s="120">
        <f>ROUND(BB63*L29,2)</f>
        <v>0</v>
      </c>
      <c r="AY63" s="120">
        <f>ROUND(BC63*L30,2)</f>
        <v>0</v>
      </c>
      <c r="AZ63" s="120">
        <f>ROUND(SUM(AZ64:AZ68),2)</f>
        <v>0</v>
      </c>
      <c r="BA63" s="120">
        <f>ROUND(SUM(BA64:BA68),2)</f>
        <v>0</v>
      </c>
      <c r="BB63" s="120">
        <f>ROUND(SUM(BB64:BB68),2)</f>
        <v>0</v>
      </c>
      <c r="BC63" s="120">
        <f>ROUND(SUM(BC64:BC68),2)</f>
        <v>0</v>
      </c>
      <c r="BD63" s="122">
        <f>ROUND(SUM(BD64:BD68),2)</f>
        <v>0</v>
      </c>
      <c r="BE63" s="7"/>
      <c r="BS63" s="123" t="s">
        <v>70</v>
      </c>
      <c r="BT63" s="123" t="s">
        <v>75</v>
      </c>
      <c r="BU63" s="123" t="s">
        <v>72</v>
      </c>
      <c r="BV63" s="123" t="s">
        <v>73</v>
      </c>
      <c r="BW63" s="123" t="s">
        <v>101</v>
      </c>
      <c r="BX63" s="123" t="s">
        <v>5</v>
      </c>
      <c r="CL63" s="123" t="s">
        <v>19</v>
      </c>
      <c r="CM63" s="123" t="s">
        <v>79</v>
      </c>
    </row>
    <row r="64" spans="1:90" s="4" customFormat="1" ht="16.5" customHeight="1">
      <c r="A64" s="124" t="s">
        <v>80</v>
      </c>
      <c r="B64" s="63"/>
      <c r="C64" s="125"/>
      <c r="D64" s="125"/>
      <c r="E64" s="126" t="s">
        <v>102</v>
      </c>
      <c r="F64" s="126"/>
      <c r="G64" s="126"/>
      <c r="H64" s="126"/>
      <c r="I64" s="126"/>
      <c r="J64" s="125"/>
      <c r="K64" s="126" t="s">
        <v>82</v>
      </c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7">
        <f>'31 - SO 104 1 - chodník č...'!J32</f>
        <v>0</v>
      </c>
      <c r="AH64" s="125"/>
      <c r="AI64" s="125"/>
      <c r="AJ64" s="125"/>
      <c r="AK64" s="125"/>
      <c r="AL64" s="125"/>
      <c r="AM64" s="125"/>
      <c r="AN64" s="127">
        <f>SUM(AG64,AT64)</f>
        <v>0</v>
      </c>
      <c r="AO64" s="125"/>
      <c r="AP64" s="125"/>
      <c r="AQ64" s="128" t="s">
        <v>83</v>
      </c>
      <c r="AR64" s="65"/>
      <c r="AS64" s="129">
        <v>0</v>
      </c>
      <c r="AT64" s="130">
        <f>ROUND(SUM(AV64:AW64),2)</f>
        <v>0</v>
      </c>
      <c r="AU64" s="131">
        <f>'31 - SO 104 1 - chodník č...'!P88</f>
        <v>0</v>
      </c>
      <c r="AV64" s="130">
        <f>'31 - SO 104 1 - chodník č...'!J35</f>
        <v>0</v>
      </c>
      <c r="AW64" s="130">
        <f>'31 - SO 104 1 - chodník č...'!J36</f>
        <v>0</v>
      </c>
      <c r="AX64" s="130">
        <f>'31 - SO 104 1 - chodník č...'!J37</f>
        <v>0</v>
      </c>
      <c r="AY64" s="130">
        <f>'31 - SO 104 1 - chodník č...'!J38</f>
        <v>0</v>
      </c>
      <c r="AZ64" s="130">
        <f>'31 - SO 104 1 - chodník č...'!F35</f>
        <v>0</v>
      </c>
      <c r="BA64" s="130">
        <f>'31 - SO 104 1 - chodník č...'!F36</f>
        <v>0</v>
      </c>
      <c r="BB64" s="130">
        <f>'31 - SO 104 1 - chodník č...'!F37</f>
        <v>0</v>
      </c>
      <c r="BC64" s="130">
        <f>'31 - SO 104 1 - chodník č...'!F38</f>
        <v>0</v>
      </c>
      <c r="BD64" s="132">
        <f>'31 - SO 104 1 - chodník č...'!F39</f>
        <v>0</v>
      </c>
      <c r="BE64" s="4"/>
      <c r="BT64" s="133" t="s">
        <v>79</v>
      </c>
      <c r="BV64" s="133" t="s">
        <v>73</v>
      </c>
      <c r="BW64" s="133" t="s">
        <v>103</v>
      </c>
      <c r="BX64" s="133" t="s">
        <v>101</v>
      </c>
      <c r="CL64" s="133" t="s">
        <v>19</v>
      </c>
    </row>
    <row r="65" spans="1:90" s="4" customFormat="1" ht="16.5" customHeight="1">
      <c r="A65" s="124" t="s">
        <v>80</v>
      </c>
      <c r="B65" s="63"/>
      <c r="C65" s="125"/>
      <c r="D65" s="125"/>
      <c r="E65" s="126" t="s">
        <v>104</v>
      </c>
      <c r="F65" s="126"/>
      <c r="G65" s="126"/>
      <c r="H65" s="126"/>
      <c r="I65" s="126"/>
      <c r="J65" s="125"/>
      <c r="K65" s="126" t="s">
        <v>86</v>
      </c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7">
        <f>'32 - SO 105 1 - chodník č...'!J32</f>
        <v>0</v>
      </c>
      <c r="AH65" s="125"/>
      <c r="AI65" s="125"/>
      <c r="AJ65" s="125"/>
      <c r="AK65" s="125"/>
      <c r="AL65" s="125"/>
      <c r="AM65" s="125"/>
      <c r="AN65" s="127">
        <f>SUM(AG65,AT65)</f>
        <v>0</v>
      </c>
      <c r="AO65" s="125"/>
      <c r="AP65" s="125"/>
      <c r="AQ65" s="128" t="s">
        <v>83</v>
      </c>
      <c r="AR65" s="65"/>
      <c r="AS65" s="129">
        <v>0</v>
      </c>
      <c r="AT65" s="130">
        <f>ROUND(SUM(AV65:AW65),2)</f>
        <v>0</v>
      </c>
      <c r="AU65" s="131">
        <f>'32 - SO 105 1 - chodník č...'!P88</f>
        <v>0</v>
      </c>
      <c r="AV65" s="130">
        <f>'32 - SO 105 1 - chodník č...'!J35</f>
        <v>0</v>
      </c>
      <c r="AW65" s="130">
        <f>'32 - SO 105 1 - chodník č...'!J36</f>
        <v>0</v>
      </c>
      <c r="AX65" s="130">
        <f>'32 - SO 105 1 - chodník č...'!J37</f>
        <v>0</v>
      </c>
      <c r="AY65" s="130">
        <f>'32 - SO 105 1 - chodník č...'!J38</f>
        <v>0</v>
      </c>
      <c r="AZ65" s="130">
        <f>'32 - SO 105 1 - chodník č...'!F35</f>
        <v>0</v>
      </c>
      <c r="BA65" s="130">
        <f>'32 - SO 105 1 - chodník č...'!F36</f>
        <v>0</v>
      </c>
      <c r="BB65" s="130">
        <f>'32 - SO 105 1 - chodník č...'!F37</f>
        <v>0</v>
      </c>
      <c r="BC65" s="130">
        <f>'32 - SO 105 1 - chodník č...'!F38</f>
        <v>0</v>
      </c>
      <c r="BD65" s="132">
        <f>'32 - SO 105 1 - chodník č...'!F39</f>
        <v>0</v>
      </c>
      <c r="BE65" s="4"/>
      <c r="BT65" s="133" t="s">
        <v>79</v>
      </c>
      <c r="BV65" s="133" t="s">
        <v>73</v>
      </c>
      <c r="BW65" s="133" t="s">
        <v>105</v>
      </c>
      <c r="BX65" s="133" t="s">
        <v>101</v>
      </c>
      <c r="CL65" s="133" t="s">
        <v>19</v>
      </c>
    </row>
    <row r="66" spans="1:90" s="4" customFormat="1" ht="16.5" customHeight="1">
      <c r="A66" s="124" t="s">
        <v>80</v>
      </c>
      <c r="B66" s="63"/>
      <c r="C66" s="125"/>
      <c r="D66" s="125"/>
      <c r="E66" s="126" t="s">
        <v>106</v>
      </c>
      <c r="F66" s="126"/>
      <c r="G66" s="126"/>
      <c r="H66" s="126"/>
      <c r="I66" s="126"/>
      <c r="J66" s="125"/>
      <c r="K66" s="126" t="s">
        <v>107</v>
      </c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7">
        <f>'33 - VRN'!J32</f>
        <v>0</v>
      </c>
      <c r="AH66" s="125"/>
      <c r="AI66" s="125"/>
      <c r="AJ66" s="125"/>
      <c r="AK66" s="125"/>
      <c r="AL66" s="125"/>
      <c r="AM66" s="125"/>
      <c r="AN66" s="127">
        <f>SUM(AG66,AT66)</f>
        <v>0</v>
      </c>
      <c r="AO66" s="125"/>
      <c r="AP66" s="125"/>
      <c r="AQ66" s="128" t="s">
        <v>83</v>
      </c>
      <c r="AR66" s="65"/>
      <c r="AS66" s="129">
        <v>0</v>
      </c>
      <c r="AT66" s="130">
        <f>ROUND(SUM(AV66:AW66),2)</f>
        <v>0</v>
      </c>
      <c r="AU66" s="131">
        <f>'33 - VRN'!P89</f>
        <v>0</v>
      </c>
      <c r="AV66" s="130">
        <f>'33 - VRN'!J35</f>
        <v>0</v>
      </c>
      <c r="AW66" s="130">
        <f>'33 - VRN'!J36</f>
        <v>0</v>
      </c>
      <c r="AX66" s="130">
        <f>'33 - VRN'!J37</f>
        <v>0</v>
      </c>
      <c r="AY66" s="130">
        <f>'33 - VRN'!J38</f>
        <v>0</v>
      </c>
      <c r="AZ66" s="130">
        <f>'33 - VRN'!F35</f>
        <v>0</v>
      </c>
      <c r="BA66" s="130">
        <f>'33 - VRN'!F36</f>
        <v>0</v>
      </c>
      <c r="BB66" s="130">
        <f>'33 - VRN'!F37</f>
        <v>0</v>
      </c>
      <c r="BC66" s="130">
        <f>'33 - VRN'!F38</f>
        <v>0</v>
      </c>
      <c r="BD66" s="132">
        <f>'33 - VRN'!F39</f>
        <v>0</v>
      </c>
      <c r="BE66" s="4"/>
      <c r="BT66" s="133" t="s">
        <v>79</v>
      </c>
      <c r="BV66" s="133" t="s">
        <v>73</v>
      </c>
      <c r="BW66" s="133" t="s">
        <v>108</v>
      </c>
      <c r="BX66" s="133" t="s">
        <v>101</v>
      </c>
      <c r="CL66" s="133" t="s">
        <v>19</v>
      </c>
    </row>
    <row r="67" spans="1:90" s="4" customFormat="1" ht="16.5" customHeight="1">
      <c r="A67" s="124" t="s">
        <v>80</v>
      </c>
      <c r="B67" s="63"/>
      <c r="C67" s="125"/>
      <c r="D67" s="125"/>
      <c r="E67" s="126" t="s">
        <v>109</v>
      </c>
      <c r="F67" s="126"/>
      <c r="G67" s="126"/>
      <c r="H67" s="126"/>
      <c r="I67" s="126"/>
      <c r="J67" s="125"/>
      <c r="K67" s="126" t="s">
        <v>94</v>
      </c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7">
        <f>'34 - SO 304.1 odvodnění č...'!J32</f>
        <v>0</v>
      </c>
      <c r="AH67" s="125"/>
      <c r="AI67" s="125"/>
      <c r="AJ67" s="125"/>
      <c r="AK67" s="125"/>
      <c r="AL67" s="125"/>
      <c r="AM67" s="125"/>
      <c r="AN67" s="127">
        <f>SUM(AG67,AT67)</f>
        <v>0</v>
      </c>
      <c r="AO67" s="125"/>
      <c r="AP67" s="125"/>
      <c r="AQ67" s="128" t="s">
        <v>83</v>
      </c>
      <c r="AR67" s="65"/>
      <c r="AS67" s="129">
        <v>0</v>
      </c>
      <c r="AT67" s="130">
        <f>ROUND(SUM(AV67:AW67),2)</f>
        <v>0</v>
      </c>
      <c r="AU67" s="131">
        <f>'34 - SO 304.1 odvodnění č...'!P88</f>
        <v>0</v>
      </c>
      <c r="AV67" s="130">
        <f>'34 - SO 304.1 odvodnění č...'!J35</f>
        <v>0</v>
      </c>
      <c r="AW67" s="130">
        <f>'34 - SO 304.1 odvodnění č...'!J36</f>
        <v>0</v>
      </c>
      <c r="AX67" s="130">
        <f>'34 - SO 304.1 odvodnění č...'!J37</f>
        <v>0</v>
      </c>
      <c r="AY67" s="130">
        <f>'34 - SO 304.1 odvodnění č...'!J38</f>
        <v>0</v>
      </c>
      <c r="AZ67" s="130">
        <f>'34 - SO 304.1 odvodnění č...'!F35</f>
        <v>0</v>
      </c>
      <c r="BA67" s="130">
        <f>'34 - SO 304.1 odvodnění č...'!F36</f>
        <v>0</v>
      </c>
      <c r="BB67" s="130">
        <f>'34 - SO 304.1 odvodnění č...'!F37</f>
        <v>0</v>
      </c>
      <c r="BC67" s="130">
        <f>'34 - SO 304.1 odvodnění č...'!F38</f>
        <v>0</v>
      </c>
      <c r="BD67" s="132">
        <f>'34 - SO 304.1 odvodnění č...'!F39</f>
        <v>0</v>
      </c>
      <c r="BE67" s="4"/>
      <c r="BT67" s="133" t="s">
        <v>79</v>
      </c>
      <c r="BV67" s="133" t="s">
        <v>73</v>
      </c>
      <c r="BW67" s="133" t="s">
        <v>110</v>
      </c>
      <c r="BX67" s="133" t="s">
        <v>101</v>
      </c>
      <c r="CL67" s="133" t="s">
        <v>19</v>
      </c>
    </row>
    <row r="68" spans="1:90" s="4" customFormat="1" ht="16.5" customHeight="1">
      <c r="A68" s="124" t="s">
        <v>80</v>
      </c>
      <c r="B68" s="63"/>
      <c r="C68" s="125"/>
      <c r="D68" s="125"/>
      <c r="E68" s="126" t="s">
        <v>111</v>
      </c>
      <c r="F68" s="126"/>
      <c r="G68" s="126"/>
      <c r="H68" s="126"/>
      <c r="I68" s="126"/>
      <c r="J68" s="125"/>
      <c r="K68" s="126" t="s">
        <v>97</v>
      </c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7">
        <f>'35 - SO 305.1 odvodnění č...'!J32</f>
        <v>0</v>
      </c>
      <c r="AH68" s="125"/>
      <c r="AI68" s="125"/>
      <c r="AJ68" s="125"/>
      <c r="AK68" s="125"/>
      <c r="AL68" s="125"/>
      <c r="AM68" s="125"/>
      <c r="AN68" s="127">
        <f>SUM(AG68,AT68)</f>
        <v>0</v>
      </c>
      <c r="AO68" s="125"/>
      <c r="AP68" s="125"/>
      <c r="AQ68" s="128" t="s">
        <v>83</v>
      </c>
      <c r="AR68" s="65"/>
      <c r="AS68" s="134">
        <v>0</v>
      </c>
      <c r="AT68" s="135">
        <f>ROUND(SUM(AV68:AW68),2)</f>
        <v>0</v>
      </c>
      <c r="AU68" s="136">
        <f>'35 - SO 305.1 odvodnění č...'!P88</f>
        <v>0</v>
      </c>
      <c r="AV68" s="135">
        <f>'35 - SO 305.1 odvodnění č...'!J35</f>
        <v>0</v>
      </c>
      <c r="AW68" s="135">
        <f>'35 - SO 305.1 odvodnění č...'!J36</f>
        <v>0</v>
      </c>
      <c r="AX68" s="135">
        <f>'35 - SO 305.1 odvodnění č...'!J37</f>
        <v>0</v>
      </c>
      <c r="AY68" s="135">
        <f>'35 - SO 305.1 odvodnění č...'!J38</f>
        <v>0</v>
      </c>
      <c r="AZ68" s="135">
        <f>'35 - SO 305.1 odvodnění č...'!F35</f>
        <v>0</v>
      </c>
      <c r="BA68" s="135">
        <f>'35 - SO 305.1 odvodnění č...'!F36</f>
        <v>0</v>
      </c>
      <c r="BB68" s="135">
        <f>'35 - SO 305.1 odvodnění č...'!F37</f>
        <v>0</v>
      </c>
      <c r="BC68" s="135">
        <f>'35 - SO 305.1 odvodnění č...'!F38</f>
        <v>0</v>
      </c>
      <c r="BD68" s="137">
        <f>'35 - SO 305.1 odvodnění č...'!F39</f>
        <v>0</v>
      </c>
      <c r="BE68" s="4"/>
      <c r="BT68" s="133" t="s">
        <v>79</v>
      </c>
      <c r="BV68" s="133" t="s">
        <v>73</v>
      </c>
      <c r="BW68" s="133" t="s">
        <v>112</v>
      </c>
      <c r="BX68" s="133" t="s">
        <v>101</v>
      </c>
      <c r="CL68" s="133" t="s">
        <v>19</v>
      </c>
    </row>
    <row r="69" spans="1:57" s="2" customFormat="1" ht="30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4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  <row r="70" spans="1:57" s="2" customFormat="1" ht="6.95" customHeight="1">
      <c r="A70" s="38"/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44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</row>
  </sheetData>
  <sheetProtection password="C68C" sheet="1" objects="1" scenarios="1" formatColumns="0" formatRows="0"/>
  <mergeCells count="94">
    <mergeCell ref="C52:G52"/>
    <mergeCell ref="D63:H63"/>
    <mergeCell ref="D58:H58"/>
    <mergeCell ref="D55:H55"/>
    <mergeCell ref="E64:I64"/>
    <mergeCell ref="E62:I62"/>
    <mergeCell ref="E60:I60"/>
    <mergeCell ref="E57:I57"/>
    <mergeCell ref="E59:I59"/>
    <mergeCell ref="E61:I61"/>
    <mergeCell ref="E56:I56"/>
    <mergeCell ref="I52:AF52"/>
    <mergeCell ref="J58:AF58"/>
    <mergeCell ref="J55:AF55"/>
    <mergeCell ref="J63:AF63"/>
    <mergeCell ref="K60:AF60"/>
    <mergeCell ref="K57:AF57"/>
    <mergeCell ref="K59:AF59"/>
    <mergeCell ref="K56:AF56"/>
    <mergeCell ref="K61:AF61"/>
    <mergeCell ref="K62:AF62"/>
    <mergeCell ref="K64:AF64"/>
    <mergeCell ref="L45:AO45"/>
    <mergeCell ref="E65:I65"/>
    <mergeCell ref="K65:AF65"/>
    <mergeCell ref="E66:I66"/>
    <mergeCell ref="K66:AF66"/>
    <mergeCell ref="E67:I67"/>
    <mergeCell ref="K67:AF67"/>
    <mergeCell ref="E68:I68"/>
    <mergeCell ref="K68:AF68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61:AM61"/>
    <mergeCell ref="AG59:AM59"/>
    <mergeCell ref="AG62:AM62"/>
    <mergeCell ref="AG63:AM63"/>
    <mergeCell ref="AG60:AM60"/>
    <mergeCell ref="AG64:AM64"/>
    <mergeCell ref="AG58:AM58"/>
    <mergeCell ref="AG57:AM57"/>
    <mergeCell ref="AG56:AM56"/>
    <mergeCell ref="AG55:AM55"/>
    <mergeCell ref="AG52:AM52"/>
    <mergeCell ref="AM47:AN47"/>
    <mergeCell ref="AM49:AP49"/>
    <mergeCell ref="AM50:AP50"/>
    <mergeCell ref="AN64:AP64"/>
    <mergeCell ref="AN63:AP63"/>
    <mergeCell ref="AN52:AP52"/>
    <mergeCell ref="AN59:AP59"/>
    <mergeCell ref="AN55:AP55"/>
    <mergeCell ref="AN61:AP61"/>
    <mergeCell ref="AN60:AP60"/>
    <mergeCell ref="AN56:AP56"/>
    <mergeCell ref="AN57:AP57"/>
    <mergeCell ref="AN62:AP62"/>
    <mergeCell ref="AN58:AP58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N54:AP54"/>
  </mergeCells>
  <hyperlinks>
    <hyperlink ref="A56" location="'11 - SO 104 1 - chodník č...'!C2" display="/"/>
    <hyperlink ref="A57" location="'12 - SO 105 1 - chodník č...'!C2" display="/"/>
    <hyperlink ref="A59" location="'21 - SO 104 1 - chodník č...'!C2" display="/"/>
    <hyperlink ref="A60" location="'22 - SO 105 1 - chodník č...'!C2" display="/"/>
    <hyperlink ref="A61" location="'24 - SO 304.1 odvodnění č...'!C2" display="/"/>
    <hyperlink ref="A62" location="'25 - SO 305.1 odvodnění č...'!C2" display="/"/>
    <hyperlink ref="A64" location="'31 - SO 104 1 - chodník č...'!C2" display="/"/>
    <hyperlink ref="A65" location="'32 - SO 105 1 - chodník č...'!C2" display="/"/>
    <hyperlink ref="A66" location="'33 - VRN'!C2" display="/"/>
    <hyperlink ref="A67" location="'34 - SO 304.1 odvodnění č...'!C2" display="/"/>
    <hyperlink ref="A68" location="'35 - SO 305.1 odvodnění č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108</v>
      </c>
    </row>
    <row r="3" spans="2:46" s="1" customFormat="1" ht="6.95" customHeight="1" hidden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79</v>
      </c>
    </row>
    <row r="4" spans="2:46" s="1" customFormat="1" ht="24.95" customHeight="1" hidden="1">
      <c r="B4" s="20"/>
      <c r="D4" s="140" t="s">
        <v>113</v>
      </c>
      <c r="L4" s="20"/>
      <c r="M4" s="14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2" t="s">
        <v>16</v>
      </c>
      <c r="L6" s="20"/>
    </row>
    <row r="7" spans="2:12" s="1" customFormat="1" ht="16.5" customHeight="1" hidden="1">
      <c r="B7" s="20"/>
      <c r="E7" s="143" t="str">
        <f>'Rekapitulace stavby'!K6</f>
        <v xml:space="preserve">Kopřivnice - chodník Mniší - úsek 04,05 -  po úpravě zídky</v>
      </c>
      <c r="F7" s="142"/>
      <c r="G7" s="142"/>
      <c r="H7" s="142"/>
      <c r="L7" s="20"/>
    </row>
    <row r="8" spans="2:12" s="1" customFormat="1" ht="12" customHeight="1" hidden="1">
      <c r="B8" s="20"/>
      <c r="D8" s="142" t="s">
        <v>114</v>
      </c>
      <c r="L8" s="20"/>
    </row>
    <row r="9" spans="1:31" s="2" customFormat="1" ht="16.5" customHeight="1" hidden="1">
      <c r="A9" s="38"/>
      <c r="B9" s="44"/>
      <c r="C9" s="38"/>
      <c r="D9" s="38"/>
      <c r="E9" s="143" t="s">
        <v>1641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 hidden="1">
      <c r="A10" s="38"/>
      <c r="B10" s="44"/>
      <c r="C10" s="38"/>
      <c r="D10" s="142" t="s">
        <v>116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 hidden="1">
      <c r="A11" s="38"/>
      <c r="B11" s="44"/>
      <c r="C11" s="38"/>
      <c r="D11" s="38"/>
      <c r="E11" s="145" t="s">
        <v>1677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hidden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 hidden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11. 4. 2023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 hidden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 hidden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 hidden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 hidden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 hidden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 hidden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 hidden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 hidden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 hidden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 hidden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 hidden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 hidden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28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 hidden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 hidden="1">
      <c r="A28" s="38"/>
      <c r="B28" s="44"/>
      <c r="C28" s="38"/>
      <c r="D28" s="142" t="s">
        <v>35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 hidden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 hidden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 hidden="1">
      <c r="A32" s="38"/>
      <c r="B32" s="44"/>
      <c r="C32" s="38"/>
      <c r="D32" s="152" t="s">
        <v>37</v>
      </c>
      <c r="E32" s="38"/>
      <c r="F32" s="38"/>
      <c r="G32" s="38"/>
      <c r="H32" s="38"/>
      <c r="I32" s="38"/>
      <c r="J32" s="153">
        <f>ROUND(J89,2)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 hidden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38"/>
      <c r="F34" s="154" t="s">
        <v>39</v>
      </c>
      <c r="G34" s="38"/>
      <c r="H34" s="38"/>
      <c r="I34" s="154" t="s">
        <v>38</v>
      </c>
      <c r="J34" s="154" t="s">
        <v>40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155" t="s">
        <v>41</v>
      </c>
      <c r="E35" s="142" t="s">
        <v>42</v>
      </c>
      <c r="F35" s="156">
        <f>ROUND((SUM(BE89:BE137)),2)</f>
        <v>0</v>
      </c>
      <c r="G35" s="38"/>
      <c r="H35" s="38"/>
      <c r="I35" s="157">
        <v>0.21</v>
      </c>
      <c r="J35" s="156">
        <f>ROUND(((SUM(BE89:BE137))*I35),2)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43</v>
      </c>
      <c r="F36" s="156">
        <f>ROUND((SUM(BF89:BF137)),2)</f>
        <v>0</v>
      </c>
      <c r="G36" s="38"/>
      <c r="H36" s="38"/>
      <c r="I36" s="157">
        <v>0.15</v>
      </c>
      <c r="J36" s="156">
        <f>ROUND(((SUM(BF89:BF137))*I36),2)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44</v>
      </c>
      <c r="F37" s="156">
        <f>ROUND((SUM(BG89:BG137)),2)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45</v>
      </c>
      <c r="F38" s="156">
        <f>ROUND((SUM(BH89:BH137)),2)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46</v>
      </c>
      <c r="F39" s="156">
        <f>ROUND((SUM(BI89:BI137)),2)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 hidden="1">
      <c r="A41" s="38"/>
      <c r="B41" s="44"/>
      <c r="C41" s="158"/>
      <c r="D41" s="159" t="s">
        <v>47</v>
      </c>
      <c r="E41" s="160"/>
      <c r="F41" s="160"/>
      <c r="G41" s="161" t="s">
        <v>48</v>
      </c>
      <c r="H41" s="162" t="s">
        <v>49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 hidden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ht="12" hidden="1"/>
    <row r="44" ht="12" hidden="1"/>
    <row r="45" ht="12" hidden="1"/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118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 xml:space="preserve">Kopřivnice - chodník Mniší - úsek 04,05 -  po úpravě zídky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114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1641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116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33 - VRN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11. 4. 2023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Město Kopřivnice</v>
      </c>
      <c r="G58" s="40"/>
      <c r="H58" s="40"/>
      <c r="I58" s="32" t="s">
        <v>31</v>
      </c>
      <c r="J58" s="36" t="str">
        <f>E23</f>
        <v>MSS-projekt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119</v>
      </c>
      <c r="D61" s="171"/>
      <c r="E61" s="171"/>
      <c r="F61" s="171"/>
      <c r="G61" s="171"/>
      <c r="H61" s="171"/>
      <c r="I61" s="171"/>
      <c r="J61" s="172" t="s">
        <v>120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69</v>
      </c>
      <c r="D63" s="40"/>
      <c r="E63" s="40"/>
      <c r="F63" s="40"/>
      <c r="G63" s="40"/>
      <c r="H63" s="40"/>
      <c r="I63" s="40"/>
      <c r="J63" s="102">
        <f>J89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121</v>
      </c>
    </row>
    <row r="64" spans="1:31" s="9" customFormat="1" ht="24.95" customHeight="1">
      <c r="A64" s="9"/>
      <c r="B64" s="174"/>
      <c r="C64" s="175"/>
      <c r="D64" s="176" t="s">
        <v>1678</v>
      </c>
      <c r="E64" s="177"/>
      <c r="F64" s="177"/>
      <c r="G64" s="177"/>
      <c r="H64" s="177"/>
      <c r="I64" s="177"/>
      <c r="J64" s="178">
        <f>J90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1679</v>
      </c>
      <c r="E65" s="182"/>
      <c r="F65" s="182"/>
      <c r="G65" s="182"/>
      <c r="H65" s="182"/>
      <c r="I65" s="182"/>
      <c r="J65" s="183">
        <f>J91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1680</v>
      </c>
      <c r="E66" s="182"/>
      <c r="F66" s="182"/>
      <c r="G66" s="182"/>
      <c r="H66" s="182"/>
      <c r="I66" s="182"/>
      <c r="J66" s="183">
        <f>J114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1681</v>
      </c>
      <c r="E67" s="182"/>
      <c r="F67" s="182"/>
      <c r="G67" s="182"/>
      <c r="H67" s="182"/>
      <c r="I67" s="182"/>
      <c r="J67" s="183">
        <f>J130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4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59"/>
      <c r="C69" s="60"/>
      <c r="D69" s="60"/>
      <c r="E69" s="60"/>
      <c r="F69" s="60"/>
      <c r="G69" s="60"/>
      <c r="H69" s="60"/>
      <c r="I69" s="60"/>
      <c r="J69" s="60"/>
      <c r="K69" s="60"/>
      <c r="L69" s="14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3" spans="1:31" s="2" customFormat="1" ht="6.95" customHeight="1">
      <c r="A73" s="38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24.95" customHeight="1">
      <c r="A74" s="38"/>
      <c r="B74" s="39"/>
      <c r="C74" s="23" t="s">
        <v>135</v>
      </c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16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169" t="str">
        <f>E7</f>
        <v xml:space="preserve">Kopřivnice - chodník Mniší - úsek 04,05 -  po úpravě zídky</v>
      </c>
      <c r="F77" s="32"/>
      <c r="G77" s="32"/>
      <c r="H77" s="32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2:12" s="1" customFormat="1" ht="12" customHeight="1">
      <c r="B78" s="21"/>
      <c r="C78" s="32" t="s">
        <v>114</v>
      </c>
      <c r="D78" s="22"/>
      <c r="E78" s="22"/>
      <c r="F78" s="22"/>
      <c r="G78" s="22"/>
      <c r="H78" s="22"/>
      <c r="I78" s="22"/>
      <c r="J78" s="22"/>
      <c r="K78" s="22"/>
      <c r="L78" s="20"/>
    </row>
    <row r="79" spans="1:31" s="2" customFormat="1" ht="16.5" customHeight="1">
      <c r="A79" s="38"/>
      <c r="B79" s="39"/>
      <c r="C79" s="40"/>
      <c r="D79" s="40"/>
      <c r="E79" s="169" t="s">
        <v>1641</v>
      </c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116</v>
      </c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6.5" customHeight="1">
      <c r="A81" s="38"/>
      <c r="B81" s="39"/>
      <c r="C81" s="40"/>
      <c r="D81" s="40"/>
      <c r="E81" s="69" t="str">
        <f>E11</f>
        <v>33 - VRN</v>
      </c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21</v>
      </c>
      <c r="D83" s="40"/>
      <c r="E83" s="40"/>
      <c r="F83" s="27" t="str">
        <f>F14</f>
        <v xml:space="preserve"> </v>
      </c>
      <c r="G83" s="40"/>
      <c r="H83" s="40"/>
      <c r="I83" s="32" t="s">
        <v>23</v>
      </c>
      <c r="J83" s="72" t="str">
        <f>IF(J14="","",J14)</f>
        <v>11. 4. 2023</v>
      </c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15" customHeight="1">
      <c r="A85" s="38"/>
      <c r="B85" s="39"/>
      <c r="C85" s="32" t="s">
        <v>25</v>
      </c>
      <c r="D85" s="40"/>
      <c r="E85" s="40"/>
      <c r="F85" s="27" t="str">
        <f>E17</f>
        <v>Město Kopřivnice</v>
      </c>
      <c r="G85" s="40"/>
      <c r="H85" s="40"/>
      <c r="I85" s="32" t="s">
        <v>31</v>
      </c>
      <c r="J85" s="36" t="str">
        <f>E23</f>
        <v>MSS-projekt s.r.o.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5.15" customHeight="1">
      <c r="A86" s="38"/>
      <c r="B86" s="39"/>
      <c r="C86" s="32" t="s">
        <v>29</v>
      </c>
      <c r="D86" s="40"/>
      <c r="E86" s="40"/>
      <c r="F86" s="27" t="str">
        <f>IF(E20="","",E20)</f>
        <v>Vyplň údaj</v>
      </c>
      <c r="G86" s="40"/>
      <c r="H86" s="40"/>
      <c r="I86" s="32" t="s">
        <v>34</v>
      </c>
      <c r="J86" s="36" t="str">
        <f>E26</f>
        <v xml:space="preserve"> </v>
      </c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0.3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11" customFormat="1" ht="29.25" customHeight="1">
      <c r="A88" s="185"/>
      <c r="B88" s="186"/>
      <c r="C88" s="187" t="s">
        <v>136</v>
      </c>
      <c r="D88" s="188" t="s">
        <v>56</v>
      </c>
      <c r="E88" s="188" t="s">
        <v>52</v>
      </c>
      <c r="F88" s="188" t="s">
        <v>53</v>
      </c>
      <c r="G88" s="188" t="s">
        <v>137</v>
      </c>
      <c r="H88" s="188" t="s">
        <v>138</v>
      </c>
      <c r="I88" s="188" t="s">
        <v>139</v>
      </c>
      <c r="J88" s="188" t="s">
        <v>120</v>
      </c>
      <c r="K88" s="189" t="s">
        <v>140</v>
      </c>
      <c r="L88" s="190"/>
      <c r="M88" s="92" t="s">
        <v>19</v>
      </c>
      <c r="N88" s="93" t="s">
        <v>41</v>
      </c>
      <c r="O88" s="93" t="s">
        <v>141</v>
      </c>
      <c r="P88" s="93" t="s">
        <v>142</v>
      </c>
      <c r="Q88" s="93" t="s">
        <v>143</v>
      </c>
      <c r="R88" s="93" t="s">
        <v>144</v>
      </c>
      <c r="S88" s="93" t="s">
        <v>145</v>
      </c>
      <c r="T88" s="94" t="s">
        <v>146</v>
      </c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</row>
    <row r="89" spans="1:63" s="2" customFormat="1" ht="22.8" customHeight="1">
      <c r="A89" s="38"/>
      <c r="B89" s="39"/>
      <c r="C89" s="99" t="s">
        <v>147</v>
      </c>
      <c r="D89" s="40"/>
      <c r="E89" s="40"/>
      <c r="F89" s="40"/>
      <c r="G89" s="40"/>
      <c r="H89" s="40"/>
      <c r="I89" s="40"/>
      <c r="J89" s="191">
        <f>BK89</f>
        <v>0</v>
      </c>
      <c r="K89" s="40"/>
      <c r="L89" s="44"/>
      <c r="M89" s="95"/>
      <c r="N89" s="192"/>
      <c r="O89" s="96"/>
      <c r="P89" s="193">
        <f>P90</f>
        <v>0</v>
      </c>
      <c r="Q89" s="96"/>
      <c r="R89" s="193">
        <f>R90</f>
        <v>0</v>
      </c>
      <c r="S89" s="96"/>
      <c r="T89" s="194">
        <f>T90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70</v>
      </c>
      <c r="AU89" s="17" t="s">
        <v>121</v>
      </c>
      <c r="BK89" s="195">
        <f>BK90</f>
        <v>0</v>
      </c>
    </row>
    <row r="90" spans="1:63" s="12" customFormat="1" ht="25.9" customHeight="1">
      <c r="A90" s="12"/>
      <c r="B90" s="196"/>
      <c r="C90" s="197"/>
      <c r="D90" s="198" t="s">
        <v>70</v>
      </c>
      <c r="E90" s="199" t="s">
        <v>107</v>
      </c>
      <c r="F90" s="199" t="s">
        <v>1682</v>
      </c>
      <c r="G90" s="197"/>
      <c r="H90" s="197"/>
      <c r="I90" s="200"/>
      <c r="J90" s="201">
        <f>BK90</f>
        <v>0</v>
      </c>
      <c r="K90" s="197"/>
      <c r="L90" s="202"/>
      <c r="M90" s="203"/>
      <c r="N90" s="204"/>
      <c r="O90" s="204"/>
      <c r="P90" s="205">
        <f>P91+P114+P130</f>
        <v>0</v>
      </c>
      <c r="Q90" s="204"/>
      <c r="R90" s="205">
        <f>R91+R114+R130</f>
        <v>0</v>
      </c>
      <c r="S90" s="204"/>
      <c r="T90" s="206">
        <f>T91+T114+T130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7" t="s">
        <v>186</v>
      </c>
      <c r="AT90" s="208" t="s">
        <v>70</v>
      </c>
      <c r="AU90" s="208" t="s">
        <v>71</v>
      </c>
      <c r="AY90" s="207" t="s">
        <v>150</v>
      </c>
      <c r="BK90" s="209">
        <f>BK91+BK114+BK130</f>
        <v>0</v>
      </c>
    </row>
    <row r="91" spans="1:63" s="12" customFormat="1" ht="22.8" customHeight="1">
      <c r="A91" s="12"/>
      <c r="B91" s="196"/>
      <c r="C91" s="197"/>
      <c r="D91" s="198" t="s">
        <v>70</v>
      </c>
      <c r="E91" s="210" t="s">
        <v>1683</v>
      </c>
      <c r="F91" s="210" t="s">
        <v>1684</v>
      </c>
      <c r="G91" s="197"/>
      <c r="H91" s="197"/>
      <c r="I91" s="200"/>
      <c r="J91" s="211">
        <f>BK91</f>
        <v>0</v>
      </c>
      <c r="K91" s="197"/>
      <c r="L91" s="202"/>
      <c r="M91" s="203"/>
      <c r="N91" s="204"/>
      <c r="O91" s="204"/>
      <c r="P91" s="205">
        <f>SUM(P92:P113)</f>
        <v>0</v>
      </c>
      <c r="Q91" s="204"/>
      <c r="R91" s="205">
        <f>SUM(R92:R113)</f>
        <v>0</v>
      </c>
      <c r="S91" s="204"/>
      <c r="T91" s="206">
        <f>SUM(T92:T113)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7" t="s">
        <v>186</v>
      </c>
      <c r="AT91" s="208" t="s">
        <v>70</v>
      </c>
      <c r="AU91" s="208" t="s">
        <v>75</v>
      </c>
      <c r="AY91" s="207" t="s">
        <v>150</v>
      </c>
      <c r="BK91" s="209">
        <f>SUM(BK92:BK113)</f>
        <v>0</v>
      </c>
    </row>
    <row r="92" spans="1:65" s="2" customFormat="1" ht="24.15" customHeight="1">
      <c r="A92" s="38"/>
      <c r="B92" s="39"/>
      <c r="C92" s="212" t="s">
        <v>75</v>
      </c>
      <c r="D92" s="212" t="s">
        <v>152</v>
      </c>
      <c r="E92" s="213" t="s">
        <v>1685</v>
      </c>
      <c r="F92" s="214" t="s">
        <v>1686</v>
      </c>
      <c r="G92" s="215" t="s">
        <v>1687</v>
      </c>
      <c r="H92" s="216">
        <v>1</v>
      </c>
      <c r="I92" s="217"/>
      <c r="J92" s="218">
        <f>ROUND(I92*H92,2)</f>
        <v>0</v>
      </c>
      <c r="K92" s="214" t="s">
        <v>19</v>
      </c>
      <c r="L92" s="44"/>
      <c r="M92" s="219" t="s">
        <v>19</v>
      </c>
      <c r="N92" s="220" t="s">
        <v>42</v>
      </c>
      <c r="O92" s="84"/>
      <c r="P92" s="221">
        <f>O92*H92</f>
        <v>0</v>
      </c>
      <c r="Q92" s="221">
        <v>0</v>
      </c>
      <c r="R92" s="221">
        <f>Q92*H92</f>
        <v>0</v>
      </c>
      <c r="S92" s="221">
        <v>0</v>
      </c>
      <c r="T92" s="222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23" t="s">
        <v>157</v>
      </c>
      <c r="AT92" s="223" t="s">
        <v>152</v>
      </c>
      <c r="AU92" s="223" t="s">
        <v>79</v>
      </c>
      <c r="AY92" s="17" t="s">
        <v>150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7" t="s">
        <v>75</v>
      </c>
      <c r="BK92" s="224">
        <f>ROUND(I92*H92,2)</f>
        <v>0</v>
      </c>
      <c r="BL92" s="17" t="s">
        <v>157</v>
      </c>
      <c r="BM92" s="223" t="s">
        <v>1688</v>
      </c>
    </row>
    <row r="93" spans="1:47" s="2" customFormat="1" ht="12">
      <c r="A93" s="38"/>
      <c r="B93" s="39"/>
      <c r="C93" s="40"/>
      <c r="D93" s="232" t="s">
        <v>258</v>
      </c>
      <c r="E93" s="40"/>
      <c r="F93" s="263" t="s">
        <v>1689</v>
      </c>
      <c r="G93" s="40"/>
      <c r="H93" s="40"/>
      <c r="I93" s="227"/>
      <c r="J93" s="40"/>
      <c r="K93" s="40"/>
      <c r="L93" s="44"/>
      <c r="M93" s="228"/>
      <c r="N93" s="229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258</v>
      </c>
      <c r="AU93" s="17" t="s">
        <v>79</v>
      </c>
    </row>
    <row r="94" spans="1:65" s="2" customFormat="1" ht="24.15" customHeight="1">
      <c r="A94" s="38"/>
      <c r="B94" s="39"/>
      <c r="C94" s="212" t="s">
        <v>79</v>
      </c>
      <c r="D94" s="212" t="s">
        <v>152</v>
      </c>
      <c r="E94" s="213" t="s">
        <v>1690</v>
      </c>
      <c r="F94" s="214" t="s">
        <v>1691</v>
      </c>
      <c r="G94" s="215" t="s">
        <v>1687</v>
      </c>
      <c r="H94" s="216">
        <v>1</v>
      </c>
      <c r="I94" s="217"/>
      <c r="J94" s="218">
        <f>ROUND(I94*H94,2)</f>
        <v>0</v>
      </c>
      <c r="K94" s="214" t="s">
        <v>19</v>
      </c>
      <c r="L94" s="44"/>
      <c r="M94" s="219" t="s">
        <v>19</v>
      </c>
      <c r="N94" s="220" t="s">
        <v>42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157</v>
      </c>
      <c r="AT94" s="223" t="s">
        <v>152</v>
      </c>
      <c r="AU94" s="223" t="s">
        <v>79</v>
      </c>
      <c r="AY94" s="17" t="s">
        <v>150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75</v>
      </c>
      <c r="BK94" s="224">
        <f>ROUND(I94*H94,2)</f>
        <v>0</v>
      </c>
      <c r="BL94" s="17" t="s">
        <v>157</v>
      </c>
      <c r="BM94" s="223" t="s">
        <v>1692</v>
      </c>
    </row>
    <row r="95" spans="1:47" s="2" customFormat="1" ht="12">
      <c r="A95" s="38"/>
      <c r="B95" s="39"/>
      <c r="C95" s="40"/>
      <c r="D95" s="232" t="s">
        <v>258</v>
      </c>
      <c r="E95" s="40"/>
      <c r="F95" s="263" t="s">
        <v>1693</v>
      </c>
      <c r="G95" s="40"/>
      <c r="H95" s="40"/>
      <c r="I95" s="227"/>
      <c r="J95" s="40"/>
      <c r="K95" s="40"/>
      <c r="L95" s="44"/>
      <c r="M95" s="228"/>
      <c r="N95" s="229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258</v>
      </c>
      <c r="AU95" s="17" t="s">
        <v>79</v>
      </c>
    </row>
    <row r="96" spans="1:65" s="2" customFormat="1" ht="16.5" customHeight="1">
      <c r="A96" s="38"/>
      <c r="B96" s="39"/>
      <c r="C96" s="212" t="s">
        <v>99</v>
      </c>
      <c r="D96" s="212" t="s">
        <v>152</v>
      </c>
      <c r="E96" s="213" t="s">
        <v>1694</v>
      </c>
      <c r="F96" s="214" t="s">
        <v>1695</v>
      </c>
      <c r="G96" s="215" t="s">
        <v>526</v>
      </c>
      <c r="H96" s="216">
        <v>30</v>
      </c>
      <c r="I96" s="217"/>
      <c r="J96" s="218">
        <f>ROUND(I96*H96,2)</f>
        <v>0</v>
      </c>
      <c r="K96" s="214" t="s">
        <v>19</v>
      </c>
      <c r="L96" s="44"/>
      <c r="M96" s="219" t="s">
        <v>19</v>
      </c>
      <c r="N96" s="220" t="s">
        <v>42</v>
      </c>
      <c r="O96" s="84"/>
      <c r="P96" s="221">
        <f>O96*H96</f>
        <v>0</v>
      </c>
      <c r="Q96" s="221">
        <v>0</v>
      </c>
      <c r="R96" s="221">
        <f>Q96*H96</f>
        <v>0</v>
      </c>
      <c r="S96" s="221">
        <v>0</v>
      </c>
      <c r="T96" s="222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23" t="s">
        <v>157</v>
      </c>
      <c r="AT96" s="223" t="s">
        <v>152</v>
      </c>
      <c r="AU96" s="223" t="s">
        <v>79</v>
      </c>
      <c r="AY96" s="17" t="s">
        <v>150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7" t="s">
        <v>75</v>
      </c>
      <c r="BK96" s="224">
        <f>ROUND(I96*H96,2)</f>
        <v>0</v>
      </c>
      <c r="BL96" s="17" t="s">
        <v>157</v>
      </c>
      <c r="BM96" s="223" t="s">
        <v>1696</v>
      </c>
    </row>
    <row r="97" spans="1:47" s="2" customFormat="1" ht="12">
      <c r="A97" s="38"/>
      <c r="B97" s="39"/>
      <c r="C97" s="40"/>
      <c r="D97" s="232" t="s">
        <v>258</v>
      </c>
      <c r="E97" s="40"/>
      <c r="F97" s="263" t="s">
        <v>1697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258</v>
      </c>
      <c r="AU97" s="17" t="s">
        <v>79</v>
      </c>
    </row>
    <row r="98" spans="1:51" s="13" customFormat="1" ht="12">
      <c r="A98" s="13"/>
      <c r="B98" s="230"/>
      <c r="C98" s="231"/>
      <c r="D98" s="232" t="s">
        <v>161</v>
      </c>
      <c r="E98" s="233" t="s">
        <v>19</v>
      </c>
      <c r="F98" s="234" t="s">
        <v>1698</v>
      </c>
      <c r="G98" s="231"/>
      <c r="H98" s="233" t="s">
        <v>19</v>
      </c>
      <c r="I98" s="235"/>
      <c r="J98" s="231"/>
      <c r="K98" s="231"/>
      <c r="L98" s="236"/>
      <c r="M98" s="237"/>
      <c r="N98" s="238"/>
      <c r="O98" s="238"/>
      <c r="P98" s="238"/>
      <c r="Q98" s="238"/>
      <c r="R98" s="238"/>
      <c r="S98" s="238"/>
      <c r="T98" s="239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0" t="s">
        <v>161</v>
      </c>
      <c r="AU98" s="240" t="s">
        <v>79</v>
      </c>
      <c r="AV98" s="13" t="s">
        <v>75</v>
      </c>
      <c r="AW98" s="13" t="s">
        <v>33</v>
      </c>
      <c r="AX98" s="13" t="s">
        <v>71</v>
      </c>
      <c r="AY98" s="240" t="s">
        <v>150</v>
      </c>
    </row>
    <row r="99" spans="1:51" s="14" customFormat="1" ht="12">
      <c r="A99" s="14"/>
      <c r="B99" s="241"/>
      <c r="C99" s="242"/>
      <c r="D99" s="232" t="s">
        <v>161</v>
      </c>
      <c r="E99" s="243" t="s">
        <v>19</v>
      </c>
      <c r="F99" s="244" t="s">
        <v>351</v>
      </c>
      <c r="G99" s="242"/>
      <c r="H99" s="245">
        <v>30</v>
      </c>
      <c r="I99" s="246"/>
      <c r="J99" s="242"/>
      <c r="K99" s="242"/>
      <c r="L99" s="247"/>
      <c r="M99" s="248"/>
      <c r="N99" s="249"/>
      <c r="O99" s="249"/>
      <c r="P99" s="249"/>
      <c r="Q99" s="249"/>
      <c r="R99" s="249"/>
      <c r="S99" s="249"/>
      <c r="T99" s="250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1" t="s">
        <v>161</v>
      </c>
      <c r="AU99" s="251" t="s">
        <v>79</v>
      </c>
      <c r="AV99" s="14" t="s">
        <v>79</v>
      </c>
      <c r="AW99" s="14" t="s">
        <v>33</v>
      </c>
      <c r="AX99" s="14" t="s">
        <v>75</v>
      </c>
      <c r="AY99" s="251" t="s">
        <v>150</v>
      </c>
    </row>
    <row r="100" spans="1:65" s="2" customFormat="1" ht="24.15" customHeight="1">
      <c r="A100" s="38"/>
      <c r="B100" s="39"/>
      <c r="C100" s="212" t="s">
        <v>157</v>
      </c>
      <c r="D100" s="212" t="s">
        <v>152</v>
      </c>
      <c r="E100" s="213" t="s">
        <v>1699</v>
      </c>
      <c r="F100" s="214" t="s">
        <v>1700</v>
      </c>
      <c r="G100" s="215" t="s">
        <v>1687</v>
      </c>
      <c r="H100" s="216">
        <v>1</v>
      </c>
      <c r="I100" s="217"/>
      <c r="J100" s="218">
        <f>ROUND(I100*H100,2)</f>
        <v>0</v>
      </c>
      <c r="K100" s="214" t="s">
        <v>19</v>
      </c>
      <c r="L100" s="44"/>
      <c r="M100" s="219" t="s">
        <v>19</v>
      </c>
      <c r="N100" s="220" t="s">
        <v>42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157</v>
      </c>
      <c r="AT100" s="223" t="s">
        <v>152</v>
      </c>
      <c r="AU100" s="223" t="s">
        <v>79</v>
      </c>
      <c r="AY100" s="17" t="s">
        <v>150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75</v>
      </c>
      <c r="BK100" s="224">
        <f>ROUND(I100*H100,2)</f>
        <v>0</v>
      </c>
      <c r="BL100" s="17" t="s">
        <v>157</v>
      </c>
      <c r="BM100" s="223" t="s">
        <v>1701</v>
      </c>
    </row>
    <row r="101" spans="1:47" s="2" customFormat="1" ht="12">
      <c r="A101" s="38"/>
      <c r="B101" s="39"/>
      <c r="C101" s="40"/>
      <c r="D101" s="232" t="s">
        <v>258</v>
      </c>
      <c r="E101" s="40"/>
      <c r="F101" s="263" t="s">
        <v>1702</v>
      </c>
      <c r="G101" s="40"/>
      <c r="H101" s="40"/>
      <c r="I101" s="227"/>
      <c r="J101" s="40"/>
      <c r="K101" s="40"/>
      <c r="L101" s="44"/>
      <c r="M101" s="228"/>
      <c r="N101" s="229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258</v>
      </c>
      <c r="AU101" s="17" t="s">
        <v>79</v>
      </c>
    </row>
    <row r="102" spans="1:65" s="2" customFormat="1" ht="24.15" customHeight="1">
      <c r="A102" s="38"/>
      <c r="B102" s="39"/>
      <c r="C102" s="212" t="s">
        <v>186</v>
      </c>
      <c r="D102" s="212" t="s">
        <v>152</v>
      </c>
      <c r="E102" s="213" t="s">
        <v>1703</v>
      </c>
      <c r="F102" s="214" t="s">
        <v>1704</v>
      </c>
      <c r="G102" s="215" t="s">
        <v>1687</v>
      </c>
      <c r="H102" s="216">
        <v>1</v>
      </c>
      <c r="I102" s="217"/>
      <c r="J102" s="218">
        <f>ROUND(I102*H102,2)</f>
        <v>0</v>
      </c>
      <c r="K102" s="214" t="s">
        <v>19</v>
      </c>
      <c r="L102" s="44"/>
      <c r="M102" s="219" t="s">
        <v>19</v>
      </c>
      <c r="N102" s="220" t="s">
        <v>42</v>
      </c>
      <c r="O102" s="84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157</v>
      </c>
      <c r="AT102" s="223" t="s">
        <v>152</v>
      </c>
      <c r="AU102" s="223" t="s">
        <v>79</v>
      </c>
      <c r="AY102" s="17" t="s">
        <v>150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75</v>
      </c>
      <c r="BK102" s="224">
        <f>ROUND(I102*H102,2)</f>
        <v>0</v>
      </c>
      <c r="BL102" s="17" t="s">
        <v>157</v>
      </c>
      <c r="BM102" s="223" t="s">
        <v>1705</v>
      </c>
    </row>
    <row r="103" spans="1:47" s="2" customFormat="1" ht="12">
      <c r="A103" s="38"/>
      <c r="B103" s="39"/>
      <c r="C103" s="40"/>
      <c r="D103" s="232" t="s">
        <v>258</v>
      </c>
      <c r="E103" s="40"/>
      <c r="F103" s="263" t="s">
        <v>1706</v>
      </c>
      <c r="G103" s="40"/>
      <c r="H103" s="40"/>
      <c r="I103" s="227"/>
      <c r="J103" s="40"/>
      <c r="K103" s="40"/>
      <c r="L103" s="44"/>
      <c r="M103" s="228"/>
      <c r="N103" s="229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258</v>
      </c>
      <c r="AU103" s="17" t="s">
        <v>79</v>
      </c>
    </row>
    <row r="104" spans="1:65" s="2" customFormat="1" ht="24.15" customHeight="1">
      <c r="A104" s="38"/>
      <c r="B104" s="39"/>
      <c r="C104" s="212" t="s">
        <v>192</v>
      </c>
      <c r="D104" s="212" t="s">
        <v>152</v>
      </c>
      <c r="E104" s="213" t="s">
        <v>1707</v>
      </c>
      <c r="F104" s="214" t="s">
        <v>1708</v>
      </c>
      <c r="G104" s="215" t="s">
        <v>1687</v>
      </c>
      <c r="H104" s="216">
        <v>1</v>
      </c>
      <c r="I104" s="217"/>
      <c r="J104" s="218">
        <f>ROUND(I104*H104,2)</f>
        <v>0</v>
      </c>
      <c r="K104" s="214" t="s">
        <v>19</v>
      </c>
      <c r="L104" s="44"/>
      <c r="M104" s="219" t="s">
        <v>19</v>
      </c>
      <c r="N104" s="220" t="s">
        <v>42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157</v>
      </c>
      <c r="AT104" s="223" t="s">
        <v>152</v>
      </c>
      <c r="AU104" s="223" t="s">
        <v>79</v>
      </c>
      <c r="AY104" s="17" t="s">
        <v>150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75</v>
      </c>
      <c r="BK104" s="224">
        <f>ROUND(I104*H104,2)</f>
        <v>0</v>
      </c>
      <c r="BL104" s="17" t="s">
        <v>157</v>
      </c>
      <c r="BM104" s="223" t="s">
        <v>1709</v>
      </c>
    </row>
    <row r="105" spans="1:47" s="2" customFormat="1" ht="12">
      <c r="A105" s="38"/>
      <c r="B105" s="39"/>
      <c r="C105" s="40"/>
      <c r="D105" s="232" t="s">
        <v>258</v>
      </c>
      <c r="E105" s="40"/>
      <c r="F105" s="263" t="s">
        <v>1710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258</v>
      </c>
      <c r="AU105" s="17" t="s">
        <v>79</v>
      </c>
    </row>
    <row r="106" spans="1:65" s="2" customFormat="1" ht="24.15" customHeight="1">
      <c r="A106" s="38"/>
      <c r="B106" s="39"/>
      <c r="C106" s="212" t="s">
        <v>199</v>
      </c>
      <c r="D106" s="212" t="s">
        <v>152</v>
      </c>
      <c r="E106" s="213" t="s">
        <v>1711</v>
      </c>
      <c r="F106" s="214" t="s">
        <v>1712</v>
      </c>
      <c r="G106" s="215" t="s">
        <v>1687</v>
      </c>
      <c r="H106" s="216">
        <v>1</v>
      </c>
      <c r="I106" s="217"/>
      <c r="J106" s="218">
        <f>ROUND(I106*H106,2)</f>
        <v>0</v>
      </c>
      <c r="K106" s="214" t="s">
        <v>19</v>
      </c>
      <c r="L106" s="44"/>
      <c r="M106" s="219" t="s">
        <v>19</v>
      </c>
      <c r="N106" s="220" t="s">
        <v>42</v>
      </c>
      <c r="O106" s="84"/>
      <c r="P106" s="221">
        <f>O106*H106</f>
        <v>0</v>
      </c>
      <c r="Q106" s="221">
        <v>0</v>
      </c>
      <c r="R106" s="221">
        <f>Q106*H106</f>
        <v>0</v>
      </c>
      <c r="S106" s="221">
        <v>0</v>
      </c>
      <c r="T106" s="222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3" t="s">
        <v>157</v>
      </c>
      <c r="AT106" s="223" t="s">
        <v>152</v>
      </c>
      <c r="AU106" s="223" t="s">
        <v>79</v>
      </c>
      <c r="AY106" s="17" t="s">
        <v>150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75</v>
      </c>
      <c r="BK106" s="224">
        <f>ROUND(I106*H106,2)</f>
        <v>0</v>
      </c>
      <c r="BL106" s="17" t="s">
        <v>157</v>
      </c>
      <c r="BM106" s="223" t="s">
        <v>1713</v>
      </c>
    </row>
    <row r="107" spans="1:47" s="2" customFormat="1" ht="12">
      <c r="A107" s="38"/>
      <c r="B107" s="39"/>
      <c r="C107" s="40"/>
      <c r="D107" s="232" t="s">
        <v>258</v>
      </c>
      <c r="E107" s="40"/>
      <c r="F107" s="263" t="s">
        <v>1714</v>
      </c>
      <c r="G107" s="40"/>
      <c r="H107" s="40"/>
      <c r="I107" s="227"/>
      <c r="J107" s="40"/>
      <c r="K107" s="40"/>
      <c r="L107" s="44"/>
      <c r="M107" s="228"/>
      <c r="N107" s="229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258</v>
      </c>
      <c r="AU107" s="17" t="s">
        <v>79</v>
      </c>
    </row>
    <row r="108" spans="1:65" s="2" customFormat="1" ht="24.15" customHeight="1">
      <c r="A108" s="38"/>
      <c r="B108" s="39"/>
      <c r="C108" s="212" t="s">
        <v>207</v>
      </c>
      <c r="D108" s="212" t="s">
        <v>152</v>
      </c>
      <c r="E108" s="213" t="s">
        <v>1715</v>
      </c>
      <c r="F108" s="214" t="s">
        <v>1716</v>
      </c>
      <c r="G108" s="215" t="s">
        <v>1687</v>
      </c>
      <c r="H108" s="216">
        <v>1</v>
      </c>
      <c r="I108" s="217"/>
      <c r="J108" s="218">
        <f>ROUND(I108*H108,2)</f>
        <v>0</v>
      </c>
      <c r="K108" s="214" t="s">
        <v>19</v>
      </c>
      <c r="L108" s="44"/>
      <c r="M108" s="219" t="s">
        <v>19</v>
      </c>
      <c r="N108" s="220" t="s">
        <v>42</v>
      </c>
      <c r="O108" s="84"/>
      <c r="P108" s="221">
        <f>O108*H108</f>
        <v>0</v>
      </c>
      <c r="Q108" s="221">
        <v>0</v>
      </c>
      <c r="R108" s="221">
        <f>Q108*H108</f>
        <v>0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157</v>
      </c>
      <c r="AT108" s="223" t="s">
        <v>152</v>
      </c>
      <c r="AU108" s="223" t="s">
        <v>79</v>
      </c>
      <c r="AY108" s="17" t="s">
        <v>150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75</v>
      </c>
      <c r="BK108" s="224">
        <f>ROUND(I108*H108,2)</f>
        <v>0</v>
      </c>
      <c r="BL108" s="17" t="s">
        <v>157</v>
      </c>
      <c r="BM108" s="223" t="s">
        <v>1717</v>
      </c>
    </row>
    <row r="109" spans="1:47" s="2" customFormat="1" ht="12">
      <c r="A109" s="38"/>
      <c r="B109" s="39"/>
      <c r="C109" s="40"/>
      <c r="D109" s="232" t="s">
        <v>258</v>
      </c>
      <c r="E109" s="40"/>
      <c r="F109" s="263" t="s">
        <v>1718</v>
      </c>
      <c r="G109" s="40"/>
      <c r="H109" s="40"/>
      <c r="I109" s="227"/>
      <c r="J109" s="40"/>
      <c r="K109" s="40"/>
      <c r="L109" s="44"/>
      <c r="M109" s="228"/>
      <c r="N109" s="229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258</v>
      </c>
      <c r="AU109" s="17" t="s">
        <v>79</v>
      </c>
    </row>
    <row r="110" spans="1:65" s="2" customFormat="1" ht="24.15" customHeight="1">
      <c r="A110" s="38"/>
      <c r="B110" s="39"/>
      <c r="C110" s="212" t="s">
        <v>216</v>
      </c>
      <c r="D110" s="212" t="s">
        <v>152</v>
      </c>
      <c r="E110" s="213" t="s">
        <v>1719</v>
      </c>
      <c r="F110" s="214" t="s">
        <v>1720</v>
      </c>
      <c r="G110" s="215" t="s">
        <v>1687</v>
      </c>
      <c r="H110" s="216">
        <v>1</v>
      </c>
      <c r="I110" s="217"/>
      <c r="J110" s="218">
        <f>ROUND(I110*H110,2)</f>
        <v>0</v>
      </c>
      <c r="K110" s="214" t="s">
        <v>19</v>
      </c>
      <c r="L110" s="44"/>
      <c r="M110" s="219" t="s">
        <v>19</v>
      </c>
      <c r="N110" s="220" t="s">
        <v>42</v>
      </c>
      <c r="O110" s="84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157</v>
      </c>
      <c r="AT110" s="223" t="s">
        <v>152</v>
      </c>
      <c r="AU110" s="223" t="s">
        <v>79</v>
      </c>
      <c r="AY110" s="17" t="s">
        <v>150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75</v>
      </c>
      <c r="BK110" s="224">
        <f>ROUND(I110*H110,2)</f>
        <v>0</v>
      </c>
      <c r="BL110" s="17" t="s">
        <v>157</v>
      </c>
      <c r="BM110" s="223" t="s">
        <v>1721</v>
      </c>
    </row>
    <row r="111" spans="1:47" s="2" customFormat="1" ht="12">
      <c r="A111" s="38"/>
      <c r="B111" s="39"/>
      <c r="C111" s="40"/>
      <c r="D111" s="232" t="s">
        <v>258</v>
      </c>
      <c r="E111" s="40"/>
      <c r="F111" s="263" t="s">
        <v>1722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258</v>
      </c>
      <c r="AU111" s="17" t="s">
        <v>79</v>
      </c>
    </row>
    <row r="112" spans="1:65" s="2" customFormat="1" ht="24.15" customHeight="1">
      <c r="A112" s="38"/>
      <c r="B112" s="39"/>
      <c r="C112" s="212" t="s">
        <v>225</v>
      </c>
      <c r="D112" s="212" t="s">
        <v>152</v>
      </c>
      <c r="E112" s="213" t="s">
        <v>1723</v>
      </c>
      <c r="F112" s="214" t="s">
        <v>1724</v>
      </c>
      <c r="G112" s="215" t="s">
        <v>1725</v>
      </c>
      <c r="H112" s="216">
        <v>1</v>
      </c>
      <c r="I112" s="217"/>
      <c r="J112" s="218">
        <f>ROUND(I112*H112,2)</f>
        <v>0</v>
      </c>
      <c r="K112" s="214" t="s">
        <v>19</v>
      </c>
      <c r="L112" s="44"/>
      <c r="M112" s="219" t="s">
        <v>19</v>
      </c>
      <c r="N112" s="220" t="s">
        <v>42</v>
      </c>
      <c r="O112" s="84"/>
      <c r="P112" s="221">
        <f>O112*H112</f>
        <v>0</v>
      </c>
      <c r="Q112" s="221">
        <v>0</v>
      </c>
      <c r="R112" s="221">
        <f>Q112*H112</f>
        <v>0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157</v>
      </c>
      <c r="AT112" s="223" t="s">
        <v>152</v>
      </c>
      <c r="AU112" s="223" t="s">
        <v>79</v>
      </c>
      <c r="AY112" s="17" t="s">
        <v>150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75</v>
      </c>
      <c r="BK112" s="224">
        <f>ROUND(I112*H112,2)</f>
        <v>0</v>
      </c>
      <c r="BL112" s="17" t="s">
        <v>157</v>
      </c>
      <c r="BM112" s="223" t="s">
        <v>1726</v>
      </c>
    </row>
    <row r="113" spans="1:65" s="2" customFormat="1" ht="16.5" customHeight="1">
      <c r="A113" s="38"/>
      <c r="B113" s="39"/>
      <c r="C113" s="212" t="s">
        <v>81</v>
      </c>
      <c r="D113" s="212" t="s">
        <v>152</v>
      </c>
      <c r="E113" s="213" t="s">
        <v>1727</v>
      </c>
      <c r="F113" s="214" t="s">
        <v>1728</v>
      </c>
      <c r="G113" s="215" t="s">
        <v>1725</v>
      </c>
      <c r="H113" s="216">
        <v>1</v>
      </c>
      <c r="I113" s="217"/>
      <c r="J113" s="218">
        <f>ROUND(I113*H113,2)</f>
        <v>0</v>
      </c>
      <c r="K113" s="214" t="s">
        <v>19</v>
      </c>
      <c r="L113" s="44"/>
      <c r="M113" s="219" t="s">
        <v>19</v>
      </c>
      <c r="N113" s="220" t="s">
        <v>42</v>
      </c>
      <c r="O113" s="84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157</v>
      </c>
      <c r="AT113" s="223" t="s">
        <v>152</v>
      </c>
      <c r="AU113" s="223" t="s">
        <v>79</v>
      </c>
      <c r="AY113" s="17" t="s">
        <v>150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75</v>
      </c>
      <c r="BK113" s="224">
        <f>ROUND(I113*H113,2)</f>
        <v>0</v>
      </c>
      <c r="BL113" s="17" t="s">
        <v>157</v>
      </c>
      <c r="BM113" s="223" t="s">
        <v>1729</v>
      </c>
    </row>
    <row r="114" spans="1:63" s="12" customFormat="1" ht="22.8" customHeight="1">
      <c r="A114" s="12"/>
      <c r="B114" s="196"/>
      <c r="C114" s="197"/>
      <c r="D114" s="198" t="s">
        <v>70</v>
      </c>
      <c r="E114" s="210" t="s">
        <v>1730</v>
      </c>
      <c r="F114" s="210" t="s">
        <v>1731</v>
      </c>
      <c r="G114" s="197"/>
      <c r="H114" s="197"/>
      <c r="I114" s="200"/>
      <c r="J114" s="211">
        <f>BK114</f>
        <v>0</v>
      </c>
      <c r="K114" s="197"/>
      <c r="L114" s="202"/>
      <c r="M114" s="203"/>
      <c r="N114" s="204"/>
      <c r="O114" s="204"/>
      <c r="P114" s="205">
        <f>SUM(P115:P129)</f>
        <v>0</v>
      </c>
      <c r="Q114" s="204"/>
      <c r="R114" s="205">
        <f>SUM(R115:R129)</f>
        <v>0</v>
      </c>
      <c r="S114" s="204"/>
      <c r="T114" s="206">
        <f>SUM(T115:T129)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7" t="s">
        <v>186</v>
      </c>
      <c r="AT114" s="208" t="s">
        <v>70</v>
      </c>
      <c r="AU114" s="208" t="s">
        <v>75</v>
      </c>
      <c r="AY114" s="207" t="s">
        <v>150</v>
      </c>
      <c r="BK114" s="209">
        <f>SUM(BK115:BK129)</f>
        <v>0</v>
      </c>
    </row>
    <row r="115" spans="1:65" s="2" customFormat="1" ht="24.15" customHeight="1">
      <c r="A115" s="38"/>
      <c r="B115" s="39"/>
      <c r="C115" s="212" t="s">
        <v>85</v>
      </c>
      <c r="D115" s="212" t="s">
        <v>152</v>
      </c>
      <c r="E115" s="213" t="s">
        <v>1732</v>
      </c>
      <c r="F115" s="214" t="s">
        <v>1733</v>
      </c>
      <c r="G115" s="215" t="s">
        <v>1687</v>
      </c>
      <c r="H115" s="216">
        <v>1</v>
      </c>
      <c r="I115" s="217"/>
      <c r="J115" s="218">
        <f>ROUND(I115*H115,2)</f>
        <v>0</v>
      </c>
      <c r="K115" s="214" t="s">
        <v>19</v>
      </c>
      <c r="L115" s="44"/>
      <c r="M115" s="219" t="s">
        <v>19</v>
      </c>
      <c r="N115" s="220" t="s">
        <v>42</v>
      </c>
      <c r="O115" s="84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157</v>
      </c>
      <c r="AT115" s="223" t="s">
        <v>152</v>
      </c>
      <c r="AU115" s="223" t="s">
        <v>79</v>
      </c>
      <c r="AY115" s="17" t="s">
        <v>150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75</v>
      </c>
      <c r="BK115" s="224">
        <f>ROUND(I115*H115,2)</f>
        <v>0</v>
      </c>
      <c r="BL115" s="17" t="s">
        <v>157</v>
      </c>
      <c r="BM115" s="223" t="s">
        <v>1734</v>
      </c>
    </row>
    <row r="116" spans="1:47" s="2" customFormat="1" ht="12">
      <c r="A116" s="38"/>
      <c r="B116" s="39"/>
      <c r="C116" s="40"/>
      <c r="D116" s="232" t="s">
        <v>258</v>
      </c>
      <c r="E116" s="40"/>
      <c r="F116" s="263" t="s">
        <v>1735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258</v>
      </c>
      <c r="AU116" s="17" t="s">
        <v>79</v>
      </c>
    </row>
    <row r="117" spans="1:65" s="2" customFormat="1" ht="24.15" customHeight="1">
      <c r="A117" s="38"/>
      <c r="B117" s="39"/>
      <c r="C117" s="212" t="s">
        <v>244</v>
      </c>
      <c r="D117" s="212" t="s">
        <v>152</v>
      </c>
      <c r="E117" s="213" t="s">
        <v>1736</v>
      </c>
      <c r="F117" s="214" t="s">
        <v>1737</v>
      </c>
      <c r="G117" s="215" t="s">
        <v>1687</v>
      </c>
      <c r="H117" s="216">
        <v>1</v>
      </c>
      <c r="I117" s="217"/>
      <c r="J117" s="218">
        <f>ROUND(I117*H117,2)</f>
        <v>0</v>
      </c>
      <c r="K117" s="214" t="s">
        <v>19</v>
      </c>
      <c r="L117" s="44"/>
      <c r="M117" s="219" t="s">
        <v>19</v>
      </c>
      <c r="N117" s="220" t="s">
        <v>42</v>
      </c>
      <c r="O117" s="84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157</v>
      </c>
      <c r="AT117" s="223" t="s">
        <v>152</v>
      </c>
      <c r="AU117" s="223" t="s">
        <v>79</v>
      </c>
      <c r="AY117" s="17" t="s">
        <v>150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75</v>
      </c>
      <c r="BK117" s="224">
        <f>ROUND(I117*H117,2)</f>
        <v>0</v>
      </c>
      <c r="BL117" s="17" t="s">
        <v>157</v>
      </c>
      <c r="BM117" s="223" t="s">
        <v>1738</v>
      </c>
    </row>
    <row r="118" spans="1:47" s="2" customFormat="1" ht="12">
      <c r="A118" s="38"/>
      <c r="B118" s="39"/>
      <c r="C118" s="40"/>
      <c r="D118" s="232" t="s">
        <v>258</v>
      </c>
      <c r="E118" s="40"/>
      <c r="F118" s="263" t="s">
        <v>1739</v>
      </c>
      <c r="G118" s="40"/>
      <c r="H118" s="40"/>
      <c r="I118" s="227"/>
      <c r="J118" s="40"/>
      <c r="K118" s="40"/>
      <c r="L118" s="44"/>
      <c r="M118" s="228"/>
      <c r="N118" s="229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258</v>
      </c>
      <c r="AU118" s="17" t="s">
        <v>79</v>
      </c>
    </row>
    <row r="119" spans="1:65" s="2" customFormat="1" ht="24.15" customHeight="1">
      <c r="A119" s="38"/>
      <c r="B119" s="39"/>
      <c r="C119" s="212" t="s">
        <v>253</v>
      </c>
      <c r="D119" s="212" t="s">
        <v>152</v>
      </c>
      <c r="E119" s="213" t="s">
        <v>1740</v>
      </c>
      <c r="F119" s="214" t="s">
        <v>1741</v>
      </c>
      <c r="G119" s="215" t="s">
        <v>1687</v>
      </c>
      <c r="H119" s="216">
        <v>1</v>
      </c>
      <c r="I119" s="217"/>
      <c r="J119" s="218">
        <f>ROUND(I119*H119,2)</f>
        <v>0</v>
      </c>
      <c r="K119" s="214" t="s">
        <v>19</v>
      </c>
      <c r="L119" s="44"/>
      <c r="M119" s="219" t="s">
        <v>19</v>
      </c>
      <c r="N119" s="220" t="s">
        <v>42</v>
      </c>
      <c r="O119" s="84"/>
      <c r="P119" s="221">
        <f>O119*H119</f>
        <v>0</v>
      </c>
      <c r="Q119" s="221">
        <v>0</v>
      </c>
      <c r="R119" s="221">
        <f>Q119*H119</f>
        <v>0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157</v>
      </c>
      <c r="AT119" s="223" t="s">
        <v>152</v>
      </c>
      <c r="AU119" s="223" t="s">
        <v>79</v>
      </c>
      <c r="AY119" s="17" t="s">
        <v>150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75</v>
      </c>
      <c r="BK119" s="224">
        <f>ROUND(I119*H119,2)</f>
        <v>0</v>
      </c>
      <c r="BL119" s="17" t="s">
        <v>157</v>
      </c>
      <c r="BM119" s="223" t="s">
        <v>1742</v>
      </c>
    </row>
    <row r="120" spans="1:47" s="2" customFormat="1" ht="12">
      <c r="A120" s="38"/>
      <c r="B120" s="39"/>
      <c r="C120" s="40"/>
      <c r="D120" s="232" t="s">
        <v>258</v>
      </c>
      <c r="E120" s="40"/>
      <c r="F120" s="263" t="s">
        <v>1743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258</v>
      </c>
      <c r="AU120" s="17" t="s">
        <v>79</v>
      </c>
    </row>
    <row r="121" spans="1:65" s="2" customFormat="1" ht="24.15" customHeight="1">
      <c r="A121" s="38"/>
      <c r="B121" s="39"/>
      <c r="C121" s="212" t="s">
        <v>8</v>
      </c>
      <c r="D121" s="212" t="s">
        <v>152</v>
      </c>
      <c r="E121" s="213" t="s">
        <v>1744</v>
      </c>
      <c r="F121" s="214" t="s">
        <v>1745</v>
      </c>
      <c r="G121" s="215" t="s">
        <v>1687</v>
      </c>
      <c r="H121" s="216">
        <v>1</v>
      </c>
      <c r="I121" s="217"/>
      <c r="J121" s="218">
        <f>ROUND(I121*H121,2)</f>
        <v>0</v>
      </c>
      <c r="K121" s="214" t="s">
        <v>19</v>
      </c>
      <c r="L121" s="44"/>
      <c r="M121" s="219" t="s">
        <v>19</v>
      </c>
      <c r="N121" s="220" t="s">
        <v>42</v>
      </c>
      <c r="O121" s="84"/>
      <c r="P121" s="221">
        <f>O121*H121</f>
        <v>0</v>
      </c>
      <c r="Q121" s="221">
        <v>0</v>
      </c>
      <c r="R121" s="221">
        <f>Q121*H121</f>
        <v>0</v>
      </c>
      <c r="S121" s="221">
        <v>0</v>
      </c>
      <c r="T121" s="222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3" t="s">
        <v>157</v>
      </c>
      <c r="AT121" s="223" t="s">
        <v>152</v>
      </c>
      <c r="AU121" s="223" t="s">
        <v>79</v>
      </c>
      <c r="AY121" s="17" t="s">
        <v>150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75</v>
      </c>
      <c r="BK121" s="224">
        <f>ROUND(I121*H121,2)</f>
        <v>0</v>
      </c>
      <c r="BL121" s="17" t="s">
        <v>157</v>
      </c>
      <c r="BM121" s="223" t="s">
        <v>1746</v>
      </c>
    </row>
    <row r="122" spans="1:47" s="2" customFormat="1" ht="12">
      <c r="A122" s="38"/>
      <c r="B122" s="39"/>
      <c r="C122" s="40"/>
      <c r="D122" s="232" t="s">
        <v>258</v>
      </c>
      <c r="E122" s="40"/>
      <c r="F122" s="263" t="s">
        <v>1747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258</v>
      </c>
      <c r="AU122" s="17" t="s">
        <v>79</v>
      </c>
    </row>
    <row r="123" spans="1:65" s="2" customFormat="1" ht="24.15" customHeight="1">
      <c r="A123" s="38"/>
      <c r="B123" s="39"/>
      <c r="C123" s="212" t="s">
        <v>266</v>
      </c>
      <c r="D123" s="212" t="s">
        <v>152</v>
      </c>
      <c r="E123" s="213" t="s">
        <v>1748</v>
      </c>
      <c r="F123" s="214" t="s">
        <v>1749</v>
      </c>
      <c r="G123" s="215" t="s">
        <v>1687</v>
      </c>
      <c r="H123" s="216">
        <v>1</v>
      </c>
      <c r="I123" s="217"/>
      <c r="J123" s="218">
        <f>ROUND(I123*H123,2)</f>
        <v>0</v>
      </c>
      <c r="K123" s="214" t="s">
        <v>19</v>
      </c>
      <c r="L123" s="44"/>
      <c r="M123" s="219" t="s">
        <v>19</v>
      </c>
      <c r="N123" s="220" t="s">
        <v>42</v>
      </c>
      <c r="O123" s="84"/>
      <c r="P123" s="221">
        <f>O123*H123</f>
        <v>0</v>
      </c>
      <c r="Q123" s="221">
        <v>0</v>
      </c>
      <c r="R123" s="221">
        <f>Q123*H123</f>
        <v>0</v>
      </c>
      <c r="S123" s="221">
        <v>0</v>
      </c>
      <c r="T123" s="22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157</v>
      </c>
      <c r="AT123" s="223" t="s">
        <v>152</v>
      </c>
      <c r="AU123" s="223" t="s">
        <v>79</v>
      </c>
      <c r="AY123" s="17" t="s">
        <v>150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75</v>
      </c>
      <c r="BK123" s="224">
        <f>ROUND(I123*H123,2)</f>
        <v>0</v>
      </c>
      <c r="BL123" s="17" t="s">
        <v>157</v>
      </c>
      <c r="BM123" s="223" t="s">
        <v>1750</v>
      </c>
    </row>
    <row r="124" spans="1:47" s="2" customFormat="1" ht="12">
      <c r="A124" s="38"/>
      <c r="B124" s="39"/>
      <c r="C124" s="40"/>
      <c r="D124" s="232" t="s">
        <v>258</v>
      </c>
      <c r="E124" s="40"/>
      <c r="F124" s="263" t="s">
        <v>1751</v>
      </c>
      <c r="G124" s="40"/>
      <c r="H124" s="40"/>
      <c r="I124" s="227"/>
      <c r="J124" s="40"/>
      <c r="K124" s="40"/>
      <c r="L124" s="44"/>
      <c r="M124" s="228"/>
      <c r="N124" s="229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258</v>
      </c>
      <c r="AU124" s="17" t="s">
        <v>79</v>
      </c>
    </row>
    <row r="125" spans="1:65" s="2" customFormat="1" ht="24.15" customHeight="1">
      <c r="A125" s="38"/>
      <c r="B125" s="39"/>
      <c r="C125" s="212" t="s">
        <v>271</v>
      </c>
      <c r="D125" s="212" t="s">
        <v>152</v>
      </c>
      <c r="E125" s="213" t="s">
        <v>1752</v>
      </c>
      <c r="F125" s="214" t="s">
        <v>1753</v>
      </c>
      <c r="G125" s="215" t="s">
        <v>1687</v>
      </c>
      <c r="H125" s="216">
        <v>1</v>
      </c>
      <c r="I125" s="217"/>
      <c r="J125" s="218">
        <f>ROUND(I125*H125,2)</f>
        <v>0</v>
      </c>
      <c r="K125" s="214" t="s">
        <v>19</v>
      </c>
      <c r="L125" s="44"/>
      <c r="M125" s="219" t="s">
        <v>19</v>
      </c>
      <c r="N125" s="220" t="s">
        <v>42</v>
      </c>
      <c r="O125" s="84"/>
      <c r="P125" s="221">
        <f>O125*H125</f>
        <v>0</v>
      </c>
      <c r="Q125" s="221">
        <v>0</v>
      </c>
      <c r="R125" s="221">
        <f>Q125*H125</f>
        <v>0</v>
      </c>
      <c r="S125" s="221">
        <v>0</v>
      </c>
      <c r="T125" s="22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3" t="s">
        <v>157</v>
      </c>
      <c r="AT125" s="223" t="s">
        <v>152</v>
      </c>
      <c r="AU125" s="223" t="s">
        <v>79</v>
      </c>
      <c r="AY125" s="17" t="s">
        <v>150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75</v>
      </c>
      <c r="BK125" s="224">
        <f>ROUND(I125*H125,2)</f>
        <v>0</v>
      </c>
      <c r="BL125" s="17" t="s">
        <v>157</v>
      </c>
      <c r="BM125" s="223" t="s">
        <v>1754</v>
      </c>
    </row>
    <row r="126" spans="1:47" s="2" customFormat="1" ht="12">
      <c r="A126" s="38"/>
      <c r="B126" s="39"/>
      <c r="C126" s="40"/>
      <c r="D126" s="232" t="s">
        <v>258</v>
      </c>
      <c r="E126" s="40"/>
      <c r="F126" s="263" t="s">
        <v>1755</v>
      </c>
      <c r="G126" s="40"/>
      <c r="H126" s="40"/>
      <c r="I126" s="227"/>
      <c r="J126" s="40"/>
      <c r="K126" s="40"/>
      <c r="L126" s="44"/>
      <c r="M126" s="228"/>
      <c r="N126" s="229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258</v>
      </c>
      <c r="AU126" s="17" t="s">
        <v>79</v>
      </c>
    </row>
    <row r="127" spans="1:65" s="2" customFormat="1" ht="24.15" customHeight="1">
      <c r="A127" s="38"/>
      <c r="B127" s="39"/>
      <c r="C127" s="212" t="s">
        <v>278</v>
      </c>
      <c r="D127" s="212" t="s">
        <v>152</v>
      </c>
      <c r="E127" s="213" t="s">
        <v>1756</v>
      </c>
      <c r="F127" s="214" t="s">
        <v>1757</v>
      </c>
      <c r="G127" s="215" t="s">
        <v>1687</v>
      </c>
      <c r="H127" s="216">
        <v>1</v>
      </c>
      <c r="I127" s="217"/>
      <c r="J127" s="218">
        <f>ROUND(I127*H127,2)</f>
        <v>0</v>
      </c>
      <c r="K127" s="214" t="s">
        <v>19</v>
      </c>
      <c r="L127" s="44"/>
      <c r="M127" s="219" t="s">
        <v>19</v>
      </c>
      <c r="N127" s="220" t="s">
        <v>42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157</v>
      </c>
      <c r="AT127" s="223" t="s">
        <v>152</v>
      </c>
      <c r="AU127" s="223" t="s">
        <v>79</v>
      </c>
      <c r="AY127" s="17" t="s">
        <v>150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75</v>
      </c>
      <c r="BK127" s="224">
        <f>ROUND(I127*H127,2)</f>
        <v>0</v>
      </c>
      <c r="BL127" s="17" t="s">
        <v>157</v>
      </c>
      <c r="BM127" s="223" t="s">
        <v>1758</v>
      </c>
    </row>
    <row r="128" spans="1:47" s="2" customFormat="1" ht="12">
      <c r="A128" s="38"/>
      <c r="B128" s="39"/>
      <c r="C128" s="40"/>
      <c r="D128" s="232" t="s">
        <v>258</v>
      </c>
      <c r="E128" s="40"/>
      <c r="F128" s="263" t="s">
        <v>1759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258</v>
      </c>
      <c r="AU128" s="17" t="s">
        <v>79</v>
      </c>
    </row>
    <row r="129" spans="1:65" s="2" customFormat="1" ht="16.5" customHeight="1">
      <c r="A129" s="38"/>
      <c r="B129" s="39"/>
      <c r="C129" s="212" t="s">
        <v>285</v>
      </c>
      <c r="D129" s="212" t="s">
        <v>152</v>
      </c>
      <c r="E129" s="213" t="s">
        <v>1760</v>
      </c>
      <c r="F129" s="214" t="s">
        <v>1761</v>
      </c>
      <c r="G129" s="215" t="s">
        <v>1762</v>
      </c>
      <c r="H129" s="216">
        <v>1</v>
      </c>
      <c r="I129" s="217"/>
      <c r="J129" s="218">
        <f>ROUND(I129*H129,2)</f>
        <v>0</v>
      </c>
      <c r="K129" s="214" t="s">
        <v>19</v>
      </c>
      <c r="L129" s="44"/>
      <c r="M129" s="219" t="s">
        <v>19</v>
      </c>
      <c r="N129" s="220" t="s">
        <v>42</v>
      </c>
      <c r="O129" s="84"/>
      <c r="P129" s="221">
        <f>O129*H129</f>
        <v>0</v>
      </c>
      <c r="Q129" s="221">
        <v>0</v>
      </c>
      <c r="R129" s="221">
        <f>Q129*H129</f>
        <v>0</v>
      </c>
      <c r="S129" s="221">
        <v>0</v>
      </c>
      <c r="T129" s="22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157</v>
      </c>
      <c r="AT129" s="223" t="s">
        <v>152</v>
      </c>
      <c r="AU129" s="223" t="s">
        <v>79</v>
      </c>
      <c r="AY129" s="17" t="s">
        <v>150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75</v>
      </c>
      <c r="BK129" s="224">
        <f>ROUND(I129*H129,2)</f>
        <v>0</v>
      </c>
      <c r="BL129" s="17" t="s">
        <v>157</v>
      </c>
      <c r="BM129" s="223" t="s">
        <v>1763</v>
      </c>
    </row>
    <row r="130" spans="1:63" s="12" customFormat="1" ht="22.8" customHeight="1">
      <c r="A130" s="12"/>
      <c r="B130" s="196"/>
      <c r="C130" s="197"/>
      <c r="D130" s="198" t="s">
        <v>70</v>
      </c>
      <c r="E130" s="210" t="s">
        <v>1764</v>
      </c>
      <c r="F130" s="210" t="s">
        <v>1765</v>
      </c>
      <c r="G130" s="197"/>
      <c r="H130" s="197"/>
      <c r="I130" s="200"/>
      <c r="J130" s="211">
        <f>BK130</f>
        <v>0</v>
      </c>
      <c r="K130" s="197"/>
      <c r="L130" s="202"/>
      <c r="M130" s="203"/>
      <c r="N130" s="204"/>
      <c r="O130" s="204"/>
      <c r="P130" s="205">
        <f>SUM(P131:P137)</f>
        <v>0</v>
      </c>
      <c r="Q130" s="204"/>
      <c r="R130" s="205">
        <f>SUM(R131:R137)</f>
        <v>0</v>
      </c>
      <c r="S130" s="204"/>
      <c r="T130" s="206">
        <f>SUM(T131:T137)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7" t="s">
        <v>186</v>
      </c>
      <c r="AT130" s="208" t="s">
        <v>70</v>
      </c>
      <c r="AU130" s="208" t="s">
        <v>75</v>
      </c>
      <c r="AY130" s="207" t="s">
        <v>150</v>
      </c>
      <c r="BK130" s="209">
        <f>SUM(BK131:BK137)</f>
        <v>0</v>
      </c>
    </row>
    <row r="131" spans="1:65" s="2" customFormat="1" ht="24.15" customHeight="1">
      <c r="A131" s="38"/>
      <c r="B131" s="39"/>
      <c r="C131" s="212" t="s">
        <v>292</v>
      </c>
      <c r="D131" s="212" t="s">
        <v>152</v>
      </c>
      <c r="E131" s="213" t="s">
        <v>1766</v>
      </c>
      <c r="F131" s="214" t="s">
        <v>1767</v>
      </c>
      <c r="G131" s="215" t="s">
        <v>1687</v>
      </c>
      <c r="H131" s="216">
        <v>1</v>
      </c>
      <c r="I131" s="217"/>
      <c r="J131" s="218">
        <f>ROUND(I131*H131,2)</f>
        <v>0</v>
      </c>
      <c r="K131" s="214" t="s">
        <v>19</v>
      </c>
      <c r="L131" s="44"/>
      <c r="M131" s="219" t="s">
        <v>19</v>
      </c>
      <c r="N131" s="220" t="s">
        <v>42</v>
      </c>
      <c r="O131" s="84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3" t="s">
        <v>157</v>
      </c>
      <c r="AT131" s="223" t="s">
        <v>152</v>
      </c>
      <c r="AU131" s="223" t="s">
        <v>79</v>
      </c>
      <c r="AY131" s="17" t="s">
        <v>150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75</v>
      </c>
      <c r="BK131" s="224">
        <f>ROUND(I131*H131,2)</f>
        <v>0</v>
      </c>
      <c r="BL131" s="17" t="s">
        <v>157</v>
      </c>
      <c r="BM131" s="223" t="s">
        <v>1768</v>
      </c>
    </row>
    <row r="132" spans="1:47" s="2" customFormat="1" ht="12">
      <c r="A132" s="38"/>
      <c r="B132" s="39"/>
      <c r="C132" s="40"/>
      <c r="D132" s="232" t="s">
        <v>258</v>
      </c>
      <c r="E132" s="40"/>
      <c r="F132" s="263" t="s">
        <v>1769</v>
      </c>
      <c r="G132" s="40"/>
      <c r="H132" s="40"/>
      <c r="I132" s="227"/>
      <c r="J132" s="40"/>
      <c r="K132" s="40"/>
      <c r="L132" s="44"/>
      <c r="M132" s="228"/>
      <c r="N132" s="229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258</v>
      </c>
      <c r="AU132" s="17" t="s">
        <v>79</v>
      </c>
    </row>
    <row r="133" spans="1:65" s="2" customFormat="1" ht="16.5" customHeight="1">
      <c r="A133" s="38"/>
      <c r="B133" s="39"/>
      <c r="C133" s="212" t="s">
        <v>7</v>
      </c>
      <c r="D133" s="212" t="s">
        <v>152</v>
      </c>
      <c r="E133" s="213" t="s">
        <v>1770</v>
      </c>
      <c r="F133" s="214" t="s">
        <v>1771</v>
      </c>
      <c r="G133" s="215" t="s">
        <v>1725</v>
      </c>
      <c r="H133" s="216">
        <v>1</v>
      </c>
      <c r="I133" s="217"/>
      <c r="J133" s="218">
        <f>ROUND(I133*H133,2)</f>
        <v>0</v>
      </c>
      <c r="K133" s="214" t="s">
        <v>19</v>
      </c>
      <c r="L133" s="44"/>
      <c r="M133" s="219" t="s">
        <v>19</v>
      </c>
      <c r="N133" s="220" t="s">
        <v>42</v>
      </c>
      <c r="O133" s="84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157</v>
      </c>
      <c r="AT133" s="223" t="s">
        <v>152</v>
      </c>
      <c r="AU133" s="223" t="s">
        <v>79</v>
      </c>
      <c r="AY133" s="17" t="s">
        <v>150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75</v>
      </c>
      <c r="BK133" s="224">
        <f>ROUND(I133*H133,2)</f>
        <v>0</v>
      </c>
      <c r="BL133" s="17" t="s">
        <v>157</v>
      </c>
      <c r="BM133" s="223" t="s">
        <v>1772</v>
      </c>
    </row>
    <row r="134" spans="1:65" s="2" customFormat="1" ht="24.15" customHeight="1">
      <c r="A134" s="38"/>
      <c r="B134" s="39"/>
      <c r="C134" s="212" t="s">
        <v>91</v>
      </c>
      <c r="D134" s="212" t="s">
        <v>152</v>
      </c>
      <c r="E134" s="213" t="s">
        <v>1773</v>
      </c>
      <c r="F134" s="214" t="s">
        <v>1774</v>
      </c>
      <c r="G134" s="215" t="s">
        <v>1687</v>
      </c>
      <c r="H134" s="216">
        <v>1</v>
      </c>
      <c r="I134" s="217"/>
      <c r="J134" s="218">
        <f>ROUND(I134*H134,2)</f>
        <v>0</v>
      </c>
      <c r="K134" s="214" t="s">
        <v>19</v>
      </c>
      <c r="L134" s="44"/>
      <c r="M134" s="219" t="s">
        <v>19</v>
      </c>
      <c r="N134" s="220" t="s">
        <v>42</v>
      </c>
      <c r="O134" s="84"/>
      <c r="P134" s="221">
        <f>O134*H134</f>
        <v>0</v>
      </c>
      <c r="Q134" s="221">
        <v>0</v>
      </c>
      <c r="R134" s="221">
        <f>Q134*H134</f>
        <v>0</v>
      </c>
      <c r="S134" s="221">
        <v>0</v>
      </c>
      <c r="T134" s="22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3" t="s">
        <v>157</v>
      </c>
      <c r="AT134" s="223" t="s">
        <v>152</v>
      </c>
      <c r="AU134" s="223" t="s">
        <v>79</v>
      </c>
      <c r="AY134" s="17" t="s">
        <v>150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75</v>
      </c>
      <c r="BK134" s="224">
        <f>ROUND(I134*H134,2)</f>
        <v>0</v>
      </c>
      <c r="BL134" s="17" t="s">
        <v>157</v>
      </c>
      <c r="BM134" s="223" t="s">
        <v>1775</v>
      </c>
    </row>
    <row r="135" spans="1:47" s="2" customFormat="1" ht="12">
      <c r="A135" s="38"/>
      <c r="B135" s="39"/>
      <c r="C135" s="40"/>
      <c r="D135" s="232" t="s">
        <v>258</v>
      </c>
      <c r="E135" s="40"/>
      <c r="F135" s="263" t="s">
        <v>1776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258</v>
      </c>
      <c r="AU135" s="17" t="s">
        <v>79</v>
      </c>
    </row>
    <row r="136" spans="1:65" s="2" customFormat="1" ht="24.15" customHeight="1">
      <c r="A136" s="38"/>
      <c r="B136" s="39"/>
      <c r="C136" s="212" t="s">
        <v>309</v>
      </c>
      <c r="D136" s="212" t="s">
        <v>152</v>
      </c>
      <c r="E136" s="213" t="s">
        <v>1777</v>
      </c>
      <c r="F136" s="214" t="s">
        <v>1778</v>
      </c>
      <c r="G136" s="215" t="s">
        <v>1687</v>
      </c>
      <c r="H136" s="216">
        <v>1</v>
      </c>
      <c r="I136" s="217"/>
      <c r="J136" s="218">
        <f>ROUND(I136*H136,2)</f>
        <v>0</v>
      </c>
      <c r="K136" s="214" t="s">
        <v>19</v>
      </c>
      <c r="L136" s="44"/>
      <c r="M136" s="219" t="s">
        <v>19</v>
      </c>
      <c r="N136" s="220" t="s">
        <v>42</v>
      </c>
      <c r="O136" s="84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3" t="s">
        <v>157</v>
      </c>
      <c r="AT136" s="223" t="s">
        <v>152</v>
      </c>
      <c r="AU136" s="223" t="s">
        <v>79</v>
      </c>
      <c r="AY136" s="17" t="s">
        <v>150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75</v>
      </c>
      <c r="BK136" s="224">
        <f>ROUND(I136*H136,2)</f>
        <v>0</v>
      </c>
      <c r="BL136" s="17" t="s">
        <v>157</v>
      </c>
      <c r="BM136" s="223" t="s">
        <v>1779</v>
      </c>
    </row>
    <row r="137" spans="1:47" s="2" customFormat="1" ht="12">
      <c r="A137" s="38"/>
      <c r="B137" s="39"/>
      <c r="C137" s="40"/>
      <c r="D137" s="232" t="s">
        <v>258</v>
      </c>
      <c r="E137" s="40"/>
      <c r="F137" s="263" t="s">
        <v>1780</v>
      </c>
      <c r="G137" s="40"/>
      <c r="H137" s="40"/>
      <c r="I137" s="227"/>
      <c r="J137" s="40"/>
      <c r="K137" s="40"/>
      <c r="L137" s="44"/>
      <c r="M137" s="277"/>
      <c r="N137" s="278"/>
      <c r="O137" s="279"/>
      <c r="P137" s="279"/>
      <c r="Q137" s="279"/>
      <c r="R137" s="279"/>
      <c r="S137" s="279"/>
      <c r="T137" s="280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258</v>
      </c>
      <c r="AU137" s="17" t="s">
        <v>79</v>
      </c>
    </row>
    <row r="138" spans="1:31" s="2" customFormat="1" ht="6.95" customHeight="1">
      <c r="A138" s="38"/>
      <c r="B138" s="59"/>
      <c r="C138" s="60"/>
      <c r="D138" s="60"/>
      <c r="E138" s="60"/>
      <c r="F138" s="60"/>
      <c r="G138" s="60"/>
      <c r="H138" s="60"/>
      <c r="I138" s="60"/>
      <c r="J138" s="60"/>
      <c r="K138" s="60"/>
      <c r="L138" s="44"/>
      <c r="M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</row>
  </sheetData>
  <sheetProtection password="C68C" sheet="1" objects="1" scenarios="1" formatColumns="0" formatRows="0" autoFilter="0"/>
  <autoFilter ref="C88:K13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110</v>
      </c>
    </row>
    <row r="3" spans="2:46" s="1" customFormat="1" ht="6.95" customHeight="1" hidden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79</v>
      </c>
    </row>
    <row r="4" spans="2:46" s="1" customFormat="1" ht="24.95" customHeight="1" hidden="1">
      <c r="B4" s="20"/>
      <c r="D4" s="140" t="s">
        <v>113</v>
      </c>
      <c r="L4" s="20"/>
      <c r="M4" s="14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2" t="s">
        <v>16</v>
      </c>
      <c r="L6" s="20"/>
    </row>
    <row r="7" spans="2:12" s="1" customFormat="1" ht="16.5" customHeight="1" hidden="1">
      <c r="B7" s="20"/>
      <c r="E7" s="143" t="str">
        <f>'Rekapitulace stavby'!K6</f>
        <v xml:space="preserve">Kopřivnice - chodník Mniší - úsek 04,05 -  po úpravě zídky</v>
      </c>
      <c r="F7" s="142"/>
      <c r="G7" s="142"/>
      <c r="H7" s="142"/>
      <c r="L7" s="20"/>
    </row>
    <row r="8" spans="2:12" s="1" customFormat="1" ht="12" customHeight="1" hidden="1">
      <c r="B8" s="20"/>
      <c r="D8" s="142" t="s">
        <v>114</v>
      </c>
      <c r="L8" s="20"/>
    </row>
    <row r="9" spans="1:31" s="2" customFormat="1" ht="16.5" customHeight="1" hidden="1">
      <c r="A9" s="38"/>
      <c r="B9" s="44"/>
      <c r="C9" s="38"/>
      <c r="D9" s="38"/>
      <c r="E9" s="143" t="s">
        <v>1641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 hidden="1">
      <c r="A10" s="38"/>
      <c r="B10" s="44"/>
      <c r="C10" s="38"/>
      <c r="D10" s="142" t="s">
        <v>116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 hidden="1">
      <c r="A11" s="38"/>
      <c r="B11" s="44"/>
      <c r="C11" s="38"/>
      <c r="D11" s="38"/>
      <c r="E11" s="145" t="s">
        <v>1781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hidden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 hidden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11. 4. 2023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 hidden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 hidden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 hidden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 hidden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 hidden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 hidden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 hidden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 hidden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 hidden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 hidden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 hidden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 hidden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28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 hidden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 hidden="1">
      <c r="A28" s="38"/>
      <c r="B28" s="44"/>
      <c r="C28" s="38"/>
      <c r="D28" s="142" t="s">
        <v>35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 hidden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 hidden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 hidden="1">
      <c r="A32" s="38"/>
      <c r="B32" s="44"/>
      <c r="C32" s="38"/>
      <c r="D32" s="152" t="s">
        <v>37</v>
      </c>
      <c r="E32" s="38"/>
      <c r="F32" s="38"/>
      <c r="G32" s="38"/>
      <c r="H32" s="38"/>
      <c r="I32" s="38"/>
      <c r="J32" s="153">
        <f>ROUND(J88,2)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 hidden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38"/>
      <c r="F34" s="154" t="s">
        <v>39</v>
      </c>
      <c r="G34" s="38"/>
      <c r="H34" s="38"/>
      <c r="I34" s="154" t="s">
        <v>38</v>
      </c>
      <c r="J34" s="154" t="s">
        <v>40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155" t="s">
        <v>41</v>
      </c>
      <c r="E35" s="142" t="s">
        <v>42</v>
      </c>
      <c r="F35" s="156">
        <f>ROUND((SUM(BE88:BE103)),2)</f>
        <v>0</v>
      </c>
      <c r="G35" s="38"/>
      <c r="H35" s="38"/>
      <c r="I35" s="157">
        <v>0.21</v>
      </c>
      <c r="J35" s="156">
        <f>ROUND(((SUM(BE88:BE103))*I35),2)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43</v>
      </c>
      <c r="F36" s="156">
        <f>ROUND((SUM(BF88:BF103)),2)</f>
        <v>0</v>
      </c>
      <c r="G36" s="38"/>
      <c r="H36" s="38"/>
      <c r="I36" s="157">
        <v>0.15</v>
      </c>
      <c r="J36" s="156">
        <f>ROUND(((SUM(BF88:BF103))*I36),2)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44</v>
      </c>
      <c r="F37" s="156">
        <f>ROUND((SUM(BG88:BG103)),2)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45</v>
      </c>
      <c r="F38" s="156">
        <f>ROUND((SUM(BH88:BH103)),2)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46</v>
      </c>
      <c r="F39" s="156">
        <f>ROUND((SUM(BI88:BI103)),2)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 hidden="1">
      <c r="A41" s="38"/>
      <c r="B41" s="44"/>
      <c r="C41" s="158"/>
      <c r="D41" s="159" t="s">
        <v>47</v>
      </c>
      <c r="E41" s="160"/>
      <c r="F41" s="160"/>
      <c r="G41" s="161" t="s">
        <v>48</v>
      </c>
      <c r="H41" s="162" t="s">
        <v>49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 hidden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ht="12" hidden="1"/>
    <row r="44" ht="12" hidden="1"/>
    <row r="45" ht="12" hidden="1"/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118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 xml:space="preserve">Kopřivnice - chodník Mniší - úsek 04,05 -  po úpravě zídky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114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1641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116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34 - SO 304.1 odvodnění část 4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11. 4. 2023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Město Kopřivnice</v>
      </c>
      <c r="G58" s="40"/>
      <c r="H58" s="40"/>
      <c r="I58" s="32" t="s">
        <v>31</v>
      </c>
      <c r="J58" s="36" t="str">
        <f>E23</f>
        <v>MSS-projekt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119</v>
      </c>
      <c r="D61" s="171"/>
      <c r="E61" s="171"/>
      <c r="F61" s="171"/>
      <c r="G61" s="171"/>
      <c r="H61" s="171"/>
      <c r="I61" s="171"/>
      <c r="J61" s="172" t="s">
        <v>120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69</v>
      </c>
      <c r="D63" s="40"/>
      <c r="E63" s="40"/>
      <c r="F63" s="40"/>
      <c r="G63" s="40"/>
      <c r="H63" s="40"/>
      <c r="I63" s="40"/>
      <c r="J63" s="102">
        <f>J88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121</v>
      </c>
    </row>
    <row r="64" spans="1:31" s="9" customFormat="1" ht="24.95" customHeight="1">
      <c r="A64" s="9"/>
      <c r="B64" s="174"/>
      <c r="C64" s="175"/>
      <c r="D64" s="176" t="s">
        <v>122</v>
      </c>
      <c r="E64" s="177"/>
      <c r="F64" s="177"/>
      <c r="G64" s="177"/>
      <c r="H64" s="177"/>
      <c r="I64" s="177"/>
      <c r="J64" s="178">
        <f>J89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123</v>
      </c>
      <c r="E65" s="182"/>
      <c r="F65" s="182"/>
      <c r="G65" s="182"/>
      <c r="H65" s="182"/>
      <c r="I65" s="182"/>
      <c r="J65" s="183">
        <f>J90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130</v>
      </c>
      <c r="E66" s="182"/>
      <c r="F66" s="182"/>
      <c r="G66" s="182"/>
      <c r="H66" s="182"/>
      <c r="I66" s="182"/>
      <c r="J66" s="183">
        <f>J94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8"/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14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59"/>
      <c r="C68" s="60"/>
      <c r="D68" s="60"/>
      <c r="E68" s="60"/>
      <c r="F68" s="60"/>
      <c r="G68" s="60"/>
      <c r="H68" s="60"/>
      <c r="I68" s="60"/>
      <c r="J68" s="60"/>
      <c r="K68" s="60"/>
      <c r="L68" s="14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72" spans="1:31" s="2" customFormat="1" ht="6.95" customHeight="1">
      <c r="A72" s="38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24.95" customHeight="1">
      <c r="A73" s="38"/>
      <c r="B73" s="39"/>
      <c r="C73" s="23" t="s">
        <v>135</v>
      </c>
      <c r="D73" s="40"/>
      <c r="E73" s="40"/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16</v>
      </c>
      <c r="D75" s="40"/>
      <c r="E75" s="40"/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169" t="str">
        <f>E7</f>
        <v xml:space="preserve">Kopřivnice - chodník Mniší - úsek 04,05 -  po úpravě zídky</v>
      </c>
      <c r="F76" s="32"/>
      <c r="G76" s="32"/>
      <c r="H76" s="32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2:12" s="1" customFormat="1" ht="12" customHeight="1">
      <c r="B77" s="21"/>
      <c r="C77" s="32" t="s">
        <v>114</v>
      </c>
      <c r="D77" s="22"/>
      <c r="E77" s="22"/>
      <c r="F77" s="22"/>
      <c r="G77" s="22"/>
      <c r="H77" s="22"/>
      <c r="I77" s="22"/>
      <c r="J77" s="22"/>
      <c r="K77" s="22"/>
      <c r="L77" s="20"/>
    </row>
    <row r="78" spans="1:31" s="2" customFormat="1" ht="16.5" customHeight="1">
      <c r="A78" s="38"/>
      <c r="B78" s="39"/>
      <c r="C78" s="40"/>
      <c r="D78" s="40"/>
      <c r="E78" s="169" t="s">
        <v>1641</v>
      </c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116</v>
      </c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6.5" customHeight="1">
      <c r="A80" s="38"/>
      <c r="B80" s="39"/>
      <c r="C80" s="40"/>
      <c r="D80" s="40"/>
      <c r="E80" s="69" t="str">
        <f>E11</f>
        <v>34 - SO 304.1 odvodnění část 4</v>
      </c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21</v>
      </c>
      <c r="D82" s="40"/>
      <c r="E82" s="40"/>
      <c r="F82" s="27" t="str">
        <f>F14</f>
        <v xml:space="preserve"> </v>
      </c>
      <c r="G82" s="40"/>
      <c r="H82" s="40"/>
      <c r="I82" s="32" t="s">
        <v>23</v>
      </c>
      <c r="J82" s="72" t="str">
        <f>IF(J14="","",J14)</f>
        <v>11. 4. 2023</v>
      </c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5.15" customHeight="1">
      <c r="A84" s="38"/>
      <c r="B84" s="39"/>
      <c r="C84" s="32" t="s">
        <v>25</v>
      </c>
      <c r="D84" s="40"/>
      <c r="E84" s="40"/>
      <c r="F84" s="27" t="str">
        <f>E17</f>
        <v>Město Kopřivnice</v>
      </c>
      <c r="G84" s="40"/>
      <c r="H84" s="40"/>
      <c r="I84" s="32" t="s">
        <v>31</v>
      </c>
      <c r="J84" s="36" t="str">
        <f>E23</f>
        <v>MSS-projekt s.r.o.</v>
      </c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15" customHeight="1">
      <c r="A85" s="38"/>
      <c r="B85" s="39"/>
      <c r="C85" s="32" t="s">
        <v>29</v>
      </c>
      <c r="D85" s="40"/>
      <c r="E85" s="40"/>
      <c r="F85" s="27" t="str">
        <f>IF(E20="","",E20)</f>
        <v>Vyplň údaj</v>
      </c>
      <c r="G85" s="40"/>
      <c r="H85" s="40"/>
      <c r="I85" s="32" t="s">
        <v>34</v>
      </c>
      <c r="J85" s="36" t="str">
        <f>E26</f>
        <v xml:space="preserve"> 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0.3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11" customFormat="1" ht="29.25" customHeight="1">
      <c r="A87" s="185"/>
      <c r="B87" s="186"/>
      <c r="C87" s="187" t="s">
        <v>136</v>
      </c>
      <c r="D87" s="188" t="s">
        <v>56</v>
      </c>
      <c r="E87" s="188" t="s">
        <v>52</v>
      </c>
      <c r="F87" s="188" t="s">
        <v>53</v>
      </c>
      <c r="G87" s="188" t="s">
        <v>137</v>
      </c>
      <c r="H87" s="188" t="s">
        <v>138</v>
      </c>
      <c r="I87" s="188" t="s">
        <v>139</v>
      </c>
      <c r="J87" s="188" t="s">
        <v>120</v>
      </c>
      <c r="K87" s="189" t="s">
        <v>140</v>
      </c>
      <c r="L87" s="190"/>
      <c r="M87" s="92" t="s">
        <v>19</v>
      </c>
      <c r="N87" s="93" t="s">
        <v>41</v>
      </c>
      <c r="O87" s="93" t="s">
        <v>141</v>
      </c>
      <c r="P87" s="93" t="s">
        <v>142</v>
      </c>
      <c r="Q87" s="93" t="s">
        <v>143</v>
      </c>
      <c r="R87" s="93" t="s">
        <v>144</v>
      </c>
      <c r="S87" s="93" t="s">
        <v>145</v>
      </c>
      <c r="T87" s="94" t="s">
        <v>146</v>
      </c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</row>
    <row r="88" spans="1:63" s="2" customFormat="1" ht="22.8" customHeight="1">
      <c r="A88" s="38"/>
      <c r="B88" s="39"/>
      <c r="C88" s="99" t="s">
        <v>147</v>
      </c>
      <c r="D88" s="40"/>
      <c r="E88" s="40"/>
      <c r="F88" s="40"/>
      <c r="G88" s="40"/>
      <c r="H88" s="40"/>
      <c r="I88" s="40"/>
      <c r="J88" s="191">
        <f>BK88</f>
        <v>0</v>
      </c>
      <c r="K88" s="40"/>
      <c r="L88" s="44"/>
      <c r="M88" s="95"/>
      <c r="N88" s="192"/>
      <c r="O88" s="96"/>
      <c r="P88" s="193">
        <f>P89</f>
        <v>0</v>
      </c>
      <c r="Q88" s="96"/>
      <c r="R88" s="193">
        <f>R89</f>
        <v>0</v>
      </c>
      <c r="S88" s="96"/>
      <c r="T88" s="194">
        <f>T89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70</v>
      </c>
      <c r="AU88" s="17" t="s">
        <v>121</v>
      </c>
      <c r="BK88" s="195">
        <f>BK89</f>
        <v>0</v>
      </c>
    </row>
    <row r="89" spans="1:63" s="12" customFormat="1" ht="25.9" customHeight="1">
      <c r="A89" s="12"/>
      <c r="B89" s="196"/>
      <c r="C89" s="197"/>
      <c r="D89" s="198" t="s">
        <v>70</v>
      </c>
      <c r="E89" s="199" t="s">
        <v>148</v>
      </c>
      <c r="F89" s="199" t="s">
        <v>149</v>
      </c>
      <c r="G89" s="197"/>
      <c r="H89" s="197"/>
      <c r="I89" s="200"/>
      <c r="J89" s="201">
        <f>BK89</f>
        <v>0</v>
      </c>
      <c r="K89" s="197"/>
      <c r="L89" s="202"/>
      <c r="M89" s="203"/>
      <c r="N89" s="204"/>
      <c r="O89" s="204"/>
      <c r="P89" s="205">
        <f>P90+P94</f>
        <v>0</v>
      </c>
      <c r="Q89" s="204"/>
      <c r="R89" s="205">
        <f>R90+R94</f>
        <v>0</v>
      </c>
      <c r="S89" s="204"/>
      <c r="T89" s="206">
        <f>T90+T94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7" t="s">
        <v>75</v>
      </c>
      <c r="AT89" s="208" t="s">
        <v>70</v>
      </c>
      <c r="AU89" s="208" t="s">
        <v>71</v>
      </c>
      <c r="AY89" s="207" t="s">
        <v>150</v>
      </c>
      <c r="BK89" s="209">
        <f>BK90+BK94</f>
        <v>0</v>
      </c>
    </row>
    <row r="90" spans="1:63" s="12" customFormat="1" ht="22.8" customHeight="1">
      <c r="A90" s="12"/>
      <c r="B90" s="196"/>
      <c r="C90" s="197"/>
      <c r="D90" s="198" t="s">
        <v>70</v>
      </c>
      <c r="E90" s="210" t="s">
        <v>75</v>
      </c>
      <c r="F90" s="210" t="s">
        <v>151</v>
      </c>
      <c r="G90" s="197"/>
      <c r="H90" s="197"/>
      <c r="I90" s="200"/>
      <c r="J90" s="211">
        <f>BK90</f>
        <v>0</v>
      </c>
      <c r="K90" s="197"/>
      <c r="L90" s="202"/>
      <c r="M90" s="203"/>
      <c r="N90" s="204"/>
      <c r="O90" s="204"/>
      <c r="P90" s="205">
        <f>SUM(P91:P93)</f>
        <v>0</v>
      </c>
      <c r="Q90" s="204"/>
      <c r="R90" s="205">
        <f>SUM(R91:R93)</f>
        <v>0</v>
      </c>
      <c r="S90" s="204"/>
      <c r="T90" s="206">
        <f>SUM(T91:T93)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7" t="s">
        <v>75</v>
      </c>
      <c r="AT90" s="208" t="s">
        <v>70</v>
      </c>
      <c r="AU90" s="208" t="s">
        <v>75</v>
      </c>
      <c r="AY90" s="207" t="s">
        <v>150</v>
      </c>
      <c r="BK90" s="209">
        <f>SUM(BK91:BK93)</f>
        <v>0</v>
      </c>
    </row>
    <row r="91" spans="1:65" s="2" customFormat="1" ht="44.25" customHeight="1">
      <c r="A91" s="38"/>
      <c r="B91" s="39"/>
      <c r="C91" s="212" t="s">
        <v>75</v>
      </c>
      <c r="D91" s="212" t="s">
        <v>152</v>
      </c>
      <c r="E91" s="213" t="s">
        <v>1643</v>
      </c>
      <c r="F91" s="214" t="s">
        <v>1644</v>
      </c>
      <c r="G91" s="215" t="s">
        <v>289</v>
      </c>
      <c r="H91" s="216">
        <v>913.37</v>
      </c>
      <c r="I91" s="217"/>
      <c r="J91" s="218">
        <f>ROUND(I91*H91,2)</f>
        <v>0</v>
      </c>
      <c r="K91" s="214" t="s">
        <v>389</v>
      </c>
      <c r="L91" s="44"/>
      <c r="M91" s="219" t="s">
        <v>19</v>
      </c>
      <c r="N91" s="220" t="s">
        <v>42</v>
      </c>
      <c r="O91" s="84"/>
      <c r="P91" s="221">
        <f>O91*H91</f>
        <v>0</v>
      </c>
      <c r="Q91" s="221">
        <v>0</v>
      </c>
      <c r="R91" s="221">
        <f>Q91*H91</f>
        <v>0</v>
      </c>
      <c r="S91" s="221">
        <v>0</v>
      </c>
      <c r="T91" s="222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23" t="s">
        <v>157</v>
      </c>
      <c r="AT91" s="223" t="s">
        <v>152</v>
      </c>
      <c r="AU91" s="223" t="s">
        <v>79</v>
      </c>
      <c r="AY91" s="17" t="s">
        <v>150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75</v>
      </c>
      <c r="BK91" s="224">
        <f>ROUND(I91*H91,2)</f>
        <v>0</v>
      </c>
      <c r="BL91" s="17" t="s">
        <v>157</v>
      </c>
      <c r="BM91" s="223" t="s">
        <v>1782</v>
      </c>
    </row>
    <row r="92" spans="1:47" s="2" customFormat="1" ht="12">
      <c r="A92" s="38"/>
      <c r="B92" s="39"/>
      <c r="C92" s="40"/>
      <c r="D92" s="225" t="s">
        <v>159</v>
      </c>
      <c r="E92" s="40"/>
      <c r="F92" s="226" t="s">
        <v>1646</v>
      </c>
      <c r="G92" s="40"/>
      <c r="H92" s="40"/>
      <c r="I92" s="227"/>
      <c r="J92" s="40"/>
      <c r="K92" s="40"/>
      <c r="L92" s="44"/>
      <c r="M92" s="228"/>
      <c r="N92" s="229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159</v>
      </c>
      <c r="AU92" s="17" t="s">
        <v>79</v>
      </c>
    </row>
    <row r="93" spans="1:51" s="14" customFormat="1" ht="12">
      <c r="A93" s="14"/>
      <c r="B93" s="241"/>
      <c r="C93" s="242"/>
      <c r="D93" s="232" t="s">
        <v>161</v>
      </c>
      <c r="E93" s="243" t="s">
        <v>19</v>
      </c>
      <c r="F93" s="244" t="s">
        <v>1783</v>
      </c>
      <c r="G93" s="242"/>
      <c r="H93" s="245">
        <v>913.37</v>
      </c>
      <c r="I93" s="246"/>
      <c r="J93" s="242"/>
      <c r="K93" s="242"/>
      <c r="L93" s="247"/>
      <c r="M93" s="248"/>
      <c r="N93" s="249"/>
      <c r="O93" s="249"/>
      <c r="P93" s="249"/>
      <c r="Q93" s="249"/>
      <c r="R93" s="249"/>
      <c r="S93" s="249"/>
      <c r="T93" s="250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51" t="s">
        <v>161</v>
      </c>
      <c r="AU93" s="251" t="s">
        <v>79</v>
      </c>
      <c r="AV93" s="14" t="s">
        <v>79</v>
      </c>
      <c r="AW93" s="14" t="s">
        <v>33</v>
      </c>
      <c r="AX93" s="14" t="s">
        <v>75</v>
      </c>
      <c r="AY93" s="251" t="s">
        <v>150</v>
      </c>
    </row>
    <row r="94" spans="1:63" s="12" customFormat="1" ht="22.8" customHeight="1">
      <c r="A94" s="12"/>
      <c r="B94" s="196"/>
      <c r="C94" s="197"/>
      <c r="D94" s="198" t="s">
        <v>70</v>
      </c>
      <c r="E94" s="210" t="s">
        <v>670</v>
      </c>
      <c r="F94" s="210" t="s">
        <v>671</v>
      </c>
      <c r="G94" s="197"/>
      <c r="H94" s="197"/>
      <c r="I94" s="200"/>
      <c r="J94" s="211">
        <f>BK94</f>
        <v>0</v>
      </c>
      <c r="K94" s="197"/>
      <c r="L94" s="202"/>
      <c r="M94" s="203"/>
      <c r="N94" s="204"/>
      <c r="O94" s="204"/>
      <c r="P94" s="205">
        <f>SUM(P95:P103)</f>
        <v>0</v>
      </c>
      <c r="Q94" s="204"/>
      <c r="R94" s="205">
        <f>SUM(R95:R103)</f>
        <v>0</v>
      </c>
      <c r="S94" s="204"/>
      <c r="T94" s="206">
        <f>SUM(T95:T103)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7" t="s">
        <v>75</v>
      </c>
      <c r="AT94" s="208" t="s">
        <v>70</v>
      </c>
      <c r="AU94" s="208" t="s">
        <v>75</v>
      </c>
      <c r="AY94" s="207" t="s">
        <v>150</v>
      </c>
      <c r="BK94" s="209">
        <f>SUM(BK95:BK103)</f>
        <v>0</v>
      </c>
    </row>
    <row r="95" spans="1:65" s="2" customFormat="1" ht="44.25" customHeight="1">
      <c r="A95" s="38"/>
      <c r="B95" s="39"/>
      <c r="C95" s="212" t="s">
        <v>79</v>
      </c>
      <c r="D95" s="212" t="s">
        <v>152</v>
      </c>
      <c r="E95" s="213" t="s">
        <v>1649</v>
      </c>
      <c r="F95" s="214" t="s">
        <v>1650</v>
      </c>
      <c r="G95" s="215" t="s">
        <v>289</v>
      </c>
      <c r="H95" s="216">
        <v>45.95</v>
      </c>
      <c r="I95" s="217"/>
      <c r="J95" s="218">
        <f>ROUND(I95*H95,2)</f>
        <v>0</v>
      </c>
      <c r="K95" s="214" t="s">
        <v>389</v>
      </c>
      <c r="L95" s="44"/>
      <c r="M95" s="219" t="s">
        <v>19</v>
      </c>
      <c r="N95" s="220" t="s">
        <v>42</v>
      </c>
      <c r="O95" s="84"/>
      <c r="P95" s="221">
        <f>O95*H95</f>
        <v>0</v>
      </c>
      <c r="Q95" s="221">
        <v>0</v>
      </c>
      <c r="R95" s="221">
        <f>Q95*H95</f>
        <v>0</v>
      </c>
      <c r="S95" s="221">
        <v>0</v>
      </c>
      <c r="T95" s="222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3" t="s">
        <v>157</v>
      </c>
      <c r="AT95" s="223" t="s">
        <v>152</v>
      </c>
      <c r="AU95" s="223" t="s">
        <v>79</v>
      </c>
      <c r="AY95" s="17" t="s">
        <v>150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75</v>
      </c>
      <c r="BK95" s="224">
        <f>ROUND(I95*H95,2)</f>
        <v>0</v>
      </c>
      <c r="BL95" s="17" t="s">
        <v>157</v>
      </c>
      <c r="BM95" s="223" t="s">
        <v>1784</v>
      </c>
    </row>
    <row r="96" spans="1:47" s="2" customFormat="1" ht="12">
      <c r="A96" s="38"/>
      <c r="B96" s="39"/>
      <c r="C96" s="40"/>
      <c r="D96" s="225" t="s">
        <v>159</v>
      </c>
      <c r="E96" s="40"/>
      <c r="F96" s="226" t="s">
        <v>1652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159</v>
      </c>
      <c r="AU96" s="17" t="s">
        <v>79</v>
      </c>
    </row>
    <row r="97" spans="1:51" s="14" customFormat="1" ht="12">
      <c r="A97" s="14"/>
      <c r="B97" s="241"/>
      <c r="C97" s="242"/>
      <c r="D97" s="232" t="s">
        <v>161</v>
      </c>
      <c r="E97" s="243" t="s">
        <v>19</v>
      </c>
      <c r="F97" s="244" t="s">
        <v>1785</v>
      </c>
      <c r="G97" s="242"/>
      <c r="H97" s="245">
        <v>45.95</v>
      </c>
      <c r="I97" s="246"/>
      <c r="J97" s="242"/>
      <c r="K97" s="242"/>
      <c r="L97" s="247"/>
      <c r="M97" s="248"/>
      <c r="N97" s="249"/>
      <c r="O97" s="249"/>
      <c r="P97" s="249"/>
      <c r="Q97" s="249"/>
      <c r="R97" s="249"/>
      <c r="S97" s="249"/>
      <c r="T97" s="250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1" t="s">
        <v>161</v>
      </c>
      <c r="AU97" s="251" t="s">
        <v>79</v>
      </c>
      <c r="AV97" s="14" t="s">
        <v>79</v>
      </c>
      <c r="AW97" s="14" t="s">
        <v>33</v>
      </c>
      <c r="AX97" s="14" t="s">
        <v>75</v>
      </c>
      <c r="AY97" s="251" t="s">
        <v>150</v>
      </c>
    </row>
    <row r="98" spans="1:65" s="2" customFormat="1" ht="44.25" customHeight="1">
      <c r="A98" s="38"/>
      <c r="B98" s="39"/>
      <c r="C98" s="212" t="s">
        <v>99</v>
      </c>
      <c r="D98" s="212" t="s">
        <v>152</v>
      </c>
      <c r="E98" s="213" t="s">
        <v>1643</v>
      </c>
      <c r="F98" s="214" t="s">
        <v>1644</v>
      </c>
      <c r="G98" s="215" t="s">
        <v>289</v>
      </c>
      <c r="H98" s="216">
        <v>13.224</v>
      </c>
      <c r="I98" s="217"/>
      <c r="J98" s="218">
        <f>ROUND(I98*H98,2)</f>
        <v>0</v>
      </c>
      <c r="K98" s="214" t="s">
        <v>389</v>
      </c>
      <c r="L98" s="44"/>
      <c r="M98" s="219" t="s">
        <v>19</v>
      </c>
      <c r="N98" s="220" t="s">
        <v>42</v>
      </c>
      <c r="O98" s="84"/>
      <c r="P98" s="221">
        <f>O98*H98</f>
        <v>0</v>
      </c>
      <c r="Q98" s="221">
        <v>0</v>
      </c>
      <c r="R98" s="221">
        <f>Q98*H98</f>
        <v>0</v>
      </c>
      <c r="S98" s="221">
        <v>0</v>
      </c>
      <c r="T98" s="222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3" t="s">
        <v>157</v>
      </c>
      <c r="AT98" s="223" t="s">
        <v>152</v>
      </c>
      <c r="AU98" s="223" t="s">
        <v>79</v>
      </c>
      <c r="AY98" s="17" t="s">
        <v>150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75</v>
      </c>
      <c r="BK98" s="224">
        <f>ROUND(I98*H98,2)</f>
        <v>0</v>
      </c>
      <c r="BL98" s="17" t="s">
        <v>157</v>
      </c>
      <c r="BM98" s="223" t="s">
        <v>1786</v>
      </c>
    </row>
    <row r="99" spans="1:47" s="2" customFormat="1" ht="12">
      <c r="A99" s="38"/>
      <c r="B99" s="39"/>
      <c r="C99" s="40"/>
      <c r="D99" s="225" t="s">
        <v>159</v>
      </c>
      <c r="E99" s="40"/>
      <c r="F99" s="226" t="s">
        <v>1646</v>
      </c>
      <c r="G99" s="40"/>
      <c r="H99" s="40"/>
      <c r="I99" s="227"/>
      <c r="J99" s="40"/>
      <c r="K99" s="40"/>
      <c r="L99" s="44"/>
      <c r="M99" s="228"/>
      <c r="N99" s="229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159</v>
      </c>
      <c r="AU99" s="17" t="s">
        <v>79</v>
      </c>
    </row>
    <row r="100" spans="1:51" s="14" customFormat="1" ht="12">
      <c r="A100" s="14"/>
      <c r="B100" s="241"/>
      <c r="C100" s="242"/>
      <c r="D100" s="232" t="s">
        <v>161</v>
      </c>
      <c r="E100" s="243" t="s">
        <v>19</v>
      </c>
      <c r="F100" s="244" t="s">
        <v>1787</v>
      </c>
      <c r="G100" s="242"/>
      <c r="H100" s="245">
        <v>13.224</v>
      </c>
      <c r="I100" s="246"/>
      <c r="J100" s="242"/>
      <c r="K100" s="242"/>
      <c r="L100" s="247"/>
      <c r="M100" s="248"/>
      <c r="N100" s="249"/>
      <c r="O100" s="249"/>
      <c r="P100" s="249"/>
      <c r="Q100" s="249"/>
      <c r="R100" s="249"/>
      <c r="S100" s="249"/>
      <c r="T100" s="250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1" t="s">
        <v>161</v>
      </c>
      <c r="AU100" s="251" t="s">
        <v>79</v>
      </c>
      <c r="AV100" s="14" t="s">
        <v>79</v>
      </c>
      <c r="AW100" s="14" t="s">
        <v>33</v>
      </c>
      <c r="AX100" s="14" t="s">
        <v>75</v>
      </c>
      <c r="AY100" s="251" t="s">
        <v>150</v>
      </c>
    </row>
    <row r="101" spans="1:65" s="2" customFormat="1" ht="44.25" customHeight="1">
      <c r="A101" s="38"/>
      <c r="B101" s="39"/>
      <c r="C101" s="212" t="s">
        <v>157</v>
      </c>
      <c r="D101" s="212" t="s">
        <v>152</v>
      </c>
      <c r="E101" s="213" t="s">
        <v>1655</v>
      </c>
      <c r="F101" s="214" t="s">
        <v>1656</v>
      </c>
      <c r="G101" s="215" t="s">
        <v>289</v>
      </c>
      <c r="H101" s="216">
        <v>20.52</v>
      </c>
      <c r="I101" s="217"/>
      <c r="J101" s="218">
        <f>ROUND(I101*H101,2)</f>
        <v>0</v>
      </c>
      <c r="K101" s="214" t="s">
        <v>389</v>
      </c>
      <c r="L101" s="44"/>
      <c r="M101" s="219" t="s">
        <v>19</v>
      </c>
      <c r="N101" s="220" t="s">
        <v>42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157</v>
      </c>
      <c r="AT101" s="223" t="s">
        <v>152</v>
      </c>
      <c r="AU101" s="223" t="s">
        <v>79</v>
      </c>
      <c r="AY101" s="17" t="s">
        <v>150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75</v>
      </c>
      <c r="BK101" s="224">
        <f>ROUND(I101*H101,2)</f>
        <v>0</v>
      </c>
      <c r="BL101" s="17" t="s">
        <v>157</v>
      </c>
      <c r="BM101" s="223" t="s">
        <v>1788</v>
      </c>
    </row>
    <row r="102" spans="1:47" s="2" customFormat="1" ht="12">
      <c r="A102" s="38"/>
      <c r="B102" s="39"/>
      <c r="C102" s="40"/>
      <c r="D102" s="225" t="s">
        <v>159</v>
      </c>
      <c r="E102" s="40"/>
      <c r="F102" s="226" t="s">
        <v>1658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159</v>
      </c>
      <c r="AU102" s="17" t="s">
        <v>79</v>
      </c>
    </row>
    <row r="103" spans="1:51" s="14" customFormat="1" ht="12">
      <c r="A103" s="14"/>
      <c r="B103" s="241"/>
      <c r="C103" s="242"/>
      <c r="D103" s="232" t="s">
        <v>161</v>
      </c>
      <c r="E103" s="243" t="s">
        <v>19</v>
      </c>
      <c r="F103" s="244" t="s">
        <v>1789</v>
      </c>
      <c r="G103" s="242"/>
      <c r="H103" s="245">
        <v>20.52</v>
      </c>
      <c r="I103" s="246"/>
      <c r="J103" s="242"/>
      <c r="K103" s="242"/>
      <c r="L103" s="247"/>
      <c r="M103" s="282"/>
      <c r="N103" s="283"/>
      <c r="O103" s="283"/>
      <c r="P103" s="283"/>
      <c r="Q103" s="283"/>
      <c r="R103" s="283"/>
      <c r="S103" s="283"/>
      <c r="T103" s="28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1" t="s">
        <v>161</v>
      </c>
      <c r="AU103" s="251" t="s">
        <v>79</v>
      </c>
      <c r="AV103" s="14" t="s">
        <v>79</v>
      </c>
      <c r="AW103" s="14" t="s">
        <v>33</v>
      </c>
      <c r="AX103" s="14" t="s">
        <v>75</v>
      </c>
      <c r="AY103" s="251" t="s">
        <v>150</v>
      </c>
    </row>
    <row r="104" spans="1:31" s="2" customFormat="1" ht="6.95" customHeight="1">
      <c r="A104" s="38"/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44"/>
      <c r="M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</sheetData>
  <sheetProtection password="C68C" sheet="1" objects="1" scenarios="1" formatColumns="0" formatRows="0" autoFilter="0"/>
  <autoFilter ref="C87:K10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hyperlinks>
    <hyperlink ref="F92" r:id="rId1" display="https://podminky.urs.cz/item/CS_URS_2023_01/997221873"/>
    <hyperlink ref="F96" r:id="rId2" display="https://podminky.urs.cz/item/CS_URS_2023_01/997221861"/>
    <hyperlink ref="F99" r:id="rId3" display="https://podminky.urs.cz/item/CS_URS_2023_01/997221873"/>
    <hyperlink ref="F102" r:id="rId4" display="https://podminky.urs.cz/item/CS_URS_2023_01/997221875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112</v>
      </c>
    </row>
    <row r="3" spans="2:46" s="1" customFormat="1" ht="6.95" customHeight="1" hidden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79</v>
      </c>
    </row>
    <row r="4" spans="2:46" s="1" customFormat="1" ht="24.95" customHeight="1" hidden="1">
      <c r="B4" s="20"/>
      <c r="D4" s="140" t="s">
        <v>113</v>
      </c>
      <c r="L4" s="20"/>
      <c r="M4" s="14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2" t="s">
        <v>16</v>
      </c>
      <c r="L6" s="20"/>
    </row>
    <row r="7" spans="2:12" s="1" customFormat="1" ht="16.5" customHeight="1" hidden="1">
      <c r="B7" s="20"/>
      <c r="E7" s="143" t="str">
        <f>'Rekapitulace stavby'!K6</f>
        <v xml:space="preserve">Kopřivnice - chodník Mniší - úsek 04,05 -  po úpravě zídky</v>
      </c>
      <c r="F7" s="142"/>
      <c r="G7" s="142"/>
      <c r="H7" s="142"/>
      <c r="L7" s="20"/>
    </row>
    <row r="8" spans="2:12" s="1" customFormat="1" ht="12" customHeight="1" hidden="1">
      <c r="B8" s="20"/>
      <c r="D8" s="142" t="s">
        <v>114</v>
      </c>
      <c r="L8" s="20"/>
    </row>
    <row r="9" spans="1:31" s="2" customFormat="1" ht="16.5" customHeight="1" hidden="1">
      <c r="A9" s="38"/>
      <c r="B9" s="44"/>
      <c r="C9" s="38"/>
      <c r="D9" s="38"/>
      <c r="E9" s="143" t="s">
        <v>1641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 hidden="1">
      <c r="A10" s="38"/>
      <c r="B10" s="44"/>
      <c r="C10" s="38"/>
      <c r="D10" s="142" t="s">
        <v>116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 hidden="1">
      <c r="A11" s="38"/>
      <c r="B11" s="44"/>
      <c r="C11" s="38"/>
      <c r="D11" s="38"/>
      <c r="E11" s="145" t="s">
        <v>1790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hidden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 hidden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11. 4. 2023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 hidden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 hidden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 hidden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 hidden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 hidden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 hidden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 hidden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 hidden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 hidden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 hidden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 hidden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 hidden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28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 hidden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 hidden="1">
      <c r="A28" s="38"/>
      <c r="B28" s="44"/>
      <c r="C28" s="38"/>
      <c r="D28" s="142" t="s">
        <v>35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 hidden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 hidden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 hidden="1">
      <c r="A32" s="38"/>
      <c r="B32" s="44"/>
      <c r="C32" s="38"/>
      <c r="D32" s="152" t="s">
        <v>37</v>
      </c>
      <c r="E32" s="38"/>
      <c r="F32" s="38"/>
      <c r="G32" s="38"/>
      <c r="H32" s="38"/>
      <c r="I32" s="38"/>
      <c r="J32" s="153">
        <f>ROUND(J88,2)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 hidden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38"/>
      <c r="F34" s="154" t="s">
        <v>39</v>
      </c>
      <c r="G34" s="38"/>
      <c r="H34" s="38"/>
      <c r="I34" s="154" t="s">
        <v>38</v>
      </c>
      <c r="J34" s="154" t="s">
        <v>40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155" t="s">
        <v>41</v>
      </c>
      <c r="E35" s="142" t="s">
        <v>42</v>
      </c>
      <c r="F35" s="156">
        <f>ROUND((SUM(BE88:BE100)),2)</f>
        <v>0</v>
      </c>
      <c r="G35" s="38"/>
      <c r="H35" s="38"/>
      <c r="I35" s="157">
        <v>0.21</v>
      </c>
      <c r="J35" s="156">
        <f>ROUND(((SUM(BE88:BE100))*I35),2)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43</v>
      </c>
      <c r="F36" s="156">
        <f>ROUND((SUM(BF88:BF100)),2)</f>
        <v>0</v>
      </c>
      <c r="G36" s="38"/>
      <c r="H36" s="38"/>
      <c r="I36" s="157">
        <v>0.15</v>
      </c>
      <c r="J36" s="156">
        <f>ROUND(((SUM(BF88:BF100))*I36),2)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44</v>
      </c>
      <c r="F37" s="156">
        <f>ROUND((SUM(BG88:BG100)),2)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45</v>
      </c>
      <c r="F38" s="156">
        <f>ROUND((SUM(BH88:BH100)),2)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46</v>
      </c>
      <c r="F39" s="156">
        <f>ROUND((SUM(BI88:BI100)),2)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 hidden="1">
      <c r="A41" s="38"/>
      <c r="B41" s="44"/>
      <c r="C41" s="158"/>
      <c r="D41" s="159" t="s">
        <v>47</v>
      </c>
      <c r="E41" s="160"/>
      <c r="F41" s="160"/>
      <c r="G41" s="161" t="s">
        <v>48</v>
      </c>
      <c r="H41" s="162" t="s">
        <v>49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 hidden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ht="12" hidden="1"/>
    <row r="44" ht="12" hidden="1"/>
    <row r="45" ht="12" hidden="1"/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118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 xml:space="preserve">Kopřivnice - chodník Mniší - úsek 04,05 -  po úpravě zídky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114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1641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116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 xml:space="preserve">35 - SO 305.1 odvodnění část  5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11. 4. 2023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Město Kopřivnice</v>
      </c>
      <c r="G58" s="40"/>
      <c r="H58" s="40"/>
      <c r="I58" s="32" t="s">
        <v>31</v>
      </c>
      <c r="J58" s="36" t="str">
        <f>E23</f>
        <v>MSS-projekt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119</v>
      </c>
      <c r="D61" s="171"/>
      <c r="E61" s="171"/>
      <c r="F61" s="171"/>
      <c r="G61" s="171"/>
      <c r="H61" s="171"/>
      <c r="I61" s="171"/>
      <c r="J61" s="172" t="s">
        <v>120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69</v>
      </c>
      <c r="D63" s="40"/>
      <c r="E63" s="40"/>
      <c r="F63" s="40"/>
      <c r="G63" s="40"/>
      <c r="H63" s="40"/>
      <c r="I63" s="40"/>
      <c r="J63" s="102">
        <f>J88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121</v>
      </c>
    </row>
    <row r="64" spans="1:31" s="9" customFormat="1" ht="24.95" customHeight="1">
      <c r="A64" s="9"/>
      <c r="B64" s="174"/>
      <c r="C64" s="175"/>
      <c r="D64" s="176" t="s">
        <v>122</v>
      </c>
      <c r="E64" s="177"/>
      <c r="F64" s="177"/>
      <c r="G64" s="177"/>
      <c r="H64" s="177"/>
      <c r="I64" s="177"/>
      <c r="J64" s="178">
        <f>J89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123</v>
      </c>
      <c r="E65" s="182"/>
      <c r="F65" s="182"/>
      <c r="G65" s="182"/>
      <c r="H65" s="182"/>
      <c r="I65" s="182"/>
      <c r="J65" s="183">
        <f>J90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130</v>
      </c>
      <c r="E66" s="182"/>
      <c r="F66" s="182"/>
      <c r="G66" s="182"/>
      <c r="H66" s="182"/>
      <c r="I66" s="182"/>
      <c r="J66" s="183">
        <f>J94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8"/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14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59"/>
      <c r="C68" s="60"/>
      <c r="D68" s="60"/>
      <c r="E68" s="60"/>
      <c r="F68" s="60"/>
      <c r="G68" s="60"/>
      <c r="H68" s="60"/>
      <c r="I68" s="60"/>
      <c r="J68" s="60"/>
      <c r="K68" s="60"/>
      <c r="L68" s="14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72" spans="1:31" s="2" customFormat="1" ht="6.95" customHeight="1">
      <c r="A72" s="38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24.95" customHeight="1">
      <c r="A73" s="38"/>
      <c r="B73" s="39"/>
      <c r="C73" s="23" t="s">
        <v>135</v>
      </c>
      <c r="D73" s="40"/>
      <c r="E73" s="40"/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16</v>
      </c>
      <c r="D75" s="40"/>
      <c r="E75" s="40"/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169" t="str">
        <f>E7</f>
        <v xml:space="preserve">Kopřivnice - chodník Mniší - úsek 04,05 -  po úpravě zídky</v>
      </c>
      <c r="F76" s="32"/>
      <c r="G76" s="32"/>
      <c r="H76" s="32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2:12" s="1" customFormat="1" ht="12" customHeight="1">
      <c r="B77" s="21"/>
      <c r="C77" s="32" t="s">
        <v>114</v>
      </c>
      <c r="D77" s="22"/>
      <c r="E77" s="22"/>
      <c r="F77" s="22"/>
      <c r="G77" s="22"/>
      <c r="H77" s="22"/>
      <c r="I77" s="22"/>
      <c r="J77" s="22"/>
      <c r="K77" s="22"/>
      <c r="L77" s="20"/>
    </row>
    <row r="78" spans="1:31" s="2" customFormat="1" ht="16.5" customHeight="1">
      <c r="A78" s="38"/>
      <c r="B78" s="39"/>
      <c r="C78" s="40"/>
      <c r="D78" s="40"/>
      <c r="E78" s="169" t="s">
        <v>1641</v>
      </c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116</v>
      </c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6.5" customHeight="1">
      <c r="A80" s="38"/>
      <c r="B80" s="39"/>
      <c r="C80" s="40"/>
      <c r="D80" s="40"/>
      <c r="E80" s="69" t="str">
        <f>E11</f>
        <v xml:space="preserve">35 - SO 305.1 odvodnění část  5</v>
      </c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21</v>
      </c>
      <c r="D82" s="40"/>
      <c r="E82" s="40"/>
      <c r="F82" s="27" t="str">
        <f>F14</f>
        <v xml:space="preserve"> </v>
      </c>
      <c r="G82" s="40"/>
      <c r="H82" s="40"/>
      <c r="I82" s="32" t="s">
        <v>23</v>
      </c>
      <c r="J82" s="72" t="str">
        <f>IF(J14="","",J14)</f>
        <v>11. 4. 2023</v>
      </c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5.15" customHeight="1">
      <c r="A84" s="38"/>
      <c r="B84" s="39"/>
      <c r="C84" s="32" t="s">
        <v>25</v>
      </c>
      <c r="D84" s="40"/>
      <c r="E84" s="40"/>
      <c r="F84" s="27" t="str">
        <f>E17</f>
        <v>Město Kopřivnice</v>
      </c>
      <c r="G84" s="40"/>
      <c r="H84" s="40"/>
      <c r="I84" s="32" t="s">
        <v>31</v>
      </c>
      <c r="J84" s="36" t="str">
        <f>E23</f>
        <v>MSS-projekt s.r.o.</v>
      </c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15" customHeight="1">
      <c r="A85" s="38"/>
      <c r="B85" s="39"/>
      <c r="C85" s="32" t="s">
        <v>29</v>
      </c>
      <c r="D85" s="40"/>
      <c r="E85" s="40"/>
      <c r="F85" s="27" t="str">
        <f>IF(E20="","",E20)</f>
        <v>Vyplň údaj</v>
      </c>
      <c r="G85" s="40"/>
      <c r="H85" s="40"/>
      <c r="I85" s="32" t="s">
        <v>34</v>
      </c>
      <c r="J85" s="36" t="str">
        <f>E26</f>
        <v xml:space="preserve"> 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0.3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11" customFormat="1" ht="29.25" customHeight="1">
      <c r="A87" s="185"/>
      <c r="B87" s="186"/>
      <c r="C87" s="187" t="s">
        <v>136</v>
      </c>
      <c r="D87" s="188" t="s">
        <v>56</v>
      </c>
      <c r="E87" s="188" t="s">
        <v>52</v>
      </c>
      <c r="F87" s="188" t="s">
        <v>53</v>
      </c>
      <c r="G87" s="188" t="s">
        <v>137</v>
      </c>
      <c r="H87" s="188" t="s">
        <v>138</v>
      </c>
      <c r="I87" s="188" t="s">
        <v>139</v>
      </c>
      <c r="J87" s="188" t="s">
        <v>120</v>
      </c>
      <c r="K87" s="189" t="s">
        <v>140</v>
      </c>
      <c r="L87" s="190"/>
      <c r="M87" s="92" t="s">
        <v>19</v>
      </c>
      <c r="N87" s="93" t="s">
        <v>41</v>
      </c>
      <c r="O87" s="93" t="s">
        <v>141</v>
      </c>
      <c r="P87" s="93" t="s">
        <v>142</v>
      </c>
      <c r="Q87" s="93" t="s">
        <v>143</v>
      </c>
      <c r="R87" s="93" t="s">
        <v>144</v>
      </c>
      <c r="S87" s="93" t="s">
        <v>145</v>
      </c>
      <c r="T87" s="94" t="s">
        <v>146</v>
      </c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</row>
    <row r="88" spans="1:63" s="2" customFormat="1" ht="22.8" customHeight="1">
      <c r="A88" s="38"/>
      <c r="B88" s="39"/>
      <c r="C88" s="99" t="s">
        <v>147</v>
      </c>
      <c r="D88" s="40"/>
      <c r="E88" s="40"/>
      <c r="F88" s="40"/>
      <c r="G88" s="40"/>
      <c r="H88" s="40"/>
      <c r="I88" s="40"/>
      <c r="J88" s="191">
        <f>BK88</f>
        <v>0</v>
      </c>
      <c r="K88" s="40"/>
      <c r="L88" s="44"/>
      <c r="M88" s="95"/>
      <c r="N88" s="192"/>
      <c r="O88" s="96"/>
      <c r="P88" s="193">
        <f>P89</f>
        <v>0</v>
      </c>
      <c r="Q88" s="96"/>
      <c r="R88" s="193">
        <f>R89</f>
        <v>0</v>
      </c>
      <c r="S88" s="96"/>
      <c r="T88" s="194">
        <f>T89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70</v>
      </c>
      <c r="AU88" s="17" t="s">
        <v>121</v>
      </c>
      <c r="BK88" s="195">
        <f>BK89</f>
        <v>0</v>
      </c>
    </row>
    <row r="89" spans="1:63" s="12" customFormat="1" ht="25.9" customHeight="1">
      <c r="A89" s="12"/>
      <c r="B89" s="196"/>
      <c r="C89" s="197"/>
      <c r="D89" s="198" t="s">
        <v>70</v>
      </c>
      <c r="E89" s="199" t="s">
        <v>148</v>
      </c>
      <c r="F89" s="199" t="s">
        <v>149</v>
      </c>
      <c r="G89" s="197"/>
      <c r="H89" s="197"/>
      <c r="I89" s="200"/>
      <c r="J89" s="201">
        <f>BK89</f>
        <v>0</v>
      </c>
      <c r="K89" s="197"/>
      <c r="L89" s="202"/>
      <c r="M89" s="203"/>
      <c r="N89" s="204"/>
      <c r="O89" s="204"/>
      <c r="P89" s="205">
        <f>P90+P94</f>
        <v>0</v>
      </c>
      <c r="Q89" s="204"/>
      <c r="R89" s="205">
        <f>R90+R94</f>
        <v>0</v>
      </c>
      <c r="S89" s="204"/>
      <c r="T89" s="206">
        <f>T90+T94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7" t="s">
        <v>75</v>
      </c>
      <c r="AT89" s="208" t="s">
        <v>70</v>
      </c>
      <c r="AU89" s="208" t="s">
        <v>71</v>
      </c>
      <c r="AY89" s="207" t="s">
        <v>150</v>
      </c>
      <c r="BK89" s="209">
        <f>BK90+BK94</f>
        <v>0</v>
      </c>
    </row>
    <row r="90" spans="1:63" s="12" customFormat="1" ht="22.8" customHeight="1">
      <c r="A90" s="12"/>
      <c r="B90" s="196"/>
      <c r="C90" s="197"/>
      <c r="D90" s="198" t="s">
        <v>70</v>
      </c>
      <c r="E90" s="210" t="s">
        <v>75</v>
      </c>
      <c r="F90" s="210" t="s">
        <v>151</v>
      </c>
      <c r="G90" s="197"/>
      <c r="H90" s="197"/>
      <c r="I90" s="200"/>
      <c r="J90" s="211">
        <f>BK90</f>
        <v>0</v>
      </c>
      <c r="K90" s="197"/>
      <c r="L90" s="202"/>
      <c r="M90" s="203"/>
      <c r="N90" s="204"/>
      <c r="O90" s="204"/>
      <c r="P90" s="205">
        <f>SUM(P91:P93)</f>
        <v>0</v>
      </c>
      <c r="Q90" s="204"/>
      <c r="R90" s="205">
        <f>SUM(R91:R93)</f>
        <v>0</v>
      </c>
      <c r="S90" s="204"/>
      <c r="T90" s="206">
        <f>SUM(T91:T93)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7" t="s">
        <v>75</v>
      </c>
      <c r="AT90" s="208" t="s">
        <v>70</v>
      </c>
      <c r="AU90" s="208" t="s">
        <v>75</v>
      </c>
      <c r="AY90" s="207" t="s">
        <v>150</v>
      </c>
      <c r="BK90" s="209">
        <f>SUM(BK91:BK93)</f>
        <v>0</v>
      </c>
    </row>
    <row r="91" spans="1:65" s="2" customFormat="1" ht="44.25" customHeight="1">
      <c r="A91" s="38"/>
      <c r="B91" s="39"/>
      <c r="C91" s="212" t="s">
        <v>75</v>
      </c>
      <c r="D91" s="212" t="s">
        <v>152</v>
      </c>
      <c r="E91" s="213" t="s">
        <v>1643</v>
      </c>
      <c r="F91" s="214" t="s">
        <v>1644</v>
      </c>
      <c r="G91" s="215" t="s">
        <v>289</v>
      </c>
      <c r="H91" s="216">
        <v>626.17</v>
      </c>
      <c r="I91" s="217"/>
      <c r="J91" s="218">
        <f>ROUND(I91*H91,2)</f>
        <v>0</v>
      </c>
      <c r="K91" s="214" t="s">
        <v>389</v>
      </c>
      <c r="L91" s="44"/>
      <c r="M91" s="219" t="s">
        <v>19</v>
      </c>
      <c r="N91" s="220" t="s">
        <v>42</v>
      </c>
      <c r="O91" s="84"/>
      <c r="P91" s="221">
        <f>O91*H91</f>
        <v>0</v>
      </c>
      <c r="Q91" s="221">
        <v>0</v>
      </c>
      <c r="R91" s="221">
        <f>Q91*H91</f>
        <v>0</v>
      </c>
      <c r="S91" s="221">
        <v>0</v>
      </c>
      <c r="T91" s="222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23" t="s">
        <v>157</v>
      </c>
      <c r="AT91" s="223" t="s">
        <v>152</v>
      </c>
      <c r="AU91" s="223" t="s">
        <v>79</v>
      </c>
      <c r="AY91" s="17" t="s">
        <v>150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75</v>
      </c>
      <c r="BK91" s="224">
        <f>ROUND(I91*H91,2)</f>
        <v>0</v>
      </c>
      <c r="BL91" s="17" t="s">
        <v>157</v>
      </c>
      <c r="BM91" s="223" t="s">
        <v>1791</v>
      </c>
    </row>
    <row r="92" spans="1:47" s="2" customFormat="1" ht="12">
      <c r="A92" s="38"/>
      <c r="B92" s="39"/>
      <c r="C92" s="40"/>
      <c r="D92" s="225" t="s">
        <v>159</v>
      </c>
      <c r="E92" s="40"/>
      <c r="F92" s="226" t="s">
        <v>1646</v>
      </c>
      <c r="G92" s="40"/>
      <c r="H92" s="40"/>
      <c r="I92" s="227"/>
      <c r="J92" s="40"/>
      <c r="K92" s="40"/>
      <c r="L92" s="44"/>
      <c r="M92" s="228"/>
      <c r="N92" s="229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159</v>
      </c>
      <c r="AU92" s="17" t="s">
        <v>79</v>
      </c>
    </row>
    <row r="93" spans="1:51" s="14" customFormat="1" ht="12">
      <c r="A93" s="14"/>
      <c r="B93" s="241"/>
      <c r="C93" s="242"/>
      <c r="D93" s="232" t="s">
        <v>161</v>
      </c>
      <c r="E93" s="243" t="s">
        <v>19</v>
      </c>
      <c r="F93" s="244" t="s">
        <v>1792</v>
      </c>
      <c r="G93" s="242"/>
      <c r="H93" s="245">
        <v>626.17</v>
      </c>
      <c r="I93" s="246"/>
      <c r="J93" s="242"/>
      <c r="K93" s="242"/>
      <c r="L93" s="247"/>
      <c r="M93" s="248"/>
      <c r="N93" s="249"/>
      <c r="O93" s="249"/>
      <c r="P93" s="249"/>
      <c r="Q93" s="249"/>
      <c r="R93" s="249"/>
      <c r="S93" s="249"/>
      <c r="T93" s="250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51" t="s">
        <v>161</v>
      </c>
      <c r="AU93" s="251" t="s">
        <v>79</v>
      </c>
      <c r="AV93" s="14" t="s">
        <v>79</v>
      </c>
      <c r="AW93" s="14" t="s">
        <v>33</v>
      </c>
      <c r="AX93" s="14" t="s">
        <v>75</v>
      </c>
      <c r="AY93" s="251" t="s">
        <v>150</v>
      </c>
    </row>
    <row r="94" spans="1:63" s="12" customFormat="1" ht="22.8" customHeight="1">
      <c r="A94" s="12"/>
      <c r="B94" s="196"/>
      <c r="C94" s="197"/>
      <c r="D94" s="198" t="s">
        <v>70</v>
      </c>
      <c r="E94" s="210" t="s">
        <v>670</v>
      </c>
      <c r="F94" s="210" t="s">
        <v>671</v>
      </c>
      <c r="G94" s="197"/>
      <c r="H94" s="197"/>
      <c r="I94" s="200"/>
      <c r="J94" s="211">
        <f>BK94</f>
        <v>0</v>
      </c>
      <c r="K94" s="197"/>
      <c r="L94" s="202"/>
      <c r="M94" s="203"/>
      <c r="N94" s="204"/>
      <c r="O94" s="204"/>
      <c r="P94" s="205">
        <f>SUM(P95:P100)</f>
        <v>0</v>
      </c>
      <c r="Q94" s="204"/>
      <c r="R94" s="205">
        <f>SUM(R95:R100)</f>
        <v>0</v>
      </c>
      <c r="S94" s="204"/>
      <c r="T94" s="206">
        <f>SUM(T95:T100)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7" t="s">
        <v>75</v>
      </c>
      <c r="AT94" s="208" t="s">
        <v>70</v>
      </c>
      <c r="AU94" s="208" t="s">
        <v>75</v>
      </c>
      <c r="AY94" s="207" t="s">
        <v>150</v>
      </c>
      <c r="BK94" s="209">
        <f>SUM(BK95:BK100)</f>
        <v>0</v>
      </c>
    </row>
    <row r="95" spans="1:65" s="2" customFormat="1" ht="44.25" customHeight="1">
      <c r="A95" s="38"/>
      <c r="B95" s="39"/>
      <c r="C95" s="212" t="s">
        <v>79</v>
      </c>
      <c r="D95" s="212" t="s">
        <v>152</v>
      </c>
      <c r="E95" s="213" t="s">
        <v>1649</v>
      </c>
      <c r="F95" s="214" t="s">
        <v>1650</v>
      </c>
      <c r="G95" s="215" t="s">
        <v>289</v>
      </c>
      <c r="H95" s="216">
        <v>38.743</v>
      </c>
      <c r="I95" s="217"/>
      <c r="J95" s="218">
        <f>ROUND(I95*H95,2)</f>
        <v>0</v>
      </c>
      <c r="K95" s="214" t="s">
        <v>389</v>
      </c>
      <c r="L95" s="44"/>
      <c r="M95" s="219" t="s">
        <v>19</v>
      </c>
      <c r="N95" s="220" t="s">
        <v>42</v>
      </c>
      <c r="O95" s="84"/>
      <c r="P95" s="221">
        <f>O95*H95</f>
        <v>0</v>
      </c>
      <c r="Q95" s="221">
        <v>0</v>
      </c>
      <c r="R95" s="221">
        <f>Q95*H95</f>
        <v>0</v>
      </c>
      <c r="S95" s="221">
        <v>0</v>
      </c>
      <c r="T95" s="222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3" t="s">
        <v>157</v>
      </c>
      <c r="AT95" s="223" t="s">
        <v>152</v>
      </c>
      <c r="AU95" s="223" t="s">
        <v>79</v>
      </c>
      <c r="AY95" s="17" t="s">
        <v>150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75</v>
      </c>
      <c r="BK95" s="224">
        <f>ROUND(I95*H95,2)</f>
        <v>0</v>
      </c>
      <c r="BL95" s="17" t="s">
        <v>157</v>
      </c>
      <c r="BM95" s="223" t="s">
        <v>1793</v>
      </c>
    </row>
    <row r="96" spans="1:47" s="2" customFormat="1" ht="12">
      <c r="A96" s="38"/>
      <c r="B96" s="39"/>
      <c r="C96" s="40"/>
      <c r="D96" s="225" t="s">
        <v>159</v>
      </c>
      <c r="E96" s="40"/>
      <c r="F96" s="226" t="s">
        <v>1652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159</v>
      </c>
      <c r="AU96" s="17" t="s">
        <v>79</v>
      </c>
    </row>
    <row r="97" spans="1:51" s="14" customFormat="1" ht="12">
      <c r="A97" s="14"/>
      <c r="B97" s="241"/>
      <c r="C97" s="242"/>
      <c r="D97" s="232" t="s">
        <v>161</v>
      </c>
      <c r="E97" s="243" t="s">
        <v>19</v>
      </c>
      <c r="F97" s="244" t="s">
        <v>1794</v>
      </c>
      <c r="G97" s="242"/>
      <c r="H97" s="245">
        <v>38.743</v>
      </c>
      <c r="I97" s="246"/>
      <c r="J97" s="242"/>
      <c r="K97" s="242"/>
      <c r="L97" s="247"/>
      <c r="M97" s="248"/>
      <c r="N97" s="249"/>
      <c r="O97" s="249"/>
      <c r="P97" s="249"/>
      <c r="Q97" s="249"/>
      <c r="R97" s="249"/>
      <c r="S97" s="249"/>
      <c r="T97" s="250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1" t="s">
        <v>161</v>
      </c>
      <c r="AU97" s="251" t="s">
        <v>79</v>
      </c>
      <c r="AV97" s="14" t="s">
        <v>79</v>
      </c>
      <c r="AW97" s="14" t="s">
        <v>33</v>
      </c>
      <c r="AX97" s="14" t="s">
        <v>75</v>
      </c>
      <c r="AY97" s="251" t="s">
        <v>150</v>
      </c>
    </row>
    <row r="98" spans="1:65" s="2" customFormat="1" ht="44.25" customHeight="1">
      <c r="A98" s="38"/>
      <c r="B98" s="39"/>
      <c r="C98" s="212" t="s">
        <v>99</v>
      </c>
      <c r="D98" s="212" t="s">
        <v>152</v>
      </c>
      <c r="E98" s="213" t="s">
        <v>1643</v>
      </c>
      <c r="F98" s="214" t="s">
        <v>1644</v>
      </c>
      <c r="G98" s="215" t="s">
        <v>289</v>
      </c>
      <c r="H98" s="216">
        <v>6.612</v>
      </c>
      <c r="I98" s="217"/>
      <c r="J98" s="218">
        <f>ROUND(I98*H98,2)</f>
        <v>0</v>
      </c>
      <c r="K98" s="214" t="s">
        <v>389</v>
      </c>
      <c r="L98" s="44"/>
      <c r="M98" s="219" t="s">
        <v>19</v>
      </c>
      <c r="N98" s="220" t="s">
        <v>42</v>
      </c>
      <c r="O98" s="84"/>
      <c r="P98" s="221">
        <f>O98*H98</f>
        <v>0</v>
      </c>
      <c r="Q98" s="221">
        <v>0</v>
      </c>
      <c r="R98" s="221">
        <f>Q98*H98</f>
        <v>0</v>
      </c>
      <c r="S98" s="221">
        <v>0</v>
      </c>
      <c r="T98" s="222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3" t="s">
        <v>157</v>
      </c>
      <c r="AT98" s="223" t="s">
        <v>152</v>
      </c>
      <c r="AU98" s="223" t="s">
        <v>79</v>
      </c>
      <c r="AY98" s="17" t="s">
        <v>150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75</v>
      </c>
      <c r="BK98" s="224">
        <f>ROUND(I98*H98,2)</f>
        <v>0</v>
      </c>
      <c r="BL98" s="17" t="s">
        <v>157</v>
      </c>
      <c r="BM98" s="223" t="s">
        <v>1795</v>
      </c>
    </row>
    <row r="99" spans="1:47" s="2" customFormat="1" ht="12">
      <c r="A99" s="38"/>
      <c r="B99" s="39"/>
      <c r="C99" s="40"/>
      <c r="D99" s="225" t="s">
        <v>159</v>
      </c>
      <c r="E99" s="40"/>
      <c r="F99" s="226" t="s">
        <v>1646</v>
      </c>
      <c r="G99" s="40"/>
      <c r="H99" s="40"/>
      <c r="I99" s="227"/>
      <c r="J99" s="40"/>
      <c r="K99" s="40"/>
      <c r="L99" s="44"/>
      <c r="M99" s="228"/>
      <c r="N99" s="229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159</v>
      </c>
      <c r="AU99" s="17" t="s">
        <v>79</v>
      </c>
    </row>
    <row r="100" spans="1:51" s="14" customFormat="1" ht="12">
      <c r="A100" s="14"/>
      <c r="B100" s="241"/>
      <c r="C100" s="242"/>
      <c r="D100" s="232" t="s">
        <v>161</v>
      </c>
      <c r="E100" s="243" t="s">
        <v>19</v>
      </c>
      <c r="F100" s="244" t="s">
        <v>1796</v>
      </c>
      <c r="G100" s="242"/>
      <c r="H100" s="245">
        <v>6.612</v>
      </c>
      <c r="I100" s="246"/>
      <c r="J100" s="242"/>
      <c r="K100" s="242"/>
      <c r="L100" s="247"/>
      <c r="M100" s="282"/>
      <c r="N100" s="283"/>
      <c r="O100" s="283"/>
      <c r="P100" s="283"/>
      <c r="Q100" s="283"/>
      <c r="R100" s="283"/>
      <c r="S100" s="283"/>
      <c r="T100" s="28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1" t="s">
        <v>161</v>
      </c>
      <c r="AU100" s="251" t="s">
        <v>79</v>
      </c>
      <c r="AV100" s="14" t="s">
        <v>79</v>
      </c>
      <c r="AW100" s="14" t="s">
        <v>33</v>
      </c>
      <c r="AX100" s="14" t="s">
        <v>75</v>
      </c>
      <c r="AY100" s="251" t="s">
        <v>150</v>
      </c>
    </row>
    <row r="101" spans="1:31" s="2" customFormat="1" ht="6.95" customHeight="1">
      <c r="A101" s="38"/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44"/>
      <c r="M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</sheetData>
  <sheetProtection password="C68C" sheet="1" objects="1" scenarios="1" formatColumns="0" formatRows="0" autoFilter="0"/>
  <autoFilter ref="C87:K10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hyperlinks>
    <hyperlink ref="F92" r:id="rId1" display="https://podminky.urs.cz/item/CS_URS_2023_01/997221873"/>
    <hyperlink ref="F96" r:id="rId2" display="https://podminky.urs.cz/item/CS_URS_2023_01/997221861"/>
    <hyperlink ref="F99" r:id="rId3" display="https://podminky.urs.cz/item/CS_URS_2023_01/99722187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84</v>
      </c>
    </row>
    <row r="3" spans="2:46" s="1" customFormat="1" ht="6.95" customHeight="1" hidden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79</v>
      </c>
    </row>
    <row r="4" spans="2:46" s="1" customFormat="1" ht="24.95" customHeight="1" hidden="1">
      <c r="B4" s="20"/>
      <c r="D4" s="140" t="s">
        <v>113</v>
      </c>
      <c r="L4" s="20"/>
      <c r="M4" s="14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2" t="s">
        <v>16</v>
      </c>
      <c r="L6" s="20"/>
    </row>
    <row r="7" spans="2:12" s="1" customFormat="1" ht="16.5" customHeight="1" hidden="1">
      <c r="B7" s="20"/>
      <c r="E7" s="143" t="str">
        <f>'Rekapitulace stavby'!K6</f>
        <v xml:space="preserve">Kopřivnice - chodník Mniší - úsek 04,05 -  po úpravě zídky</v>
      </c>
      <c r="F7" s="142"/>
      <c r="G7" s="142"/>
      <c r="H7" s="142"/>
      <c r="L7" s="20"/>
    </row>
    <row r="8" spans="2:12" s="1" customFormat="1" ht="12" customHeight="1" hidden="1">
      <c r="B8" s="20"/>
      <c r="D8" s="142" t="s">
        <v>114</v>
      </c>
      <c r="L8" s="20"/>
    </row>
    <row r="9" spans="1:31" s="2" customFormat="1" ht="16.5" customHeight="1" hidden="1">
      <c r="A9" s="38"/>
      <c r="B9" s="44"/>
      <c r="C9" s="38"/>
      <c r="D9" s="38"/>
      <c r="E9" s="143" t="s">
        <v>115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 hidden="1">
      <c r="A10" s="38"/>
      <c r="B10" s="44"/>
      <c r="C10" s="38"/>
      <c r="D10" s="142" t="s">
        <v>116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 hidden="1">
      <c r="A11" s="38"/>
      <c r="B11" s="44"/>
      <c r="C11" s="38"/>
      <c r="D11" s="38"/>
      <c r="E11" s="145" t="s">
        <v>117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hidden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 hidden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11. 4. 2023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 hidden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 hidden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 hidden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 hidden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 hidden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 hidden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 hidden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 hidden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 hidden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 hidden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 hidden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 hidden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28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 hidden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 hidden="1">
      <c r="A28" s="38"/>
      <c r="B28" s="44"/>
      <c r="C28" s="38"/>
      <c r="D28" s="142" t="s">
        <v>35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 hidden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 hidden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 hidden="1">
      <c r="A32" s="38"/>
      <c r="B32" s="44"/>
      <c r="C32" s="38"/>
      <c r="D32" s="152" t="s">
        <v>37</v>
      </c>
      <c r="E32" s="38"/>
      <c r="F32" s="38"/>
      <c r="G32" s="38"/>
      <c r="H32" s="38"/>
      <c r="I32" s="38"/>
      <c r="J32" s="153">
        <f>ROUND(J98,2)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 hidden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38"/>
      <c r="F34" s="154" t="s">
        <v>39</v>
      </c>
      <c r="G34" s="38"/>
      <c r="H34" s="38"/>
      <c r="I34" s="154" t="s">
        <v>38</v>
      </c>
      <c r="J34" s="154" t="s">
        <v>40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155" t="s">
        <v>41</v>
      </c>
      <c r="E35" s="142" t="s">
        <v>42</v>
      </c>
      <c r="F35" s="156">
        <f>ROUND((SUM(BE98:BE507)),2)</f>
        <v>0</v>
      </c>
      <c r="G35" s="38"/>
      <c r="H35" s="38"/>
      <c r="I35" s="157">
        <v>0.21</v>
      </c>
      <c r="J35" s="156">
        <f>ROUND(((SUM(BE98:BE507))*I35),2)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43</v>
      </c>
      <c r="F36" s="156">
        <f>ROUND((SUM(BF98:BF507)),2)</f>
        <v>0</v>
      </c>
      <c r="G36" s="38"/>
      <c r="H36" s="38"/>
      <c r="I36" s="157">
        <v>0.15</v>
      </c>
      <c r="J36" s="156">
        <f>ROUND(((SUM(BF98:BF507))*I36),2)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44</v>
      </c>
      <c r="F37" s="156">
        <f>ROUND((SUM(BG98:BG507)),2)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45</v>
      </c>
      <c r="F38" s="156">
        <f>ROUND((SUM(BH98:BH507)),2)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46</v>
      </c>
      <c r="F39" s="156">
        <f>ROUND((SUM(BI98:BI507)),2)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 hidden="1">
      <c r="A41" s="38"/>
      <c r="B41" s="44"/>
      <c r="C41" s="158"/>
      <c r="D41" s="159" t="s">
        <v>47</v>
      </c>
      <c r="E41" s="160"/>
      <c r="F41" s="160"/>
      <c r="G41" s="161" t="s">
        <v>48</v>
      </c>
      <c r="H41" s="162" t="s">
        <v>49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 hidden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ht="12" hidden="1"/>
    <row r="44" ht="12" hidden="1"/>
    <row r="45" ht="12" hidden="1"/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118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 xml:space="preserve">Kopřivnice - chodník Mniší - úsek 04,05 -  po úpravě zídky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114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115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116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11 - SO 104 1 - chodník část 4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11. 4. 2023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Město Kopřivnice</v>
      </c>
      <c r="G58" s="40"/>
      <c r="H58" s="40"/>
      <c r="I58" s="32" t="s">
        <v>31</v>
      </c>
      <c r="J58" s="36" t="str">
        <f>E23</f>
        <v>MSS-projekt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119</v>
      </c>
      <c r="D61" s="171"/>
      <c r="E61" s="171"/>
      <c r="F61" s="171"/>
      <c r="G61" s="171"/>
      <c r="H61" s="171"/>
      <c r="I61" s="171"/>
      <c r="J61" s="172" t="s">
        <v>120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69</v>
      </c>
      <c r="D63" s="40"/>
      <c r="E63" s="40"/>
      <c r="F63" s="40"/>
      <c r="G63" s="40"/>
      <c r="H63" s="40"/>
      <c r="I63" s="40"/>
      <c r="J63" s="102">
        <f>J98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121</v>
      </c>
    </row>
    <row r="64" spans="1:31" s="9" customFormat="1" ht="24.95" customHeight="1">
      <c r="A64" s="9"/>
      <c r="B64" s="174"/>
      <c r="C64" s="175"/>
      <c r="D64" s="176" t="s">
        <v>122</v>
      </c>
      <c r="E64" s="177"/>
      <c r="F64" s="177"/>
      <c r="G64" s="177"/>
      <c r="H64" s="177"/>
      <c r="I64" s="177"/>
      <c r="J64" s="178">
        <f>J99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123</v>
      </c>
      <c r="E65" s="182"/>
      <c r="F65" s="182"/>
      <c r="G65" s="182"/>
      <c r="H65" s="182"/>
      <c r="I65" s="182"/>
      <c r="J65" s="183">
        <f>J100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124</v>
      </c>
      <c r="E66" s="182"/>
      <c r="F66" s="182"/>
      <c r="G66" s="182"/>
      <c r="H66" s="182"/>
      <c r="I66" s="182"/>
      <c r="J66" s="183">
        <f>J234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125</v>
      </c>
      <c r="E67" s="182"/>
      <c r="F67" s="182"/>
      <c r="G67" s="182"/>
      <c r="H67" s="182"/>
      <c r="I67" s="182"/>
      <c r="J67" s="183">
        <f>J271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126</v>
      </c>
      <c r="E68" s="182"/>
      <c r="F68" s="182"/>
      <c r="G68" s="182"/>
      <c r="H68" s="182"/>
      <c r="I68" s="182"/>
      <c r="J68" s="183">
        <f>J281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127</v>
      </c>
      <c r="E69" s="182"/>
      <c r="F69" s="182"/>
      <c r="G69" s="182"/>
      <c r="H69" s="182"/>
      <c r="I69" s="182"/>
      <c r="J69" s="183">
        <f>J287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128</v>
      </c>
      <c r="E70" s="182"/>
      <c r="F70" s="182"/>
      <c r="G70" s="182"/>
      <c r="H70" s="182"/>
      <c r="I70" s="182"/>
      <c r="J70" s="183">
        <f>J358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0"/>
      <c r="C71" s="125"/>
      <c r="D71" s="181" t="s">
        <v>129</v>
      </c>
      <c r="E71" s="182"/>
      <c r="F71" s="182"/>
      <c r="G71" s="182"/>
      <c r="H71" s="182"/>
      <c r="I71" s="182"/>
      <c r="J71" s="183">
        <f>J393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0"/>
      <c r="C72" s="125"/>
      <c r="D72" s="181" t="s">
        <v>130</v>
      </c>
      <c r="E72" s="182"/>
      <c r="F72" s="182"/>
      <c r="G72" s="182"/>
      <c r="H72" s="182"/>
      <c r="I72" s="182"/>
      <c r="J72" s="183">
        <f>J469</f>
        <v>0</v>
      </c>
      <c r="K72" s="125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0"/>
      <c r="C73" s="125"/>
      <c r="D73" s="181" t="s">
        <v>131</v>
      </c>
      <c r="E73" s="182"/>
      <c r="F73" s="182"/>
      <c r="G73" s="182"/>
      <c r="H73" s="182"/>
      <c r="I73" s="182"/>
      <c r="J73" s="183">
        <f>J478</f>
        <v>0</v>
      </c>
      <c r="K73" s="125"/>
      <c r="L73" s="18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9" customFormat="1" ht="24.95" customHeight="1">
      <c r="A74" s="9"/>
      <c r="B74" s="174"/>
      <c r="C74" s="175"/>
      <c r="D74" s="176" t="s">
        <v>132</v>
      </c>
      <c r="E74" s="177"/>
      <c r="F74" s="177"/>
      <c r="G74" s="177"/>
      <c r="H74" s="177"/>
      <c r="I74" s="177"/>
      <c r="J74" s="178">
        <f>J482</f>
        <v>0</v>
      </c>
      <c r="K74" s="175"/>
      <c r="L74" s="17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10" customFormat="1" ht="19.9" customHeight="1">
      <c r="A75" s="10"/>
      <c r="B75" s="180"/>
      <c r="C75" s="125"/>
      <c r="D75" s="181" t="s">
        <v>133</v>
      </c>
      <c r="E75" s="182"/>
      <c r="F75" s="182"/>
      <c r="G75" s="182"/>
      <c r="H75" s="182"/>
      <c r="I75" s="182"/>
      <c r="J75" s="183">
        <f>J483</f>
        <v>0</v>
      </c>
      <c r="K75" s="125"/>
      <c r="L75" s="18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0"/>
      <c r="C76" s="125"/>
      <c r="D76" s="181" t="s">
        <v>134</v>
      </c>
      <c r="E76" s="182"/>
      <c r="F76" s="182"/>
      <c r="G76" s="182"/>
      <c r="H76" s="182"/>
      <c r="I76" s="182"/>
      <c r="J76" s="183">
        <f>J500</f>
        <v>0</v>
      </c>
      <c r="K76" s="125"/>
      <c r="L76" s="18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2" customFormat="1" ht="21.8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59"/>
      <c r="C78" s="60"/>
      <c r="D78" s="60"/>
      <c r="E78" s="60"/>
      <c r="F78" s="60"/>
      <c r="G78" s="60"/>
      <c r="H78" s="60"/>
      <c r="I78" s="60"/>
      <c r="J78" s="60"/>
      <c r="K78" s="6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82" spans="1:31" s="2" customFormat="1" ht="6.95" customHeight="1">
      <c r="A82" s="38"/>
      <c r="B82" s="61"/>
      <c r="C82" s="62"/>
      <c r="D82" s="62"/>
      <c r="E82" s="62"/>
      <c r="F82" s="62"/>
      <c r="G82" s="62"/>
      <c r="H82" s="62"/>
      <c r="I82" s="62"/>
      <c r="J82" s="62"/>
      <c r="K82" s="62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24.95" customHeight="1">
      <c r="A83" s="38"/>
      <c r="B83" s="39"/>
      <c r="C83" s="23" t="s">
        <v>135</v>
      </c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16</v>
      </c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6.5" customHeight="1">
      <c r="A86" s="38"/>
      <c r="B86" s="39"/>
      <c r="C86" s="40"/>
      <c r="D86" s="40"/>
      <c r="E86" s="169" t="str">
        <f>E7</f>
        <v xml:space="preserve">Kopřivnice - chodník Mniší - úsek 04,05 -  po úpravě zídky</v>
      </c>
      <c r="F86" s="32"/>
      <c r="G86" s="32"/>
      <c r="H86" s="32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2:12" s="1" customFormat="1" ht="12" customHeight="1">
      <c r="B87" s="21"/>
      <c r="C87" s="32" t="s">
        <v>114</v>
      </c>
      <c r="D87" s="22"/>
      <c r="E87" s="22"/>
      <c r="F87" s="22"/>
      <c r="G87" s="22"/>
      <c r="H87" s="22"/>
      <c r="I87" s="22"/>
      <c r="J87" s="22"/>
      <c r="K87" s="22"/>
      <c r="L87" s="20"/>
    </row>
    <row r="88" spans="1:31" s="2" customFormat="1" ht="16.5" customHeight="1">
      <c r="A88" s="38"/>
      <c r="B88" s="39"/>
      <c r="C88" s="40"/>
      <c r="D88" s="40"/>
      <c r="E88" s="169" t="s">
        <v>115</v>
      </c>
      <c r="F88" s="40"/>
      <c r="G88" s="40"/>
      <c r="H88" s="40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116</v>
      </c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6.5" customHeight="1">
      <c r="A90" s="38"/>
      <c r="B90" s="39"/>
      <c r="C90" s="40"/>
      <c r="D90" s="40"/>
      <c r="E90" s="69" t="str">
        <f>E11</f>
        <v>11 - SO 104 1 - chodník část 4</v>
      </c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2" customHeight="1">
      <c r="A92" s="38"/>
      <c r="B92" s="39"/>
      <c r="C92" s="32" t="s">
        <v>21</v>
      </c>
      <c r="D92" s="40"/>
      <c r="E92" s="40"/>
      <c r="F92" s="27" t="str">
        <f>F14</f>
        <v xml:space="preserve"> </v>
      </c>
      <c r="G92" s="40"/>
      <c r="H92" s="40"/>
      <c r="I92" s="32" t="s">
        <v>23</v>
      </c>
      <c r="J92" s="72" t="str">
        <f>IF(J14="","",J14)</f>
        <v>11. 4. 2023</v>
      </c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6.95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14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25</v>
      </c>
      <c r="D94" s="40"/>
      <c r="E94" s="40"/>
      <c r="F94" s="27" t="str">
        <f>E17</f>
        <v>Město Kopřivnice</v>
      </c>
      <c r="G94" s="40"/>
      <c r="H94" s="40"/>
      <c r="I94" s="32" t="s">
        <v>31</v>
      </c>
      <c r="J94" s="36" t="str">
        <f>E23</f>
        <v>MSS-projekt s.r.o.</v>
      </c>
      <c r="K94" s="40"/>
      <c r="L94" s="144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29</v>
      </c>
      <c r="D95" s="40"/>
      <c r="E95" s="40"/>
      <c r="F95" s="27" t="str">
        <f>IF(E20="","",E20)</f>
        <v>Vyplň údaj</v>
      </c>
      <c r="G95" s="40"/>
      <c r="H95" s="40"/>
      <c r="I95" s="32" t="s">
        <v>34</v>
      </c>
      <c r="J95" s="36" t="str">
        <f>E26</f>
        <v xml:space="preserve"> </v>
      </c>
      <c r="K95" s="40"/>
      <c r="L95" s="144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0.3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144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11" customFormat="1" ht="29.25" customHeight="1">
      <c r="A97" s="185"/>
      <c r="B97" s="186"/>
      <c r="C97" s="187" t="s">
        <v>136</v>
      </c>
      <c r="D97" s="188" t="s">
        <v>56</v>
      </c>
      <c r="E97" s="188" t="s">
        <v>52</v>
      </c>
      <c r="F97" s="188" t="s">
        <v>53</v>
      </c>
      <c r="G97" s="188" t="s">
        <v>137</v>
      </c>
      <c r="H97" s="188" t="s">
        <v>138</v>
      </c>
      <c r="I97" s="188" t="s">
        <v>139</v>
      </c>
      <c r="J97" s="188" t="s">
        <v>120</v>
      </c>
      <c r="K97" s="189" t="s">
        <v>140</v>
      </c>
      <c r="L97" s="190"/>
      <c r="M97" s="92" t="s">
        <v>19</v>
      </c>
      <c r="N97" s="93" t="s">
        <v>41</v>
      </c>
      <c r="O97" s="93" t="s">
        <v>141</v>
      </c>
      <c r="P97" s="93" t="s">
        <v>142</v>
      </c>
      <c r="Q97" s="93" t="s">
        <v>143</v>
      </c>
      <c r="R97" s="93" t="s">
        <v>144</v>
      </c>
      <c r="S97" s="93" t="s">
        <v>145</v>
      </c>
      <c r="T97" s="94" t="s">
        <v>146</v>
      </c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</row>
    <row r="98" spans="1:63" s="2" customFormat="1" ht="22.8" customHeight="1">
      <c r="A98" s="38"/>
      <c r="B98" s="39"/>
      <c r="C98" s="99" t="s">
        <v>147</v>
      </c>
      <c r="D98" s="40"/>
      <c r="E98" s="40"/>
      <c r="F98" s="40"/>
      <c r="G98" s="40"/>
      <c r="H98" s="40"/>
      <c r="I98" s="40"/>
      <c r="J98" s="191">
        <f>BK98</f>
        <v>0</v>
      </c>
      <c r="K98" s="40"/>
      <c r="L98" s="44"/>
      <c r="M98" s="95"/>
      <c r="N98" s="192"/>
      <c r="O98" s="96"/>
      <c r="P98" s="193">
        <f>P99+P482</f>
        <v>0</v>
      </c>
      <c r="Q98" s="96"/>
      <c r="R98" s="193">
        <f>R99+R482</f>
        <v>625.20740706</v>
      </c>
      <c r="S98" s="96"/>
      <c r="T98" s="194">
        <f>T99+T482</f>
        <v>124.478425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70</v>
      </c>
      <c r="AU98" s="17" t="s">
        <v>121</v>
      </c>
      <c r="BK98" s="195">
        <f>BK99+BK482</f>
        <v>0</v>
      </c>
    </row>
    <row r="99" spans="1:63" s="12" customFormat="1" ht="25.9" customHeight="1">
      <c r="A99" s="12"/>
      <c r="B99" s="196"/>
      <c r="C99" s="197"/>
      <c r="D99" s="198" t="s">
        <v>70</v>
      </c>
      <c r="E99" s="199" t="s">
        <v>148</v>
      </c>
      <c r="F99" s="199" t="s">
        <v>149</v>
      </c>
      <c r="G99" s="197"/>
      <c r="H99" s="197"/>
      <c r="I99" s="200"/>
      <c r="J99" s="201">
        <f>BK99</f>
        <v>0</v>
      </c>
      <c r="K99" s="197"/>
      <c r="L99" s="202"/>
      <c r="M99" s="203"/>
      <c r="N99" s="204"/>
      <c r="O99" s="204"/>
      <c r="P99" s="205">
        <f>P100+P234+P271+P281+P287+P358+P393+P469+P478</f>
        <v>0</v>
      </c>
      <c r="Q99" s="204"/>
      <c r="R99" s="205">
        <f>R100+R234+R271+R281+R287+R358+R393+R469+R478</f>
        <v>624.39683956</v>
      </c>
      <c r="S99" s="204"/>
      <c r="T99" s="206">
        <f>T100+T234+T271+T281+T287+T358+T393+T469+T478</f>
        <v>124.478425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7" t="s">
        <v>75</v>
      </c>
      <c r="AT99" s="208" t="s">
        <v>70</v>
      </c>
      <c r="AU99" s="208" t="s">
        <v>71</v>
      </c>
      <c r="AY99" s="207" t="s">
        <v>150</v>
      </c>
      <c r="BK99" s="209">
        <f>BK100+BK234+BK271+BK281+BK287+BK358+BK393+BK469+BK478</f>
        <v>0</v>
      </c>
    </row>
    <row r="100" spans="1:63" s="12" customFormat="1" ht="22.8" customHeight="1">
      <c r="A100" s="12"/>
      <c r="B100" s="196"/>
      <c r="C100" s="197"/>
      <c r="D100" s="198" t="s">
        <v>70</v>
      </c>
      <c r="E100" s="210" t="s">
        <v>75</v>
      </c>
      <c r="F100" s="210" t="s">
        <v>151</v>
      </c>
      <c r="G100" s="197"/>
      <c r="H100" s="197"/>
      <c r="I100" s="200"/>
      <c r="J100" s="211">
        <f>BK100</f>
        <v>0</v>
      </c>
      <c r="K100" s="197"/>
      <c r="L100" s="202"/>
      <c r="M100" s="203"/>
      <c r="N100" s="204"/>
      <c r="O100" s="204"/>
      <c r="P100" s="205">
        <f>SUM(P101:P233)</f>
        <v>0</v>
      </c>
      <c r="Q100" s="204"/>
      <c r="R100" s="205">
        <f>SUM(R101:R233)</f>
        <v>5.3667393500000005</v>
      </c>
      <c r="S100" s="204"/>
      <c r="T100" s="206">
        <f>SUM(T101:T233)</f>
        <v>124.314425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7" t="s">
        <v>75</v>
      </c>
      <c r="AT100" s="208" t="s">
        <v>70</v>
      </c>
      <c r="AU100" s="208" t="s">
        <v>75</v>
      </c>
      <c r="AY100" s="207" t="s">
        <v>150</v>
      </c>
      <c r="BK100" s="209">
        <f>SUM(BK101:BK233)</f>
        <v>0</v>
      </c>
    </row>
    <row r="101" spans="1:65" s="2" customFormat="1" ht="78" customHeight="1">
      <c r="A101" s="38"/>
      <c r="B101" s="39"/>
      <c r="C101" s="212" t="s">
        <v>75</v>
      </c>
      <c r="D101" s="212" t="s">
        <v>152</v>
      </c>
      <c r="E101" s="213" t="s">
        <v>153</v>
      </c>
      <c r="F101" s="214" t="s">
        <v>154</v>
      </c>
      <c r="G101" s="215" t="s">
        <v>155</v>
      </c>
      <c r="H101" s="216">
        <v>1.44</v>
      </c>
      <c r="I101" s="217"/>
      <c r="J101" s="218">
        <f>ROUND(I101*H101,2)</f>
        <v>0</v>
      </c>
      <c r="K101" s="214" t="s">
        <v>156</v>
      </c>
      <c r="L101" s="44"/>
      <c r="M101" s="219" t="s">
        <v>19</v>
      </c>
      <c r="N101" s="220" t="s">
        <v>42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0.255</v>
      </c>
      <c r="T101" s="222">
        <f>S101*H101</f>
        <v>0.36719999999999997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157</v>
      </c>
      <c r="AT101" s="223" t="s">
        <v>152</v>
      </c>
      <c r="AU101" s="223" t="s">
        <v>79</v>
      </c>
      <c r="AY101" s="17" t="s">
        <v>150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75</v>
      </c>
      <c r="BK101" s="224">
        <f>ROUND(I101*H101,2)</f>
        <v>0</v>
      </c>
      <c r="BL101" s="17" t="s">
        <v>157</v>
      </c>
      <c r="BM101" s="223" t="s">
        <v>158</v>
      </c>
    </row>
    <row r="102" spans="1:47" s="2" customFormat="1" ht="12">
      <c r="A102" s="38"/>
      <c r="B102" s="39"/>
      <c r="C102" s="40"/>
      <c r="D102" s="225" t="s">
        <v>159</v>
      </c>
      <c r="E102" s="40"/>
      <c r="F102" s="226" t="s">
        <v>160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159</v>
      </c>
      <c r="AU102" s="17" t="s">
        <v>79</v>
      </c>
    </row>
    <row r="103" spans="1:51" s="13" customFormat="1" ht="12">
      <c r="A103" s="13"/>
      <c r="B103" s="230"/>
      <c r="C103" s="231"/>
      <c r="D103" s="232" t="s">
        <v>161</v>
      </c>
      <c r="E103" s="233" t="s">
        <v>19</v>
      </c>
      <c r="F103" s="234" t="s">
        <v>162</v>
      </c>
      <c r="G103" s="231"/>
      <c r="H103" s="233" t="s">
        <v>19</v>
      </c>
      <c r="I103" s="235"/>
      <c r="J103" s="231"/>
      <c r="K103" s="231"/>
      <c r="L103" s="236"/>
      <c r="M103" s="237"/>
      <c r="N103" s="238"/>
      <c r="O103" s="238"/>
      <c r="P103" s="238"/>
      <c r="Q103" s="238"/>
      <c r="R103" s="238"/>
      <c r="S103" s="238"/>
      <c r="T103" s="239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0" t="s">
        <v>161</v>
      </c>
      <c r="AU103" s="240" t="s">
        <v>79</v>
      </c>
      <c r="AV103" s="13" t="s">
        <v>75</v>
      </c>
      <c r="AW103" s="13" t="s">
        <v>33</v>
      </c>
      <c r="AX103" s="13" t="s">
        <v>71</v>
      </c>
      <c r="AY103" s="240" t="s">
        <v>150</v>
      </c>
    </row>
    <row r="104" spans="1:51" s="14" customFormat="1" ht="12">
      <c r="A104" s="14"/>
      <c r="B104" s="241"/>
      <c r="C104" s="242"/>
      <c r="D104" s="232" t="s">
        <v>161</v>
      </c>
      <c r="E104" s="243" t="s">
        <v>19</v>
      </c>
      <c r="F104" s="244" t="s">
        <v>163</v>
      </c>
      <c r="G104" s="242"/>
      <c r="H104" s="245">
        <v>1.44</v>
      </c>
      <c r="I104" s="246"/>
      <c r="J104" s="242"/>
      <c r="K104" s="242"/>
      <c r="L104" s="247"/>
      <c r="M104" s="248"/>
      <c r="N104" s="249"/>
      <c r="O104" s="249"/>
      <c r="P104" s="249"/>
      <c r="Q104" s="249"/>
      <c r="R104" s="249"/>
      <c r="S104" s="249"/>
      <c r="T104" s="250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1" t="s">
        <v>161</v>
      </c>
      <c r="AU104" s="251" t="s">
        <v>79</v>
      </c>
      <c r="AV104" s="14" t="s">
        <v>79</v>
      </c>
      <c r="AW104" s="14" t="s">
        <v>33</v>
      </c>
      <c r="AX104" s="14" t="s">
        <v>71</v>
      </c>
      <c r="AY104" s="251" t="s">
        <v>150</v>
      </c>
    </row>
    <row r="105" spans="1:51" s="15" customFormat="1" ht="12">
      <c r="A105" s="15"/>
      <c r="B105" s="252"/>
      <c r="C105" s="253"/>
      <c r="D105" s="232" t="s">
        <v>161</v>
      </c>
      <c r="E105" s="254" t="s">
        <v>19</v>
      </c>
      <c r="F105" s="255" t="s">
        <v>164</v>
      </c>
      <c r="G105" s="253"/>
      <c r="H105" s="256">
        <v>1.44</v>
      </c>
      <c r="I105" s="257"/>
      <c r="J105" s="253"/>
      <c r="K105" s="253"/>
      <c r="L105" s="258"/>
      <c r="M105" s="259"/>
      <c r="N105" s="260"/>
      <c r="O105" s="260"/>
      <c r="P105" s="260"/>
      <c r="Q105" s="260"/>
      <c r="R105" s="260"/>
      <c r="S105" s="260"/>
      <c r="T105" s="261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62" t="s">
        <v>161</v>
      </c>
      <c r="AU105" s="262" t="s">
        <v>79</v>
      </c>
      <c r="AV105" s="15" t="s">
        <v>157</v>
      </c>
      <c r="AW105" s="15" t="s">
        <v>33</v>
      </c>
      <c r="AX105" s="15" t="s">
        <v>75</v>
      </c>
      <c r="AY105" s="262" t="s">
        <v>150</v>
      </c>
    </row>
    <row r="106" spans="1:65" s="2" customFormat="1" ht="66.75" customHeight="1">
      <c r="A106" s="38"/>
      <c r="B106" s="39"/>
      <c r="C106" s="212" t="s">
        <v>79</v>
      </c>
      <c r="D106" s="212" t="s">
        <v>152</v>
      </c>
      <c r="E106" s="213" t="s">
        <v>165</v>
      </c>
      <c r="F106" s="214" t="s">
        <v>166</v>
      </c>
      <c r="G106" s="215" t="s">
        <v>155</v>
      </c>
      <c r="H106" s="216">
        <v>208.815</v>
      </c>
      <c r="I106" s="217"/>
      <c r="J106" s="218">
        <f>ROUND(I106*H106,2)</f>
        <v>0</v>
      </c>
      <c r="K106" s="214" t="s">
        <v>156</v>
      </c>
      <c r="L106" s="44"/>
      <c r="M106" s="219" t="s">
        <v>19</v>
      </c>
      <c r="N106" s="220" t="s">
        <v>42</v>
      </c>
      <c r="O106" s="84"/>
      <c r="P106" s="221">
        <f>O106*H106</f>
        <v>0</v>
      </c>
      <c r="Q106" s="221">
        <v>0</v>
      </c>
      <c r="R106" s="221">
        <f>Q106*H106</f>
        <v>0</v>
      </c>
      <c r="S106" s="221">
        <v>0.29</v>
      </c>
      <c r="T106" s="222">
        <f>S106*H106</f>
        <v>60.556349999999995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3" t="s">
        <v>157</v>
      </c>
      <c r="AT106" s="223" t="s">
        <v>152</v>
      </c>
      <c r="AU106" s="223" t="s">
        <v>79</v>
      </c>
      <c r="AY106" s="17" t="s">
        <v>150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75</v>
      </c>
      <c r="BK106" s="224">
        <f>ROUND(I106*H106,2)</f>
        <v>0</v>
      </c>
      <c r="BL106" s="17" t="s">
        <v>157</v>
      </c>
      <c r="BM106" s="223" t="s">
        <v>167</v>
      </c>
    </row>
    <row r="107" spans="1:47" s="2" customFormat="1" ht="12">
      <c r="A107" s="38"/>
      <c r="B107" s="39"/>
      <c r="C107" s="40"/>
      <c r="D107" s="225" t="s">
        <v>159</v>
      </c>
      <c r="E107" s="40"/>
      <c r="F107" s="226" t="s">
        <v>168</v>
      </c>
      <c r="G107" s="40"/>
      <c r="H107" s="40"/>
      <c r="I107" s="227"/>
      <c r="J107" s="40"/>
      <c r="K107" s="40"/>
      <c r="L107" s="44"/>
      <c r="M107" s="228"/>
      <c r="N107" s="229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159</v>
      </c>
      <c r="AU107" s="17" t="s">
        <v>79</v>
      </c>
    </row>
    <row r="108" spans="1:51" s="13" customFormat="1" ht="12">
      <c r="A108" s="13"/>
      <c r="B108" s="230"/>
      <c r="C108" s="231"/>
      <c r="D108" s="232" t="s">
        <v>161</v>
      </c>
      <c r="E108" s="233" t="s">
        <v>19</v>
      </c>
      <c r="F108" s="234" t="s">
        <v>169</v>
      </c>
      <c r="G108" s="231"/>
      <c r="H108" s="233" t="s">
        <v>19</v>
      </c>
      <c r="I108" s="235"/>
      <c r="J108" s="231"/>
      <c r="K108" s="231"/>
      <c r="L108" s="236"/>
      <c r="M108" s="237"/>
      <c r="N108" s="238"/>
      <c r="O108" s="238"/>
      <c r="P108" s="238"/>
      <c r="Q108" s="238"/>
      <c r="R108" s="238"/>
      <c r="S108" s="238"/>
      <c r="T108" s="239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0" t="s">
        <v>161</v>
      </c>
      <c r="AU108" s="240" t="s">
        <v>79</v>
      </c>
      <c r="AV108" s="13" t="s">
        <v>75</v>
      </c>
      <c r="AW108" s="13" t="s">
        <v>33</v>
      </c>
      <c r="AX108" s="13" t="s">
        <v>71</v>
      </c>
      <c r="AY108" s="240" t="s">
        <v>150</v>
      </c>
    </row>
    <row r="109" spans="1:51" s="14" customFormat="1" ht="12">
      <c r="A109" s="14"/>
      <c r="B109" s="241"/>
      <c r="C109" s="242"/>
      <c r="D109" s="232" t="s">
        <v>161</v>
      </c>
      <c r="E109" s="243" t="s">
        <v>19</v>
      </c>
      <c r="F109" s="244" t="s">
        <v>170</v>
      </c>
      <c r="G109" s="242"/>
      <c r="H109" s="245">
        <v>187.875</v>
      </c>
      <c r="I109" s="246"/>
      <c r="J109" s="242"/>
      <c r="K109" s="242"/>
      <c r="L109" s="247"/>
      <c r="M109" s="248"/>
      <c r="N109" s="249"/>
      <c r="O109" s="249"/>
      <c r="P109" s="249"/>
      <c r="Q109" s="249"/>
      <c r="R109" s="249"/>
      <c r="S109" s="249"/>
      <c r="T109" s="250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1" t="s">
        <v>161</v>
      </c>
      <c r="AU109" s="251" t="s">
        <v>79</v>
      </c>
      <c r="AV109" s="14" t="s">
        <v>79</v>
      </c>
      <c r="AW109" s="14" t="s">
        <v>33</v>
      </c>
      <c r="AX109" s="14" t="s">
        <v>71</v>
      </c>
      <c r="AY109" s="251" t="s">
        <v>150</v>
      </c>
    </row>
    <row r="110" spans="1:51" s="13" customFormat="1" ht="12">
      <c r="A110" s="13"/>
      <c r="B110" s="230"/>
      <c r="C110" s="231"/>
      <c r="D110" s="232" t="s">
        <v>161</v>
      </c>
      <c r="E110" s="233" t="s">
        <v>19</v>
      </c>
      <c r="F110" s="234" t="s">
        <v>162</v>
      </c>
      <c r="G110" s="231"/>
      <c r="H110" s="233" t="s">
        <v>19</v>
      </c>
      <c r="I110" s="235"/>
      <c r="J110" s="231"/>
      <c r="K110" s="231"/>
      <c r="L110" s="236"/>
      <c r="M110" s="237"/>
      <c r="N110" s="238"/>
      <c r="O110" s="238"/>
      <c r="P110" s="238"/>
      <c r="Q110" s="238"/>
      <c r="R110" s="238"/>
      <c r="S110" s="238"/>
      <c r="T110" s="239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0" t="s">
        <v>161</v>
      </c>
      <c r="AU110" s="240" t="s">
        <v>79</v>
      </c>
      <c r="AV110" s="13" t="s">
        <v>75</v>
      </c>
      <c r="AW110" s="13" t="s">
        <v>33</v>
      </c>
      <c r="AX110" s="13" t="s">
        <v>71</v>
      </c>
      <c r="AY110" s="240" t="s">
        <v>150</v>
      </c>
    </row>
    <row r="111" spans="1:51" s="14" customFormat="1" ht="12">
      <c r="A111" s="14"/>
      <c r="B111" s="241"/>
      <c r="C111" s="242"/>
      <c r="D111" s="232" t="s">
        <v>161</v>
      </c>
      <c r="E111" s="243" t="s">
        <v>19</v>
      </c>
      <c r="F111" s="244" t="s">
        <v>163</v>
      </c>
      <c r="G111" s="242"/>
      <c r="H111" s="245">
        <v>1.44</v>
      </c>
      <c r="I111" s="246"/>
      <c r="J111" s="242"/>
      <c r="K111" s="242"/>
      <c r="L111" s="247"/>
      <c r="M111" s="248"/>
      <c r="N111" s="249"/>
      <c r="O111" s="249"/>
      <c r="P111" s="249"/>
      <c r="Q111" s="249"/>
      <c r="R111" s="249"/>
      <c r="S111" s="249"/>
      <c r="T111" s="250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1" t="s">
        <v>161</v>
      </c>
      <c r="AU111" s="251" t="s">
        <v>79</v>
      </c>
      <c r="AV111" s="14" t="s">
        <v>79</v>
      </c>
      <c r="AW111" s="14" t="s">
        <v>33</v>
      </c>
      <c r="AX111" s="14" t="s">
        <v>71</v>
      </c>
      <c r="AY111" s="251" t="s">
        <v>150</v>
      </c>
    </row>
    <row r="112" spans="1:51" s="13" customFormat="1" ht="12">
      <c r="A112" s="13"/>
      <c r="B112" s="230"/>
      <c r="C112" s="231"/>
      <c r="D112" s="232" t="s">
        <v>161</v>
      </c>
      <c r="E112" s="233" t="s">
        <v>19</v>
      </c>
      <c r="F112" s="234" t="s">
        <v>171</v>
      </c>
      <c r="G112" s="231"/>
      <c r="H112" s="233" t="s">
        <v>19</v>
      </c>
      <c r="I112" s="235"/>
      <c r="J112" s="231"/>
      <c r="K112" s="231"/>
      <c r="L112" s="236"/>
      <c r="M112" s="237"/>
      <c r="N112" s="238"/>
      <c r="O112" s="238"/>
      <c r="P112" s="238"/>
      <c r="Q112" s="238"/>
      <c r="R112" s="238"/>
      <c r="S112" s="238"/>
      <c r="T112" s="239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0" t="s">
        <v>161</v>
      </c>
      <c r="AU112" s="240" t="s">
        <v>79</v>
      </c>
      <c r="AV112" s="13" t="s">
        <v>75</v>
      </c>
      <c r="AW112" s="13" t="s">
        <v>33</v>
      </c>
      <c r="AX112" s="13" t="s">
        <v>71</v>
      </c>
      <c r="AY112" s="240" t="s">
        <v>150</v>
      </c>
    </row>
    <row r="113" spans="1:51" s="14" customFormat="1" ht="12">
      <c r="A113" s="14"/>
      <c r="B113" s="241"/>
      <c r="C113" s="242"/>
      <c r="D113" s="232" t="s">
        <v>161</v>
      </c>
      <c r="E113" s="243" t="s">
        <v>19</v>
      </c>
      <c r="F113" s="244" t="s">
        <v>172</v>
      </c>
      <c r="G113" s="242"/>
      <c r="H113" s="245">
        <v>19.5</v>
      </c>
      <c r="I113" s="246"/>
      <c r="J113" s="242"/>
      <c r="K113" s="242"/>
      <c r="L113" s="247"/>
      <c r="M113" s="248"/>
      <c r="N113" s="249"/>
      <c r="O113" s="249"/>
      <c r="P113" s="249"/>
      <c r="Q113" s="249"/>
      <c r="R113" s="249"/>
      <c r="S113" s="249"/>
      <c r="T113" s="250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1" t="s">
        <v>161</v>
      </c>
      <c r="AU113" s="251" t="s">
        <v>79</v>
      </c>
      <c r="AV113" s="14" t="s">
        <v>79</v>
      </c>
      <c r="AW113" s="14" t="s">
        <v>33</v>
      </c>
      <c r="AX113" s="14" t="s">
        <v>71</v>
      </c>
      <c r="AY113" s="251" t="s">
        <v>150</v>
      </c>
    </row>
    <row r="114" spans="1:51" s="15" customFormat="1" ht="12">
      <c r="A114" s="15"/>
      <c r="B114" s="252"/>
      <c r="C114" s="253"/>
      <c r="D114" s="232" t="s">
        <v>161</v>
      </c>
      <c r="E114" s="254" t="s">
        <v>19</v>
      </c>
      <c r="F114" s="255" t="s">
        <v>164</v>
      </c>
      <c r="G114" s="253"/>
      <c r="H114" s="256">
        <v>208.815</v>
      </c>
      <c r="I114" s="257"/>
      <c r="J114" s="253"/>
      <c r="K114" s="253"/>
      <c r="L114" s="258"/>
      <c r="M114" s="259"/>
      <c r="N114" s="260"/>
      <c r="O114" s="260"/>
      <c r="P114" s="260"/>
      <c r="Q114" s="260"/>
      <c r="R114" s="260"/>
      <c r="S114" s="260"/>
      <c r="T114" s="261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62" t="s">
        <v>161</v>
      </c>
      <c r="AU114" s="262" t="s">
        <v>79</v>
      </c>
      <c r="AV114" s="15" t="s">
        <v>157</v>
      </c>
      <c r="AW114" s="15" t="s">
        <v>33</v>
      </c>
      <c r="AX114" s="15" t="s">
        <v>75</v>
      </c>
      <c r="AY114" s="262" t="s">
        <v>150</v>
      </c>
    </row>
    <row r="115" spans="1:65" s="2" customFormat="1" ht="62.7" customHeight="1">
      <c r="A115" s="38"/>
      <c r="B115" s="39"/>
      <c r="C115" s="212" t="s">
        <v>99</v>
      </c>
      <c r="D115" s="212" t="s">
        <v>152</v>
      </c>
      <c r="E115" s="213" t="s">
        <v>173</v>
      </c>
      <c r="F115" s="214" t="s">
        <v>174</v>
      </c>
      <c r="G115" s="215" t="s">
        <v>155</v>
      </c>
      <c r="H115" s="216">
        <v>28.25</v>
      </c>
      <c r="I115" s="217"/>
      <c r="J115" s="218">
        <f>ROUND(I115*H115,2)</f>
        <v>0</v>
      </c>
      <c r="K115" s="214" t="s">
        <v>156</v>
      </c>
      <c r="L115" s="44"/>
      <c r="M115" s="219" t="s">
        <v>19</v>
      </c>
      <c r="N115" s="220" t="s">
        <v>42</v>
      </c>
      <c r="O115" s="84"/>
      <c r="P115" s="221">
        <f>O115*H115</f>
        <v>0</v>
      </c>
      <c r="Q115" s="221">
        <v>0</v>
      </c>
      <c r="R115" s="221">
        <f>Q115*H115</f>
        <v>0</v>
      </c>
      <c r="S115" s="221">
        <v>0.325</v>
      </c>
      <c r="T115" s="222">
        <f>S115*H115</f>
        <v>9.18125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157</v>
      </c>
      <c r="AT115" s="223" t="s">
        <v>152</v>
      </c>
      <c r="AU115" s="223" t="s">
        <v>79</v>
      </c>
      <c r="AY115" s="17" t="s">
        <v>150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75</v>
      </c>
      <c r="BK115" s="224">
        <f>ROUND(I115*H115,2)</f>
        <v>0</v>
      </c>
      <c r="BL115" s="17" t="s">
        <v>157</v>
      </c>
      <c r="BM115" s="223" t="s">
        <v>175</v>
      </c>
    </row>
    <row r="116" spans="1:47" s="2" customFormat="1" ht="12">
      <c r="A116" s="38"/>
      <c r="B116" s="39"/>
      <c r="C116" s="40"/>
      <c r="D116" s="225" t="s">
        <v>159</v>
      </c>
      <c r="E116" s="40"/>
      <c r="F116" s="226" t="s">
        <v>176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159</v>
      </c>
      <c r="AU116" s="17" t="s">
        <v>79</v>
      </c>
    </row>
    <row r="117" spans="1:51" s="13" customFormat="1" ht="12">
      <c r="A117" s="13"/>
      <c r="B117" s="230"/>
      <c r="C117" s="231"/>
      <c r="D117" s="232" t="s">
        <v>161</v>
      </c>
      <c r="E117" s="233" t="s">
        <v>19</v>
      </c>
      <c r="F117" s="234" t="s">
        <v>171</v>
      </c>
      <c r="G117" s="231"/>
      <c r="H117" s="233" t="s">
        <v>19</v>
      </c>
      <c r="I117" s="235"/>
      <c r="J117" s="231"/>
      <c r="K117" s="231"/>
      <c r="L117" s="236"/>
      <c r="M117" s="237"/>
      <c r="N117" s="238"/>
      <c r="O117" s="238"/>
      <c r="P117" s="238"/>
      <c r="Q117" s="238"/>
      <c r="R117" s="238"/>
      <c r="S117" s="238"/>
      <c r="T117" s="239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0" t="s">
        <v>161</v>
      </c>
      <c r="AU117" s="240" t="s">
        <v>79</v>
      </c>
      <c r="AV117" s="13" t="s">
        <v>75</v>
      </c>
      <c r="AW117" s="13" t="s">
        <v>33</v>
      </c>
      <c r="AX117" s="13" t="s">
        <v>71</v>
      </c>
      <c r="AY117" s="240" t="s">
        <v>150</v>
      </c>
    </row>
    <row r="118" spans="1:51" s="14" customFormat="1" ht="12">
      <c r="A118" s="14"/>
      <c r="B118" s="241"/>
      <c r="C118" s="242"/>
      <c r="D118" s="232" t="s">
        <v>161</v>
      </c>
      <c r="E118" s="243" t="s">
        <v>19</v>
      </c>
      <c r="F118" s="244" t="s">
        <v>172</v>
      </c>
      <c r="G118" s="242"/>
      <c r="H118" s="245">
        <v>19.5</v>
      </c>
      <c r="I118" s="246"/>
      <c r="J118" s="242"/>
      <c r="K118" s="242"/>
      <c r="L118" s="247"/>
      <c r="M118" s="248"/>
      <c r="N118" s="249"/>
      <c r="O118" s="249"/>
      <c r="P118" s="249"/>
      <c r="Q118" s="249"/>
      <c r="R118" s="249"/>
      <c r="S118" s="249"/>
      <c r="T118" s="250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1" t="s">
        <v>161</v>
      </c>
      <c r="AU118" s="251" t="s">
        <v>79</v>
      </c>
      <c r="AV118" s="14" t="s">
        <v>79</v>
      </c>
      <c r="AW118" s="14" t="s">
        <v>33</v>
      </c>
      <c r="AX118" s="14" t="s">
        <v>71</v>
      </c>
      <c r="AY118" s="251" t="s">
        <v>150</v>
      </c>
    </row>
    <row r="119" spans="1:51" s="13" customFormat="1" ht="12">
      <c r="A119" s="13"/>
      <c r="B119" s="230"/>
      <c r="C119" s="231"/>
      <c r="D119" s="232" t="s">
        <v>161</v>
      </c>
      <c r="E119" s="233" t="s">
        <v>19</v>
      </c>
      <c r="F119" s="234" t="s">
        <v>177</v>
      </c>
      <c r="G119" s="231"/>
      <c r="H119" s="233" t="s">
        <v>19</v>
      </c>
      <c r="I119" s="235"/>
      <c r="J119" s="231"/>
      <c r="K119" s="231"/>
      <c r="L119" s="236"/>
      <c r="M119" s="237"/>
      <c r="N119" s="238"/>
      <c r="O119" s="238"/>
      <c r="P119" s="238"/>
      <c r="Q119" s="238"/>
      <c r="R119" s="238"/>
      <c r="S119" s="238"/>
      <c r="T119" s="239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0" t="s">
        <v>161</v>
      </c>
      <c r="AU119" s="240" t="s">
        <v>79</v>
      </c>
      <c r="AV119" s="13" t="s">
        <v>75</v>
      </c>
      <c r="AW119" s="13" t="s">
        <v>33</v>
      </c>
      <c r="AX119" s="13" t="s">
        <v>71</v>
      </c>
      <c r="AY119" s="240" t="s">
        <v>150</v>
      </c>
    </row>
    <row r="120" spans="1:51" s="14" customFormat="1" ht="12">
      <c r="A120" s="14"/>
      <c r="B120" s="241"/>
      <c r="C120" s="242"/>
      <c r="D120" s="232" t="s">
        <v>161</v>
      </c>
      <c r="E120" s="243" t="s">
        <v>19</v>
      </c>
      <c r="F120" s="244" t="s">
        <v>178</v>
      </c>
      <c r="G120" s="242"/>
      <c r="H120" s="245">
        <v>8.75</v>
      </c>
      <c r="I120" s="246"/>
      <c r="J120" s="242"/>
      <c r="K120" s="242"/>
      <c r="L120" s="247"/>
      <c r="M120" s="248"/>
      <c r="N120" s="249"/>
      <c r="O120" s="249"/>
      <c r="P120" s="249"/>
      <c r="Q120" s="249"/>
      <c r="R120" s="249"/>
      <c r="S120" s="249"/>
      <c r="T120" s="250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1" t="s">
        <v>161</v>
      </c>
      <c r="AU120" s="251" t="s">
        <v>79</v>
      </c>
      <c r="AV120" s="14" t="s">
        <v>79</v>
      </c>
      <c r="AW120" s="14" t="s">
        <v>33</v>
      </c>
      <c r="AX120" s="14" t="s">
        <v>71</v>
      </c>
      <c r="AY120" s="251" t="s">
        <v>150</v>
      </c>
    </row>
    <row r="121" spans="1:51" s="15" customFormat="1" ht="12">
      <c r="A121" s="15"/>
      <c r="B121" s="252"/>
      <c r="C121" s="253"/>
      <c r="D121" s="232" t="s">
        <v>161</v>
      </c>
      <c r="E121" s="254" t="s">
        <v>19</v>
      </c>
      <c r="F121" s="255" t="s">
        <v>164</v>
      </c>
      <c r="G121" s="253"/>
      <c r="H121" s="256">
        <v>28.25</v>
      </c>
      <c r="I121" s="257"/>
      <c r="J121" s="253"/>
      <c r="K121" s="253"/>
      <c r="L121" s="258"/>
      <c r="M121" s="259"/>
      <c r="N121" s="260"/>
      <c r="O121" s="260"/>
      <c r="P121" s="260"/>
      <c r="Q121" s="260"/>
      <c r="R121" s="260"/>
      <c r="S121" s="260"/>
      <c r="T121" s="261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62" t="s">
        <v>161</v>
      </c>
      <c r="AU121" s="262" t="s">
        <v>79</v>
      </c>
      <c r="AV121" s="15" t="s">
        <v>157</v>
      </c>
      <c r="AW121" s="15" t="s">
        <v>33</v>
      </c>
      <c r="AX121" s="15" t="s">
        <v>75</v>
      </c>
      <c r="AY121" s="262" t="s">
        <v>150</v>
      </c>
    </row>
    <row r="122" spans="1:65" s="2" customFormat="1" ht="66.75" customHeight="1">
      <c r="A122" s="38"/>
      <c r="B122" s="39"/>
      <c r="C122" s="212" t="s">
        <v>157</v>
      </c>
      <c r="D122" s="212" t="s">
        <v>152</v>
      </c>
      <c r="E122" s="213" t="s">
        <v>179</v>
      </c>
      <c r="F122" s="214" t="s">
        <v>180</v>
      </c>
      <c r="G122" s="215" t="s">
        <v>155</v>
      </c>
      <c r="H122" s="216">
        <v>148.2</v>
      </c>
      <c r="I122" s="217"/>
      <c r="J122" s="218">
        <f>ROUND(I122*H122,2)</f>
        <v>0</v>
      </c>
      <c r="K122" s="214" t="s">
        <v>156</v>
      </c>
      <c r="L122" s="44"/>
      <c r="M122" s="219" t="s">
        <v>19</v>
      </c>
      <c r="N122" s="220" t="s">
        <v>42</v>
      </c>
      <c r="O122" s="84"/>
      <c r="P122" s="221">
        <f>O122*H122</f>
        <v>0</v>
      </c>
      <c r="Q122" s="221">
        <v>0</v>
      </c>
      <c r="R122" s="221">
        <f>Q122*H122</f>
        <v>0</v>
      </c>
      <c r="S122" s="221">
        <v>0.22</v>
      </c>
      <c r="T122" s="222">
        <f>S122*H122</f>
        <v>32.604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3" t="s">
        <v>157</v>
      </c>
      <c r="AT122" s="223" t="s">
        <v>152</v>
      </c>
      <c r="AU122" s="223" t="s">
        <v>79</v>
      </c>
      <c r="AY122" s="17" t="s">
        <v>150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75</v>
      </c>
      <c r="BK122" s="224">
        <f>ROUND(I122*H122,2)</f>
        <v>0</v>
      </c>
      <c r="BL122" s="17" t="s">
        <v>157</v>
      </c>
      <c r="BM122" s="223" t="s">
        <v>181</v>
      </c>
    </row>
    <row r="123" spans="1:47" s="2" customFormat="1" ht="12">
      <c r="A123" s="38"/>
      <c r="B123" s="39"/>
      <c r="C123" s="40"/>
      <c r="D123" s="225" t="s">
        <v>159</v>
      </c>
      <c r="E123" s="40"/>
      <c r="F123" s="226" t="s">
        <v>182</v>
      </c>
      <c r="G123" s="40"/>
      <c r="H123" s="40"/>
      <c r="I123" s="227"/>
      <c r="J123" s="40"/>
      <c r="K123" s="40"/>
      <c r="L123" s="44"/>
      <c r="M123" s="228"/>
      <c r="N123" s="229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159</v>
      </c>
      <c r="AU123" s="17" t="s">
        <v>79</v>
      </c>
    </row>
    <row r="124" spans="1:51" s="13" customFormat="1" ht="12">
      <c r="A124" s="13"/>
      <c r="B124" s="230"/>
      <c r="C124" s="231"/>
      <c r="D124" s="232" t="s">
        <v>161</v>
      </c>
      <c r="E124" s="233" t="s">
        <v>19</v>
      </c>
      <c r="F124" s="234" t="s">
        <v>169</v>
      </c>
      <c r="G124" s="231"/>
      <c r="H124" s="233" t="s">
        <v>19</v>
      </c>
      <c r="I124" s="235"/>
      <c r="J124" s="231"/>
      <c r="K124" s="231"/>
      <c r="L124" s="236"/>
      <c r="M124" s="237"/>
      <c r="N124" s="238"/>
      <c r="O124" s="238"/>
      <c r="P124" s="238"/>
      <c r="Q124" s="238"/>
      <c r="R124" s="238"/>
      <c r="S124" s="238"/>
      <c r="T124" s="239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0" t="s">
        <v>161</v>
      </c>
      <c r="AU124" s="240" t="s">
        <v>79</v>
      </c>
      <c r="AV124" s="13" t="s">
        <v>75</v>
      </c>
      <c r="AW124" s="13" t="s">
        <v>33</v>
      </c>
      <c r="AX124" s="13" t="s">
        <v>71</v>
      </c>
      <c r="AY124" s="240" t="s">
        <v>150</v>
      </c>
    </row>
    <row r="125" spans="1:51" s="14" customFormat="1" ht="12">
      <c r="A125" s="14"/>
      <c r="B125" s="241"/>
      <c r="C125" s="242"/>
      <c r="D125" s="232" t="s">
        <v>161</v>
      </c>
      <c r="E125" s="243" t="s">
        <v>19</v>
      </c>
      <c r="F125" s="244" t="s">
        <v>183</v>
      </c>
      <c r="G125" s="242"/>
      <c r="H125" s="245">
        <v>125.4</v>
      </c>
      <c r="I125" s="246"/>
      <c r="J125" s="242"/>
      <c r="K125" s="242"/>
      <c r="L125" s="247"/>
      <c r="M125" s="248"/>
      <c r="N125" s="249"/>
      <c r="O125" s="249"/>
      <c r="P125" s="249"/>
      <c r="Q125" s="249"/>
      <c r="R125" s="249"/>
      <c r="S125" s="249"/>
      <c r="T125" s="250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1" t="s">
        <v>161</v>
      </c>
      <c r="AU125" s="251" t="s">
        <v>79</v>
      </c>
      <c r="AV125" s="14" t="s">
        <v>79</v>
      </c>
      <c r="AW125" s="14" t="s">
        <v>33</v>
      </c>
      <c r="AX125" s="14" t="s">
        <v>71</v>
      </c>
      <c r="AY125" s="251" t="s">
        <v>150</v>
      </c>
    </row>
    <row r="126" spans="1:51" s="13" customFormat="1" ht="12">
      <c r="A126" s="13"/>
      <c r="B126" s="230"/>
      <c r="C126" s="231"/>
      <c r="D126" s="232" t="s">
        <v>161</v>
      </c>
      <c r="E126" s="233" t="s">
        <v>19</v>
      </c>
      <c r="F126" s="234" t="s">
        <v>184</v>
      </c>
      <c r="G126" s="231"/>
      <c r="H126" s="233" t="s">
        <v>19</v>
      </c>
      <c r="I126" s="235"/>
      <c r="J126" s="231"/>
      <c r="K126" s="231"/>
      <c r="L126" s="236"/>
      <c r="M126" s="237"/>
      <c r="N126" s="238"/>
      <c r="O126" s="238"/>
      <c r="P126" s="238"/>
      <c r="Q126" s="238"/>
      <c r="R126" s="238"/>
      <c r="S126" s="238"/>
      <c r="T126" s="239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0" t="s">
        <v>161</v>
      </c>
      <c r="AU126" s="240" t="s">
        <v>79</v>
      </c>
      <c r="AV126" s="13" t="s">
        <v>75</v>
      </c>
      <c r="AW126" s="13" t="s">
        <v>33</v>
      </c>
      <c r="AX126" s="13" t="s">
        <v>71</v>
      </c>
      <c r="AY126" s="240" t="s">
        <v>150</v>
      </c>
    </row>
    <row r="127" spans="1:51" s="14" customFormat="1" ht="12">
      <c r="A127" s="14"/>
      <c r="B127" s="241"/>
      <c r="C127" s="242"/>
      <c r="D127" s="232" t="s">
        <v>161</v>
      </c>
      <c r="E127" s="243" t="s">
        <v>19</v>
      </c>
      <c r="F127" s="244" t="s">
        <v>185</v>
      </c>
      <c r="G127" s="242"/>
      <c r="H127" s="245">
        <v>22.8</v>
      </c>
      <c r="I127" s="246"/>
      <c r="J127" s="242"/>
      <c r="K127" s="242"/>
      <c r="L127" s="247"/>
      <c r="M127" s="248"/>
      <c r="N127" s="249"/>
      <c r="O127" s="249"/>
      <c r="P127" s="249"/>
      <c r="Q127" s="249"/>
      <c r="R127" s="249"/>
      <c r="S127" s="249"/>
      <c r="T127" s="250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1" t="s">
        <v>161</v>
      </c>
      <c r="AU127" s="251" t="s">
        <v>79</v>
      </c>
      <c r="AV127" s="14" t="s">
        <v>79</v>
      </c>
      <c r="AW127" s="14" t="s">
        <v>33</v>
      </c>
      <c r="AX127" s="14" t="s">
        <v>71</v>
      </c>
      <c r="AY127" s="251" t="s">
        <v>150</v>
      </c>
    </row>
    <row r="128" spans="1:51" s="15" customFormat="1" ht="12">
      <c r="A128" s="15"/>
      <c r="B128" s="252"/>
      <c r="C128" s="253"/>
      <c r="D128" s="232" t="s">
        <v>161</v>
      </c>
      <c r="E128" s="254" t="s">
        <v>19</v>
      </c>
      <c r="F128" s="255" t="s">
        <v>164</v>
      </c>
      <c r="G128" s="253"/>
      <c r="H128" s="256">
        <v>148.2</v>
      </c>
      <c r="I128" s="257"/>
      <c r="J128" s="253"/>
      <c r="K128" s="253"/>
      <c r="L128" s="258"/>
      <c r="M128" s="259"/>
      <c r="N128" s="260"/>
      <c r="O128" s="260"/>
      <c r="P128" s="260"/>
      <c r="Q128" s="260"/>
      <c r="R128" s="260"/>
      <c r="S128" s="260"/>
      <c r="T128" s="261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62" t="s">
        <v>161</v>
      </c>
      <c r="AU128" s="262" t="s">
        <v>79</v>
      </c>
      <c r="AV128" s="15" t="s">
        <v>157</v>
      </c>
      <c r="AW128" s="15" t="s">
        <v>33</v>
      </c>
      <c r="AX128" s="15" t="s">
        <v>75</v>
      </c>
      <c r="AY128" s="262" t="s">
        <v>150</v>
      </c>
    </row>
    <row r="129" spans="1:65" s="2" customFormat="1" ht="49.05" customHeight="1">
      <c r="A129" s="38"/>
      <c r="B129" s="39"/>
      <c r="C129" s="212" t="s">
        <v>186</v>
      </c>
      <c r="D129" s="212" t="s">
        <v>152</v>
      </c>
      <c r="E129" s="213" t="s">
        <v>187</v>
      </c>
      <c r="F129" s="214" t="s">
        <v>188</v>
      </c>
      <c r="G129" s="215" t="s">
        <v>155</v>
      </c>
      <c r="H129" s="216">
        <v>187.875</v>
      </c>
      <c r="I129" s="217"/>
      <c r="J129" s="218">
        <f>ROUND(I129*H129,2)</f>
        <v>0</v>
      </c>
      <c r="K129" s="214" t="s">
        <v>156</v>
      </c>
      <c r="L129" s="44"/>
      <c r="M129" s="219" t="s">
        <v>19</v>
      </c>
      <c r="N129" s="220" t="s">
        <v>42</v>
      </c>
      <c r="O129" s="84"/>
      <c r="P129" s="221">
        <f>O129*H129</f>
        <v>0</v>
      </c>
      <c r="Q129" s="221">
        <v>5E-05</v>
      </c>
      <c r="R129" s="221">
        <f>Q129*H129</f>
        <v>0.009393750000000001</v>
      </c>
      <c r="S129" s="221">
        <v>0.115</v>
      </c>
      <c r="T129" s="222">
        <f>S129*H129</f>
        <v>21.605625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157</v>
      </c>
      <c r="AT129" s="223" t="s">
        <v>152</v>
      </c>
      <c r="AU129" s="223" t="s">
        <v>79</v>
      </c>
      <c r="AY129" s="17" t="s">
        <v>150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75</v>
      </c>
      <c r="BK129" s="224">
        <f>ROUND(I129*H129,2)</f>
        <v>0</v>
      </c>
      <c r="BL129" s="17" t="s">
        <v>157</v>
      </c>
      <c r="BM129" s="223" t="s">
        <v>189</v>
      </c>
    </row>
    <row r="130" spans="1:47" s="2" customFormat="1" ht="12">
      <c r="A130" s="38"/>
      <c r="B130" s="39"/>
      <c r="C130" s="40"/>
      <c r="D130" s="225" t="s">
        <v>159</v>
      </c>
      <c r="E130" s="40"/>
      <c r="F130" s="226" t="s">
        <v>190</v>
      </c>
      <c r="G130" s="40"/>
      <c r="H130" s="40"/>
      <c r="I130" s="227"/>
      <c r="J130" s="40"/>
      <c r="K130" s="40"/>
      <c r="L130" s="44"/>
      <c r="M130" s="228"/>
      <c r="N130" s="229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159</v>
      </c>
      <c r="AU130" s="17" t="s">
        <v>79</v>
      </c>
    </row>
    <row r="131" spans="1:51" s="13" customFormat="1" ht="12">
      <c r="A131" s="13"/>
      <c r="B131" s="230"/>
      <c r="C131" s="231"/>
      <c r="D131" s="232" t="s">
        <v>161</v>
      </c>
      <c r="E131" s="233" t="s">
        <v>19</v>
      </c>
      <c r="F131" s="234" t="s">
        <v>169</v>
      </c>
      <c r="G131" s="231"/>
      <c r="H131" s="233" t="s">
        <v>19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0" t="s">
        <v>161</v>
      </c>
      <c r="AU131" s="240" t="s">
        <v>79</v>
      </c>
      <c r="AV131" s="13" t="s">
        <v>75</v>
      </c>
      <c r="AW131" s="13" t="s">
        <v>33</v>
      </c>
      <c r="AX131" s="13" t="s">
        <v>71</v>
      </c>
      <c r="AY131" s="240" t="s">
        <v>150</v>
      </c>
    </row>
    <row r="132" spans="1:51" s="14" customFormat="1" ht="12">
      <c r="A132" s="14"/>
      <c r="B132" s="241"/>
      <c r="C132" s="242"/>
      <c r="D132" s="232" t="s">
        <v>161</v>
      </c>
      <c r="E132" s="243" t="s">
        <v>19</v>
      </c>
      <c r="F132" s="244" t="s">
        <v>191</v>
      </c>
      <c r="G132" s="242"/>
      <c r="H132" s="245">
        <v>187.875</v>
      </c>
      <c r="I132" s="246"/>
      <c r="J132" s="242"/>
      <c r="K132" s="242"/>
      <c r="L132" s="247"/>
      <c r="M132" s="248"/>
      <c r="N132" s="249"/>
      <c r="O132" s="249"/>
      <c r="P132" s="249"/>
      <c r="Q132" s="249"/>
      <c r="R132" s="249"/>
      <c r="S132" s="249"/>
      <c r="T132" s="250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1" t="s">
        <v>161</v>
      </c>
      <c r="AU132" s="251" t="s">
        <v>79</v>
      </c>
      <c r="AV132" s="14" t="s">
        <v>79</v>
      </c>
      <c r="AW132" s="14" t="s">
        <v>33</v>
      </c>
      <c r="AX132" s="14" t="s">
        <v>71</v>
      </c>
      <c r="AY132" s="251" t="s">
        <v>150</v>
      </c>
    </row>
    <row r="133" spans="1:51" s="15" customFormat="1" ht="12">
      <c r="A133" s="15"/>
      <c r="B133" s="252"/>
      <c r="C133" s="253"/>
      <c r="D133" s="232" t="s">
        <v>161</v>
      </c>
      <c r="E133" s="254" t="s">
        <v>19</v>
      </c>
      <c r="F133" s="255" t="s">
        <v>164</v>
      </c>
      <c r="G133" s="253"/>
      <c r="H133" s="256">
        <v>187.875</v>
      </c>
      <c r="I133" s="257"/>
      <c r="J133" s="253"/>
      <c r="K133" s="253"/>
      <c r="L133" s="258"/>
      <c r="M133" s="259"/>
      <c r="N133" s="260"/>
      <c r="O133" s="260"/>
      <c r="P133" s="260"/>
      <c r="Q133" s="260"/>
      <c r="R133" s="260"/>
      <c r="S133" s="260"/>
      <c r="T133" s="261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62" t="s">
        <v>161</v>
      </c>
      <c r="AU133" s="262" t="s">
        <v>79</v>
      </c>
      <c r="AV133" s="15" t="s">
        <v>157</v>
      </c>
      <c r="AW133" s="15" t="s">
        <v>33</v>
      </c>
      <c r="AX133" s="15" t="s">
        <v>75</v>
      </c>
      <c r="AY133" s="262" t="s">
        <v>150</v>
      </c>
    </row>
    <row r="134" spans="1:65" s="2" customFormat="1" ht="24.15" customHeight="1">
      <c r="A134" s="38"/>
      <c r="B134" s="39"/>
      <c r="C134" s="212" t="s">
        <v>192</v>
      </c>
      <c r="D134" s="212" t="s">
        <v>152</v>
      </c>
      <c r="E134" s="213" t="s">
        <v>193</v>
      </c>
      <c r="F134" s="214" t="s">
        <v>194</v>
      </c>
      <c r="G134" s="215" t="s">
        <v>155</v>
      </c>
      <c r="H134" s="216">
        <v>565.067</v>
      </c>
      <c r="I134" s="217"/>
      <c r="J134" s="218">
        <f>ROUND(I134*H134,2)</f>
        <v>0</v>
      </c>
      <c r="K134" s="214" t="s">
        <v>156</v>
      </c>
      <c r="L134" s="44"/>
      <c r="M134" s="219" t="s">
        <v>19</v>
      </c>
      <c r="N134" s="220" t="s">
        <v>42</v>
      </c>
      <c r="O134" s="84"/>
      <c r="P134" s="221">
        <f>O134*H134</f>
        <v>0</v>
      </c>
      <c r="Q134" s="221">
        <v>0</v>
      </c>
      <c r="R134" s="221">
        <f>Q134*H134</f>
        <v>0</v>
      </c>
      <c r="S134" s="221">
        <v>0</v>
      </c>
      <c r="T134" s="22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3" t="s">
        <v>157</v>
      </c>
      <c r="AT134" s="223" t="s">
        <v>152</v>
      </c>
      <c r="AU134" s="223" t="s">
        <v>79</v>
      </c>
      <c r="AY134" s="17" t="s">
        <v>150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75</v>
      </c>
      <c r="BK134" s="224">
        <f>ROUND(I134*H134,2)</f>
        <v>0</v>
      </c>
      <c r="BL134" s="17" t="s">
        <v>157</v>
      </c>
      <c r="BM134" s="223" t="s">
        <v>195</v>
      </c>
    </row>
    <row r="135" spans="1:47" s="2" customFormat="1" ht="12">
      <c r="A135" s="38"/>
      <c r="B135" s="39"/>
      <c r="C135" s="40"/>
      <c r="D135" s="225" t="s">
        <v>159</v>
      </c>
      <c r="E135" s="40"/>
      <c r="F135" s="226" t="s">
        <v>196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159</v>
      </c>
      <c r="AU135" s="17" t="s">
        <v>79</v>
      </c>
    </row>
    <row r="136" spans="1:51" s="13" customFormat="1" ht="12">
      <c r="A136" s="13"/>
      <c r="B136" s="230"/>
      <c r="C136" s="231"/>
      <c r="D136" s="232" t="s">
        <v>161</v>
      </c>
      <c r="E136" s="233" t="s">
        <v>19</v>
      </c>
      <c r="F136" s="234" t="s">
        <v>197</v>
      </c>
      <c r="G136" s="231"/>
      <c r="H136" s="233" t="s">
        <v>19</v>
      </c>
      <c r="I136" s="235"/>
      <c r="J136" s="231"/>
      <c r="K136" s="231"/>
      <c r="L136" s="236"/>
      <c r="M136" s="237"/>
      <c r="N136" s="238"/>
      <c r="O136" s="238"/>
      <c r="P136" s="238"/>
      <c r="Q136" s="238"/>
      <c r="R136" s="238"/>
      <c r="S136" s="238"/>
      <c r="T136" s="23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0" t="s">
        <v>161</v>
      </c>
      <c r="AU136" s="240" t="s">
        <v>79</v>
      </c>
      <c r="AV136" s="13" t="s">
        <v>75</v>
      </c>
      <c r="AW136" s="13" t="s">
        <v>33</v>
      </c>
      <c r="AX136" s="13" t="s">
        <v>71</v>
      </c>
      <c r="AY136" s="240" t="s">
        <v>150</v>
      </c>
    </row>
    <row r="137" spans="1:51" s="14" customFormat="1" ht="12">
      <c r="A137" s="14"/>
      <c r="B137" s="241"/>
      <c r="C137" s="242"/>
      <c r="D137" s="232" t="s">
        <v>161</v>
      </c>
      <c r="E137" s="243" t="s">
        <v>19</v>
      </c>
      <c r="F137" s="244" t="s">
        <v>198</v>
      </c>
      <c r="G137" s="242"/>
      <c r="H137" s="245">
        <v>565.067</v>
      </c>
      <c r="I137" s="246"/>
      <c r="J137" s="242"/>
      <c r="K137" s="242"/>
      <c r="L137" s="247"/>
      <c r="M137" s="248"/>
      <c r="N137" s="249"/>
      <c r="O137" s="249"/>
      <c r="P137" s="249"/>
      <c r="Q137" s="249"/>
      <c r="R137" s="249"/>
      <c r="S137" s="249"/>
      <c r="T137" s="250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1" t="s">
        <v>161</v>
      </c>
      <c r="AU137" s="251" t="s">
        <v>79</v>
      </c>
      <c r="AV137" s="14" t="s">
        <v>79</v>
      </c>
      <c r="AW137" s="14" t="s">
        <v>33</v>
      </c>
      <c r="AX137" s="14" t="s">
        <v>71</v>
      </c>
      <c r="AY137" s="251" t="s">
        <v>150</v>
      </c>
    </row>
    <row r="138" spans="1:51" s="15" customFormat="1" ht="12">
      <c r="A138" s="15"/>
      <c r="B138" s="252"/>
      <c r="C138" s="253"/>
      <c r="D138" s="232" t="s">
        <v>161</v>
      </c>
      <c r="E138" s="254" t="s">
        <v>19</v>
      </c>
      <c r="F138" s="255" t="s">
        <v>164</v>
      </c>
      <c r="G138" s="253"/>
      <c r="H138" s="256">
        <v>565.067</v>
      </c>
      <c r="I138" s="257"/>
      <c r="J138" s="253"/>
      <c r="K138" s="253"/>
      <c r="L138" s="258"/>
      <c r="M138" s="259"/>
      <c r="N138" s="260"/>
      <c r="O138" s="260"/>
      <c r="P138" s="260"/>
      <c r="Q138" s="260"/>
      <c r="R138" s="260"/>
      <c r="S138" s="260"/>
      <c r="T138" s="261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62" t="s">
        <v>161</v>
      </c>
      <c r="AU138" s="262" t="s">
        <v>79</v>
      </c>
      <c r="AV138" s="15" t="s">
        <v>157</v>
      </c>
      <c r="AW138" s="15" t="s">
        <v>33</v>
      </c>
      <c r="AX138" s="15" t="s">
        <v>75</v>
      </c>
      <c r="AY138" s="262" t="s">
        <v>150</v>
      </c>
    </row>
    <row r="139" spans="1:65" s="2" customFormat="1" ht="33" customHeight="1">
      <c r="A139" s="38"/>
      <c r="B139" s="39"/>
      <c r="C139" s="212" t="s">
        <v>199</v>
      </c>
      <c r="D139" s="212" t="s">
        <v>152</v>
      </c>
      <c r="E139" s="213" t="s">
        <v>200</v>
      </c>
      <c r="F139" s="214" t="s">
        <v>201</v>
      </c>
      <c r="G139" s="215" t="s">
        <v>202</v>
      </c>
      <c r="H139" s="216">
        <v>117.38</v>
      </c>
      <c r="I139" s="217"/>
      <c r="J139" s="218">
        <f>ROUND(I139*H139,2)</f>
        <v>0</v>
      </c>
      <c r="K139" s="214" t="s">
        <v>156</v>
      </c>
      <c r="L139" s="44"/>
      <c r="M139" s="219" t="s">
        <v>19</v>
      </c>
      <c r="N139" s="220" t="s">
        <v>42</v>
      </c>
      <c r="O139" s="84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157</v>
      </c>
      <c r="AT139" s="223" t="s">
        <v>152</v>
      </c>
      <c r="AU139" s="223" t="s">
        <v>79</v>
      </c>
      <c r="AY139" s="17" t="s">
        <v>150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75</v>
      </c>
      <c r="BK139" s="224">
        <f>ROUND(I139*H139,2)</f>
        <v>0</v>
      </c>
      <c r="BL139" s="17" t="s">
        <v>157</v>
      </c>
      <c r="BM139" s="223" t="s">
        <v>203</v>
      </c>
    </row>
    <row r="140" spans="1:47" s="2" customFormat="1" ht="12">
      <c r="A140" s="38"/>
      <c r="B140" s="39"/>
      <c r="C140" s="40"/>
      <c r="D140" s="225" t="s">
        <v>159</v>
      </c>
      <c r="E140" s="40"/>
      <c r="F140" s="226" t="s">
        <v>204</v>
      </c>
      <c r="G140" s="40"/>
      <c r="H140" s="40"/>
      <c r="I140" s="227"/>
      <c r="J140" s="40"/>
      <c r="K140" s="40"/>
      <c r="L140" s="44"/>
      <c r="M140" s="228"/>
      <c r="N140" s="229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159</v>
      </c>
      <c r="AU140" s="17" t="s">
        <v>79</v>
      </c>
    </row>
    <row r="141" spans="1:51" s="13" customFormat="1" ht="12">
      <c r="A141" s="13"/>
      <c r="B141" s="230"/>
      <c r="C141" s="231"/>
      <c r="D141" s="232" t="s">
        <v>161</v>
      </c>
      <c r="E141" s="233" t="s">
        <v>19</v>
      </c>
      <c r="F141" s="234" t="s">
        <v>205</v>
      </c>
      <c r="G141" s="231"/>
      <c r="H141" s="233" t="s">
        <v>19</v>
      </c>
      <c r="I141" s="235"/>
      <c r="J141" s="231"/>
      <c r="K141" s="231"/>
      <c r="L141" s="236"/>
      <c r="M141" s="237"/>
      <c r="N141" s="238"/>
      <c r="O141" s="238"/>
      <c r="P141" s="238"/>
      <c r="Q141" s="238"/>
      <c r="R141" s="238"/>
      <c r="S141" s="238"/>
      <c r="T141" s="23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0" t="s">
        <v>161</v>
      </c>
      <c r="AU141" s="240" t="s">
        <v>79</v>
      </c>
      <c r="AV141" s="13" t="s">
        <v>75</v>
      </c>
      <c r="AW141" s="13" t="s">
        <v>33</v>
      </c>
      <c r="AX141" s="13" t="s">
        <v>71</v>
      </c>
      <c r="AY141" s="240" t="s">
        <v>150</v>
      </c>
    </row>
    <row r="142" spans="1:51" s="14" customFormat="1" ht="12">
      <c r="A142" s="14"/>
      <c r="B142" s="241"/>
      <c r="C142" s="242"/>
      <c r="D142" s="232" t="s">
        <v>161</v>
      </c>
      <c r="E142" s="243" t="s">
        <v>19</v>
      </c>
      <c r="F142" s="244" t="s">
        <v>206</v>
      </c>
      <c r="G142" s="242"/>
      <c r="H142" s="245">
        <v>117.38</v>
      </c>
      <c r="I142" s="246"/>
      <c r="J142" s="242"/>
      <c r="K142" s="242"/>
      <c r="L142" s="247"/>
      <c r="M142" s="248"/>
      <c r="N142" s="249"/>
      <c r="O142" s="249"/>
      <c r="P142" s="249"/>
      <c r="Q142" s="249"/>
      <c r="R142" s="249"/>
      <c r="S142" s="249"/>
      <c r="T142" s="250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1" t="s">
        <v>161</v>
      </c>
      <c r="AU142" s="251" t="s">
        <v>79</v>
      </c>
      <c r="AV142" s="14" t="s">
        <v>79</v>
      </c>
      <c r="AW142" s="14" t="s">
        <v>33</v>
      </c>
      <c r="AX142" s="14" t="s">
        <v>71</v>
      </c>
      <c r="AY142" s="251" t="s">
        <v>150</v>
      </c>
    </row>
    <row r="143" spans="1:51" s="15" customFormat="1" ht="12">
      <c r="A143" s="15"/>
      <c r="B143" s="252"/>
      <c r="C143" s="253"/>
      <c r="D143" s="232" t="s">
        <v>161</v>
      </c>
      <c r="E143" s="254" t="s">
        <v>19</v>
      </c>
      <c r="F143" s="255" t="s">
        <v>164</v>
      </c>
      <c r="G143" s="253"/>
      <c r="H143" s="256">
        <v>117.38</v>
      </c>
      <c r="I143" s="257"/>
      <c r="J143" s="253"/>
      <c r="K143" s="253"/>
      <c r="L143" s="258"/>
      <c r="M143" s="259"/>
      <c r="N143" s="260"/>
      <c r="O143" s="260"/>
      <c r="P143" s="260"/>
      <c r="Q143" s="260"/>
      <c r="R143" s="260"/>
      <c r="S143" s="260"/>
      <c r="T143" s="261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2" t="s">
        <v>161</v>
      </c>
      <c r="AU143" s="262" t="s">
        <v>79</v>
      </c>
      <c r="AV143" s="15" t="s">
        <v>157</v>
      </c>
      <c r="AW143" s="15" t="s">
        <v>33</v>
      </c>
      <c r="AX143" s="15" t="s">
        <v>75</v>
      </c>
      <c r="AY143" s="262" t="s">
        <v>150</v>
      </c>
    </row>
    <row r="144" spans="1:65" s="2" customFormat="1" ht="44.25" customHeight="1">
      <c r="A144" s="38"/>
      <c r="B144" s="39"/>
      <c r="C144" s="212" t="s">
        <v>207</v>
      </c>
      <c r="D144" s="212" t="s">
        <v>152</v>
      </c>
      <c r="E144" s="213" t="s">
        <v>208</v>
      </c>
      <c r="F144" s="214" t="s">
        <v>209</v>
      </c>
      <c r="G144" s="215" t="s">
        <v>202</v>
      </c>
      <c r="H144" s="216">
        <v>49.94</v>
      </c>
      <c r="I144" s="217"/>
      <c r="J144" s="218">
        <f>ROUND(I144*H144,2)</f>
        <v>0</v>
      </c>
      <c r="K144" s="214" t="s">
        <v>156</v>
      </c>
      <c r="L144" s="44"/>
      <c r="M144" s="219" t="s">
        <v>19</v>
      </c>
      <c r="N144" s="220" t="s">
        <v>42</v>
      </c>
      <c r="O144" s="84"/>
      <c r="P144" s="221">
        <f>O144*H144</f>
        <v>0</v>
      </c>
      <c r="Q144" s="221">
        <v>0</v>
      </c>
      <c r="R144" s="221">
        <f>Q144*H144</f>
        <v>0</v>
      </c>
      <c r="S144" s="221">
        <v>0</v>
      </c>
      <c r="T144" s="22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157</v>
      </c>
      <c r="AT144" s="223" t="s">
        <v>152</v>
      </c>
      <c r="AU144" s="223" t="s">
        <v>79</v>
      </c>
      <c r="AY144" s="17" t="s">
        <v>150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75</v>
      </c>
      <c r="BK144" s="224">
        <f>ROUND(I144*H144,2)</f>
        <v>0</v>
      </c>
      <c r="BL144" s="17" t="s">
        <v>157</v>
      </c>
      <c r="BM144" s="223" t="s">
        <v>210</v>
      </c>
    </row>
    <row r="145" spans="1:47" s="2" customFormat="1" ht="12">
      <c r="A145" s="38"/>
      <c r="B145" s="39"/>
      <c r="C145" s="40"/>
      <c r="D145" s="225" t="s">
        <v>159</v>
      </c>
      <c r="E145" s="40"/>
      <c r="F145" s="226" t="s">
        <v>211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159</v>
      </c>
      <c r="AU145" s="17" t="s">
        <v>79</v>
      </c>
    </row>
    <row r="146" spans="1:51" s="13" customFormat="1" ht="12">
      <c r="A146" s="13"/>
      <c r="B146" s="230"/>
      <c r="C146" s="231"/>
      <c r="D146" s="232" t="s">
        <v>161</v>
      </c>
      <c r="E146" s="233" t="s">
        <v>19</v>
      </c>
      <c r="F146" s="234" t="s">
        <v>212</v>
      </c>
      <c r="G146" s="231"/>
      <c r="H146" s="233" t="s">
        <v>19</v>
      </c>
      <c r="I146" s="235"/>
      <c r="J146" s="231"/>
      <c r="K146" s="231"/>
      <c r="L146" s="236"/>
      <c r="M146" s="237"/>
      <c r="N146" s="238"/>
      <c r="O146" s="238"/>
      <c r="P146" s="238"/>
      <c r="Q146" s="238"/>
      <c r="R146" s="238"/>
      <c r="S146" s="238"/>
      <c r="T146" s="23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0" t="s">
        <v>161</v>
      </c>
      <c r="AU146" s="240" t="s">
        <v>79</v>
      </c>
      <c r="AV146" s="13" t="s">
        <v>75</v>
      </c>
      <c r="AW146" s="13" t="s">
        <v>33</v>
      </c>
      <c r="AX146" s="13" t="s">
        <v>71</v>
      </c>
      <c r="AY146" s="240" t="s">
        <v>150</v>
      </c>
    </row>
    <row r="147" spans="1:51" s="14" customFormat="1" ht="12">
      <c r="A147" s="14"/>
      <c r="B147" s="241"/>
      <c r="C147" s="242"/>
      <c r="D147" s="232" t="s">
        <v>161</v>
      </c>
      <c r="E147" s="243" t="s">
        <v>19</v>
      </c>
      <c r="F147" s="244" t="s">
        <v>213</v>
      </c>
      <c r="G147" s="242"/>
      <c r="H147" s="245">
        <v>42.38</v>
      </c>
      <c r="I147" s="246"/>
      <c r="J147" s="242"/>
      <c r="K147" s="242"/>
      <c r="L147" s="247"/>
      <c r="M147" s="248"/>
      <c r="N147" s="249"/>
      <c r="O147" s="249"/>
      <c r="P147" s="249"/>
      <c r="Q147" s="249"/>
      <c r="R147" s="249"/>
      <c r="S147" s="249"/>
      <c r="T147" s="25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1" t="s">
        <v>161</v>
      </c>
      <c r="AU147" s="251" t="s">
        <v>79</v>
      </c>
      <c r="AV147" s="14" t="s">
        <v>79</v>
      </c>
      <c r="AW147" s="14" t="s">
        <v>33</v>
      </c>
      <c r="AX147" s="14" t="s">
        <v>71</v>
      </c>
      <c r="AY147" s="251" t="s">
        <v>150</v>
      </c>
    </row>
    <row r="148" spans="1:51" s="13" customFormat="1" ht="12">
      <c r="A148" s="13"/>
      <c r="B148" s="230"/>
      <c r="C148" s="231"/>
      <c r="D148" s="232" t="s">
        <v>161</v>
      </c>
      <c r="E148" s="233" t="s">
        <v>19</v>
      </c>
      <c r="F148" s="234" t="s">
        <v>214</v>
      </c>
      <c r="G148" s="231"/>
      <c r="H148" s="233" t="s">
        <v>19</v>
      </c>
      <c r="I148" s="235"/>
      <c r="J148" s="231"/>
      <c r="K148" s="231"/>
      <c r="L148" s="236"/>
      <c r="M148" s="237"/>
      <c r="N148" s="238"/>
      <c r="O148" s="238"/>
      <c r="P148" s="238"/>
      <c r="Q148" s="238"/>
      <c r="R148" s="238"/>
      <c r="S148" s="238"/>
      <c r="T148" s="23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0" t="s">
        <v>161</v>
      </c>
      <c r="AU148" s="240" t="s">
        <v>79</v>
      </c>
      <c r="AV148" s="13" t="s">
        <v>75</v>
      </c>
      <c r="AW148" s="13" t="s">
        <v>33</v>
      </c>
      <c r="AX148" s="13" t="s">
        <v>71</v>
      </c>
      <c r="AY148" s="240" t="s">
        <v>150</v>
      </c>
    </row>
    <row r="149" spans="1:51" s="14" customFormat="1" ht="12">
      <c r="A149" s="14"/>
      <c r="B149" s="241"/>
      <c r="C149" s="242"/>
      <c r="D149" s="232" t="s">
        <v>161</v>
      </c>
      <c r="E149" s="243" t="s">
        <v>19</v>
      </c>
      <c r="F149" s="244" t="s">
        <v>215</v>
      </c>
      <c r="G149" s="242"/>
      <c r="H149" s="245">
        <v>7.56</v>
      </c>
      <c r="I149" s="246"/>
      <c r="J149" s="242"/>
      <c r="K149" s="242"/>
      <c r="L149" s="247"/>
      <c r="M149" s="248"/>
      <c r="N149" s="249"/>
      <c r="O149" s="249"/>
      <c r="P149" s="249"/>
      <c r="Q149" s="249"/>
      <c r="R149" s="249"/>
      <c r="S149" s="249"/>
      <c r="T149" s="250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1" t="s">
        <v>161</v>
      </c>
      <c r="AU149" s="251" t="s">
        <v>79</v>
      </c>
      <c r="AV149" s="14" t="s">
        <v>79</v>
      </c>
      <c r="AW149" s="14" t="s">
        <v>33</v>
      </c>
      <c r="AX149" s="14" t="s">
        <v>71</v>
      </c>
      <c r="AY149" s="251" t="s">
        <v>150</v>
      </c>
    </row>
    <row r="150" spans="1:51" s="15" customFormat="1" ht="12">
      <c r="A150" s="15"/>
      <c r="B150" s="252"/>
      <c r="C150" s="253"/>
      <c r="D150" s="232" t="s">
        <v>161</v>
      </c>
      <c r="E150" s="254" t="s">
        <v>19</v>
      </c>
      <c r="F150" s="255" t="s">
        <v>164</v>
      </c>
      <c r="G150" s="253"/>
      <c r="H150" s="256">
        <v>49.94</v>
      </c>
      <c r="I150" s="257"/>
      <c r="J150" s="253"/>
      <c r="K150" s="253"/>
      <c r="L150" s="258"/>
      <c r="M150" s="259"/>
      <c r="N150" s="260"/>
      <c r="O150" s="260"/>
      <c r="P150" s="260"/>
      <c r="Q150" s="260"/>
      <c r="R150" s="260"/>
      <c r="S150" s="260"/>
      <c r="T150" s="261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2" t="s">
        <v>161</v>
      </c>
      <c r="AU150" s="262" t="s">
        <v>79</v>
      </c>
      <c r="AV150" s="15" t="s">
        <v>157</v>
      </c>
      <c r="AW150" s="15" t="s">
        <v>33</v>
      </c>
      <c r="AX150" s="15" t="s">
        <v>75</v>
      </c>
      <c r="AY150" s="262" t="s">
        <v>150</v>
      </c>
    </row>
    <row r="151" spans="1:65" s="2" customFormat="1" ht="44.25" customHeight="1">
      <c r="A151" s="38"/>
      <c r="B151" s="39"/>
      <c r="C151" s="212" t="s">
        <v>216</v>
      </c>
      <c r="D151" s="212" t="s">
        <v>152</v>
      </c>
      <c r="E151" s="213" t="s">
        <v>217</v>
      </c>
      <c r="F151" s="214" t="s">
        <v>218</v>
      </c>
      <c r="G151" s="215" t="s">
        <v>202</v>
      </c>
      <c r="H151" s="216">
        <v>5.76</v>
      </c>
      <c r="I151" s="217"/>
      <c r="J151" s="218">
        <f>ROUND(I151*H151,2)</f>
        <v>0</v>
      </c>
      <c r="K151" s="214" t="s">
        <v>156</v>
      </c>
      <c r="L151" s="44"/>
      <c r="M151" s="219" t="s">
        <v>19</v>
      </c>
      <c r="N151" s="220" t="s">
        <v>42</v>
      </c>
      <c r="O151" s="84"/>
      <c r="P151" s="221">
        <f>O151*H151</f>
        <v>0</v>
      </c>
      <c r="Q151" s="221">
        <v>0</v>
      </c>
      <c r="R151" s="221">
        <f>Q151*H151</f>
        <v>0</v>
      </c>
      <c r="S151" s="221">
        <v>0</v>
      </c>
      <c r="T151" s="22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3" t="s">
        <v>157</v>
      </c>
      <c r="AT151" s="223" t="s">
        <v>152</v>
      </c>
      <c r="AU151" s="223" t="s">
        <v>79</v>
      </c>
      <c r="AY151" s="17" t="s">
        <v>150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75</v>
      </c>
      <c r="BK151" s="224">
        <f>ROUND(I151*H151,2)</f>
        <v>0</v>
      </c>
      <c r="BL151" s="17" t="s">
        <v>157</v>
      </c>
      <c r="BM151" s="223" t="s">
        <v>219</v>
      </c>
    </row>
    <row r="152" spans="1:47" s="2" customFormat="1" ht="12">
      <c r="A152" s="38"/>
      <c r="B152" s="39"/>
      <c r="C152" s="40"/>
      <c r="D152" s="225" t="s">
        <v>159</v>
      </c>
      <c r="E152" s="40"/>
      <c r="F152" s="226" t="s">
        <v>220</v>
      </c>
      <c r="G152" s="40"/>
      <c r="H152" s="40"/>
      <c r="I152" s="227"/>
      <c r="J152" s="40"/>
      <c r="K152" s="40"/>
      <c r="L152" s="44"/>
      <c r="M152" s="228"/>
      <c r="N152" s="229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159</v>
      </c>
      <c r="AU152" s="17" t="s">
        <v>79</v>
      </c>
    </row>
    <row r="153" spans="1:51" s="13" customFormat="1" ht="12">
      <c r="A153" s="13"/>
      <c r="B153" s="230"/>
      <c r="C153" s="231"/>
      <c r="D153" s="232" t="s">
        <v>161</v>
      </c>
      <c r="E153" s="233" t="s">
        <v>19</v>
      </c>
      <c r="F153" s="234" t="s">
        <v>221</v>
      </c>
      <c r="G153" s="231"/>
      <c r="H153" s="233" t="s">
        <v>19</v>
      </c>
      <c r="I153" s="235"/>
      <c r="J153" s="231"/>
      <c r="K153" s="231"/>
      <c r="L153" s="236"/>
      <c r="M153" s="237"/>
      <c r="N153" s="238"/>
      <c r="O153" s="238"/>
      <c r="P153" s="238"/>
      <c r="Q153" s="238"/>
      <c r="R153" s="238"/>
      <c r="S153" s="238"/>
      <c r="T153" s="23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0" t="s">
        <v>161</v>
      </c>
      <c r="AU153" s="240" t="s">
        <v>79</v>
      </c>
      <c r="AV153" s="13" t="s">
        <v>75</v>
      </c>
      <c r="AW153" s="13" t="s">
        <v>33</v>
      </c>
      <c r="AX153" s="13" t="s">
        <v>71</v>
      </c>
      <c r="AY153" s="240" t="s">
        <v>150</v>
      </c>
    </row>
    <row r="154" spans="1:51" s="14" customFormat="1" ht="12">
      <c r="A154" s="14"/>
      <c r="B154" s="241"/>
      <c r="C154" s="242"/>
      <c r="D154" s="232" t="s">
        <v>161</v>
      </c>
      <c r="E154" s="243" t="s">
        <v>19</v>
      </c>
      <c r="F154" s="244" t="s">
        <v>222</v>
      </c>
      <c r="G154" s="242"/>
      <c r="H154" s="245">
        <v>1.98</v>
      </c>
      <c r="I154" s="246"/>
      <c r="J154" s="242"/>
      <c r="K154" s="242"/>
      <c r="L154" s="247"/>
      <c r="M154" s="248"/>
      <c r="N154" s="249"/>
      <c r="O154" s="249"/>
      <c r="P154" s="249"/>
      <c r="Q154" s="249"/>
      <c r="R154" s="249"/>
      <c r="S154" s="249"/>
      <c r="T154" s="25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1" t="s">
        <v>161</v>
      </c>
      <c r="AU154" s="251" t="s">
        <v>79</v>
      </c>
      <c r="AV154" s="14" t="s">
        <v>79</v>
      </c>
      <c r="AW154" s="14" t="s">
        <v>33</v>
      </c>
      <c r="AX154" s="14" t="s">
        <v>71</v>
      </c>
      <c r="AY154" s="251" t="s">
        <v>150</v>
      </c>
    </row>
    <row r="155" spans="1:51" s="13" customFormat="1" ht="12">
      <c r="A155" s="13"/>
      <c r="B155" s="230"/>
      <c r="C155" s="231"/>
      <c r="D155" s="232" t="s">
        <v>161</v>
      </c>
      <c r="E155" s="233" t="s">
        <v>19</v>
      </c>
      <c r="F155" s="234" t="s">
        <v>223</v>
      </c>
      <c r="G155" s="231"/>
      <c r="H155" s="233" t="s">
        <v>19</v>
      </c>
      <c r="I155" s="235"/>
      <c r="J155" s="231"/>
      <c r="K155" s="231"/>
      <c r="L155" s="236"/>
      <c r="M155" s="237"/>
      <c r="N155" s="238"/>
      <c r="O155" s="238"/>
      <c r="P155" s="238"/>
      <c r="Q155" s="238"/>
      <c r="R155" s="238"/>
      <c r="S155" s="238"/>
      <c r="T155" s="23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0" t="s">
        <v>161</v>
      </c>
      <c r="AU155" s="240" t="s">
        <v>79</v>
      </c>
      <c r="AV155" s="13" t="s">
        <v>75</v>
      </c>
      <c r="AW155" s="13" t="s">
        <v>33</v>
      </c>
      <c r="AX155" s="13" t="s">
        <v>71</v>
      </c>
      <c r="AY155" s="240" t="s">
        <v>150</v>
      </c>
    </row>
    <row r="156" spans="1:51" s="14" customFormat="1" ht="12">
      <c r="A156" s="14"/>
      <c r="B156" s="241"/>
      <c r="C156" s="242"/>
      <c r="D156" s="232" t="s">
        <v>161</v>
      </c>
      <c r="E156" s="243" t="s">
        <v>19</v>
      </c>
      <c r="F156" s="244" t="s">
        <v>224</v>
      </c>
      <c r="G156" s="242"/>
      <c r="H156" s="245">
        <v>3.78</v>
      </c>
      <c r="I156" s="246"/>
      <c r="J156" s="242"/>
      <c r="K156" s="242"/>
      <c r="L156" s="247"/>
      <c r="M156" s="248"/>
      <c r="N156" s="249"/>
      <c r="O156" s="249"/>
      <c r="P156" s="249"/>
      <c r="Q156" s="249"/>
      <c r="R156" s="249"/>
      <c r="S156" s="249"/>
      <c r="T156" s="250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1" t="s">
        <v>161</v>
      </c>
      <c r="AU156" s="251" t="s">
        <v>79</v>
      </c>
      <c r="AV156" s="14" t="s">
        <v>79</v>
      </c>
      <c r="AW156" s="14" t="s">
        <v>33</v>
      </c>
      <c r="AX156" s="14" t="s">
        <v>71</v>
      </c>
      <c r="AY156" s="251" t="s">
        <v>150</v>
      </c>
    </row>
    <row r="157" spans="1:51" s="15" customFormat="1" ht="12">
      <c r="A157" s="15"/>
      <c r="B157" s="252"/>
      <c r="C157" s="253"/>
      <c r="D157" s="232" t="s">
        <v>161</v>
      </c>
      <c r="E157" s="254" t="s">
        <v>19</v>
      </c>
      <c r="F157" s="255" t="s">
        <v>164</v>
      </c>
      <c r="G157" s="253"/>
      <c r="H157" s="256">
        <v>5.76</v>
      </c>
      <c r="I157" s="257"/>
      <c r="J157" s="253"/>
      <c r="K157" s="253"/>
      <c r="L157" s="258"/>
      <c r="M157" s="259"/>
      <c r="N157" s="260"/>
      <c r="O157" s="260"/>
      <c r="P157" s="260"/>
      <c r="Q157" s="260"/>
      <c r="R157" s="260"/>
      <c r="S157" s="260"/>
      <c r="T157" s="261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62" t="s">
        <v>161</v>
      </c>
      <c r="AU157" s="262" t="s">
        <v>79</v>
      </c>
      <c r="AV157" s="15" t="s">
        <v>157</v>
      </c>
      <c r="AW157" s="15" t="s">
        <v>33</v>
      </c>
      <c r="AX157" s="15" t="s">
        <v>75</v>
      </c>
      <c r="AY157" s="262" t="s">
        <v>150</v>
      </c>
    </row>
    <row r="158" spans="1:65" s="2" customFormat="1" ht="37.8" customHeight="1">
      <c r="A158" s="38"/>
      <c r="B158" s="39"/>
      <c r="C158" s="212" t="s">
        <v>225</v>
      </c>
      <c r="D158" s="212" t="s">
        <v>152</v>
      </c>
      <c r="E158" s="213" t="s">
        <v>226</v>
      </c>
      <c r="F158" s="214" t="s">
        <v>227</v>
      </c>
      <c r="G158" s="215" t="s">
        <v>155</v>
      </c>
      <c r="H158" s="216">
        <v>7.74</v>
      </c>
      <c r="I158" s="217"/>
      <c r="J158" s="218">
        <f>ROUND(I158*H158,2)</f>
        <v>0</v>
      </c>
      <c r="K158" s="214" t="s">
        <v>156</v>
      </c>
      <c r="L158" s="44"/>
      <c r="M158" s="219" t="s">
        <v>19</v>
      </c>
      <c r="N158" s="220" t="s">
        <v>42</v>
      </c>
      <c r="O158" s="84"/>
      <c r="P158" s="221">
        <f>O158*H158</f>
        <v>0</v>
      </c>
      <c r="Q158" s="221">
        <v>0.00084</v>
      </c>
      <c r="R158" s="221">
        <f>Q158*H158</f>
        <v>0.006501600000000001</v>
      </c>
      <c r="S158" s="221">
        <v>0</v>
      </c>
      <c r="T158" s="22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3" t="s">
        <v>157</v>
      </c>
      <c r="AT158" s="223" t="s">
        <v>152</v>
      </c>
      <c r="AU158" s="223" t="s">
        <v>79</v>
      </c>
      <c r="AY158" s="17" t="s">
        <v>150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75</v>
      </c>
      <c r="BK158" s="224">
        <f>ROUND(I158*H158,2)</f>
        <v>0</v>
      </c>
      <c r="BL158" s="17" t="s">
        <v>157</v>
      </c>
      <c r="BM158" s="223" t="s">
        <v>228</v>
      </c>
    </row>
    <row r="159" spans="1:47" s="2" customFormat="1" ht="12">
      <c r="A159" s="38"/>
      <c r="B159" s="39"/>
      <c r="C159" s="40"/>
      <c r="D159" s="225" t="s">
        <v>159</v>
      </c>
      <c r="E159" s="40"/>
      <c r="F159" s="226" t="s">
        <v>229</v>
      </c>
      <c r="G159" s="40"/>
      <c r="H159" s="40"/>
      <c r="I159" s="227"/>
      <c r="J159" s="40"/>
      <c r="K159" s="40"/>
      <c r="L159" s="44"/>
      <c r="M159" s="228"/>
      <c r="N159" s="229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159</v>
      </c>
      <c r="AU159" s="17" t="s">
        <v>79</v>
      </c>
    </row>
    <row r="160" spans="1:51" s="13" customFormat="1" ht="12">
      <c r="A160" s="13"/>
      <c r="B160" s="230"/>
      <c r="C160" s="231"/>
      <c r="D160" s="232" t="s">
        <v>161</v>
      </c>
      <c r="E160" s="233" t="s">
        <v>19</v>
      </c>
      <c r="F160" s="234" t="s">
        <v>230</v>
      </c>
      <c r="G160" s="231"/>
      <c r="H160" s="233" t="s">
        <v>19</v>
      </c>
      <c r="I160" s="235"/>
      <c r="J160" s="231"/>
      <c r="K160" s="231"/>
      <c r="L160" s="236"/>
      <c r="M160" s="237"/>
      <c r="N160" s="238"/>
      <c r="O160" s="238"/>
      <c r="P160" s="238"/>
      <c r="Q160" s="238"/>
      <c r="R160" s="238"/>
      <c r="S160" s="238"/>
      <c r="T160" s="23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0" t="s">
        <v>161</v>
      </c>
      <c r="AU160" s="240" t="s">
        <v>79</v>
      </c>
      <c r="AV160" s="13" t="s">
        <v>75</v>
      </c>
      <c r="AW160" s="13" t="s">
        <v>33</v>
      </c>
      <c r="AX160" s="13" t="s">
        <v>71</v>
      </c>
      <c r="AY160" s="240" t="s">
        <v>150</v>
      </c>
    </row>
    <row r="161" spans="1:51" s="14" customFormat="1" ht="12">
      <c r="A161" s="14"/>
      <c r="B161" s="241"/>
      <c r="C161" s="242"/>
      <c r="D161" s="232" t="s">
        <v>161</v>
      </c>
      <c r="E161" s="243" t="s">
        <v>19</v>
      </c>
      <c r="F161" s="244" t="s">
        <v>231</v>
      </c>
      <c r="G161" s="242"/>
      <c r="H161" s="245">
        <v>3.96</v>
      </c>
      <c r="I161" s="246"/>
      <c r="J161" s="242"/>
      <c r="K161" s="242"/>
      <c r="L161" s="247"/>
      <c r="M161" s="248"/>
      <c r="N161" s="249"/>
      <c r="O161" s="249"/>
      <c r="P161" s="249"/>
      <c r="Q161" s="249"/>
      <c r="R161" s="249"/>
      <c r="S161" s="249"/>
      <c r="T161" s="250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1" t="s">
        <v>161</v>
      </c>
      <c r="AU161" s="251" t="s">
        <v>79</v>
      </c>
      <c r="AV161" s="14" t="s">
        <v>79</v>
      </c>
      <c r="AW161" s="14" t="s">
        <v>33</v>
      </c>
      <c r="AX161" s="14" t="s">
        <v>71</v>
      </c>
      <c r="AY161" s="251" t="s">
        <v>150</v>
      </c>
    </row>
    <row r="162" spans="1:51" s="13" customFormat="1" ht="12">
      <c r="A162" s="13"/>
      <c r="B162" s="230"/>
      <c r="C162" s="231"/>
      <c r="D162" s="232" t="s">
        <v>161</v>
      </c>
      <c r="E162" s="233" t="s">
        <v>19</v>
      </c>
      <c r="F162" s="234" t="s">
        <v>232</v>
      </c>
      <c r="G162" s="231"/>
      <c r="H162" s="233" t="s">
        <v>19</v>
      </c>
      <c r="I162" s="235"/>
      <c r="J162" s="231"/>
      <c r="K162" s="231"/>
      <c r="L162" s="236"/>
      <c r="M162" s="237"/>
      <c r="N162" s="238"/>
      <c r="O162" s="238"/>
      <c r="P162" s="238"/>
      <c r="Q162" s="238"/>
      <c r="R162" s="238"/>
      <c r="S162" s="238"/>
      <c r="T162" s="23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0" t="s">
        <v>161</v>
      </c>
      <c r="AU162" s="240" t="s">
        <v>79</v>
      </c>
      <c r="AV162" s="13" t="s">
        <v>75</v>
      </c>
      <c r="AW162" s="13" t="s">
        <v>33</v>
      </c>
      <c r="AX162" s="13" t="s">
        <v>71</v>
      </c>
      <c r="AY162" s="240" t="s">
        <v>150</v>
      </c>
    </row>
    <row r="163" spans="1:51" s="14" customFormat="1" ht="12">
      <c r="A163" s="14"/>
      <c r="B163" s="241"/>
      <c r="C163" s="242"/>
      <c r="D163" s="232" t="s">
        <v>161</v>
      </c>
      <c r="E163" s="243" t="s">
        <v>19</v>
      </c>
      <c r="F163" s="244" t="s">
        <v>233</v>
      </c>
      <c r="G163" s="242"/>
      <c r="H163" s="245">
        <v>3.78</v>
      </c>
      <c r="I163" s="246"/>
      <c r="J163" s="242"/>
      <c r="K163" s="242"/>
      <c r="L163" s="247"/>
      <c r="M163" s="248"/>
      <c r="N163" s="249"/>
      <c r="O163" s="249"/>
      <c r="P163" s="249"/>
      <c r="Q163" s="249"/>
      <c r="R163" s="249"/>
      <c r="S163" s="249"/>
      <c r="T163" s="250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1" t="s">
        <v>161</v>
      </c>
      <c r="AU163" s="251" t="s">
        <v>79</v>
      </c>
      <c r="AV163" s="14" t="s">
        <v>79</v>
      </c>
      <c r="AW163" s="14" t="s">
        <v>33</v>
      </c>
      <c r="AX163" s="14" t="s">
        <v>71</v>
      </c>
      <c r="AY163" s="251" t="s">
        <v>150</v>
      </c>
    </row>
    <row r="164" spans="1:51" s="15" customFormat="1" ht="12">
      <c r="A164" s="15"/>
      <c r="B164" s="252"/>
      <c r="C164" s="253"/>
      <c r="D164" s="232" t="s">
        <v>161</v>
      </c>
      <c r="E164" s="254" t="s">
        <v>19</v>
      </c>
      <c r="F164" s="255" t="s">
        <v>164</v>
      </c>
      <c r="G164" s="253"/>
      <c r="H164" s="256">
        <v>7.74</v>
      </c>
      <c r="I164" s="257"/>
      <c r="J164" s="253"/>
      <c r="K164" s="253"/>
      <c r="L164" s="258"/>
      <c r="M164" s="259"/>
      <c r="N164" s="260"/>
      <c r="O164" s="260"/>
      <c r="P164" s="260"/>
      <c r="Q164" s="260"/>
      <c r="R164" s="260"/>
      <c r="S164" s="260"/>
      <c r="T164" s="261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62" t="s">
        <v>161</v>
      </c>
      <c r="AU164" s="262" t="s">
        <v>79</v>
      </c>
      <c r="AV164" s="15" t="s">
        <v>157</v>
      </c>
      <c r="AW164" s="15" t="s">
        <v>33</v>
      </c>
      <c r="AX164" s="15" t="s">
        <v>75</v>
      </c>
      <c r="AY164" s="262" t="s">
        <v>150</v>
      </c>
    </row>
    <row r="165" spans="1:65" s="2" customFormat="1" ht="44.25" customHeight="1">
      <c r="A165" s="38"/>
      <c r="B165" s="39"/>
      <c r="C165" s="212" t="s">
        <v>81</v>
      </c>
      <c r="D165" s="212" t="s">
        <v>152</v>
      </c>
      <c r="E165" s="213" t="s">
        <v>234</v>
      </c>
      <c r="F165" s="214" t="s">
        <v>235</v>
      </c>
      <c r="G165" s="215" t="s">
        <v>155</v>
      </c>
      <c r="H165" s="216">
        <v>7.74</v>
      </c>
      <c r="I165" s="217"/>
      <c r="J165" s="218">
        <f>ROUND(I165*H165,2)</f>
        <v>0</v>
      </c>
      <c r="K165" s="214" t="s">
        <v>156</v>
      </c>
      <c r="L165" s="44"/>
      <c r="M165" s="219" t="s">
        <v>19</v>
      </c>
      <c r="N165" s="220" t="s">
        <v>42</v>
      </c>
      <c r="O165" s="84"/>
      <c r="P165" s="221">
        <f>O165*H165</f>
        <v>0</v>
      </c>
      <c r="Q165" s="221">
        <v>0</v>
      </c>
      <c r="R165" s="221">
        <f>Q165*H165</f>
        <v>0</v>
      </c>
      <c r="S165" s="221">
        <v>0</v>
      </c>
      <c r="T165" s="22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3" t="s">
        <v>157</v>
      </c>
      <c r="AT165" s="223" t="s">
        <v>152</v>
      </c>
      <c r="AU165" s="223" t="s">
        <v>79</v>
      </c>
      <c r="AY165" s="17" t="s">
        <v>150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75</v>
      </c>
      <c r="BK165" s="224">
        <f>ROUND(I165*H165,2)</f>
        <v>0</v>
      </c>
      <c r="BL165" s="17" t="s">
        <v>157</v>
      </c>
      <c r="BM165" s="223" t="s">
        <v>236</v>
      </c>
    </row>
    <row r="166" spans="1:47" s="2" customFormat="1" ht="12">
      <c r="A166" s="38"/>
      <c r="B166" s="39"/>
      <c r="C166" s="40"/>
      <c r="D166" s="225" t="s">
        <v>159</v>
      </c>
      <c r="E166" s="40"/>
      <c r="F166" s="226" t="s">
        <v>237</v>
      </c>
      <c r="G166" s="40"/>
      <c r="H166" s="40"/>
      <c r="I166" s="227"/>
      <c r="J166" s="40"/>
      <c r="K166" s="40"/>
      <c r="L166" s="44"/>
      <c r="M166" s="228"/>
      <c r="N166" s="229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159</v>
      </c>
      <c r="AU166" s="17" t="s">
        <v>79</v>
      </c>
    </row>
    <row r="167" spans="1:65" s="2" customFormat="1" ht="62.7" customHeight="1">
      <c r="A167" s="38"/>
      <c r="B167" s="39"/>
      <c r="C167" s="212" t="s">
        <v>85</v>
      </c>
      <c r="D167" s="212" t="s">
        <v>152</v>
      </c>
      <c r="E167" s="213" t="s">
        <v>238</v>
      </c>
      <c r="F167" s="214" t="s">
        <v>239</v>
      </c>
      <c r="G167" s="215" t="s">
        <v>202</v>
      </c>
      <c r="H167" s="216">
        <v>62.2</v>
      </c>
      <c r="I167" s="217"/>
      <c r="J167" s="218">
        <f>ROUND(I167*H167,2)</f>
        <v>0</v>
      </c>
      <c r="K167" s="214" t="s">
        <v>156</v>
      </c>
      <c r="L167" s="44"/>
      <c r="M167" s="219" t="s">
        <v>19</v>
      </c>
      <c r="N167" s="220" t="s">
        <v>42</v>
      </c>
      <c r="O167" s="84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157</v>
      </c>
      <c r="AT167" s="223" t="s">
        <v>152</v>
      </c>
      <c r="AU167" s="223" t="s">
        <v>79</v>
      </c>
      <c r="AY167" s="17" t="s">
        <v>150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75</v>
      </c>
      <c r="BK167" s="224">
        <f>ROUND(I167*H167,2)</f>
        <v>0</v>
      </c>
      <c r="BL167" s="17" t="s">
        <v>157</v>
      </c>
      <c r="BM167" s="223" t="s">
        <v>240</v>
      </c>
    </row>
    <row r="168" spans="1:47" s="2" customFormat="1" ht="12">
      <c r="A168" s="38"/>
      <c r="B168" s="39"/>
      <c r="C168" s="40"/>
      <c r="D168" s="225" t="s">
        <v>159</v>
      </c>
      <c r="E168" s="40"/>
      <c r="F168" s="226" t="s">
        <v>241</v>
      </c>
      <c r="G168" s="40"/>
      <c r="H168" s="40"/>
      <c r="I168" s="227"/>
      <c r="J168" s="40"/>
      <c r="K168" s="40"/>
      <c r="L168" s="44"/>
      <c r="M168" s="228"/>
      <c r="N168" s="229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159</v>
      </c>
      <c r="AU168" s="17" t="s">
        <v>79</v>
      </c>
    </row>
    <row r="169" spans="1:51" s="13" customFormat="1" ht="12">
      <c r="A169" s="13"/>
      <c r="B169" s="230"/>
      <c r="C169" s="231"/>
      <c r="D169" s="232" t="s">
        <v>161</v>
      </c>
      <c r="E169" s="233" t="s">
        <v>19</v>
      </c>
      <c r="F169" s="234" t="s">
        <v>242</v>
      </c>
      <c r="G169" s="231"/>
      <c r="H169" s="233" t="s">
        <v>19</v>
      </c>
      <c r="I169" s="235"/>
      <c r="J169" s="231"/>
      <c r="K169" s="231"/>
      <c r="L169" s="236"/>
      <c r="M169" s="237"/>
      <c r="N169" s="238"/>
      <c r="O169" s="238"/>
      <c r="P169" s="238"/>
      <c r="Q169" s="238"/>
      <c r="R169" s="238"/>
      <c r="S169" s="238"/>
      <c r="T169" s="23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0" t="s">
        <v>161</v>
      </c>
      <c r="AU169" s="240" t="s">
        <v>79</v>
      </c>
      <c r="AV169" s="13" t="s">
        <v>75</v>
      </c>
      <c r="AW169" s="13" t="s">
        <v>33</v>
      </c>
      <c r="AX169" s="13" t="s">
        <v>71</v>
      </c>
      <c r="AY169" s="240" t="s">
        <v>150</v>
      </c>
    </row>
    <row r="170" spans="1:51" s="14" customFormat="1" ht="12">
      <c r="A170" s="14"/>
      <c r="B170" s="241"/>
      <c r="C170" s="242"/>
      <c r="D170" s="232" t="s">
        <v>161</v>
      </c>
      <c r="E170" s="243" t="s">
        <v>19</v>
      </c>
      <c r="F170" s="244" t="s">
        <v>243</v>
      </c>
      <c r="G170" s="242"/>
      <c r="H170" s="245">
        <v>62.2</v>
      </c>
      <c r="I170" s="246"/>
      <c r="J170" s="242"/>
      <c r="K170" s="242"/>
      <c r="L170" s="247"/>
      <c r="M170" s="248"/>
      <c r="N170" s="249"/>
      <c r="O170" s="249"/>
      <c r="P170" s="249"/>
      <c r="Q170" s="249"/>
      <c r="R170" s="249"/>
      <c r="S170" s="249"/>
      <c r="T170" s="250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1" t="s">
        <v>161</v>
      </c>
      <c r="AU170" s="251" t="s">
        <v>79</v>
      </c>
      <c r="AV170" s="14" t="s">
        <v>79</v>
      </c>
      <c r="AW170" s="14" t="s">
        <v>33</v>
      </c>
      <c r="AX170" s="14" t="s">
        <v>71</v>
      </c>
      <c r="AY170" s="251" t="s">
        <v>150</v>
      </c>
    </row>
    <row r="171" spans="1:51" s="15" customFormat="1" ht="12">
      <c r="A171" s="15"/>
      <c r="B171" s="252"/>
      <c r="C171" s="253"/>
      <c r="D171" s="232" t="s">
        <v>161</v>
      </c>
      <c r="E171" s="254" t="s">
        <v>19</v>
      </c>
      <c r="F171" s="255" t="s">
        <v>164</v>
      </c>
      <c r="G171" s="253"/>
      <c r="H171" s="256">
        <v>62.2</v>
      </c>
      <c r="I171" s="257"/>
      <c r="J171" s="253"/>
      <c r="K171" s="253"/>
      <c r="L171" s="258"/>
      <c r="M171" s="259"/>
      <c r="N171" s="260"/>
      <c r="O171" s="260"/>
      <c r="P171" s="260"/>
      <c r="Q171" s="260"/>
      <c r="R171" s="260"/>
      <c r="S171" s="260"/>
      <c r="T171" s="261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62" t="s">
        <v>161</v>
      </c>
      <c r="AU171" s="262" t="s">
        <v>79</v>
      </c>
      <c r="AV171" s="15" t="s">
        <v>157</v>
      </c>
      <c r="AW171" s="15" t="s">
        <v>33</v>
      </c>
      <c r="AX171" s="15" t="s">
        <v>75</v>
      </c>
      <c r="AY171" s="262" t="s">
        <v>150</v>
      </c>
    </row>
    <row r="172" spans="1:65" s="2" customFormat="1" ht="62.7" customHeight="1">
      <c r="A172" s="38"/>
      <c r="B172" s="39"/>
      <c r="C172" s="212" t="s">
        <v>244</v>
      </c>
      <c r="D172" s="212" t="s">
        <v>152</v>
      </c>
      <c r="E172" s="213" t="s">
        <v>245</v>
      </c>
      <c r="F172" s="214" t="s">
        <v>246</v>
      </c>
      <c r="G172" s="215" t="s">
        <v>202</v>
      </c>
      <c r="H172" s="216">
        <v>168.604</v>
      </c>
      <c r="I172" s="217"/>
      <c r="J172" s="218">
        <f>ROUND(I172*H172,2)</f>
        <v>0</v>
      </c>
      <c r="K172" s="214" t="s">
        <v>156</v>
      </c>
      <c r="L172" s="44"/>
      <c r="M172" s="219" t="s">
        <v>19</v>
      </c>
      <c r="N172" s="220" t="s">
        <v>42</v>
      </c>
      <c r="O172" s="84"/>
      <c r="P172" s="221">
        <f>O172*H172</f>
        <v>0</v>
      </c>
      <c r="Q172" s="221">
        <v>0</v>
      </c>
      <c r="R172" s="221">
        <f>Q172*H172</f>
        <v>0</v>
      </c>
      <c r="S172" s="221">
        <v>0</v>
      </c>
      <c r="T172" s="222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3" t="s">
        <v>157</v>
      </c>
      <c r="AT172" s="223" t="s">
        <v>152</v>
      </c>
      <c r="AU172" s="223" t="s">
        <v>79</v>
      </c>
      <c r="AY172" s="17" t="s">
        <v>150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17" t="s">
        <v>75</v>
      </c>
      <c r="BK172" s="224">
        <f>ROUND(I172*H172,2)</f>
        <v>0</v>
      </c>
      <c r="BL172" s="17" t="s">
        <v>157</v>
      </c>
      <c r="BM172" s="223" t="s">
        <v>247</v>
      </c>
    </row>
    <row r="173" spans="1:47" s="2" customFormat="1" ht="12">
      <c r="A173" s="38"/>
      <c r="B173" s="39"/>
      <c r="C173" s="40"/>
      <c r="D173" s="225" t="s">
        <v>159</v>
      </c>
      <c r="E173" s="40"/>
      <c r="F173" s="226" t="s">
        <v>248</v>
      </c>
      <c r="G173" s="40"/>
      <c r="H173" s="40"/>
      <c r="I173" s="227"/>
      <c r="J173" s="40"/>
      <c r="K173" s="40"/>
      <c r="L173" s="44"/>
      <c r="M173" s="228"/>
      <c r="N173" s="229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159</v>
      </c>
      <c r="AU173" s="17" t="s">
        <v>79</v>
      </c>
    </row>
    <row r="174" spans="1:51" s="14" customFormat="1" ht="12">
      <c r="A174" s="14"/>
      <c r="B174" s="241"/>
      <c r="C174" s="242"/>
      <c r="D174" s="232" t="s">
        <v>161</v>
      </c>
      <c r="E174" s="243" t="s">
        <v>19</v>
      </c>
      <c r="F174" s="244" t="s">
        <v>249</v>
      </c>
      <c r="G174" s="242"/>
      <c r="H174" s="245">
        <v>105.04</v>
      </c>
      <c r="I174" s="246"/>
      <c r="J174" s="242"/>
      <c r="K174" s="242"/>
      <c r="L174" s="247"/>
      <c r="M174" s="248"/>
      <c r="N174" s="249"/>
      <c r="O174" s="249"/>
      <c r="P174" s="249"/>
      <c r="Q174" s="249"/>
      <c r="R174" s="249"/>
      <c r="S174" s="249"/>
      <c r="T174" s="250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1" t="s">
        <v>161</v>
      </c>
      <c r="AU174" s="251" t="s">
        <v>79</v>
      </c>
      <c r="AV174" s="14" t="s">
        <v>79</v>
      </c>
      <c r="AW174" s="14" t="s">
        <v>33</v>
      </c>
      <c r="AX174" s="14" t="s">
        <v>71</v>
      </c>
      <c r="AY174" s="251" t="s">
        <v>150</v>
      </c>
    </row>
    <row r="175" spans="1:51" s="13" customFormat="1" ht="12">
      <c r="A175" s="13"/>
      <c r="B175" s="230"/>
      <c r="C175" s="231"/>
      <c r="D175" s="232" t="s">
        <v>161</v>
      </c>
      <c r="E175" s="233" t="s">
        <v>19</v>
      </c>
      <c r="F175" s="234" t="s">
        <v>250</v>
      </c>
      <c r="G175" s="231"/>
      <c r="H175" s="233" t="s">
        <v>19</v>
      </c>
      <c r="I175" s="235"/>
      <c r="J175" s="231"/>
      <c r="K175" s="231"/>
      <c r="L175" s="236"/>
      <c r="M175" s="237"/>
      <c r="N175" s="238"/>
      <c r="O175" s="238"/>
      <c r="P175" s="238"/>
      <c r="Q175" s="238"/>
      <c r="R175" s="238"/>
      <c r="S175" s="238"/>
      <c r="T175" s="239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0" t="s">
        <v>161</v>
      </c>
      <c r="AU175" s="240" t="s">
        <v>79</v>
      </c>
      <c r="AV175" s="13" t="s">
        <v>75</v>
      </c>
      <c r="AW175" s="13" t="s">
        <v>33</v>
      </c>
      <c r="AX175" s="13" t="s">
        <v>71</v>
      </c>
      <c r="AY175" s="240" t="s">
        <v>150</v>
      </c>
    </row>
    <row r="176" spans="1:51" s="14" customFormat="1" ht="12">
      <c r="A176" s="14"/>
      <c r="B176" s="241"/>
      <c r="C176" s="242"/>
      <c r="D176" s="232" t="s">
        <v>161</v>
      </c>
      <c r="E176" s="243" t="s">
        <v>19</v>
      </c>
      <c r="F176" s="244" t="s">
        <v>251</v>
      </c>
      <c r="G176" s="242"/>
      <c r="H176" s="245">
        <v>60.54</v>
      </c>
      <c r="I176" s="246"/>
      <c r="J176" s="242"/>
      <c r="K176" s="242"/>
      <c r="L176" s="247"/>
      <c r="M176" s="248"/>
      <c r="N176" s="249"/>
      <c r="O176" s="249"/>
      <c r="P176" s="249"/>
      <c r="Q176" s="249"/>
      <c r="R176" s="249"/>
      <c r="S176" s="249"/>
      <c r="T176" s="250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1" t="s">
        <v>161</v>
      </c>
      <c r="AU176" s="251" t="s">
        <v>79</v>
      </c>
      <c r="AV176" s="14" t="s">
        <v>79</v>
      </c>
      <c r="AW176" s="14" t="s">
        <v>33</v>
      </c>
      <c r="AX176" s="14" t="s">
        <v>71</v>
      </c>
      <c r="AY176" s="251" t="s">
        <v>150</v>
      </c>
    </row>
    <row r="177" spans="1:51" s="14" customFormat="1" ht="12">
      <c r="A177" s="14"/>
      <c r="B177" s="241"/>
      <c r="C177" s="242"/>
      <c r="D177" s="232" t="s">
        <v>161</v>
      </c>
      <c r="E177" s="243" t="s">
        <v>19</v>
      </c>
      <c r="F177" s="244" t="s">
        <v>252</v>
      </c>
      <c r="G177" s="242"/>
      <c r="H177" s="245">
        <v>3.024</v>
      </c>
      <c r="I177" s="246"/>
      <c r="J177" s="242"/>
      <c r="K177" s="242"/>
      <c r="L177" s="247"/>
      <c r="M177" s="248"/>
      <c r="N177" s="249"/>
      <c r="O177" s="249"/>
      <c r="P177" s="249"/>
      <c r="Q177" s="249"/>
      <c r="R177" s="249"/>
      <c r="S177" s="249"/>
      <c r="T177" s="250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1" t="s">
        <v>161</v>
      </c>
      <c r="AU177" s="251" t="s">
        <v>79</v>
      </c>
      <c r="AV177" s="14" t="s">
        <v>79</v>
      </c>
      <c r="AW177" s="14" t="s">
        <v>33</v>
      </c>
      <c r="AX177" s="14" t="s">
        <v>71</v>
      </c>
      <c r="AY177" s="251" t="s">
        <v>150</v>
      </c>
    </row>
    <row r="178" spans="1:51" s="15" customFormat="1" ht="12">
      <c r="A178" s="15"/>
      <c r="B178" s="252"/>
      <c r="C178" s="253"/>
      <c r="D178" s="232" t="s">
        <v>161</v>
      </c>
      <c r="E178" s="254" t="s">
        <v>19</v>
      </c>
      <c r="F178" s="255" t="s">
        <v>164</v>
      </c>
      <c r="G178" s="253"/>
      <c r="H178" s="256">
        <v>168.604</v>
      </c>
      <c r="I178" s="257"/>
      <c r="J178" s="253"/>
      <c r="K178" s="253"/>
      <c r="L178" s="258"/>
      <c r="M178" s="259"/>
      <c r="N178" s="260"/>
      <c r="O178" s="260"/>
      <c r="P178" s="260"/>
      <c r="Q178" s="260"/>
      <c r="R178" s="260"/>
      <c r="S178" s="260"/>
      <c r="T178" s="261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62" t="s">
        <v>161</v>
      </c>
      <c r="AU178" s="262" t="s">
        <v>79</v>
      </c>
      <c r="AV178" s="15" t="s">
        <v>157</v>
      </c>
      <c r="AW178" s="15" t="s">
        <v>33</v>
      </c>
      <c r="AX178" s="15" t="s">
        <v>75</v>
      </c>
      <c r="AY178" s="262" t="s">
        <v>150</v>
      </c>
    </row>
    <row r="179" spans="1:65" s="2" customFormat="1" ht="66.75" customHeight="1">
      <c r="A179" s="38"/>
      <c r="B179" s="39"/>
      <c r="C179" s="212" t="s">
        <v>253</v>
      </c>
      <c r="D179" s="212" t="s">
        <v>152</v>
      </c>
      <c r="E179" s="213" t="s">
        <v>254</v>
      </c>
      <c r="F179" s="214" t="s">
        <v>255</v>
      </c>
      <c r="G179" s="215" t="s">
        <v>202</v>
      </c>
      <c r="H179" s="216">
        <v>843.02</v>
      </c>
      <c r="I179" s="217"/>
      <c r="J179" s="218">
        <f>ROUND(I179*H179,2)</f>
        <v>0</v>
      </c>
      <c r="K179" s="214" t="s">
        <v>156</v>
      </c>
      <c r="L179" s="44"/>
      <c r="M179" s="219" t="s">
        <v>19</v>
      </c>
      <c r="N179" s="220" t="s">
        <v>42</v>
      </c>
      <c r="O179" s="84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157</v>
      </c>
      <c r="AT179" s="223" t="s">
        <v>152</v>
      </c>
      <c r="AU179" s="223" t="s">
        <v>79</v>
      </c>
      <c r="AY179" s="17" t="s">
        <v>150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75</v>
      </c>
      <c r="BK179" s="224">
        <f>ROUND(I179*H179,2)</f>
        <v>0</v>
      </c>
      <c r="BL179" s="17" t="s">
        <v>157</v>
      </c>
      <c r="BM179" s="223" t="s">
        <v>256</v>
      </c>
    </row>
    <row r="180" spans="1:47" s="2" customFormat="1" ht="12">
      <c r="A180" s="38"/>
      <c r="B180" s="39"/>
      <c r="C180" s="40"/>
      <c r="D180" s="225" t="s">
        <v>159</v>
      </c>
      <c r="E180" s="40"/>
      <c r="F180" s="226" t="s">
        <v>257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159</v>
      </c>
      <c r="AU180" s="17" t="s">
        <v>79</v>
      </c>
    </row>
    <row r="181" spans="1:47" s="2" customFormat="1" ht="12">
      <c r="A181" s="38"/>
      <c r="B181" s="39"/>
      <c r="C181" s="40"/>
      <c r="D181" s="232" t="s">
        <v>258</v>
      </c>
      <c r="E181" s="40"/>
      <c r="F181" s="263" t="s">
        <v>259</v>
      </c>
      <c r="G181" s="40"/>
      <c r="H181" s="40"/>
      <c r="I181" s="227"/>
      <c r="J181" s="40"/>
      <c r="K181" s="40"/>
      <c r="L181" s="44"/>
      <c r="M181" s="228"/>
      <c r="N181" s="229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258</v>
      </c>
      <c r="AU181" s="17" t="s">
        <v>79</v>
      </c>
    </row>
    <row r="182" spans="1:51" s="14" customFormat="1" ht="12">
      <c r="A182" s="14"/>
      <c r="B182" s="241"/>
      <c r="C182" s="242"/>
      <c r="D182" s="232" t="s">
        <v>161</v>
      </c>
      <c r="E182" s="243" t="s">
        <v>19</v>
      </c>
      <c r="F182" s="244" t="s">
        <v>260</v>
      </c>
      <c r="G182" s="242"/>
      <c r="H182" s="245">
        <v>843.02</v>
      </c>
      <c r="I182" s="246"/>
      <c r="J182" s="242"/>
      <c r="K182" s="242"/>
      <c r="L182" s="247"/>
      <c r="M182" s="248"/>
      <c r="N182" s="249"/>
      <c r="O182" s="249"/>
      <c r="P182" s="249"/>
      <c r="Q182" s="249"/>
      <c r="R182" s="249"/>
      <c r="S182" s="249"/>
      <c r="T182" s="250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1" t="s">
        <v>161</v>
      </c>
      <c r="AU182" s="251" t="s">
        <v>79</v>
      </c>
      <c r="AV182" s="14" t="s">
        <v>79</v>
      </c>
      <c r="AW182" s="14" t="s">
        <v>33</v>
      </c>
      <c r="AX182" s="14" t="s">
        <v>71</v>
      </c>
      <c r="AY182" s="251" t="s">
        <v>150</v>
      </c>
    </row>
    <row r="183" spans="1:51" s="15" customFormat="1" ht="12">
      <c r="A183" s="15"/>
      <c r="B183" s="252"/>
      <c r="C183" s="253"/>
      <c r="D183" s="232" t="s">
        <v>161</v>
      </c>
      <c r="E183" s="254" t="s">
        <v>19</v>
      </c>
      <c r="F183" s="255" t="s">
        <v>164</v>
      </c>
      <c r="G183" s="253"/>
      <c r="H183" s="256">
        <v>843.02</v>
      </c>
      <c r="I183" s="257"/>
      <c r="J183" s="253"/>
      <c r="K183" s="253"/>
      <c r="L183" s="258"/>
      <c r="M183" s="259"/>
      <c r="N183" s="260"/>
      <c r="O183" s="260"/>
      <c r="P183" s="260"/>
      <c r="Q183" s="260"/>
      <c r="R183" s="260"/>
      <c r="S183" s="260"/>
      <c r="T183" s="261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62" t="s">
        <v>161</v>
      </c>
      <c r="AU183" s="262" t="s">
        <v>79</v>
      </c>
      <c r="AV183" s="15" t="s">
        <v>157</v>
      </c>
      <c r="AW183" s="15" t="s">
        <v>33</v>
      </c>
      <c r="AX183" s="15" t="s">
        <v>75</v>
      </c>
      <c r="AY183" s="262" t="s">
        <v>150</v>
      </c>
    </row>
    <row r="184" spans="1:65" s="2" customFormat="1" ht="44.25" customHeight="1">
      <c r="A184" s="38"/>
      <c r="B184" s="39"/>
      <c r="C184" s="212" t="s">
        <v>8</v>
      </c>
      <c r="D184" s="212" t="s">
        <v>152</v>
      </c>
      <c r="E184" s="213" t="s">
        <v>261</v>
      </c>
      <c r="F184" s="214" t="s">
        <v>262</v>
      </c>
      <c r="G184" s="215" t="s">
        <v>202</v>
      </c>
      <c r="H184" s="216">
        <v>62.2</v>
      </c>
      <c r="I184" s="217"/>
      <c r="J184" s="218">
        <f>ROUND(I184*H184,2)</f>
        <v>0</v>
      </c>
      <c r="K184" s="214" t="s">
        <v>156</v>
      </c>
      <c r="L184" s="44"/>
      <c r="M184" s="219" t="s">
        <v>19</v>
      </c>
      <c r="N184" s="220" t="s">
        <v>42</v>
      </c>
      <c r="O184" s="84"/>
      <c r="P184" s="221">
        <f>O184*H184</f>
        <v>0</v>
      </c>
      <c r="Q184" s="221">
        <v>0</v>
      </c>
      <c r="R184" s="221">
        <f>Q184*H184</f>
        <v>0</v>
      </c>
      <c r="S184" s="221">
        <v>0</v>
      </c>
      <c r="T184" s="22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3" t="s">
        <v>157</v>
      </c>
      <c r="AT184" s="223" t="s">
        <v>152</v>
      </c>
      <c r="AU184" s="223" t="s">
        <v>79</v>
      </c>
      <c r="AY184" s="17" t="s">
        <v>150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75</v>
      </c>
      <c r="BK184" s="224">
        <f>ROUND(I184*H184,2)</f>
        <v>0</v>
      </c>
      <c r="BL184" s="17" t="s">
        <v>157</v>
      </c>
      <c r="BM184" s="223" t="s">
        <v>263</v>
      </c>
    </row>
    <row r="185" spans="1:47" s="2" customFormat="1" ht="12">
      <c r="A185" s="38"/>
      <c r="B185" s="39"/>
      <c r="C185" s="40"/>
      <c r="D185" s="225" t="s">
        <v>159</v>
      </c>
      <c r="E185" s="40"/>
      <c r="F185" s="226" t="s">
        <v>264</v>
      </c>
      <c r="G185" s="40"/>
      <c r="H185" s="40"/>
      <c r="I185" s="227"/>
      <c r="J185" s="40"/>
      <c r="K185" s="40"/>
      <c r="L185" s="44"/>
      <c r="M185" s="228"/>
      <c r="N185" s="229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159</v>
      </c>
      <c r="AU185" s="17" t="s">
        <v>79</v>
      </c>
    </row>
    <row r="186" spans="1:51" s="13" customFormat="1" ht="12">
      <c r="A186" s="13"/>
      <c r="B186" s="230"/>
      <c r="C186" s="231"/>
      <c r="D186" s="232" t="s">
        <v>161</v>
      </c>
      <c r="E186" s="233" t="s">
        <v>19</v>
      </c>
      <c r="F186" s="234" t="s">
        <v>265</v>
      </c>
      <c r="G186" s="231"/>
      <c r="H186" s="233" t="s">
        <v>19</v>
      </c>
      <c r="I186" s="235"/>
      <c r="J186" s="231"/>
      <c r="K186" s="231"/>
      <c r="L186" s="236"/>
      <c r="M186" s="237"/>
      <c r="N186" s="238"/>
      <c r="O186" s="238"/>
      <c r="P186" s="238"/>
      <c r="Q186" s="238"/>
      <c r="R186" s="238"/>
      <c r="S186" s="238"/>
      <c r="T186" s="23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0" t="s">
        <v>161</v>
      </c>
      <c r="AU186" s="240" t="s">
        <v>79</v>
      </c>
      <c r="AV186" s="13" t="s">
        <v>75</v>
      </c>
      <c r="AW186" s="13" t="s">
        <v>33</v>
      </c>
      <c r="AX186" s="13" t="s">
        <v>71</v>
      </c>
      <c r="AY186" s="240" t="s">
        <v>150</v>
      </c>
    </row>
    <row r="187" spans="1:51" s="14" customFormat="1" ht="12">
      <c r="A187" s="14"/>
      <c r="B187" s="241"/>
      <c r="C187" s="242"/>
      <c r="D187" s="232" t="s">
        <v>161</v>
      </c>
      <c r="E187" s="243" t="s">
        <v>19</v>
      </c>
      <c r="F187" s="244" t="s">
        <v>243</v>
      </c>
      <c r="G187" s="242"/>
      <c r="H187" s="245">
        <v>62.2</v>
      </c>
      <c r="I187" s="246"/>
      <c r="J187" s="242"/>
      <c r="K187" s="242"/>
      <c r="L187" s="247"/>
      <c r="M187" s="248"/>
      <c r="N187" s="249"/>
      <c r="O187" s="249"/>
      <c r="P187" s="249"/>
      <c r="Q187" s="249"/>
      <c r="R187" s="249"/>
      <c r="S187" s="249"/>
      <c r="T187" s="250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1" t="s">
        <v>161</v>
      </c>
      <c r="AU187" s="251" t="s">
        <v>79</v>
      </c>
      <c r="AV187" s="14" t="s">
        <v>79</v>
      </c>
      <c r="AW187" s="14" t="s">
        <v>33</v>
      </c>
      <c r="AX187" s="14" t="s">
        <v>71</v>
      </c>
      <c r="AY187" s="251" t="s">
        <v>150</v>
      </c>
    </row>
    <row r="188" spans="1:51" s="15" customFormat="1" ht="12">
      <c r="A188" s="15"/>
      <c r="B188" s="252"/>
      <c r="C188" s="253"/>
      <c r="D188" s="232" t="s">
        <v>161</v>
      </c>
      <c r="E188" s="254" t="s">
        <v>19</v>
      </c>
      <c r="F188" s="255" t="s">
        <v>164</v>
      </c>
      <c r="G188" s="253"/>
      <c r="H188" s="256">
        <v>62.2</v>
      </c>
      <c r="I188" s="257"/>
      <c r="J188" s="253"/>
      <c r="K188" s="253"/>
      <c r="L188" s="258"/>
      <c r="M188" s="259"/>
      <c r="N188" s="260"/>
      <c r="O188" s="260"/>
      <c r="P188" s="260"/>
      <c r="Q188" s="260"/>
      <c r="R188" s="260"/>
      <c r="S188" s="260"/>
      <c r="T188" s="261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62" t="s">
        <v>161</v>
      </c>
      <c r="AU188" s="262" t="s">
        <v>79</v>
      </c>
      <c r="AV188" s="15" t="s">
        <v>157</v>
      </c>
      <c r="AW188" s="15" t="s">
        <v>33</v>
      </c>
      <c r="AX188" s="15" t="s">
        <v>75</v>
      </c>
      <c r="AY188" s="262" t="s">
        <v>150</v>
      </c>
    </row>
    <row r="189" spans="1:65" s="2" customFormat="1" ht="37.8" customHeight="1">
      <c r="A189" s="38"/>
      <c r="B189" s="39"/>
      <c r="C189" s="212" t="s">
        <v>266</v>
      </c>
      <c r="D189" s="212" t="s">
        <v>152</v>
      </c>
      <c r="E189" s="213" t="s">
        <v>267</v>
      </c>
      <c r="F189" s="214" t="s">
        <v>268</v>
      </c>
      <c r="G189" s="215" t="s">
        <v>202</v>
      </c>
      <c r="H189" s="216">
        <v>183.2</v>
      </c>
      <c r="I189" s="217"/>
      <c r="J189" s="218">
        <f>ROUND(I189*H189,2)</f>
        <v>0</v>
      </c>
      <c r="K189" s="214" t="s">
        <v>156</v>
      </c>
      <c r="L189" s="44"/>
      <c r="M189" s="219" t="s">
        <v>19</v>
      </c>
      <c r="N189" s="220" t="s">
        <v>42</v>
      </c>
      <c r="O189" s="84"/>
      <c r="P189" s="221">
        <f>O189*H189</f>
        <v>0</v>
      </c>
      <c r="Q189" s="221">
        <v>0</v>
      </c>
      <c r="R189" s="221">
        <f>Q189*H189</f>
        <v>0</v>
      </c>
      <c r="S189" s="221">
        <v>0</v>
      </c>
      <c r="T189" s="222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3" t="s">
        <v>157</v>
      </c>
      <c r="AT189" s="223" t="s">
        <v>152</v>
      </c>
      <c r="AU189" s="223" t="s">
        <v>79</v>
      </c>
      <c r="AY189" s="17" t="s">
        <v>150</v>
      </c>
      <c r="BE189" s="224">
        <f>IF(N189="základní",J189,0)</f>
        <v>0</v>
      </c>
      <c r="BF189" s="224">
        <f>IF(N189="snížená",J189,0)</f>
        <v>0</v>
      </c>
      <c r="BG189" s="224">
        <f>IF(N189="zákl. přenesená",J189,0)</f>
        <v>0</v>
      </c>
      <c r="BH189" s="224">
        <f>IF(N189="sníž. přenesená",J189,0)</f>
        <v>0</v>
      </c>
      <c r="BI189" s="224">
        <f>IF(N189="nulová",J189,0)</f>
        <v>0</v>
      </c>
      <c r="BJ189" s="17" t="s">
        <v>75</v>
      </c>
      <c r="BK189" s="224">
        <f>ROUND(I189*H189,2)</f>
        <v>0</v>
      </c>
      <c r="BL189" s="17" t="s">
        <v>157</v>
      </c>
      <c r="BM189" s="223" t="s">
        <v>269</v>
      </c>
    </row>
    <row r="190" spans="1:47" s="2" customFormat="1" ht="12">
      <c r="A190" s="38"/>
      <c r="B190" s="39"/>
      <c r="C190" s="40"/>
      <c r="D190" s="225" t="s">
        <v>159</v>
      </c>
      <c r="E190" s="40"/>
      <c r="F190" s="226" t="s">
        <v>270</v>
      </c>
      <c r="G190" s="40"/>
      <c r="H190" s="40"/>
      <c r="I190" s="227"/>
      <c r="J190" s="40"/>
      <c r="K190" s="40"/>
      <c r="L190" s="44"/>
      <c r="M190" s="228"/>
      <c r="N190" s="229"/>
      <c r="O190" s="84"/>
      <c r="P190" s="84"/>
      <c r="Q190" s="84"/>
      <c r="R190" s="84"/>
      <c r="S190" s="84"/>
      <c r="T190" s="8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159</v>
      </c>
      <c r="AU190" s="17" t="s">
        <v>79</v>
      </c>
    </row>
    <row r="191" spans="1:65" s="2" customFormat="1" ht="44.25" customHeight="1">
      <c r="A191" s="38"/>
      <c r="B191" s="39"/>
      <c r="C191" s="212" t="s">
        <v>271</v>
      </c>
      <c r="D191" s="212" t="s">
        <v>152</v>
      </c>
      <c r="E191" s="213" t="s">
        <v>272</v>
      </c>
      <c r="F191" s="214" t="s">
        <v>273</v>
      </c>
      <c r="G191" s="215" t="s">
        <v>202</v>
      </c>
      <c r="H191" s="216">
        <v>2.52</v>
      </c>
      <c r="I191" s="217"/>
      <c r="J191" s="218">
        <f>ROUND(I191*H191,2)</f>
        <v>0</v>
      </c>
      <c r="K191" s="214" t="s">
        <v>156</v>
      </c>
      <c r="L191" s="44"/>
      <c r="M191" s="219" t="s">
        <v>19</v>
      </c>
      <c r="N191" s="220" t="s">
        <v>42</v>
      </c>
      <c r="O191" s="84"/>
      <c r="P191" s="221">
        <f>O191*H191</f>
        <v>0</v>
      </c>
      <c r="Q191" s="221">
        <v>0</v>
      </c>
      <c r="R191" s="221">
        <f>Q191*H191</f>
        <v>0</v>
      </c>
      <c r="S191" s="221">
        <v>0</v>
      </c>
      <c r="T191" s="22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3" t="s">
        <v>157</v>
      </c>
      <c r="AT191" s="223" t="s">
        <v>152</v>
      </c>
      <c r="AU191" s="223" t="s">
        <v>79</v>
      </c>
      <c r="AY191" s="17" t="s">
        <v>150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75</v>
      </c>
      <c r="BK191" s="224">
        <f>ROUND(I191*H191,2)</f>
        <v>0</v>
      </c>
      <c r="BL191" s="17" t="s">
        <v>157</v>
      </c>
      <c r="BM191" s="223" t="s">
        <v>274</v>
      </c>
    </row>
    <row r="192" spans="1:47" s="2" customFormat="1" ht="12">
      <c r="A192" s="38"/>
      <c r="B192" s="39"/>
      <c r="C192" s="40"/>
      <c r="D192" s="225" t="s">
        <v>159</v>
      </c>
      <c r="E192" s="40"/>
      <c r="F192" s="226" t="s">
        <v>275</v>
      </c>
      <c r="G192" s="40"/>
      <c r="H192" s="40"/>
      <c r="I192" s="227"/>
      <c r="J192" s="40"/>
      <c r="K192" s="40"/>
      <c r="L192" s="44"/>
      <c r="M192" s="228"/>
      <c r="N192" s="229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159</v>
      </c>
      <c r="AU192" s="17" t="s">
        <v>79</v>
      </c>
    </row>
    <row r="193" spans="1:51" s="13" customFormat="1" ht="12">
      <c r="A193" s="13"/>
      <c r="B193" s="230"/>
      <c r="C193" s="231"/>
      <c r="D193" s="232" t="s">
        <v>161</v>
      </c>
      <c r="E193" s="233" t="s">
        <v>19</v>
      </c>
      <c r="F193" s="234" t="s">
        <v>221</v>
      </c>
      <c r="G193" s="231"/>
      <c r="H193" s="233" t="s">
        <v>19</v>
      </c>
      <c r="I193" s="235"/>
      <c r="J193" s="231"/>
      <c r="K193" s="231"/>
      <c r="L193" s="236"/>
      <c r="M193" s="237"/>
      <c r="N193" s="238"/>
      <c r="O193" s="238"/>
      <c r="P193" s="238"/>
      <c r="Q193" s="238"/>
      <c r="R193" s="238"/>
      <c r="S193" s="238"/>
      <c r="T193" s="23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0" t="s">
        <v>161</v>
      </c>
      <c r="AU193" s="240" t="s">
        <v>79</v>
      </c>
      <c r="AV193" s="13" t="s">
        <v>75</v>
      </c>
      <c r="AW193" s="13" t="s">
        <v>33</v>
      </c>
      <c r="AX193" s="13" t="s">
        <v>71</v>
      </c>
      <c r="AY193" s="240" t="s">
        <v>150</v>
      </c>
    </row>
    <row r="194" spans="1:51" s="14" customFormat="1" ht="12">
      <c r="A194" s="14"/>
      <c r="B194" s="241"/>
      <c r="C194" s="242"/>
      <c r="D194" s="232" t="s">
        <v>161</v>
      </c>
      <c r="E194" s="243" t="s">
        <v>19</v>
      </c>
      <c r="F194" s="244" t="s">
        <v>276</v>
      </c>
      <c r="G194" s="242"/>
      <c r="H194" s="245">
        <v>0.9</v>
      </c>
      <c r="I194" s="246"/>
      <c r="J194" s="242"/>
      <c r="K194" s="242"/>
      <c r="L194" s="247"/>
      <c r="M194" s="248"/>
      <c r="N194" s="249"/>
      <c r="O194" s="249"/>
      <c r="P194" s="249"/>
      <c r="Q194" s="249"/>
      <c r="R194" s="249"/>
      <c r="S194" s="249"/>
      <c r="T194" s="250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1" t="s">
        <v>161</v>
      </c>
      <c r="AU194" s="251" t="s">
        <v>79</v>
      </c>
      <c r="AV194" s="14" t="s">
        <v>79</v>
      </c>
      <c r="AW194" s="14" t="s">
        <v>33</v>
      </c>
      <c r="AX194" s="14" t="s">
        <v>71</v>
      </c>
      <c r="AY194" s="251" t="s">
        <v>150</v>
      </c>
    </row>
    <row r="195" spans="1:51" s="13" customFormat="1" ht="12">
      <c r="A195" s="13"/>
      <c r="B195" s="230"/>
      <c r="C195" s="231"/>
      <c r="D195" s="232" t="s">
        <v>161</v>
      </c>
      <c r="E195" s="233" t="s">
        <v>19</v>
      </c>
      <c r="F195" s="234" t="s">
        <v>232</v>
      </c>
      <c r="G195" s="231"/>
      <c r="H195" s="233" t="s">
        <v>19</v>
      </c>
      <c r="I195" s="235"/>
      <c r="J195" s="231"/>
      <c r="K195" s="231"/>
      <c r="L195" s="236"/>
      <c r="M195" s="237"/>
      <c r="N195" s="238"/>
      <c r="O195" s="238"/>
      <c r="P195" s="238"/>
      <c r="Q195" s="238"/>
      <c r="R195" s="238"/>
      <c r="S195" s="238"/>
      <c r="T195" s="23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0" t="s">
        <v>161</v>
      </c>
      <c r="AU195" s="240" t="s">
        <v>79</v>
      </c>
      <c r="AV195" s="13" t="s">
        <v>75</v>
      </c>
      <c r="AW195" s="13" t="s">
        <v>33</v>
      </c>
      <c r="AX195" s="13" t="s">
        <v>71</v>
      </c>
      <c r="AY195" s="240" t="s">
        <v>150</v>
      </c>
    </row>
    <row r="196" spans="1:51" s="14" customFormat="1" ht="12">
      <c r="A196" s="14"/>
      <c r="B196" s="241"/>
      <c r="C196" s="242"/>
      <c r="D196" s="232" t="s">
        <v>161</v>
      </c>
      <c r="E196" s="243" t="s">
        <v>19</v>
      </c>
      <c r="F196" s="244" t="s">
        <v>277</v>
      </c>
      <c r="G196" s="242"/>
      <c r="H196" s="245">
        <v>1.62</v>
      </c>
      <c r="I196" s="246"/>
      <c r="J196" s="242"/>
      <c r="K196" s="242"/>
      <c r="L196" s="247"/>
      <c r="M196" s="248"/>
      <c r="N196" s="249"/>
      <c r="O196" s="249"/>
      <c r="P196" s="249"/>
      <c r="Q196" s="249"/>
      <c r="R196" s="249"/>
      <c r="S196" s="249"/>
      <c r="T196" s="250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1" t="s">
        <v>161</v>
      </c>
      <c r="AU196" s="251" t="s">
        <v>79</v>
      </c>
      <c r="AV196" s="14" t="s">
        <v>79</v>
      </c>
      <c r="AW196" s="14" t="s">
        <v>33</v>
      </c>
      <c r="AX196" s="14" t="s">
        <v>71</v>
      </c>
      <c r="AY196" s="251" t="s">
        <v>150</v>
      </c>
    </row>
    <row r="197" spans="1:51" s="15" customFormat="1" ht="12">
      <c r="A197" s="15"/>
      <c r="B197" s="252"/>
      <c r="C197" s="253"/>
      <c r="D197" s="232" t="s">
        <v>161</v>
      </c>
      <c r="E197" s="254" t="s">
        <v>19</v>
      </c>
      <c r="F197" s="255" t="s">
        <v>164</v>
      </c>
      <c r="G197" s="253"/>
      <c r="H197" s="256">
        <v>2.52</v>
      </c>
      <c r="I197" s="257"/>
      <c r="J197" s="253"/>
      <c r="K197" s="253"/>
      <c r="L197" s="258"/>
      <c r="M197" s="259"/>
      <c r="N197" s="260"/>
      <c r="O197" s="260"/>
      <c r="P197" s="260"/>
      <c r="Q197" s="260"/>
      <c r="R197" s="260"/>
      <c r="S197" s="260"/>
      <c r="T197" s="261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62" t="s">
        <v>161</v>
      </c>
      <c r="AU197" s="262" t="s">
        <v>79</v>
      </c>
      <c r="AV197" s="15" t="s">
        <v>157</v>
      </c>
      <c r="AW197" s="15" t="s">
        <v>33</v>
      </c>
      <c r="AX197" s="15" t="s">
        <v>75</v>
      </c>
      <c r="AY197" s="262" t="s">
        <v>150</v>
      </c>
    </row>
    <row r="198" spans="1:65" s="2" customFormat="1" ht="66.75" customHeight="1">
      <c r="A198" s="38"/>
      <c r="B198" s="39"/>
      <c r="C198" s="212" t="s">
        <v>278</v>
      </c>
      <c r="D198" s="212" t="s">
        <v>152</v>
      </c>
      <c r="E198" s="213" t="s">
        <v>279</v>
      </c>
      <c r="F198" s="214" t="s">
        <v>280</v>
      </c>
      <c r="G198" s="215" t="s">
        <v>202</v>
      </c>
      <c r="H198" s="216">
        <v>2.43</v>
      </c>
      <c r="I198" s="217"/>
      <c r="J198" s="218">
        <f>ROUND(I198*H198,2)</f>
        <v>0</v>
      </c>
      <c r="K198" s="214" t="s">
        <v>156</v>
      </c>
      <c r="L198" s="44"/>
      <c r="M198" s="219" t="s">
        <v>19</v>
      </c>
      <c r="N198" s="220" t="s">
        <v>42</v>
      </c>
      <c r="O198" s="84"/>
      <c r="P198" s="221">
        <f>O198*H198</f>
        <v>0</v>
      </c>
      <c r="Q198" s="221">
        <v>0</v>
      </c>
      <c r="R198" s="221">
        <f>Q198*H198</f>
        <v>0</v>
      </c>
      <c r="S198" s="221">
        <v>0</v>
      </c>
      <c r="T198" s="222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3" t="s">
        <v>157</v>
      </c>
      <c r="AT198" s="223" t="s">
        <v>152</v>
      </c>
      <c r="AU198" s="223" t="s">
        <v>79</v>
      </c>
      <c r="AY198" s="17" t="s">
        <v>150</v>
      </c>
      <c r="BE198" s="224">
        <f>IF(N198="základní",J198,0)</f>
        <v>0</v>
      </c>
      <c r="BF198" s="224">
        <f>IF(N198="snížená",J198,0)</f>
        <v>0</v>
      </c>
      <c r="BG198" s="224">
        <f>IF(N198="zákl. přenesená",J198,0)</f>
        <v>0</v>
      </c>
      <c r="BH198" s="224">
        <f>IF(N198="sníž. přenesená",J198,0)</f>
        <v>0</v>
      </c>
      <c r="BI198" s="224">
        <f>IF(N198="nulová",J198,0)</f>
        <v>0</v>
      </c>
      <c r="BJ198" s="17" t="s">
        <v>75</v>
      </c>
      <c r="BK198" s="224">
        <f>ROUND(I198*H198,2)</f>
        <v>0</v>
      </c>
      <c r="BL198" s="17" t="s">
        <v>157</v>
      </c>
      <c r="BM198" s="223" t="s">
        <v>281</v>
      </c>
    </row>
    <row r="199" spans="1:47" s="2" customFormat="1" ht="12">
      <c r="A199" s="38"/>
      <c r="B199" s="39"/>
      <c r="C199" s="40"/>
      <c r="D199" s="225" t="s">
        <v>159</v>
      </c>
      <c r="E199" s="40"/>
      <c r="F199" s="226" t="s">
        <v>282</v>
      </c>
      <c r="G199" s="40"/>
      <c r="H199" s="40"/>
      <c r="I199" s="227"/>
      <c r="J199" s="40"/>
      <c r="K199" s="40"/>
      <c r="L199" s="44"/>
      <c r="M199" s="228"/>
      <c r="N199" s="229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159</v>
      </c>
      <c r="AU199" s="17" t="s">
        <v>79</v>
      </c>
    </row>
    <row r="200" spans="1:51" s="13" customFormat="1" ht="12">
      <c r="A200" s="13"/>
      <c r="B200" s="230"/>
      <c r="C200" s="231"/>
      <c r="D200" s="232" t="s">
        <v>161</v>
      </c>
      <c r="E200" s="233" t="s">
        <v>19</v>
      </c>
      <c r="F200" s="234" t="s">
        <v>283</v>
      </c>
      <c r="G200" s="231"/>
      <c r="H200" s="233" t="s">
        <v>19</v>
      </c>
      <c r="I200" s="235"/>
      <c r="J200" s="231"/>
      <c r="K200" s="231"/>
      <c r="L200" s="236"/>
      <c r="M200" s="237"/>
      <c r="N200" s="238"/>
      <c r="O200" s="238"/>
      <c r="P200" s="238"/>
      <c r="Q200" s="238"/>
      <c r="R200" s="238"/>
      <c r="S200" s="238"/>
      <c r="T200" s="23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0" t="s">
        <v>161</v>
      </c>
      <c r="AU200" s="240" t="s">
        <v>79</v>
      </c>
      <c r="AV200" s="13" t="s">
        <v>75</v>
      </c>
      <c r="AW200" s="13" t="s">
        <v>33</v>
      </c>
      <c r="AX200" s="13" t="s">
        <v>71</v>
      </c>
      <c r="AY200" s="240" t="s">
        <v>150</v>
      </c>
    </row>
    <row r="201" spans="1:51" s="14" customFormat="1" ht="12">
      <c r="A201" s="14"/>
      <c r="B201" s="241"/>
      <c r="C201" s="242"/>
      <c r="D201" s="232" t="s">
        <v>161</v>
      </c>
      <c r="E201" s="243" t="s">
        <v>19</v>
      </c>
      <c r="F201" s="244" t="s">
        <v>284</v>
      </c>
      <c r="G201" s="242"/>
      <c r="H201" s="245">
        <v>2.43</v>
      </c>
      <c r="I201" s="246"/>
      <c r="J201" s="242"/>
      <c r="K201" s="242"/>
      <c r="L201" s="247"/>
      <c r="M201" s="248"/>
      <c r="N201" s="249"/>
      <c r="O201" s="249"/>
      <c r="P201" s="249"/>
      <c r="Q201" s="249"/>
      <c r="R201" s="249"/>
      <c r="S201" s="249"/>
      <c r="T201" s="250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1" t="s">
        <v>161</v>
      </c>
      <c r="AU201" s="251" t="s">
        <v>79</v>
      </c>
      <c r="AV201" s="14" t="s">
        <v>79</v>
      </c>
      <c r="AW201" s="14" t="s">
        <v>33</v>
      </c>
      <c r="AX201" s="14" t="s">
        <v>71</v>
      </c>
      <c r="AY201" s="251" t="s">
        <v>150</v>
      </c>
    </row>
    <row r="202" spans="1:51" s="15" customFormat="1" ht="12">
      <c r="A202" s="15"/>
      <c r="B202" s="252"/>
      <c r="C202" s="253"/>
      <c r="D202" s="232" t="s">
        <v>161</v>
      </c>
      <c r="E202" s="254" t="s">
        <v>19</v>
      </c>
      <c r="F202" s="255" t="s">
        <v>164</v>
      </c>
      <c r="G202" s="253"/>
      <c r="H202" s="256">
        <v>2.43</v>
      </c>
      <c r="I202" s="257"/>
      <c r="J202" s="253"/>
      <c r="K202" s="253"/>
      <c r="L202" s="258"/>
      <c r="M202" s="259"/>
      <c r="N202" s="260"/>
      <c r="O202" s="260"/>
      <c r="P202" s="260"/>
      <c r="Q202" s="260"/>
      <c r="R202" s="260"/>
      <c r="S202" s="260"/>
      <c r="T202" s="261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62" t="s">
        <v>161</v>
      </c>
      <c r="AU202" s="262" t="s">
        <v>79</v>
      </c>
      <c r="AV202" s="15" t="s">
        <v>157</v>
      </c>
      <c r="AW202" s="15" t="s">
        <v>33</v>
      </c>
      <c r="AX202" s="15" t="s">
        <v>75</v>
      </c>
      <c r="AY202" s="262" t="s">
        <v>150</v>
      </c>
    </row>
    <row r="203" spans="1:65" s="2" customFormat="1" ht="16.5" customHeight="1">
      <c r="A203" s="38"/>
      <c r="B203" s="39"/>
      <c r="C203" s="264" t="s">
        <v>285</v>
      </c>
      <c r="D203" s="264" t="s">
        <v>286</v>
      </c>
      <c r="E203" s="265" t="s">
        <v>287</v>
      </c>
      <c r="F203" s="266" t="s">
        <v>288</v>
      </c>
      <c r="G203" s="267" t="s">
        <v>289</v>
      </c>
      <c r="H203" s="268">
        <v>5.346</v>
      </c>
      <c r="I203" s="269"/>
      <c r="J203" s="270">
        <f>ROUND(I203*H203,2)</f>
        <v>0</v>
      </c>
      <c r="K203" s="266" t="s">
        <v>156</v>
      </c>
      <c r="L203" s="271"/>
      <c r="M203" s="272" t="s">
        <v>19</v>
      </c>
      <c r="N203" s="273" t="s">
        <v>42</v>
      </c>
      <c r="O203" s="84"/>
      <c r="P203" s="221">
        <f>O203*H203</f>
        <v>0</v>
      </c>
      <c r="Q203" s="221">
        <v>1</v>
      </c>
      <c r="R203" s="221">
        <f>Q203*H203</f>
        <v>5.346</v>
      </c>
      <c r="S203" s="221">
        <v>0</v>
      </c>
      <c r="T203" s="222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3" t="s">
        <v>207</v>
      </c>
      <c r="AT203" s="223" t="s">
        <v>286</v>
      </c>
      <c r="AU203" s="223" t="s">
        <v>79</v>
      </c>
      <c r="AY203" s="17" t="s">
        <v>150</v>
      </c>
      <c r="BE203" s="224">
        <f>IF(N203="základní",J203,0)</f>
        <v>0</v>
      </c>
      <c r="BF203" s="224">
        <f>IF(N203="snížená",J203,0)</f>
        <v>0</v>
      </c>
      <c r="BG203" s="224">
        <f>IF(N203="zákl. přenesená",J203,0)</f>
        <v>0</v>
      </c>
      <c r="BH203" s="224">
        <f>IF(N203="sníž. přenesená",J203,0)</f>
        <v>0</v>
      </c>
      <c r="BI203" s="224">
        <f>IF(N203="nulová",J203,0)</f>
        <v>0</v>
      </c>
      <c r="BJ203" s="17" t="s">
        <v>75</v>
      </c>
      <c r="BK203" s="224">
        <f>ROUND(I203*H203,2)</f>
        <v>0</v>
      </c>
      <c r="BL203" s="17" t="s">
        <v>157</v>
      </c>
      <c r="BM203" s="223" t="s">
        <v>290</v>
      </c>
    </row>
    <row r="204" spans="1:51" s="14" customFormat="1" ht="12">
      <c r="A204" s="14"/>
      <c r="B204" s="241"/>
      <c r="C204" s="242"/>
      <c r="D204" s="232" t="s">
        <v>161</v>
      </c>
      <c r="E204" s="243" t="s">
        <v>19</v>
      </c>
      <c r="F204" s="244" t="s">
        <v>291</v>
      </c>
      <c r="G204" s="242"/>
      <c r="H204" s="245">
        <v>5.346</v>
      </c>
      <c r="I204" s="246"/>
      <c r="J204" s="242"/>
      <c r="K204" s="242"/>
      <c r="L204" s="247"/>
      <c r="M204" s="248"/>
      <c r="N204" s="249"/>
      <c r="O204" s="249"/>
      <c r="P204" s="249"/>
      <c r="Q204" s="249"/>
      <c r="R204" s="249"/>
      <c r="S204" s="249"/>
      <c r="T204" s="250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1" t="s">
        <v>161</v>
      </c>
      <c r="AU204" s="251" t="s">
        <v>79</v>
      </c>
      <c r="AV204" s="14" t="s">
        <v>79</v>
      </c>
      <c r="AW204" s="14" t="s">
        <v>33</v>
      </c>
      <c r="AX204" s="14" t="s">
        <v>75</v>
      </c>
      <c r="AY204" s="251" t="s">
        <v>150</v>
      </c>
    </row>
    <row r="205" spans="1:65" s="2" customFormat="1" ht="37.8" customHeight="1">
      <c r="A205" s="38"/>
      <c r="B205" s="39"/>
      <c r="C205" s="212" t="s">
        <v>292</v>
      </c>
      <c r="D205" s="212" t="s">
        <v>152</v>
      </c>
      <c r="E205" s="213" t="s">
        <v>293</v>
      </c>
      <c r="F205" s="214" t="s">
        <v>294</v>
      </c>
      <c r="G205" s="215" t="s">
        <v>155</v>
      </c>
      <c r="H205" s="216">
        <v>161.47</v>
      </c>
      <c r="I205" s="217"/>
      <c r="J205" s="218">
        <f>ROUND(I205*H205,2)</f>
        <v>0</v>
      </c>
      <c r="K205" s="214" t="s">
        <v>156</v>
      </c>
      <c r="L205" s="44"/>
      <c r="M205" s="219" t="s">
        <v>19</v>
      </c>
      <c r="N205" s="220" t="s">
        <v>42</v>
      </c>
      <c r="O205" s="84"/>
      <c r="P205" s="221">
        <f>O205*H205</f>
        <v>0</v>
      </c>
      <c r="Q205" s="221">
        <v>0</v>
      </c>
      <c r="R205" s="221">
        <f>Q205*H205</f>
        <v>0</v>
      </c>
      <c r="S205" s="221">
        <v>0</v>
      </c>
      <c r="T205" s="222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3" t="s">
        <v>157</v>
      </c>
      <c r="AT205" s="223" t="s">
        <v>152</v>
      </c>
      <c r="AU205" s="223" t="s">
        <v>79</v>
      </c>
      <c r="AY205" s="17" t="s">
        <v>150</v>
      </c>
      <c r="BE205" s="224">
        <f>IF(N205="základní",J205,0)</f>
        <v>0</v>
      </c>
      <c r="BF205" s="224">
        <f>IF(N205="snížená",J205,0)</f>
        <v>0</v>
      </c>
      <c r="BG205" s="224">
        <f>IF(N205="zákl. přenesená",J205,0)</f>
        <v>0</v>
      </c>
      <c r="BH205" s="224">
        <f>IF(N205="sníž. přenesená",J205,0)</f>
        <v>0</v>
      </c>
      <c r="BI205" s="224">
        <f>IF(N205="nulová",J205,0)</f>
        <v>0</v>
      </c>
      <c r="BJ205" s="17" t="s">
        <v>75</v>
      </c>
      <c r="BK205" s="224">
        <f>ROUND(I205*H205,2)</f>
        <v>0</v>
      </c>
      <c r="BL205" s="17" t="s">
        <v>157</v>
      </c>
      <c r="BM205" s="223" t="s">
        <v>295</v>
      </c>
    </row>
    <row r="206" spans="1:47" s="2" customFormat="1" ht="12">
      <c r="A206" s="38"/>
      <c r="B206" s="39"/>
      <c r="C206" s="40"/>
      <c r="D206" s="225" t="s">
        <v>159</v>
      </c>
      <c r="E206" s="40"/>
      <c r="F206" s="226" t="s">
        <v>296</v>
      </c>
      <c r="G206" s="40"/>
      <c r="H206" s="40"/>
      <c r="I206" s="227"/>
      <c r="J206" s="40"/>
      <c r="K206" s="40"/>
      <c r="L206" s="44"/>
      <c r="M206" s="228"/>
      <c r="N206" s="229"/>
      <c r="O206" s="84"/>
      <c r="P206" s="84"/>
      <c r="Q206" s="84"/>
      <c r="R206" s="84"/>
      <c r="S206" s="84"/>
      <c r="T206" s="85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159</v>
      </c>
      <c r="AU206" s="17" t="s">
        <v>79</v>
      </c>
    </row>
    <row r="207" spans="1:65" s="2" customFormat="1" ht="24.15" customHeight="1">
      <c r="A207" s="38"/>
      <c r="B207" s="39"/>
      <c r="C207" s="212" t="s">
        <v>7</v>
      </c>
      <c r="D207" s="212" t="s">
        <v>152</v>
      </c>
      <c r="E207" s="213" t="s">
        <v>297</v>
      </c>
      <c r="F207" s="214" t="s">
        <v>298</v>
      </c>
      <c r="G207" s="215" t="s">
        <v>155</v>
      </c>
      <c r="H207" s="216">
        <v>592.65</v>
      </c>
      <c r="I207" s="217"/>
      <c r="J207" s="218">
        <f>ROUND(I207*H207,2)</f>
        <v>0</v>
      </c>
      <c r="K207" s="214" t="s">
        <v>156</v>
      </c>
      <c r="L207" s="44"/>
      <c r="M207" s="219" t="s">
        <v>19</v>
      </c>
      <c r="N207" s="220" t="s">
        <v>42</v>
      </c>
      <c r="O207" s="84"/>
      <c r="P207" s="221">
        <f>O207*H207</f>
        <v>0</v>
      </c>
      <c r="Q207" s="221">
        <v>0</v>
      </c>
      <c r="R207" s="221">
        <f>Q207*H207</f>
        <v>0</v>
      </c>
      <c r="S207" s="221">
        <v>0</v>
      </c>
      <c r="T207" s="22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3" t="s">
        <v>157</v>
      </c>
      <c r="AT207" s="223" t="s">
        <v>152</v>
      </c>
      <c r="AU207" s="223" t="s">
        <v>79</v>
      </c>
      <c r="AY207" s="17" t="s">
        <v>150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75</v>
      </c>
      <c r="BK207" s="224">
        <f>ROUND(I207*H207,2)</f>
        <v>0</v>
      </c>
      <c r="BL207" s="17" t="s">
        <v>157</v>
      </c>
      <c r="BM207" s="223" t="s">
        <v>299</v>
      </c>
    </row>
    <row r="208" spans="1:47" s="2" customFormat="1" ht="12">
      <c r="A208" s="38"/>
      <c r="B208" s="39"/>
      <c r="C208" s="40"/>
      <c r="D208" s="225" t="s">
        <v>159</v>
      </c>
      <c r="E208" s="40"/>
      <c r="F208" s="226" t="s">
        <v>300</v>
      </c>
      <c r="G208" s="40"/>
      <c r="H208" s="40"/>
      <c r="I208" s="227"/>
      <c r="J208" s="40"/>
      <c r="K208" s="40"/>
      <c r="L208" s="44"/>
      <c r="M208" s="228"/>
      <c r="N208" s="229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159</v>
      </c>
      <c r="AU208" s="17" t="s">
        <v>79</v>
      </c>
    </row>
    <row r="209" spans="1:51" s="13" customFormat="1" ht="12">
      <c r="A209" s="13"/>
      <c r="B209" s="230"/>
      <c r="C209" s="231"/>
      <c r="D209" s="232" t="s">
        <v>161</v>
      </c>
      <c r="E209" s="233" t="s">
        <v>19</v>
      </c>
      <c r="F209" s="234" t="s">
        <v>265</v>
      </c>
      <c r="G209" s="231"/>
      <c r="H209" s="233" t="s">
        <v>19</v>
      </c>
      <c r="I209" s="235"/>
      <c r="J209" s="231"/>
      <c r="K209" s="231"/>
      <c r="L209" s="236"/>
      <c r="M209" s="237"/>
      <c r="N209" s="238"/>
      <c r="O209" s="238"/>
      <c r="P209" s="238"/>
      <c r="Q209" s="238"/>
      <c r="R209" s="238"/>
      <c r="S209" s="238"/>
      <c r="T209" s="23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0" t="s">
        <v>161</v>
      </c>
      <c r="AU209" s="240" t="s">
        <v>79</v>
      </c>
      <c r="AV209" s="13" t="s">
        <v>75</v>
      </c>
      <c r="AW209" s="13" t="s">
        <v>33</v>
      </c>
      <c r="AX209" s="13" t="s">
        <v>71</v>
      </c>
      <c r="AY209" s="240" t="s">
        <v>150</v>
      </c>
    </row>
    <row r="210" spans="1:51" s="14" customFormat="1" ht="12">
      <c r="A210" s="14"/>
      <c r="B210" s="241"/>
      <c r="C210" s="242"/>
      <c r="D210" s="232" t="s">
        <v>161</v>
      </c>
      <c r="E210" s="243" t="s">
        <v>19</v>
      </c>
      <c r="F210" s="244" t="s">
        <v>301</v>
      </c>
      <c r="G210" s="242"/>
      <c r="H210" s="245">
        <v>592.65</v>
      </c>
      <c r="I210" s="246"/>
      <c r="J210" s="242"/>
      <c r="K210" s="242"/>
      <c r="L210" s="247"/>
      <c r="M210" s="248"/>
      <c r="N210" s="249"/>
      <c r="O210" s="249"/>
      <c r="P210" s="249"/>
      <c r="Q210" s="249"/>
      <c r="R210" s="249"/>
      <c r="S210" s="249"/>
      <c r="T210" s="250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1" t="s">
        <v>161</v>
      </c>
      <c r="AU210" s="251" t="s">
        <v>79</v>
      </c>
      <c r="AV210" s="14" t="s">
        <v>79</v>
      </c>
      <c r="AW210" s="14" t="s">
        <v>33</v>
      </c>
      <c r="AX210" s="14" t="s">
        <v>71</v>
      </c>
      <c r="AY210" s="251" t="s">
        <v>150</v>
      </c>
    </row>
    <row r="211" spans="1:51" s="15" customFormat="1" ht="12">
      <c r="A211" s="15"/>
      <c r="B211" s="252"/>
      <c r="C211" s="253"/>
      <c r="D211" s="232" t="s">
        <v>161</v>
      </c>
      <c r="E211" s="254" t="s">
        <v>19</v>
      </c>
      <c r="F211" s="255" t="s">
        <v>164</v>
      </c>
      <c r="G211" s="253"/>
      <c r="H211" s="256">
        <v>592.65</v>
      </c>
      <c r="I211" s="257"/>
      <c r="J211" s="253"/>
      <c r="K211" s="253"/>
      <c r="L211" s="258"/>
      <c r="M211" s="259"/>
      <c r="N211" s="260"/>
      <c r="O211" s="260"/>
      <c r="P211" s="260"/>
      <c r="Q211" s="260"/>
      <c r="R211" s="260"/>
      <c r="S211" s="260"/>
      <c r="T211" s="261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62" t="s">
        <v>161</v>
      </c>
      <c r="AU211" s="262" t="s">
        <v>79</v>
      </c>
      <c r="AV211" s="15" t="s">
        <v>157</v>
      </c>
      <c r="AW211" s="15" t="s">
        <v>33</v>
      </c>
      <c r="AX211" s="15" t="s">
        <v>75</v>
      </c>
      <c r="AY211" s="262" t="s">
        <v>150</v>
      </c>
    </row>
    <row r="212" spans="1:65" s="2" customFormat="1" ht="44.25" customHeight="1">
      <c r="A212" s="38"/>
      <c r="B212" s="39"/>
      <c r="C212" s="212" t="s">
        <v>91</v>
      </c>
      <c r="D212" s="212" t="s">
        <v>152</v>
      </c>
      <c r="E212" s="213" t="s">
        <v>302</v>
      </c>
      <c r="F212" s="214" t="s">
        <v>303</v>
      </c>
      <c r="G212" s="215" t="s">
        <v>155</v>
      </c>
      <c r="H212" s="216">
        <v>96.75</v>
      </c>
      <c r="I212" s="217"/>
      <c r="J212" s="218">
        <f>ROUND(I212*H212,2)</f>
        <v>0</v>
      </c>
      <c r="K212" s="214" t="s">
        <v>156</v>
      </c>
      <c r="L212" s="44"/>
      <c r="M212" s="219" t="s">
        <v>19</v>
      </c>
      <c r="N212" s="220" t="s">
        <v>42</v>
      </c>
      <c r="O212" s="84"/>
      <c r="P212" s="221">
        <f>O212*H212</f>
        <v>0</v>
      </c>
      <c r="Q212" s="221">
        <v>0</v>
      </c>
      <c r="R212" s="221">
        <f>Q212*H212</f>
        <v>0</v>
      </c>
      <c r="S212" s="221">
        <v>0</v>
      </c>
      <c r="T212" s="222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3" t="s">
        <v>157</v>
      </c>
      <c r="AT212" s="223" t="s">
        <v>152</v>
      </c>
      <c r="AU212" s="223" t="s">
        <v>79</v>
      </c>
      <c r="AY212" s="17" t="s">
        <v>150</v>
      </c>
      <c r="BE212" s="224">
        <f>IF(N212="základní",J212,0)</f>
        <v>0</v>
      </c>
      <c r="BF212" s="224">
        <f>IF(N212="snížená",J212,0)</f>
        <v>0</v>
      </c>
      <c r="BG212" s="224">
        <f>IF(N212="zákl. přenesená",J212,0)</f>
        <v>0</v>
      </c>
      <c r="BH212" s="224">
        <f>IF(N212="sníž. přenesená",J212,0)</f>
        <v>0</v>
      </c>
      <c r="BI212" s="224">
        <f>IF(N212="nulová",J212,0)</f>
        <v>0</v>
      </c>
      <c r="BJ212" s="17" t="s">
        <v>75</v>
      </c>
      <c r="BK212" s="224">
        <f>ROUND(I212*H212,2)</f>
        <v>0</v>
      </c>
      <c r="BL212" s="17" t="s">
        <v>157</v>
      </c>
      <c r="BM212" s="223" t="s">
        <v>304</v>
      </c>
    </row>
    <row r="213" spans="1:47" s="2" customFormat="1" ht="12">
      <c r="A213" s="38"/>
      <c r="B213" s="39"/>
      <c r="C213" s="40"/>
      <c r="D213" s="225" t="s">
        <v>159</v>
      </c>
      <c r="E213" s="40"/>
      <c r="F213" s="226" t="s">
        <v>305</v>
      </c>
      <c r="G213" s="40"/>
      <c r="H213" s="40"/>
      <c r="I213" s="227"/>
      <c r="J213" s="40"/>
      <c r="K213" s="40"/>
      <c r="L213" s="44"/>
      <c r="M213" s="228"/>
      <c r="N213" s="229"/>
      <c r="O213" s="84"/>
      <c r="P213" s="84"/>
      <c r="Q213" s="84"/>
      <c r="R213" s="84"/>
      <c r="S213" s="84"/>
      <c r="T213" s="85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159</v>
      </c>
      <c r="AU213" s="17" t="s">
        <v>79</v>
      </c>
    </row>
    <row r="214" spans="1:51" s="13" customFormat="1" ht="12">
      <c r="A214" s="13"/>
      <c r="B214" s="230"/>
      <c r="C214" s="231"/>
      <c r="D214" s="232" t="s">
        <v>161</v>
      </c>
      <c r="E214" s="233" t="s">
        <v>19</v>
      </c>
      <c r="F214" s="234" t="s">
        <v>306</v>
      </c>
      <c r="G214" s="231"/>
      <c r="H214" s="233" t="s">
        <v>19</v>
      </c>
      <c r="I214" s="235"/>
      <c r="J214" s="231"/>
      <c r="K214" s="231"/>
      <c r="L214" s="236"/>
      <c r="M214" s="237"/>
      <c r="N214" s="238"/>
      <c r="O214" s="238"/>
      <c r="P214" s="238"/>
      <c r="Q214" s="238"/>
      <c r="R214" s="238"/>
      <c r="S214" s="238"/>
      <c r="T214" s="23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0" t="s">
        <v>161</v>
      </c>
      <c r="AU214" s="240" t="s">
        <v>79</v>
      </c>
      <c r="AV214" s="13" t="s">
        <v>75</v>
      </c>
      <c r="AW214" s="13" t="s">
        <v>33</v>
      </c>
      <c r="AX214" s="13" t="s">
        <v>71</v>
      </c>
      <c r="AY214" s="240" t="s">
        <v>150</v>
      </c>
    </row>
    <row r="215" spans="1:51" s="13" customFormat="1" ht="12">
      <c r="A215" s="13"/>
      <c r="B215" s="230"/>
      <c r="C215" s="231"/>
      <c r="D215" s="232" t="s">
        <v>161</v>
      </c>
      <c r="E215" s="233" t="s">
        <v>19</v>
      </c>
      <c r="F215" s="234" t="s">
        <v>307</v>
      </c>
      <c r="G215" s="231"/>
      <c r="H215" s="233" t="s">
        <v>19</v>
      </c>
      <c r="I215" s="235"/>
      <c r="J215" s="231"/>
      <c r="K215" s="231"/>
      <c r="L215" s="236"/>
      <c r="M215" s="237"/>
      <c r="N215" s="238"/>
      <c r="O215" s="238"/>
      <c r="P215" s="238"/>
      <c r="Q215" s="238"/>
      <c r="R215" s="238"/>
      <c r="S215" s="238"/>
      <c r="T215" s="23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0" t="s">
        <v>161</v>
      </c>
      <c r="AU215" s="240" t="s">
        <v>79</v>
      </c>
      <c r="AV215" s="13" t="s">
        <v>75</v>
      </c>
      <c r="AW215" s="13" t="s">
        <v>33</v>
      </c>
      <c r="AX215" s="13" t="s">
        <v>71</v>
      </c>
      <c r="AY215" s="240" t="s">
        <v>150</v>
      </c>
    </row>
    <row r="216" spans="1:51" s="14" customFormat="1" ht="12">
      <c r="A216" s="14"/>
      <c r="B216" s="241"/>
      <c r="C216" s="242"/>
      <c r="D216" s="232" t="s">
        <v>161</v>
      </c>
      <c r="E216" s="243" t="s">
        <v>19</v>
      </c>
      <c r="F216" s="244" t="s">
        <v>308</v>
      </c>
      <c r="G216" s="242"/>
      <c r="H216" s="245">
        <v>96.75</v>
      </c>
      <c r="I216" s="246"/>
      <c r="J216" s="242"/>
      <c r="K216" s="242"/>
      <c r="L216" s="247"/>
      <c r="M216" s="248"/>
      <c r="N216" s="249"/>
      <c r="O216" s="249"/>
      <c r="P216" s="249"/>
      <c r="Q216" s="249"/>
      <c r="R216" s="249"/>
      <c r="S216" s="249"/>
      <c r="T216" s="250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1" t="s">
        <v>161</v>
      </c>
      <c r="AU216" s="251" t="s">
        <v>79</v>
      </c>
      <c r="AV216" s="14" t="s">
        <v>79</v>
      </c>
      <c r="AW216" s="14" t="s">
        <v>33</v>
      </c>
      <c r="AX216" s="14" t="s">
        <v>71</v>
      </c>
      <c r="AY216" s="251" t="s">
        <v>150</v>
      </c>
    </row>
    <row r="217" spans="1:51" s="15" customFormat="1" ht="12">
      <c r="A217" s="15"/>
      <c r="B217" s="252"/>
      <c r="C217" s="253"/>
      <c r="D217" s="232" t="s">
        <v>161</v>
      </c>
      <c r="E217" s="254" t="s">
        <v>19</v>
      </c>
      <c r="F217" s="255" t="s">
        <v>164</v>
      </c>
      <c r="G217" s="253"/>
      <c r="H217" s="256">
        <v>96.75</v>
      </c>
      <c r="I217" s="257"/>
      <c r="J217" s="253"/>
      <c r="K217" s="253"/>
      <c r="L217" s="258"/>
      <c r="M217" s="259"/>
      <c r="N217" s="260"/>
      <c r="O217" s="260"/>
      <c r="P217" s="260"/>
      <c r="Q217" s="260"/>
      <c r="R217" s="260"/>
      <c r="S217" s="260"/>
      <c r="T217" s="261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62" t="s">
        <v>161</v>
      </c>
      <c r="AU217" s="262" t="s">
        <v>79</v>
      </c>
      <c r="AV217" s="15" t="s">
        <v>157</v>
      </c>
      <c r="AW217" s="15" t="s">
        <v>33</v>
      </c>
      <c r="AX217" s="15" t="s">
        <v>75</v>
      </c>
      <c r="AY217" s="262" t="s">
        <v>150</v>
      </c>
    </row>
    <row r="218" spans="1:65" s="2" customFormat="1" ht="37.8" customHeight="1">
      <c r="A218" s="38"/>
      <c r="B218" s="39"/>
      <c r="C218" s="212" t="s">
        <v>309</v>
      </c>
      <c r="D218" s="212" t="s">
        <v>152</v>
      </c>
      <c r="E218" s="213" t="s">
        <v>310</v>
      </c>
      <c r="F218" s="214" t="s">
        <v>311</v>
      </c>
      <c r="G218" s="215" t="s">
        <v>155</v>
      </c>
      <c r="H218" s="216">
        <v>64.73</v>
      </c>
      <c r="I218" s="217"/>
      <c r="J218" s="218">
        <f>ROUND(I218*H218,2)</f>
        <v>0</v>
      </c>
      <c r="K218" s="214" t="s">
        <v>156</v>
      </c>
      <c r="L218" s="44"/>
      <c r="M218" s="219" t="s">
        <v>19</v>
      </c>
      <c r="N218" s="220" t="s">
        <v>42</v>
      </c>
      <c r="O218" s="84"/>
      <c r="P218" s="221">
        <f>O218*H218</f>
        <v>0</v>
      </c>
      <c r="Q218" s="221">
        <v>0</v>
      </c>
      <c r="R218" s="221">
        <f>Q218*H218</f>
        <v>0</v>
      </c>
      <c r="S218" s="221">
        <v>0</v>
      </c>
      <c r="T218" s="222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3" t="s">
        <v>157</v>
      </c>
      <c r="AT218" s="223" t="s">
        <v>152</v>
      </c>
      <c r="AU218" s="223" t="s">
        <v>79</v>
      </c>
      <c r="AY218" s="17" t="s">
        <v>150</v>
      </c>
      <c r="BE218" s="224">
        <f>IF(N218="základní",J218,0)</f>
        <v>0</v>
      </c>
      <c r="BF218" s="224">
        <f>IF(N218="snížená",J218,0)</f>
        <v>0</v>
      </c>
      <c r="BG218" s="224">
        <f>IF(N218="zákl. přenesená",J218,0)</f>
        <v>0</v>
      </c>
      <c r="BH218" s="224">
        <f>IF(N218="sníž. přenesená",J218,0)</f>
        <v>0</v>
      </c>
      <c r="BI218" s="224">
        <f>IF(N218="nulová",J218,0)</f>
        <v>0</v>
      </c>
      <c r="BJ218" s="17" t="s">
        <v>75</v>
      </c>
      <c r="BK218" s="224">
        <f>ROUND(I218*H218,2)</f>
        <v>0</v>
      </c>
      <c r="BL218" s="17" t="s">
        <v>157</v>
      </c>
      <c r="BM218" s="223" t="s">
        <v>312</v>
      </c>
    </row>
    <row r="219" spans="1:47" s="2" customFormat="1" ht="12">
      <c r="A219" s="38"/>
      <c r="B219" s="39"/>
      <c r="C219" s="40"/>
      <c r="D219" s="225" t="s">
        <v>159</v>
      </c>
      <c r="E219" s="40"/>
      <c r="F219" s="226" t="s">
        <v>313</v>
      </c>
      <c r="G219" s="40"/>
      <c r="H219" s="40"/>
      <c r="I219" s="227"/>
      <c r="J219" s="40"/>
      <c r="K219" s="40"/>
      <c r="L219" s="44"/>
      <c r="M219" s="228"/>
      <c r="N219" s="229"/>
      <c r="O219" s="84"/>
      <c r="P219" s="84"/>
      <c r="Q219" s="84"/>
      <c r="R219" s="84"/>
      <c r="S219" s="84"/>
      <c r="T219" s="85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159</v>
      </c>
      <c r="AU219" s="17" t="s">
        <v>79</v>
      </c>
    </row>
    <row r="220" spans="1:51" s="13" customFormat="1" ht="12">
      <c r="A220" s="13"/>
      <c r="B220" s="230"/>
      <c r="C220" s="231"/>
      <c r="D220" s="232" t="s">
        <v>161</v>
      </c>
      <c r="E220" s="233" t="s">
        <v>19</v>
      </c>
      <c r="F220" s="234" t="s">
        <v>306</v>
      </c>
      <c r="G220" s="231"/>
      <c r="H220" s="233" t="s">
        <v>19</v>
      </c>
      <c r="I220" s="235"/>
      <c r="J220" s="231"/>
      <c r="K220" s="231"/>
      <c r="L220" s="236"/>
      <c r="M220" s="237"/>
      <c r="N220" s="238"/>
      <c r="O220" s="238"/>
      <c r="P220" s="238"/>
      <c r="Q220" s="238"/>
      <c r="R220" s="238"/>
      <c r="S220" s="238"/>
      <c r="T220" s="239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0" t="s">
        <v>161</v>
      </c>
      <c r="AU220" s="240" t="s">
        <v>79</v>
      </c>
      <c r="AV220" s="13" t="s">
        <v>75</v>
      </c>
      <c r="AW220" s="13" t="s">
        <v>33</v>
      </c>
      <c r="AX220" s="13" t="s">
        <v>71</v>
      </c>
      <c r="AY220" s="240" t="s">
        <v>150</v>
      </c>
    </row>
    <row r="221" spans="1:51" s="13" customFormat="1" ht="12">
      <c r="A221" s="13"/>
      <c r="B221" s="230"/>
      <c r="C221" s="231"/>
      <c r="D221" s="232" t="s">
        <v>161</v>
      </c>
      <c r="E221" s="233" t="s">
        <v>19</v>
      </c>
      <c r="F221" s="234" t="s">
        <v>314</v>
      </c>
      <c r="G221" s="231"/>
      <c r="H221" s="233" t="s">
        <v>19</v>
      </c>
      <c r="I221" s="235"/>
      <c r="J221" s="231"/>
      <c r="K221" s="231"/>
      <c r="L221" s="236"/>
      <c r="M221" s="237"/>
      <c r="N221" s="238"/>
      <c r="O221" s="238"/>
      <c r="P221" s="238"/>
      <c r="Q221" s="238"/>
      <c r="R221" s="238"/>
      <c r="S221" s="238"/>
      <c r="T221" s="23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0" t="s">
        <v>161</v>
      </c>
      <c r="AU221" s="240" t="s">
        <v>79</v>
      </c>
      <c r="AV221" s="13" t="s">
        <v>75</v>
      </c>
      <c r="AW221" s="13" t="s">
        <v>33</v>
      </c>
      <c r="AX221" s="13" t="s">
        <v>71</v>
      </c>
      <c r="AY221" s="240" t="s">
        <v>150</v>
      </c>
    </row>
    <row r="222" spans="1:51" s="14" customFormat="1" ht="12">
      <c r="A222" s="14"/>
      <c r="B222" s="241"/>
      <c r="C222" s="242"/>
      <c r="D222" s="232" t="s">
        <v>161</v>
      </c>
      <c r="E222" s="243" t="s">
        <v>19</v>
      </c>
      <c r="F222" s="244" t="s">
        <v>315</v>
      </c>
      <c r="G222" s="242"/>
      <c r="H222" s="245">
        <v>64.73</v>
      </c>
      <c r="I222" s="246"/>
      <c r="J222" s="242"/>
      <c r="K222" s="242"/>
      <c r="L222" s="247"/>
      <c r="M222" s="248"/>
      <c r="N222" s="249"/>
      <c r="O222" s="249"/>
      <c r="P222" s="249"/>
      <c r="Q222" s="249"/>
      <c r="R222" s="249"/>
      <c r="S222" s="249"/>
      <c r="T222" s="250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1" t="s">
        <v>161</v>
      </c>
      <c r="AU222" s="251" t="s">
        <v>79</v>
      </c>
      <c r="AV222" s="14" t="s">
        <v>79</v>
      </c>
      <c r="AW222" s="14" t="s">
        <v>33</v>
      </c>
      <c r="AX222" s="14" t="s">
        <v>71</v>
      </c>
      <c r="AY222" s="251" t="s">
        <v>150</v>
      </c>
    </row>
    <row r="223" spans="1:51" s="15" customFormat="1" ht="12">
      <c r="A223" s="15"/>
      <c r="B223" s="252"/>
      <c r="C223" s="253"/>
      <c r="D223" s="232" t="s">
        <v>161</v>
      </c>
      <c r="E223" s="254" t="s">
        <v>19</v>
      </c>
      <c r="F223" s="255" t="s">
        <v>164</v>
      </c>
      <c r="G223" s="253"/>
      <c r="H223" s="256">
        <v>64.73</v>
      </c>
      <c r="I223" s="257"/>
      <c r="J223" s="253"/>
      <c r="K223" s="253"/>
      <c r="L223" s="258"/>
      <c r="M223" s="259"/>
      <c r="N223" s="260"/>
      <c r="O223" s="260"/>
      <c r="P223" s="260"/>
      <c r="Q223" s="260"/>
      <c r="R223" s="260"/>
      <c r="S223" s="260"/>
      <c r="T223" s="261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62" t="s">
        <v>161</v>
      </c>
      <c r="AU223" s="262" t="s">
        <v>79</v>
      </c>
      <c r="AV223" s="15" t="s">
        <v>157</v>
      </c>
      <c r="AW223" s="15" t="s">
        <v>33</v>
      </c>
      <c r="AX223" s="15" t="s">
        <v>75</v>
      </c>
      <c r="AY223" s="262" t="s">
        <v>150</v>
      </c>
    </row>
    <row r="224" spans="1:65" s="2" customFormat="1" ht="37.8" customHeight="1">
      <c r="A224" s="38"/>
      <c r="B224" s="39"/>
      <c r="C224" s="212" t="s">
        <v>93</v>
      </c>
      <c r="D224" s="212" t="s">
        <v>152</v>
      </c>
      <c r="E224" s="213" t="s">
        <v>316</v>
      </c>
      <c r="F224" s="214" t="s">
        <v>317</v>
      </c>
      <c r="G224" s="215" t="s">
        <v>155</v>
      </c>
      <c r="H224" s="216">
        <v>161.47</v>
      </c>
      <c r="I224" s="217"/>
      <c r="J224" s="218">
        <f>ROUND(I224*H224,2)</f>
        <v>0</v>
      </c>
      <c r="K224" s="214" t="s">
        <v>156</v>
      </c>
      <c r="L224" s="44"/>
      <c r="M224" s="219" t="s">
        <v>19</v>
      </c>
      <c r="N224" s="220" t="s">
        <v>42</v>
      </c>
      <c r="O224" s="84"/>
      <c r="P224" s="221">
        <f>O224*H224</f>
        <v>0</v>
      </c>
      <c r="Q224" s="221">
        <v>0</v>
      </c>
      <c r="R224" s="221">
        <f>Q224*H224</f>
        <v>0</v>
      </c>
      <c r="S224" s="221">
        <v>0</v>
      </c>
      <c r="T224" s="222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3" t="s">
        <v>157</v>
      </c>
      <c r="AT224" s="223" t="s">
        <v>152</v>
      </c>
      <c r="AU224" s="223" t="s">
        <v>79</v>
      </c>
      <c r="AY224" s="17" t="s">
        <v>150</v>
      </c>
      <c r="BE224" s="224">
        <f>IF(N224="základní",J224,0)</f>
        <v>0</v>
      </c>
      <c r="BF224" s="224">
        <f>IF(N224="snížená",J224,0)</f>
        <v>0</v>
      </c>
      <c r="BG224" s="224">
        <f>IF(N224="zákl. přenesená",J224,0)</f>
        <v>0</v>
      </c>
      <c r="BH224" s="224">
        <f>IF(N224="sníž. přenesená",J224,0)</f>
        <v>0</v>
      </c>
      <c r="BI224" s="224">
        <f>IF(N224="nulová",J224,0)</f>
        <v>0</v>
      </c>
      <c r="BJ224" s="17" t="s">
        <v>75</v>
      </c>
      <c r="BK224" s="224">
        <f>ROUND(I224*H224,2)</f>
        <v>0</v>
      </c>
      <c r="BL224" s="17" t="s">
        <v>157</v>
      </c>
      <c r="BM224" s="223" t="s">
        <v>318</v>
      </c>
    </row>
    <row r="225" spans="1:47" s="2" customFormat="1" ht="12">
      <c r="A225" s="38"/>
      <c r="B225" s="39"/>
      <c r="C225" s="40"/>
      <c r="D225" s="225" t="s">
        <v>159</v>
      </c>
      <c r="E225" s="40"/>
      <c r="F225" s="226" t="s">
        <v>319</v>
      </c>
      <c r="G225" s="40"/>
      <c r="H225" s="40"/>
      <c r="I225" s="227"/>
      <c r="J225" s="40"/>
      <c r="K225" s="40"/>
      <c r="L225" s="44"/>
      <c r="M225" s="228"/>
      <c r="N225" s="229"/>
      <c r="O225" s="84"/>
      <c r="P225" s="84"/>
      <c r="Q225" s="84"/>
      <c r="R225" s="84"/>
      <c r="S225" s="84"/>
      <c r="T225" s="85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159</v>
      </c>
      <c r="AU225" s="17" t="s">
        <v>79</v>
      </c>
    </row>
    <row r="226" spans="1:51" s="13" customFormat="1" ht="12">
      <c r="A226" s="13"/>
      <c r="B226" s="230"/>
      <c r="C226" s="231"/>
      <c r="D226" s="232" t="s">
        <v>161</v>
      </c>
      <c r="E226" s="233" t="s">
        <v>19</v>
      </c>
      <c r="F226" s="234" t="s">
        <v>320</v>
      </c>
      <c r="G226" s="231"/>
      <c r="H226" s="233" t="s">
        <v>19</v>
      </c>
      <c r="I226" s="235"/>
      <c r="J226" s="231"/>
      <c r="K226" s="231"/>
      <c r="L226" s="236"/>
      <c r="M226" s="237"/>
      <c r="N226" s="238"/>
      <c r="O226" s="238"/>
      <c r="P226" s="238"/>
      <c r="Q226" s="238"/>
      <c r="R226" s="238"/>
      <c r="S226" s="238"/>
      <c r="T226" s="23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0" t="s">
        <v>161</v>
      </c>
      <c r="AU226" s="240" t="s">
        <v>79</v>
      </c>
      <c r="AV226" s="13" t="s">
        <v>75</v>
      </c>
      <c r="AW226" s="13" t="s">
        <v>33</v>
      </c>
      <c r="AX226" s="13" t="s">
        <v>71</v>
      </c>
      <c r="AY226" s="240" t="s">
        <v>150</v>
      </c>
    </row>
    <row r="227" spans="1:51" s="14" customFormat="1" ht="12">
      <c r="A227" s="14"/>
      <c r="B227" s="241"/>
      <c r="C227" s="242"/>
      <c r="D227" s="232" t="s">
        <v>161</v>
      </c>
      <c r="E227" s="243" t="s">
        <v>19</v>
      </c>
      <c r="F227" s="244" t="s">
        <v>321</v>
      </c>
      <c r="G227" s="242"/>
      <c r="H227" s="245">
        <v>161.47</v>
      </c>
      <c r="I227" s="246"/>
      <c r="J227" s="242"/>
      <c r="K227" s="242"/>
      <c r="L227" s="247"/>
      <c r="M227" s="248"/>
      <c r="N227" s="249"/>
      <c r="O227" s="249"/>
      <c r="P227" s="249"/>
      <c r="Q227" s="249"/>
      <c r="R227" s="249"/>
      <c r="S227" s="249"/>
      <c r="T227" s="250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1" t="s">
        <v>161</v>
      </c>
      <c r="AU227" s="251" t="s">
        <v>79</v>
      </c>
      <c r="AV227" s="14" t="s">
        <v>79</v>
      </c>
      <c r="AW227" s="14" t="s">
        <v>33</v>
      </c>
      <c r="AX227" s="14" t="s">
        <v>71</v>
      </c>
      <c r="AY227" s="251" t="s">
        <v>150</v>
      </c>
    </row>
    <row r="228" spans="1:51" s="15" customFormat="1" ht="12">
      <c r="A228" s="15"/>
      <c r="B228" s="252"/>
      <c r="C228" s="253"/>
      <c r="D228" s="232" t="s">
        <v>161</v>
      </c>
      <c r="E228" s="254" t="s">
        <v>19</v>
      </c>
      <c r="F228" s="255" t="s">
        <v>164</v>
      </c>
      <c r="G228" s="253"/>
      <c r="H228" s="256">
        <v>161.47</v>
      </c>
      <c r="I228" s="257"/>
      <c r="J228" s="253"/>
      <c r="K228" s="253"/>
      <c r="L228" s="258"/>
      <c r="M228" s="259"/>
      <c r="N228" s="260"/>
      <c r="O228" s="260"/>
      <c r="P228" s="260"/>
      <c r="Q228" s="260"/>
      <c r="R228" s="260"/>
      <c r="S228" s="260"/>
      <c r="T228" s="261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62" t="s">
        <v>161</v>
      </c>
      <c r="AU228" s="262" t="s">
        <v>79</v>
      </c>
      <c r="AV228" s="15" t="s">
        <v>157</v>
      </c>
      <c r="AW228" s="15" t="s">
        <v>33</v>
      </c>
      <c r="AX228" s="15" t="s">
        <v>75</v>
      </c>
      <c r="AY228" s="262" t="s">
        <v>150</v>
      </c>
    </row>
    <row r="229" spans="1:65" s="2" customFormat="1" ht="21.75" customHeight="1">
      <c r="A229" s="38"/>
      <c r="B229" s="39"/>
      <c r="C229" s="212" t="s">
        <v>96</v>
      </c>
      <c r="D229" s="212" t="s">
        <v>152</v>
      </c>
      <c r="E229" s="213" t="s">
        <v>322</v>
      </c>
      <c r="F229" s="214" t="s">
        <v>323</v>
      </c>
      <c r="G229" s="215" t="s">
        <v>155</v>
      </c>
      <c r="H229" s="216">
        <v>161.47</v>
      </c>
      <c r="I229" s="217"/>
      <c r="J229" s="218">
        <f>ROUND(I229*H229,2)</f>
        <v>0</v>
      </c>
      <c r="K229" s="214" t="s">
        <v>156</v>
      </c>
      <c r="L229" s="44"/>
      <c r="M229" s="219" t="s">
        <v>19</v>
      </c>
      <c r="N229" s="220" t="s">
        <v>42</v>
      </c>
      <c r="O229" s="84"/>
      <c r="P229" s="221">
        <f>O229*H229</f>
        <v>0</v>
      </c>
      <c r="Q229" s="221">
        <v>0</v>
      </c>
      <c r="R229" s="221">
        <f>Q229*H229</f>
        <v>0</v>
      </c>
      <c r="S229" s="221">
        <v>0</v>
      </c>
      <c r="T229" s="222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3" t="s">
        <v>157</v>
      </c>
      <c r="AT229" s="223" t="s">
        <v>152</v>
      </c>
      <c r="AU229" s="223" t="s">
        <v>79</v>
      </c>
      <c r="AY229" s="17" t="s">
        <v>150</v>
      </c>
      <c r="BE229" s="224">
        <f>IF(N229="základní",J229,0)</f>
        <v>0</v>
      </c>
      <c r="BF229" s="224">
        <f>IF(N229="snížená",J229,0)</f>
        <v>0</v>
      </c>
      <c r="BG229" s="224">
        <f>IF(N229="zákl. přenesená",J229,0)</f>
        <v>0</v>
      </c>
      <c r="BH229" s="224">
        <f>IF(N229="sníž. přenesená",J229,0)</f>
        <v>0</v>
      </c>
      <c r="BI229" s="224">
        <f>IF(N229="nulová",J229,0)</f>
        <v>0</v>
      </c>
      <c r="BJ229" s="17" t="s">
        <v>75</v>
      </c>
      <c r="BK229" s="224">
        <f>ROUND(I229*H229,2)</f>
        <v>0</v>
      </c>
      <c r="BL229" s="17" t="s">
        <v>157</v>
      </c>
      <c r="BM229" s="223" t="s">
        <v>324</v>
      </c>
    </row>
    <row r="230" spans="1:47" s="2" customFormat="1" ht="12">
      <c r="A230" s="38"/>
      <c r="B230" s="39"/>
      <c r="C230" s="40"/>
      <c r="D230" s="225" t="s">
        <v>159</v>
      </c>
      <c r="E230" s="40"/>
      <c r="F230" s="226" t="s">
        <v>325</v>
      </c>
      <c r="G230" s="40"/>
      <c r="H230" s="40"/>
      <c r="I230" s="227"/>
      <c r="J230" s="40"/>
      <c r="K230" s="40"/>
      <c r="L230" s="44"/>
      <c r="M230" s="228"/>
      <c r="N230" s="229"/>
      <c r="O230" s="84"/>
      <c r="P230" s="84"/>
      <c r="Q230" s="84"/>
      <c r="R230" s="84"/>
      <c r="S230" s="84"/>
      <c r="T230" s="85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159</v>
      </c>
      <c r="AU230" s="17" t="s">
        <v>79</v>
      </c>
    </row>
    <row r="231" spans="1:65" s="2" customFormat="1" ht="16.5" customHeight="1">
      <c r="A231" s="38"/>
      <c r="B231" s="39"/>
      <c r="C231" s="264" t="s">
        <v>326</v>
      </c>
      <c r="D231" s="264" t="s">
        <v>286</v>
      </c>
      <c r="E231" s="265" t="s">
        <v>327</v>
      </c>
      <c r="F231" s="266" t="s">
        <v>328</v>
      </c>
      <c r="G231" s="267" t="s">
        <v>329</v>
      </c>
      <c r="H231" s="268">
        <v>4.844</v>
      </c>
      <c r="I231" s="269"/>
      <c r="J231" s="270">
        <f>ROUND(I231*H231,2)</f>
        <v>0</v>
      </c>
      <c r="K231" s="266" t="s">
        <v>156</v>
      </c>
      <c r="L231" s="271"/>
      <c r="M231" s="272" t="s">
        <v>19</v>
      </c>
      <c r="N231" s="273" t="s">
        <v>42</v>
      </c>
      <c r="O231" s="84"/>
      <c r="P231" s="221">
        <f>O231*H231</f>
        <v>0</v>
      </c>
      <c r="Q231" s="221">
        <v>0.001</v>
      </c>
      <c r="R231" s="221">
        <f>Q231*H231</f>
        <v>0.004844</v>
      </c>
      <c r="S231" s="221">
        <v>0</v>
      </c>
      <c r="T231" s="222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3" t="s">
        <v>207</v>
      </c>
      <c r="AT231" s="223" t="s">
        <v>286</v>
      </c>
      <c r="AU231" s="223" t="s">
        <v>79</v>
      </c>
      <c r="AY231" s="17" t="s">
        <v>150</v>
      </c>
      <c r="BE231" s="224">
        <f>IF(N231="základní",J231,0)</f>
        <v>0</v>
      </c>
      <c r="BF231" s="224">
        <f>IF(N231="snížená",J231,0)</f>
        <v>0</v>
      </c>
      <c r="BG231" s="224">
        <f>IF(N231="zákl. přenesená",J231,0)</f>
        <v>0</v>
      </c>
      <c r="BH231" s="224">
        <f>IF(N231="sníž. přenesená",J231,0)</f>
        <v>0</v>
      </c>
      <c r="BI231" s="224">
        <f>IF(N231="nulová",J231,0)</f>
        <v>0</v>
      </c>
      <c r="BJ231" s="17" t="s">
        <v>75</v>
      </c>
      <c r="BK231" s="224">
        <f>ROUND(I231*H231,2)</f>
        <v>0</v>
      </c>
      <c r="BL231" s="17" t="s">
        <v>157</v>
      </c>
      <c r="BM231" s="223" t="s">
        <v>330</v>
      </c>
    </row>
    <row r="232" spans="1:51" s="14" customFormat="1" ht="12">
      <c r="A232" s="14"/>
      <c r="B232" s="241"/>
      <c r="C232" s="242"/>
      <c r="D232" s="232" t="s">
        <v>161</v>
      </c>
      <c r="E232" s="243" t="s">
        <v>19</v>
      </c>
      <c r="F232" s="244" t="s">
        <v>331</v>
      </c>
      <c r="G232" s="242"/>
      <c r="H232" s="245">
        <v>4.844</v>
      </c>
      <c r="I232" s="246"/>
      <c r="J232" s="242"/>
      <c r="K232" s="242"/>
      <c r="L232" s="247"/>
      <c r="M232" s="248"/>
      <c r="N232" s="249"/>
      <c r="O232" s="249"/>
      <c r="P232" s="249"/>
      <c r="Q232" s="249"/>
      <c r="R232" s="249"/>
      <c r="S232" s="249"/>
      <c r="T232" s="250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1" t="s">
        <v>161</v>
      </c>
      <c r="AU232" s="251" t="s">
        <v>79</v>
      </c>
      <c r="AV232" s="14" t="s">
        <v>79</v>
      </c>
      <c r="AW232" s="14" t="s">
        <v>33</v>
      </c>
      <c r="AX232" s="14" t="s">
        <v>71</v>
      </c>
      <c r="AY232" s="251" t="s">
        <v>150</v>
      </c>
    </row>
    <row r="233" spans="1:51" s="15" customFormat="1" ht="12">
      <c r="A233" s="15"/>
      <c r="B233" s="252"/>
      <c r="C233" s="253"/>
      <c r="D233" s="232" t="s">
        <v>161</v>
      </c>
      <c r="E233" s="254" t="s">
        <v>19</v>
      </c>
      <c r="F233" s="255" t="s">
        <v>164</v>
      </c>
      <c r="G233" s="253"/>
      <c r="H233" s="256">
        <v>4.844</v>
      </c>
      <c r="I233" s="257"/>
      <c r="J233" s="253"/>
      <c r="K233" s="253"/>
      <c r="L233" s="258"/>
      <c r="M233" s="259"/>
      <c r="N233" s="260"/>
      <c r="O233" s="260"/>
      <c r="P233" s="260"/>
      <c r="Q233" s="260"/>
      <c r="R233" s="260"/>
      <c r="S233" s="260"/>
      <c r="T233" s="261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62" t="s">
        <v>161</v>
      </c>
      <c r="AU233" s="262" t="s">
        <v>79</v>
      </c>
      <c r="AV233" s="15" t="s">
        <v>157</v>
      </c>
      <c r="AW233" s="15" t="s">
        <v>33</v>
      </c>
      <c r="AX233" s="15" t="s">
        <v>75</v>
      </c>
      <c r="AY233" s="262" t="s">
        <v>150</v>
      </c>
    </row>
    <row r="234" spans="1:63" s="12" customFormat="1" ht="22.8" customHeight="1">
      <c r="A234" s="12"/>
      <c r="B234" s="196"/>
      <c r="C234" s="197"/>
      <c r="D234" s="198" t="s">
        <v>70</v>
      </c>
      <c r="E234" s="210" t="s">
        <v>79</v>
      </c>
      <c r="F234" s="210" t="s">
        <v>332</v>
      </c>
      <c r="G234" s="197"/>
      <c r="H234" s="197"/>
      <c r="I234" s="200"/>
      <c r="J234" s="211">
        <f>BK234</f>
        <v>0</v>
      </c>
      <c r="K234" s="197"/>
      <c r="L234" s="202"/>
      <c r="M234" s="203"/>
      <c r="N234" s="204"/>
      <c r="O234" s="204"/>
      <c r="P234" s="205">
        <f>SUM(P235:P270)</f>
        <v>0</v>
      </c>
      <c r="Q234" s="204"/>
      <c r="R234" s="205">
        <f>SUM(R235:R270)</f>
        <v>86.22896373</v>
      </c>
      <c r="S234" s="204"/>
      <c r="T234" s="206">
        <f>SUM(T235:T270)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07" t="s">
        <v>75</v>
      </c>
      <c r="AT234" s="208" t="s">
        <v>70</v>
      </c>
      <c r="AU234" s="208" t="s">
        <v>75</v>
      </c>
      <c r="AY234" s="207" t="s">
        <v>150</v>
      </c>
      <c r="BK234" s="209">
        <f>SUM(BK235:BK270)</f>
        <v>0</v>
      </c>
    </row>
    <row r="235" spans="1:65" s="2" customFormat="1" ht="44.25" customHeight="1">
      <c r="A235" s="38"/>
      <c r="B235" s="39"/>
      <c r="C235" s="212" t="s">
        <v>333</v>
      </c>
      <c r="D235" s="212" t="s">
        <v>152</v>
      </c>
      <c r="E235" s="213" t="s">
        <v>334</v>
      </c>
      <c r="F235" s="214" t="s">
        <v>335</v>
      </c>
      <c r="G235" s="215" t="s">
        <v>202</v>
      </c>
      <c r="H235" s="216">
        <v>10.595</v>
      </c>
      <c r="I235" s="217"/>
      <c r="J235" s="218">
        <f>ROUND(I235*H235,2)</f>
        <v>0</v>
      </c>
      <c r="K235" s="214" t="s">
        <v>156</v>
      </c>
      <c r="L235" s="44"/>
      <c r="M235" s="219" t="s">
        <v>19</v>
      </c>
      <c r="N235" s="220" t="s">
        <v>42</v>
      </c>
      <c r="O235" s="84"/>
      <c r="P235" s="221">
        <f>O235*H235</f>
        <v>0</v>
      </c>
      <c r="Q235" s="221">
        <v>1.665</v>
      </c>
      <c r="R235" s="221">
        <f>Q235*H235</f>
        <v>17.640675</v>
      </c>
      <c r="S235" s="221">
        <v>0</v>
      </c>
      <c r="T235" s="222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3" t="s">
        <v>157</v>
      </c>
      <c r="AT235" s="223" t="s">
        <v>152</v>
      </c>
      <c r="AU235" s="223" t="s">
        <v>79</v>
      </c>
      <c r="AY235" s="17" t="s">
        <v>150</v>
      </c>
      <c r="BE235" s="224">
        <f>IF(N235="základní",J235,0)</f>
        <v>0</v>
      </c>
      <c r="BF235" s="224">
        <f>IF(N235="snížená",J235,0)</f>
        <v>0</v>
      </c>
      <c r="BG235" s="224">
        <f>IF(N235="zákl. přenesená",J235,0)</f>
        <v>0</v>
      </c>
      <c r="BH235" s="224">
        <f>IF(N235="sníž. přenesená",J235,0)</f>
        <v>0</v>
      </c>
      <c r="BI235" s="224">
        <f>IF(N235="nulová",J235,0)</f>
        <v>0</v>
      </c>
      <c r="BJ235" s="17" t="s">
        <v>75</v>
      </c>
      <c r="BK235" s="224">
        <f>ROUND(I235*H235,2)</f>
        <v>0</v>
      </c>
      <c r="BL235" s="17" t="s">
        <v>157</v>
      </c>
      <c r="BM235" s="223" t="s">
        <v>336</v>
      </c>
    </row>
    <row r="236" spans="1:47" s="2" customFormat="1" ht="12">
      <c r="A236" s="38"/>
      <c r="B236" s="39"/>
      <c r="C236" s="40"/>
      <c r="D236" s="225" t="s">
        <v>159</v>
      </c>
      <c r="E236" s="40"/>
      <c r="F236" s="226" t="s">
        <v>337</v>
      </c>
      <c r="G236" s="40"/>
      <c r="H236" s="40"/>
      <c r="I236" s="227"/>
      <c r="J236" s="40"/>
      <c r="K236" s="40"/>
      <c r="L236" s="44"/>
      <c r="M236" s="228"/>
      <c r="N236" s="229"/>
      <c r="O236" s="84"/>
      <c r="P236" s="84"/>
      <c r="Q236" s="84"/>
      <c r="R236" s="84"/>
      <c r="S236" s="84"/>
      <c r="T236" s="85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159</v>
      </c>
      <c r="AU236" s="17" t="s">
        <v>79</v>
      </c>
    </row>
    <row r="237" spans="1:51" s="14" customFormat="1" ht="12">
      <c r="A237" s="14"/>
      <c r="B237" s="241"/>
      <c r="C237" s="242"/>
      <c r="D237" s="232" t="s">
        <v>161</v>
      </c>
      <c r="E237" s="243" t="s">
        <v>19</v>
      </c>
      <c r="F237" s="244" t="s">
        <v>338</v>
      </c>
      <c r="G237" s="242"/>
      <c r="H237" s="245">
        <v>10.595</v>
      </c>
      <c r="I237" s="246"/>
      <c r="J237" s="242"/>
      <c r="K237" s="242"/>
      <c r="L237" s="247"/>
      <c r="M237" s="248"/>
      <c r="N237" s="249"/>
      <c r="O237" s="249"/>
      <c r="P237" s="249"/>
      <c r="Q237" s="249"/>
      <c r="R237" s="249"/>
      <c r="S237" s="249"/>
      <c r="T237" s="250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1" t="s">
        <v>161</v>
      </c>
      <c r="AU237" s="251" t="s">
        <v>79</v>
      </c>
      <c r="AV237" s="14" t="s">
        <v>79</v>
      </c>
      <c r="AW237" s="14" t="s">
        <v>33</v>
      </c>
      <c r="AX237" s="14" t="s">
        <v>71</v>
      </c>
      <c r="AY237" s="251" t="s">
        <v>150</v>
      </c>
    </row>
    <row r="238" spans="1:51" s="15" customFormat="1" ht="12">
      <c r="A238" s="15"/>
      <c r="B238" s="252"/>
      <c r="C238" s="253"/>
      <c r="D238" s="232" t="s">
        <v>161</v>
      </c>
      <c r="E238" s="254" t="s">
        <v>19</v>
      </c>
      <c r="F238" s="255" t="s">
        <v>164</v>
      </c>
      <c r="G238" s="253"/>
      <c r="H238" s="256">
        <v>10.595</v>
      </c>
      <c r="I238" s="257"/>
      <c r="J238" s="253"/>
      <c r="K238" s="253"/>
      <c r="L238" s="258"/>
      <c r="M238" s="259"/>
      <c r="N238" s="260"/>
      <c r="O238" s="260"/>
      <c r="P238" s="260"/>
      <c r="Q238" s="260"/>
      <c r="R238" s="260"/>
      <c r="S238" s="260"/>
      <c r="T238" s="261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62" t="s">
        <v>161</v>
      </c>
      <c r="AU238" s="262" t="s">
        <v>79</v>
      </c>
      <c r="AV238" s="15" t="s">
        <v>157</v>
      </c>
      <c r="AW238" s="15" t="s">
        <v>33</v>
      </c>
      <c r="AX238" s="15" t="s">
        <v>75</v>
      </c>
      <c r="AY238" s="262" t="s">
        <v>150</v>
      </c>
    </row>
    <row r="239" spans="1:65" s="2" customFormat="1" ht="55.5" customHeight="1">
      <c r="A239" s="38"/>
      <c r="B239" s="39"/>
      <c r="C239" s="212" t="s">
        <v>339</v>
      </c>
      <c r="D239" s="212" t="s">
        <v>152</v>
      </c>
      <c r="E239" s="213" t="s">
        <v>340</v>
      </c>
      <c r="F239" s="214" t="s">
        <v>341</v>
      </c>
      <c r="G239" s="215" t="s">
        <v>342</v>
      </c>
      <c r="H239" s="216">
        <v>211.9</v>
      </c>
      <c r="I239" s="217"/>
      <c r="J239" s="218">
        <f>ROUND(I239*H239,2)</f>
        <v>0</v>
      </c>
      <c r="K239" s="214" t="s">
        <v>156</v>
      </c>
      <c r="L239" s="44"/>
      <c r="M239" s="219" t="s">
        <v>19</v>
      </c>
      <c r="N239" s="220" t="s">
        <v>42</v>
      </c>
      <c r="O239" s="84"/>
      <c r="P239" s="221">
        <f>O239*H239</f>
        <v>0</v>
      </c>
      <c r="Q239" s="221">
        <v>0.27378</v>
      </c>
      <c r="R239" s="221">
        <f>Q239*H239</f>
        <v>58.013982000000006</v>
      </c>
      <c r="S239" s="221">
        <v>0</v>
      </c>
      <c r="T239" s="222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3" t="s">
        <v>157</v>
      </c>
      <c r="AT239" s="223" t="s">
        <v>152</v>
      </c>
      <c r="AU239" s="223" t="s">
        <v>79</v>
      </c>
      <c r="AY239" s="17" t="s">
        <v>150</v>
      </c>
      <c r="BE239" s="224">
        <f>IF(N239="základní",J239,0)</f>
        <v>0</v>
      </c>
      <c r="BF239" s="224">
        <f>IF(N239="snížená",J239,0)</f>
        <v>0</v>
      </c>
      <c r="BG239" s="224">
        <f>IF(N239="zákl. přenesená",J239,0)</f>
        <v>0</v>
      </c>
      <c r="BH239" s="224">
        <f>IF(N239="sníž. přenesená",J239,0)</f>
        <v>0</v>
      </c>
      <c r="BI239" s="224">
        <f>IF(N239="nulová",J239,0)</f>
        <v>0</v>
      </c>
      <c r="BJ239" s="17" t="s">
        <v>75</v>
      </c>
      <c r="BK239" s="224">
        <f>ROUND(I239*H239,2)</f>
        <v>0</v>
      </c>
      <c r="BL239" s="17" t="s">
        <v>157</v>
      </c>
      <c r="BM239" s="223" t="s">
        <v>343</v>
      </c>
    </row>
    <row r="240" spans="1:47" s="2" customFormat="1" ht="12">
      <c r="A240" s="38"/>
      <c r="B240" s="39"/>
      <c r="C240" s="40"/>
      <c r="D240" s="225" t="s">
        <v>159</v>
      </c>
      <c r="E240" s="40"/>
      <c r="F240" s="226" t="s">
        <v>344</v>
      </c>
      <c r="G240" s="40"/>
      <c r="H240" s="40"/>
      <c r="I240" s="227"/>
      <c r="J240" s="40"/>
      <c r="K240" s="40"/>
      <c r="L240" s="44"/>
      <c r="M240" s="228"/>
      <c r="N240" s="229"/>
      <c r="O240" s="84"/>
      <c r="P240" s="84"/>
      <c r="Q240" s="84"/>
      <c r="R240" s="84"/>
      <c r="S240" s="84"/>
      <c r="T240" s="85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159</v>
      </c>
      <c r="AU240" s="17" t="s">
        <v>79</v>
      </c>
    </row>
    <row r="241" spans="1:65" s="2" customFormat="1" ht="37.8" customHeight="1">
      <c r="A241" s="38"/>
      <c r="B241" s="39"/>
      <c r="C241" s="212" t="s">
        <v>345</v>
      </c>
      <c r="D241" s="212" t="s">
        <v>152</v>
      </c>
      <c r="E241" s="213" t="s">
        <v>346</v>
      </c>
      <c r="F241" s="214" t="s">
        <v>347</v>
      </c>
      <c r="G241" s="215" t="s">
        <v>155</v>
      </c>
      <c r="H241" s="216">
        <v>106.459</v>
      </c>
      <c r="I241" s="217"/>
      <c r="J241" s="218">
        <f>ROUND(I241*H241,2)</f>
        <v>0</v>
      </c>
      <c r="K241" s="214" t="s">
        <v>156</v>
      </c>
      <c r="L241" s="44"/>
      <c r="M241" s="219" t="s">
        <v>19</v>
      </c>
      <c r="N241" s="220" t="s">
        <v>42</v>
      </c>
      <c r="O241" s="84"/>
      <c r="P241" s="221">
        <f>O241*H241</f>
        <v>0</v>
      </c>
      <c r="Q241" s="221">
        <v>0.00017</v>
      </c>
      <c r="R241" s="221">
        <f>Q241*H241</f>
        <v>0.01809803</v>
      </c>
      <c r="S241" s="221">
        <v>0</v>
      </c>
      <c r="T241" s="222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3" t="s">
        <v>157</v>
      </c>
      <c r="AT241" s="223" t="s">
        <v>152</v>
      </c>
      <c r="AU241" s="223" t="s">
        <v>79</v>
      </c>
      <c r="AY241" s="17" t="s">
        <v>150</v>
      </c>
      <c r="BE241" s="224">
        <f>IF(N241="základní",J241,0)</f>
        <v>0</v>
      </c>
      <c r="BF241" s="224">
        <f>IF(N241="snížená",J241,0)</f>
        <v>0</v>
      </c>
      <c r="BG241" s="224">
        <f>IF(N241="zákl. přenesená",J241,0)</f>
        <v>0</v>
      </c>
      <c r="BH241" s="224">
        <f>IF(N241="sníž. přenesená",J241,0)</f>
        <v>0</v>
      </c>
      <c r="BI241" s="224">
        <f>IF(N241="nulová",J241,0)</f>
        <v>0</v>
      </c>
      <c r="BJ241" s="17" t="s">
        <v>75</v>
      </c>
      <c r="BK241" s="224">
        <f>ROUND(I241*H241,2)</f>
        <v>0</v>
      </c>
      <c r="BL241" s="17" t="s">
        <v>157</v>
      </c>
      <c r="BM241" s="223" t="s">
        <v>348</v>
      </c>
    </row>
    <row r="242" spans="1:47" s="2" customFormat="1" ht="12">
      <c r="A242" s="38"/>
      <c r="B242" s="39"/>
      <c r="C242" s="40"/>
      <c r="D242" s="225" t="s">
        <v>159</v>
      </c>
      <c r="E242" s="40"/>
      <c r="F242" s="226" t="s">
        <v>349</v>
      </c>
      <c r="G242" s="40"/>
      <c r="H242" s="40"/>
      <c r="I242" s="227"/>
      <c r="J242" s="40"/>
      <c r="K242" s="40"/>
      <c r="L242" s="44"/>
      <c r="M242" s="228"/>
      <c r="N242" s="229"/>
      <c r="O242" s="84"/>
      <c r="P242" s="84"/>
      <c r="Q242" s="84"/>
      <c r="R242" s="84"/>
      <c r="S242" s="84"/>
      <c r="T242" s="85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159</v>
      </c>
      <c r="AU242" s="17" t="s">
        <v>79</v>
      </c>
    </row>
    <row r="243" spans="1:51" s="14" customFormat="1" ht="12">
      <c r="A243" s="14"/>
      <c r="B243" s="241"/>
      <c r="C243" s="242"/>
      <c r="D243" s="232" t="s">
        <v>161</v>
      </c>
      <c r="E243" s="243" t="s">
        <v>19</v>
      </c>
      <c r="F243" s="244" t="s">
        <v>350</v>
      </c>
      <c r="G243" s="242"/>
      <c r="H243" s="245">
        <v>106.459</v>
      </c>
      <c r="I243" s="246"/>
      <c r="J243" s="242"/>
      <c r="K243" s="242"/>
      <c r="L243" s="247"/>
      <c r="M243" s="248"/>
      <c r="N243" s="249"/>
      <c r="O243" s="249"/>
      <c r="P243" s="249"/>
      <c r="Q243" s="249"/>
      <c r="R243" s="249"/>
      <c r="S243" s="249"/>
      <c r="T243" s="250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1" t="s">
        <v>161</v>
      </c>
      <c r="AU243" s="251" t="s">
        <v>79</v>
      </c>
      <c r="AV243" s="14" t="s">
        <v>79</v>
      </c>
      <c r="AW243" s="14" t="s">
        <v>33</v>
      </c>
      <c r="AX243" s="14" t="s">
        <v>71</v>
      </c>
      <c r="AY243" s="251" t="s">
        <v>150</v>
      </c>
    </row>
    <row r="244" spans="1:51" s="15" customFormat="1" ht="12">
      <c r="A244" s="15"/>
      <c r="B244" s="252"/>
      <c r="C244" s="253"/>
      <c r="D244" s="232" t="s">
        <v>161</v>
      </c>
      <c r="E244" s="254" t="s">
        <v>19</v>
      </c>
      <c r="F244" s="255" t="s">
        <v>164</v>
      </c>
      <c r="G244" s="253"/>
      <c r="H244" s="256">
        <v>106.459</v>
      </c>
      <c r="I244" s="257"/>
      <c r="J244" s="253"/>
      <c r="K244" s="253"/>
      <c r="L244" s="258"/>
      <c r="M244" s="259"/>
      <c r="N244" s="260"/>
      <c r="O244" s="260"/>
      <c r="P244" s="260"/>
      <c r="Q244" s="260"/>
      <c r="R244" s="260"/>
      <c r="S244" s="260"/>
      <c r="T244" s="261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62" t="s">
        <v>161</v>
      </c>
      <c r="AU244" s="262" t="s">
        <v>79</v>
      </c>
      <c r="AV244" s="15" t="s">
        <v>157</v>
      </c>
      <c r="AW244" s="15" t="s">
        <v>33</v>
      </c>
      <c r="AX244" s="15" t="s">
        <v>75</v>
      </c>
      <c r="AY244" s="262" t="s">
        <v>150</v>
      </c>
    </row>
    <row r="245" spans="1:65" s="2" customFormat="1" ht="24.15" customHeight="1">
      <c r="A245" s="38"/>
      <c r="B245" s="39"/>
      <c r="C245" s="264" t="s">
        <v>351</v>
      </c>
      <c r="D245" s="264" t="s">
        <v>286</v>
      </c>
      <c r="E245" s="265" t="s">
        <v>352</v>
      </c>
      <c r="F245" s="266" t="s">
        <v>353</v>
      </c>
      <c r="G245" s="267" t="s">
        <v>155</v>
      </c>
      <c r="H245" s="268">
        <v>124.876</v>
      </c>
      <c r="I245" s="269"/>
      <c r="J245" s="270">
        <f>ROUND(I245*H245,2)</f>
        <v>0</v>
      </c>
      <c r="K245" s="266" t="s">
        <v>156</v>
      </c>
      <c r="L245" s="271"/>
      <c r="M245" s="272" t="s">
        <v>19</v>
      </c>
      <c r="N245" s="273" t="s">
        <v>42</v>
      </c>
      <c r="O245" s="84"/>
      <c r="P245" s="221">
        <f>O245*H245</f>
        <v>0</v>
      </c>
      <c r="Q245" s="221">
        <v>0.0014</v>
      </c>
      <c r="R245" s="221">
        <f>Q245*H245</f>
        <v>0.1748264</v>
      </c>
      <c r="S245" s="221">
        <v>0</v>
      </c>
      <c r="T245" s="222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3" t="s">
        <v>207</v>
      </c>
      <c r="AT245" s="223" t="s">
        <v>286</v>
      </c>
      <c r="AU245" s="223" t="s">
        <v>79</v>
      </c>
      <c r="AY245" s="17" t="s">
        <v>150</v>
      </c>
      <c r="BE245" s="224">
        <f>IF(N245="základní",J245,0)</f>
        <v>0</v>
      </c>
      <c r="BF245" s="224">
        <f>IF(N245="snížená",J245,0)</f>
        <v>0</v>
      </c>
      <c r="BG245" s="224">
        <f>IF(N245="zákl. přenesená",J245,0)</f>
        <v>0</v>
      </c>
      <c r="BH245" s="224">
        <f>IF(N245="sníž. přenesená",J245,0)</f>
        <v>0</v>
      </c>
      <c r="BI245" s="224">
        <f>IF(N245="nulová",J245,0)</f>
        <v>0</v>
      </c>
      <c r="BJ245" s="17" t="s">
        <v>75</v>
      </c>
      <c r="BK245" s="224">
        <f>ROUND(I245*H245,2)</f>
        <v>0</v>
      </c>
      <c r="BL245" s="17" t="s">
        <v>157</v>
      </c>
      <c r="BM245" s="223" t="s">
        <v>354</v>
      </c>
    </row>
    <row r="246" spans="1:51" s="13" customFormat="1" ht="12">
      <c r="A246" s="13"/>
      <c r="B246" s="230"/>
      <c r="C246" s="231"/>
      <c r="D246" s="232" t="s">
        <v>161</v>
      </c>
      <c r="E246" s="233" t="s">
        <v>19</v>
      </c>
      <c r="F246" s="234" t="s">
        <v>355</v>
      </c>
      <c r="G246" s="231"/>
      <c r="H246" s="233" t="s">
        <v>19</v>
      </c>
      <c r="I246" s="235"/>
      <c r="J246" s="231"/>
      <c r="K246" s="231"/>
      <c r="L246" s="236"/>
      <c r="M246" s="237"/>
      <c r="N246" s="238"/>
      <c r="O246" s="238"/>
      <c r="P246" s="238"/>
      <c r="Q246" s="238"/>
      <c r="R246" s="238"/>
      <c r="S246" s="238"/>
      <c r="T246" s="239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0" t="s">
        <v>161</v>
      </c>
      <c r="AU246" s="240" t="s">
        <v>79</v>
      </c>
      <c r="AV246" s="13" t="s">
        <v>75</v>
      </c>
      <c r="AW246" s="13" t="s">
        <v>33</v>
      </c>
      <c r="AX246" s="13" t="s">
        <v>71</v>
      </c>
      <c r="AY246" s="240" t="s">
        <v>150</v>
      </c>
    </row>
    <row r="247" spans="1:51" s="14" customFormat="1" ht="12">
      <c r="A247" s="14"/>
      <c r="B247" s="241"/>
      <c r="C247" s="242"/>
      <c r="D247" s="232" t="s">
        <v>161</v>
      </c>
      <c r="E247" s="243" t="s">
        <v>19</v>
      </c>
      <c r="F247" s="244" t="s">
        <v>356</v>
      </c>
      <c r="G247" s="242"/>
      <c r="H247" s="245">
        <v>124.876</v>
      </c>
      <c r="I247" s="246"/>
      <c r="J247" s="242"/>
      <c r="K247" s="242"/>
      <c r="L247" s="247"/>
      <c r="M247" s="248"/>
      <c r="N247" s="249"/>
      <c r="O247" s="249"/>
      <c r="P247" s="249"/>
      <c r="Q247" s="249"/>
      <c r="R247" s="249"/>
      <c r="S247" s="249"/>
      <c r="T247" s="250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1" t="s">
        <v>161</v>
      </c>
      <c r="AU247" s="251" t="s">
        <v>79</v>
      </c>
      <c r="AV247" s="14" t="s">
        <v>79</v>
      </c>
      <c r="AW247" s="14" t="s">
        <v>33</v>
      </c>
      <c r="AX247" s="14" t="s">
        <v>71</v>
      </c>
      <c r="AY247" s="251" t="s">
        <v>150</v>
      </c>
    </row>
    <row r="248" spans="1:51" s="15" customFormat="1" ht="12">
      <c r="A248" s="15"/>
      <c r="B248" s="252"/>
      <c r="C248" s="253"/>
      <c r="D248" s="232" t="s">
        <v>161</v>
      </c>
      <c r="E248" s="254" t="s">
        <v>19</v>
      </c>
      <c r="F248" s="255" t="s">
        <v>164</v>
      </c>
      <c r="G248" s="253"/>
      <c r="H248" s="256">
        <v>124.876</v>
      </c>
      <c r="I248" s="257"/>
      <c r="J248" s="253"/>
      <c r="K248" s="253"/>
      <c r="L248" s="258"/>
      <c r="M248" s="259"/>
      <c r="N248" s="260"/>
      <c r="O248" s="260"/>
      <c r="P248" s="260"/>
      <c r="Q248" s="260"/>
      <c r="R248" s="260"/>
      <c r="S248" s="260"/>
      <c r="T248" s="261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62" t="s">
        <v>161</v>
      </c>
      <c r="AU248" s="262" t="s">
        <v>79</v>
      </c>
      <c r="AV248" s="15" t="s">
        <v>157</v>
      </c>
      <c r="AW248" s="15" t="s">
        <v>33</v>
      </c>
      <c r="AX248" s="15" t="s">
        <v>75</v>
      </c>
      <c r="AY248" s="262" t="s">
        <v>150</v>
      </c>
    </row>
    <row r="249" spans="1:65" s="2" customFormat="1" ht="24.15" customHeight="1">
      <c r="A249" s="38"/>
      <c r="B249" s="39"/>
      <c r="C249" s="212" t="s">
        <v>102</v>
      </c>
      <c r="D249" s="212" t="s">
        <v>152</v>
      </c>
      <c r="E249" s="213" t="s">
        <v>357</v>
      </c>
      <c r="F249" s="214" t="s">
        <v>358</v>
      </c>
      <c r="G249" s="215" t="s">
        <v>202</v>
      </c>
      <c r="H249" s="216">
        <v>4.32</v>
      </c>
      <c r="I249" s="217"/>
      <c r="J249" s="218">
        <f>ROUND(I249*H249,2)</f>
        <v>0</v>
      </c>
      <c r="K249" s="214" t="s">
        <v>156</v>
      </c>
      <c r="L249" s="44"/>
      <c r="M249" s="219" t="s">
        <v>19</v>
      </c>
      <c r="N249" s="220" t="s">
        <v>42</v>
      </c>
      <c r="O249" s="84"/>
      <c r="P249" s="221">
        <f>O249*H249</f>
        <v>0</v>
      </c>
      <c r="Q249" s="221">
        <v>2.30102</v>
      </c>
      <c r="R249" s="221">
        <f>Q249*H249</f>
        <v>9.9404064</v>
      </c>
      <c r="S249" s="221">
        <v>0</v>
      </c>
      <c r="T249" s="222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3" t="s">
        <v>157</v>
      </c>
      <c r="AT249" s="223" t="s">
        <v>152</v>
      </c>
      <c r="AU249" s="223" t="s">
        <v>79</v>
      </c>
      <c r="AY249" s="17" t="s">
        <v>150</v>
      </c>
      <c r="BE249" s="224">
        <f>IF(N249="základní",J249,0)</f>
        <v>0</v>
      </c>
      <c r="BF249" s="224">
        <f>IF(N249="snížená",J249,0)</f>
        <v>0</v>
      </c>
      <c r="BG249" s="224">
        <f>IF(N249="zákl. přenesená",J249,0)</f>
        <v>0</v>
      </c>
      <c r="BH249" s="224">
        <f>IF(N249="sníž. přenesená",J249,0)</f>
        <v>0</v>
      </c>
      <c r="BI249" s="224">
        <f>IF(N249="nulová",J249,0)</f>
        <v>0</v>
      </c>
      <c r="BJ249" s="17" t="s">
        <v>75</v>
      </c>
      <c r="BK249" s="224">
        <f>ROUND(I249*H249,2)</f>
        <v>0</v>
      </c>
      <c r="BL249" s="17" t="s">
        <v>157</v>
      </c>
      <c r="BM249" s="223" t="s">
        <v>359</v>
      </c>
    </row>
    <row r="250" spans="1:47" s="2" customFormat="1" ht="12">
      <c r="A250" s="38"/>
      <c r="B250" s="39"/>
      <c r="C250" s="40"/>
      <c r="D250" s="225" t="s">
        <v>159</v>
      </c>
      <c r="E250" s="40"/>
      <c r="F250" s="226" t="s">
        <v>360</v>
      </c>
      <c r="G250" s="40"/>
      <c r="H250" s="40"/>
      <c r="I250" s="227"/>
      <c r="J250" s="40"/>
      <c r="K250" s="40"/>
      <c r="L250" s="44"/>
      <c r="M250" s="228"/>
      <c r="N250" s="229"/>
      <c r="O250" s="84"/>
      <c r="P250" s="84"/>
      <c r="Q250" s="84"/>
      <c r="R250" s="84"/>
      <c r="S250" s="84"/>
      <c r="T250" s="85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159</v>
      </c>
      <c r="AU250" s="17" t="s">
        <v>79</v>
      </c>
    </row>
    <row r="251" spans="1:51" s="13" customFormat="1" ht="12">
      <c r="A251" s="13"/>
      <c r="B251" s="230"/>
      <c r="C251" s="231"/>
      <c r="D251" s="232" t="s">
        <v>161</v>
      </c>
      <c r="E251" s="233" t="s">
        <v>19</v>
      </c>
      <c r="F251" s="234" t="s">
        <v>361</v>
      </c>
      <c r="G251" s="231"/>
      <c r="H251" s="233" t="s">
        <v>19</v>
      </c>
      <c r="I251" s="235"/>
      <c r="J251" s="231"/>
      <c r="K251" s="231"/>
      <c r="L251" s="236"/>
      <c r="M251" s="237"/>
      <c r="N251" s="238"/>
      <c r="O251" s="238"/>
      <c r="P251" s="238"/>
      <c r="Q251" s="238"/>
      <c r="R251" s="238"/>
      <c r="S251" s="238"/>
      <c r="T251" s="239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0" t="s">
        <v>161</v>
      </c>
      <c r="AU251" s="240" t="s">
        <v>79</v>
      </c>
      <c r="AV251" s="13" t="s">
        <v>75</v>
      </c>
      <c r="AW251" s="13" t="s">
        <v>33</v>
      </c>
      <c r="AX251" s="13" t="s">
        <v>71</v>
      </c>
      <c r="AY251" s="240" t="s">
        <v>150</v>
      </c>
    </row>
    <row r="252" spans="1:51" s="14" customFormat="1" ht="12">
      <c r="A252" s="14"/>
      <c r="B252" s="241"/>
      <c r="C252" s="242"/>
      <c r="D252" s="232" t="s">
        <v>161</v>
      </c>
      <c r="E252" s="243" t="s">
        <v>19</v>
      </c>
      <c r="F252" s="244" t="s">
        <v>362</v>
      </c>
      <c r="G252" s="242"/>
      <c r="H252" s="245">
        <v>4.32</v>
      </c>
      <c r="I252" s="246"/>
      <c r="J252" s="242"/>
      <c r="K252" s="242"/>
      <c r="L252" s="247"/>
      <c r="M252" s="248"/>
      <c r="N252" s="249"/>
      <c r="O252" s="249"/>
      <c r="P252" s="249"/>
      <c r="Q252" s="249"/>
      <c r="R252" s="249"/>
      <c r="S252" s="249"/>
      <c r="T252" s="250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1" t="s">
        <v>161</v>
      </c>
      <c r="AU252" s="251" t="s">
        <v>79</v>
      </c>
      <c r="AV252" s="14" t="s">
        <v>79</v>
      </c>
      <c r="AW252" s="14" t="s">
        <v>33</v>
      </c>
      <c r="AX252" s="14" t="s">
        <v>71</v>
      </c>
      <c r="AY252" s="251" t="s">
        <v>150</v>
      </c>
    </row>
    <row r="253" spans="1:51" s="15" customFormat="1" ht="12">
      <c r="A253" s="15"/>
      <c r="B253" s="252"/>
      <c r="C253" s="253"/>
      <c r="D253" s="232" t="s">
        <v>161</v>
      </c>
      <c r="E253" s="254" t="s">
        <v>19</v>
      </c>
      <c r="F253" s="255" t="s">
        <v>164</v>
      </c>
      <c r="G253" s="253"/>
      <c r="H253" s="256">
        <v>4.32</v>
      </c>
      <c r="I253" s="257"/>
      <c r="J253" s="253"/>
      <c r="K253" s="253"/>
      <c r="L253" s="258"/>
      <c r="M253" s="259"/>
      <c r="N253" s="260"/>
      <c r="O253" s="260"/>
      <c r="P253" s="260"/>
      <c r="Q253" s="260"/>
      <c r="R253" s="260"/>
      <c r="S253" s="260"/>
      <c r="T253" s="261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62" t="s">
        <v>161</v>
      </c>
      <c r="AU253" s="262" t="s">
        <v>79</v>
      </c>
      <c r="AV253" s="15" t="s">
        <v>157</v>
      </c>
      <c r="AW253" s="15" t="s">
        <v>33</v>
      </c>
      <c r="AX253" s="15" t="s">
        <v>75</v>
      </c>
      <c r="AY253" s="262" t="s">
        <v>150</v>
      </c>
    </row>
    <row r="254" spans="1:65" s="2" customFormat="1" ht="16.5" customHeight="1">
      <c r="A254" s="38"/>
      <c r="B254" s="39"/>
      <c r="C254" s="212" t="s">
        <v>104</v>
      </c>
      <c r="D254" s="212" t="s">
        <v>152</v>
      </c>
      <c r="E254" s="213" t="s">
        <v>363</v>
      </c>
      <c r="F254" s="214" t="s">
        <v>364</v>
      </c>
      <c r="G254" s="215" t="s">
        <v>155</v>
      </c>
      <c r="H254" s="216">
        <v>4.72</v>
      </c>
      <c r="I254" s="217"/>
      <c r="J254" s="218">
        <f>ROUND(I254*H254,2)</f>
        <v>0</v>
      </c>
      <c r="K254" s="214" t="s">
        <v>156</v>
      </c>
      <c r="L254" s="44"/>
      <c r="M254" s="219" t="s">
        <v>19</v>
      </c>
      <c r="N254" s="220" t="s">
        <v>42</v>
      </c>
      <c r="O254" s="84"/>
      <c r="P254" s="221">
        <f>O254*H254</f>
        <v>0</v>
      </c>
      <c r="Q254" s="221">
        <v>0.00269</v>
      </c>
      <c r="R254" s="221">
        <f>Q254*H254</f>
        <v>0.0126968</v>
      </c>
      <c r="S254" s="221">
        <v>0</v>
      </c>
      <c r="T254" s="222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3" t="s">
        <v>157</v>
      </c>
      <c r="AT254" s="223" t="s">
        <v>152</v>
      </c>
      <c r="AU254" s="223" t="s">
        <v>79</v>
      </c>
      <c r="AY254" s="17" t="s">
        <v>150</v>
      </c>
      <c r="BE254" s="224">
        <f>IF(N254="základní",J254,0)</f>
        <v>0</v>
      </c>
      <c r="BF254" s="224">
        <f>IF(N254="snížená",J254,0)</f>
        <v>0</v>
      </c>
      <c r="BG254" s="224">
        <f>IF(N254="zákl. přenesená",J254,0)</f>
        <v>0</v>
      </c>
      <c r="BH254" s="224">
        <f>IF(N254="sníž. přenesená",J254,0)</f>
        <v>0</v>
      </c>
      <c r="BI254" s="224">
        <f>IF(N254="nulová",J254,0)</f>
        <v>0</v>
      </c>
      <c r="BJ254" s="17" t="s">
        <v>75</v>
      </c>
      <c r="BK254" s="224">
        <f>ROUND(I254*H254,2)</f>
        <v>0</v>
      </c>
      <c r="BL254" s="17" t="s">
        <v>157</v>
      </c>
      <c r="BM254" s="223" t="s">
        <v>365</v>
      </c>
    </row>
    <row r="255" spans="1:47" s="2" customFormat="1" ht="12">
      <c r="A255" s="38"/>
      <c r="B255" s="39"/>
      <c r="C255" s="40"/>
      <c r="D255" s="225" t="s">
        <v>159</v>
      </c>
      <c r="E255" s="40"/>
      <c r="F255" s="226" t="s">
        <v>366</v>
      </c>
      <c r="G255" s="40"/>
      <c r="H255" s="40"/>
      <c r="I255" s="227"/>
      <c r="J255" s="40"/>
      <c r="K255" s="40"/>
      <c r="L255" s="44"/>
      <c r="M255" s="228"/>
      <c r="N255" s="229"/>
      <c r="O255" s="84"/>
      <c r="P255" s="84"/>
      <c r="Q255" s="84"/>
      <c r="R255" s="84"/>
      <c r="S255" s="84"/>
      <c r="T255" s="85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159</v>
      </c>
      <c r="AU255" s="17" t="s">
        <v>79</v>
      </c>
    </row>
    <row r="256" spans="1:51" s="13" customFormat="1" ht="12">
      <c r="A256" s="13"/>
      <c r="B256" s="230"/>
      <c r="C256" s="231"/>
      <c r="D256" s="232" t="s">
        <v>161</v>
      </c>
      <c r="E256" s="233" t="s">
        <v>19</v>
      </c>
      <c r="F256" s="234" t="s">
        <v>367</v>
      </c>
      <c r="G256" s="231"/>
      <c r="H256" s="233" t="s">
        <v>19</v>
      </c>
      <c r="I256" s="235"/>
      <c r="J256" s="231"/>
      <c r="K256" s="231"/>
      <c r="L256" s="236"/>
      <c r="M256" s="237"/>
      <c r="N256" s="238"/>
      <c r="O256" s="238"/>
      <c r="P256" s="238"/>
      <c r="Q256" s="238"/>
      <c r="R256" s="238"/>
      <c r="S256" s="238"/>
      <c r="T256" s="239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0" t="s">
        <v>161</v>
      </c>
      <c r="AU256" s="240" t="s">
        <v>79</v>
      </c>
      <c r="AV256" s="13" t="s">
        <v>75</v>
      </c>
      <c r="AW256" s="13" t="s">
        <v>33</v>
      </c>
      <c r="AX256" s="13" t="s">
        <v>71</v>
      </c>
      <c r="AY256" s="240" t="s">
        <v>150</v>
      </c>
    </row>
    <row r="257" spans="1:51" s="14" customFormat="1" ht="12">
      <c r="A257" s="14"/>
      <c r="B257" s="241"/>
      <c r="C257" s="242"/>
      <c r="D257" s="232" t="s">
        <v>161</v>
      </c>
      <c r="E257" s="243" t="s">
        <v>19</v>
      </c>
      <c r="F257" s="244" t="s">
        <v>368</v>
      </c>
      <c r="G257" s="242"/>
      <c r="H257" s="245">
        <v>4.72</v>
      </c>
      <c r="I257" s="246"/>
      <c r="J257" s="242"/>
      <c r="K257" s="242"/>
      <c r="L257" s="247"/>
      <c r="M257" s="248"/>
      <c r="N257" s="249"/>
      <c r="O257" s="249"/>
      <c r="P257" s="249"/>
      <c r="Q257" s="249"/>
      <c r="R257" s="249"/>
      <c r="S257" s="249"/>
      <c r="T257" s="250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1" t="s">
        <v>161</v>
      </c>
      <c r="AU257" s="251" t="s">
        <v>79</v>
      </c>
      <c r="AV257" s="14" t="s">
        <v>79</v>
      </c>
      <c r="AW257" s="14" t="s">
        <v>33</v>
      </c>
      <c r="AX257" s="14" t="s">
        <v>71</v>
      </c>
      <c r="AY257" s="251" t="s">
        <v>150</v>
      </c>
    </row>
    <row r="258" spans="1:51" s="15" customFormat="1" ht="12">
      <c r="A258" s="15"/>
      <c r="B258" s="252"/>
      <c r="C258" s="253"/>
      <c r="D258" s="232" t="s">
        <v>161</v>
      </c>
      <c r="E258" s="254" t="s">
        <v>19</v>
      </c>
      <c r="F258" s="255" t="s">
        <v>164</v>
      </c>
      <c r="G258" s="253"/>
      <c r="H258" s="256">
        <v>4.72</v>
      </c>
      <c r="I258" s="257"/>
      <c r="J258" s="253"/>
      <c r="K258" s="253"/>
      <c r="L258" s="258"/>
      <c r="M258" s="259"/>
      <c r="N258" s="260"/>
      <c r="O258" s="260"/>
      <c r="P258" s="260"/>
      <c r="Q258" s="260"/>
      <c r="R258" s="260"/>
      <c r="S258" s="260"/>
      <c r="T258" s="261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62" t="s">
        <v>161</v>
      </c>
      <c r="AU258" s="262" t="s">
        <v>79</v>
      </c>
      <c r="AV258" s="15" t="s">
        <v>157</v>
      </c>
      <c r="AW258" s="15" t="s">
        <v>33</v>
      </c>
      <c r="AX258" s="15" t="s">
        <v>75</v>
      </c>
      <c r="AY258" s="262" t="s">
        <v>150</v>
      </c>
    </row>
    <row r="259" spans="1:65" s="2" customFormat="1" ht="16.5" customHeight="1">
      <c r="A259" s="38"/>
      <c r="B259" s="39"/>
      <c r="C259" s="212" t="s">
        <v>106</v>
      </c>
      <c r="D259" s="212" t="s">
        <v>152</v>
      </c>
      <c r="E259" s="213" t="s">
        <v>369</v>
      </c>
      <c r="F259" s="214" t="s">
        <v>370</v>
      </c>
      <c r="G259" s="215" t="s">
        <v>155</v>
      </c>
      <c r="H259" s="216">
        <v>4.72</v>
      </c>
      <c r="I259" s="217"/>
      <c r="J259" s="218">
        <f>ROUND(I259*H259,2)</f>
        <v>0</v>
      </c>
      <c r="K259" s="214" t="s">
        <v>156</v>
      </c>
      <c r="L259" s="44"/>
      <c r="M259" s="219" t="s">
        <v>19</v>
      </c>
      <c r="N259" s="220" t="s">
        <v>42</v>
      </c>
      <c r="O259" s="84"/>
      <c r="P259" s="221">
        <f>O259*H259</f>
        <v>0</v>
      </c>
      <c r="Q259" s="221">
        <v>0</v>
      </c>
      <c r="R259" s="221">
        <f>Q259*H259</f>
        <v>0</v>
      </c>
      <c r="S259" s="221">
        <v>0</v>
      </c>
      <c r="T259" s="222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3" t="s">
        <v>157</v>
      </c>
      <c r="AT259" s="223" t="s">
        <v>152</v>
      </c>
      <c r="AU259" s="223" t="s">
        <v>79</v>
      </c>
      <c r="AY259" s="17" t="s">
        <v>150</v>
      </c>
      <c r="BE259" s="224">
        <f>IF(N259="základní",J259,0)</f>
        <v>0</v>
      </c>
      <c r="BF259" s="224">
        <f>IF(N259="snížená",J259,0)</f>
        <v>0</v>
      </c>
      <c r="BG259" s="224">
        <f>IF(N259="zákl. přenesená",J259,0)</f>
        <v>0</v>
      </c>
      <c r="BH259" s="224">
        <f>IF(N259="sníž. přenesená",J259,0)</f>
        <v>0</v>
      </c>
      <c r="BI259" s="224">
        <f>IF(N259="nulová",J259,0)</f>
        <v>0</v>
      </c>
      <c r="BJ259" s="17" t="s">
        <v>75</v>
      </c>
      <c r="BK259" s="224">
        <f>ROUND(I259*H259,2)</f>
        <v>0</v>
      </c>
      <c r="BL259" s="17" t="s">
        <v>157</v>
      </c>
      <c r="BM259" s="223" t="s">
        <v>371</v>
      </c>
    </row>
    <row r="260" spans="1:47" s="2" customFormat="1" ht="12">
      <c r="A260" s="38"/>
      <c r="B260" s="39"/>
      <c r="C260" s="40"/>
      <c r="D260" s="225" t="s">
        <v>159</v>
      </c>
      <c r="E260" s="40"/>
      <c r="F260" s="226" t="s">
        <v>372</v>
      </c>
      <c r="G260" s="40"/>
      <c r="H260" s="40"/>
      <c r="I260" s="227"/>
      <c r="J260" s="40"/>
      <c r="K260" s="40"/>
      <c r="L260" s="44"/>
      <c r="M260" s="228"/>
      <c r="N260" s="229"/>
      <c r="O260" s="84"/>
      <c r="P260" s="84"/>
      <c r="Q260" s="84"/>
      <c r="R260" s="84"/>
      <c r="S260" s="84"/>
      <c r="T260" s="85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159</v>
      </c>
      <c r="AU260" s="17" t="s">
        <v>79</v>
      </c>
    </row>
    <row r="261" spans="1:65" s="2" customFormat="1" ht="37.8" customHeight="1">
      <c r="A261" s="38"/>
      <c r="B261" s="39"/>
      <c r="C261" s="212" t="s">
        <v>109</v>
      </c>
      <c r="D261" s="212" t="s">
        <v>152</v>
      </c>
      <c r="E261" s="213" t="s">
        <v>373</v>
      </c>
      <c r="F261" s="214" t="s">
        <v>374</v>
      </c>
      <c r="G261" s="215" t="s">
        <v>155</v>
      </c>
      <c r="H261" s="216">
        <v>947.73</v>
      </c>
      <c r="I261" s="217"/>
      <c r="J261" s="218">
        <f>ROUND(I261*H261,2)</f>
        <v>0</v>
      </c>
      <c r="K261" s="214" t="s">
        <v>156</v>
      </c>
      <c r="L261" s="44"/>
      <c r="M261" s="219" t="s">
        <v>19</v>
      </c>
      <c r="N261" s="220" t="s">
        <v>42</v>
      </c>
      <c r="O261" s="84"/>
      <c r="P261" s="221">
        <f>O261*H261</f>
        <v>0</v>
      </c>
      <c r="Q261" s="221">
        <v>0.0001</v>
      </c>
      <c r="R261" s="221">
        <f>Q261*H261</f>
        <v>0.09477300000000001</v>
      </c>
      <c r="S261" s="221">
        <v>0</v>
      </c>
      <c r="T261" s="222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3" t="s">
        <v>157</v>
      </c>
      <c r="AT261" s="223" t="s">
        <v>152</v>
      </c>
      <c r="AU261" s="223" t="s">
        <v>79</v>
      </c>
      <c r="AY261" s="17" t="s">
        <v>150</v>
      </c>
      <c r="BE261" s="224">
        <f>IF(N261="základní",J261,0)</f>
        <v>0</v>
      </c>
      <c r="BF261" s="224">
        <f>IF(N261="snížená",J261,0)</f>
        <v>0</v>
      </c>
      <c r="BG261" s="224">
        <f>IF(N261="zákl. přenesená",J261,0)</f>
        <v>0</v>
      </c>
      <c r="BH261" s="224">
        <f>IF(N261="sníž. přenesená",J261,0)</f>
        <v>0</v>
      </c>
      <c r="BI261" s="224">
        <f>IF(N261="nulová",J261,0)</f>
        <v>0</v>
      </c>
      <c r="BJ261" s="17" t="s">
        <v>75</v>
      </c>
      <c r="BK261" s="224">
        <f>ROUND(I261*H261,2)</f>
        <v>0</v>
      </c>
      <c r="BL261" s="17" t="s">
        <v>157</v>
      </c>
      <c r="BM261" s="223" t="s">
        <v>375</v>
      </c>
    </row>
    <row r="262" spans="1:47" s="2" customFormat="1" ht="12">
      <c r="A262" s="38"/>
      <c r="B262" s="39"/>
      <c r="C262" s="40"/>
      <c r="D262" s="225" t="s">
        <v>159</v>
      </c>
      <c r="E262" s="40"/>
      <c r="F262" s="226" t="s">
        <v>376</v>
      </c>
      <c r="G262" s="40"/>
      <c r="H262" s="40"/>
      <c r="I262" s="227"/>
      <c r="J262" s="40"/>
      <c r="K262" s="40"/>
      <c r="L262" s="44"/>
      <c r="M262" s="228"/>
      <c r="N262" s="229"/>
      <c r="O262" s="84"/>
      <c r="P262" s="84"/>
      <c r="Q262" s="84"/>
      <c r="R262" s="84"/>
      <c r="S262" s="84"/>
      <c r="T262" s="85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159</v>
      </c>
      <c r="AU262" s="17" t="s">
        <v>79</v>
      </c>
    </row>
    <row r="263" spans="1:51" s="13" customFormat="1" ht="12">
      <c r="A263" s="13"/>
      <c r="B263" s="230"/>
      <c r="C263" s="231"/>
      <c r="D263" s="232" t="s">
        <v>161</v>
      </c>
      <c r="E263" s="233" t="s">
        <v>19</v>
      </c>
      <c r="F263" s="234" t="s">
        <v>377</v>
      </c>
      <c r="G263" s="231"/>
      <c r="H263" s="233" t="s">
        <v>19</v>
      </c>
      <c r="I263" s="235"/>
      <c r="J263" s="231"/>
      <c r="K263" s="231"/>
      <c r="L263" s="236"/>
      <c r="M263" s="237"/>
      <c r="N263" s="238"/>
      <c r="O263" s="238"/>
      <c r="P263" s="238"/>
      <c r="Q263" s="238"/>
      <c r="R263" s="238"/>
      <c r="S263" s="238"/>
      <c r="T263" s="239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0" t="s">
        <v>161</v>
      </c>
      <c r="AU263" s="240" t="s">
        <v>79</v>
      </c>
      <c r="AV263" s="13" t="s">
        <v>75</v>
      </c>
      <c r="AW263" s="13" t="s">
        <v>33</v>
      </c>
      <c r="AX263" s="13" t="s">
        <v>71</v>
      </c>
      <c r="AY263" s="240" t="s">
        <v>150</v>
      </c>
    </row>
    <row r="264" spans="1:51" s="14" customFormat="1" ht="12">
      <c r="A264" s="14"/>
      <c r="B264" s="241"/>
      <c r="C264" s="242"/>
      <c r="D264" s="232" t="s">
        <v>161</v>
      </c>
      <c r="E264" s="243" t="s">
        <v>19</v>
      </c>
      <c r="F264" s="244" t="s">
        <v>378</v>
      </c>
      <c r="G264" s="242"/>
      <c r="H264" s="245">
        <v>360.23</v>
      </c>
      <c r="I264" s="246"/>
      <c r="J264" s="242"/>
      <c r="K264" s="242"/>
      <c r="L264" s="247"/>
      <c r="M264" s="248"/>
      <c r="N264" s="249"/>
      <c r="O264" s="249"/>
      <c r="P264" s="249"/>
      <c r="Q264" s="249"/>
      <c r="R264" s="249"/>
      <c r="S264" s="249"/>
      <c r="T264" s="250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1" t="s">
        <v>161</v>
      </c>
      <c r="AU264" s="251" t="s">
        <v>79</v>
      </c>
      <c r="AV264" s="14" t="s">
        <v>79</v>
      </c>
      <c r="AW264" s="14" t="s">
        <v>33</v>
      </c>
      <c r="AX264" s="14" t="s">
        <v>71</v>
      </c>
      <c r="AY264" s="251" t="s">
        <v>150</v>
      </c>
    </row>
    <row r="265" spans="1:51" s="13" customFormat="1" ht="12">
      <c r="A265" s="13"/>
      <c r="B265" s="230"/>
      <c r="C265" s="231"/>
      <c r="D265" s="232" t="s">
        <v>161</v>
      </c>
      <c r="E265" s="233" t="s">
        <v>19</v>
      </c>
      <c r="F265" s="234" t="s">
        <v>379</v>
      </c>
      <c r="G265" s="231"/>
      <c r="H265" s="233" t="s">
        <v>19</v>
      </c>
      <c r="I265" s="235"/>
      <c r="J265" s="231"/>
      <c r="K265" s="231"/>
      <c r="L265" s="236"/>
      <c r="M265" s="237"/>
      <c r="N265" s="238"/>
      <c r="O265" s="238"/>
      <c r="P265" s="238"/>
      <c r="Q265" s="238"/>
      <c r="R265" s="238"/>
      <c r="S265" s="238"/>
      <c r="T265" s="239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0" t="s">
        <v>161</v>
      </c>
      <c r="AU265" s="240" t="s">
        <v>79</v>
      </c>
      <c r="AV265" s="13" t="s">
        <v>75</v>
      </c>
      <c r="AW265" s="13" t="s">
        <v>33</v>
      </c>
      <c r="AX265" s="13" t="s">
        <v>71</v>
      </c>
      <c r="AY265" s="240" t="s">
        <v>150</v>
      </c>
    </row>
    <row r="266" spans="1:51" s="14" customFormat="1" ht="12">
      <c r="A266" s="14"/>
      <c r="B266" s="241"/>
      <c r="C266" s="242"/>
      <c r="D266" s="232" t="s">
        <v>161</v>
      </c>
      <c r="E266" s="243" t="s">
        <v>19</v>
      </c>
      <c r="F266" s="244" t="s">
        <v>380</v>
      </c>
      <c r="G266" s="242"/>
      <c r="H266" s="245">
        <v>587.5</v>
      </c>
      <c r="I266" s="246"/>
      <c r="J266" s="242"/>
      <c r="K266" s="242"/>
      <c r="L266" s="247"/>
      <c r="M266" s="248"/>
      <c r="N266" s="249"/>
      <c r="O266" s="249"/>
      <c r="P266" s="249"/>
      <c r="Q266" s="249"/>
      <c r="R266" s="249"/>
      <c r="S266" s="249"/>
      <c r="T266" s="250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1" t="s">
        <v>161</v>
      </c>
      <c r="AU266" s="251" t="s">
        <v>79</v>
      </c>
      <c r="AV266" s="14" t="s">
        <v>79</v>
      </c>
      <c r="AW266" s="14" t="s">
        <v>33</v>
      </c>
      <c r="AX266" s="14" t="s">
        <v>71</v>
      </c>
      <c r="AY266" s="251" t="s">
        <v>150</v>
      </c>
    </row>
    <row r="267" spans="1:51" s="15" customFormat="1" ht="12">
      <c r="A267" s="15"/>
      <c r="B267" s="252"/>
      <c r="C267" s="253"/>
      <c r="D267" s="232" t="s">
        <v>161</v>
      </c>
      <c r="E267" s="254" t="s">
        <v>19</v>
      </c>
      <c r="F267" s="255" t="s">
        <v>164</v>
      </c>
      <c r="G267" s="253"/>
      <c r="H267" s="256">
        <v>947.73</v>
      </c>
      <c r="I267" s="257"/>
      <c r="J267" s="253"/>
      <c r="K267" s="253"/>
      <c r="L267" s="258"/>
      <c r="M267" s="259"/>
      <c r="N267" s="260"/>
      <c r="O267" s="260"/>
      <c r="P267" s="260"/>
      <c r="Q267" s="260"/>
      <c r="R267" s="260"/>
      <c r="S267" s="260"/>
      <c r="T267" s="261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62" t="s">
        <v>161</v>
      </c>
      <c r="AU267" s="262" t="s">
        <v>79</v>
      </c>
      <c r="AV267" s="15" t="s">
        <v>157</v>
      </c>
      <c r="AW267" s="15" t="s">
        <v>33</v>
      </c>
      <c r="AX267" s="15" t="s">
        <v>75</v>
      </c>
      <c r="AY267" s="262" t="s">
        <v>150</v>
      </c>
    </row>
    <row r="268" spans="1:65" s="2" customFormat="1" ht="24.15" customHeight="1">
      <c r="A268" s="38"/>
      <c r="B268" s="39"/>
      <c r="C268" s="264" t="s">
        <v>111</v>
      </c>
      <c r="D268" s="264" t="s">
        <v>286</v>
      </c>
      <c r="E268" s="265" t="s">
        <v>381</v>
      </c>
      <c r="F268" s="266" t="s">
        <v>382</v>
      </c>
      <c r="G268" s="267" t="s">
        <v>155</v>
      </c>
      <c r="H268" s="268">
        <v>1111.687</v>
      </c>
      <c r="I268" s="269"/>
      <c r="J268" s="270">
        <f>ROUND(I268*H268,2)</f>
        <v>0</v>
      </c>
      <c r="K268" s="266" t="s">
        <v>156</v>
      </c>
      <c r="L268" s="271"/>
      <c r="M268" s="272" t="s">
        <v>19</v>
      </c>
      <c r="N268" s="273" t="s">
        <v>42</v>
      </c>
      <c r="O268" s="84"/>
      <c r="P268" s="221">
        <f>O268*H268</f>
        <v>0</v>
      </c>
      <c r="Q268" s="221">
        <v>0.0003</v>
      </c>
      <c r="R268" s="221">
        <f>Q268*H268</f>
        <v>0.3335060999999999</v>
      </c>
      <c r="S268" s="221">
        <v>0</v>
      </c>
      <c r="T268" s="222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3" t="s">
        <v>207</v>
      </c>
      <c r="AT268" s="223" t="s">
        <v>286</v>
      </c>
      <c r="AU268" s="223" t="s">
        <v>79</v>
      </c>
      <c r="AY268" s="17" t="s">
        <v>150</v>
      </c>
      <c r="BE268" s="224">
        <f>IF(N268="základní",J268,0)</f>
        <v>0</v>
      </c>
      <c r="BF268" s="224">
        <f>IF(N268="snížená",J268,0)</f>
        <v>0</v>
      </c>
      <c r="BG268" s="224">
        <f>IF(N268="zákl. přenesená",J268,0)</f>
        <v>0</v>
      </c>
      <c r="BH268" s="224">
        <f>IF(N268="sníž. přenesená",J268,0)</f>
        <v>0</v>
      </c>
      <c r="BI268" s="224">
        <f>IF(N268="nulová",J268,0)</f>
        <v>0</v>
      </c>
      <c r="BJ268" s="17" t="s">
        <v>75</v>
      </c>
      <c r="BK268" s="224">
        <f>ROUND(I268*H268,2)</f>
        <v>0</v>
      </c>
      <c r="BL268" s="17" t="s">
        <v>157</v>
      </c>
      <c r="BM268" s="223" t="s">
        <v>383</v>
      </c>
    </row>
    <row r="269" spans="1:51" s="14" customFormat="1" ht="12">
      <c r="A269" s="14"/>
      <c r="B269" s="241"/>
      <c r="C269" s="242"/>
      <c r="D269" s="232" t="s">
        <v>161</v>
      </c>
      <c r="E269" s="243" t="s">
        <v>19</v>
      </c>
      <c r="F269" s="244" t="s">
        <v>384</v>
      </c>
      <c r="G269" s="242"/>
      <c r="H269" s="245">
        <v>1111.687</v>
      </c>
      <c r="I269" s="246"/>
      <c r="J269" s="242"/>
      <c r="K269" s="242"/>
      <c r="L269" s="247"/>
      <c r="M269" s="248"/>
      <c r="N269" s="249"/>
      <c r="O269" s="249"/>
      <c r="P269" s="249"/>
      <c r="Q269" s="249"/>
      <c r="R269" s="249"/>
      <c r="S269" s="249"/>
      <c r="T269" s="250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1" t="s">
        <v>161</v>
      </c>
      <c r="AU269" s="251" t="s">
        <v>79</v>
      </c>
      <c r="AV269" s="14" t="s">
        <v>79</v>
      </c>
      <c r="AW269" s="14" t="s">
        <v>33</v>
      </c>
      <c r="AX269" s="14" t="s">
        <v>71</v>
      </c>
      <c r="AY269" s="251" t="s">
        <v>150</v>
      </c>
    </row>
    <row r="270" spans="1:51" s="15" customFormat="1" ht="12">
      <c r="A270" s="15"/>
      <c r="B270" s="252"/>
      <c r="C270" s="253"/>
      <c r="D270" s="232" t="s">
        <v>161</v>
      </c>
      <c r="E270" s="254" t="s">
        <v>19</v>
      </c>
      <c r="F270" s="255" t="s">
        <v>164</v>
      </c>
      <c r="G270" s="253"/>
      <c r="H270" s="256">
        <v>1111.687</v>
      </c>
      <c r="I270" s="257"/>
      <c r="J270" s="253"/>
      <c r="K270" s="253"/>
      <c r="L270" s="258"/>
      <c r="M270" s="259"/>
      <c r="N270" s="260"/>
      <c r="O270" s="260"/>
      <c r="P270" s="260"/>
      <c r="Q270" s="260"/>
      <c r="R270" s="260"/>
      <c r="S270" s="260"/>
      <c r="T270" s="261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62" t="s">
        <v>161</v>
      </c>
      <c r="AU270" s="262" t="s">
        <v>79</v>
      </c>
      <c r="AV270" s="15" t="s">
        <v>157</v>
      </c>
      <c r="AW270" s="15" t="s">
        <v>33</v>
      </c>
      <c r="AX270" s="15" t="s">
        <v>75</v>
      </c>
      <c r="AY270" s="262" t="s">
        <v>150</v>
      </c>
    </row>
    <row r="271" spans="1:63" s="12" customFormat="1" ht="22.8" customHeight="1">
      <c r="A271" s="12"/>
      <c r="B271" s="196"/>
      <c r="C271" s="197"/>
      <c r="D271" s="198" t="s">
        <v>70</v>
      </c>
      <c r="E271" s="210" t="s">
        <v>99</v>
      </c>
      <c r="F271" s="210" t="s">
        <v>385</v>
      </c>
      <c r="G271" s="197"/>
      <c r="H271" s="197"/>
      <c r="I271" s="200"/>
      <c r="J271" s="211">
        <f>BK271</f>
        <v>0</v>
      </c>
      <c r="K271" s="197"/>
      <c r="L271" s="202"/>
      <c r="M271" s="203"/>
      <c r="N271" s="204"/>
      <c r="O271" s="204"/>
      <c r="P271" s="205">
        <f>SUM(P272:P280)</f>
        <v>0</v>
      </c>
      <c r="Q271" s="204"/>
      <c r="R271" s="205">
        <f>SUM(R272:R280)</f>
        <v>2.92621896</v>
      </c>
      <c r="S271" s="204"/>
      <c r="T271" s="206">
        <f>SUM(T272:T280)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07" t="s">
        <v>75</v>
      </c>
      <c r="AT271" s="208" t="s">
        <v>70</v>
      </c>
      <c r="AU271" s="208" t="s">
        <v>75</v>
      </c>
      <c r="AY271" s="207" t="s">
        <v>150</v>
      </c>
      <c r="BK271" s="209">
        <f>SUM(BK272:BK280)</f>
        <v>0</v>
      </c>
    </row>
    <row r="272" spans="1:65" s="2" customFormat="1" ht="49.05" customHeight="1">
      <c r="A272" s="38"/>
      <c r="B272" s="39"/>
      <c r="C272" s="212" t="s">
        <v>386</v>
      </c>
      <c r="D272" s="212" t="s">
        <v>152</v>
      </c>
      <c r="E272" s="213" t="s">
        <v>387</v>
      </c>
      <c r="F272" s="214" t="s">
        <v>388</v>
      </c>
      <c r="G272" s="215" t="s">
        <v>155</v>
      </c>
      <c r="H272" s="216">
        <v>6.804</v>
      </c>
      <c r="I272" s="217"/>
      <c r="J272" s="218">
        <f>ROUND(I272*H272,2)</f>
        <v>0</v>
      </c>
      <c r="K272" s="214" t="s">
        <v>389</v>
      </c>
      <c r="L272" s="44"/>
      <c r="M272" s="219" t="s">
        <v>19</v>
      </c>
      <c r="N272" s="220" t="s">
        <v>42</v>
      </c>
      <c r="O272" s="84"/>
      <c r="P272" s="221">
        <f>O272*H272</f>
        <v>0</v>
      </c>
      <c r="Q272" s="221">
        <v>0.35284</v>
      </c>
      <c r="R272" s="221">
        <f>Q272*H272</f>
        <v>2.40072336</v>
      </c>
      <c r="S272" s="221">
        <v>0</v>
      </c>
      <c r="T272" s="222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3" t="s">
        <v>157</v>
      </c>
      <c r="AT272" s="223" t="s">
        <v>152</v>
      </c>
      <c r="AU272" s="223" t="s">
        <v>79</v>
      </c>
      <c r="AY272" s="17" t="s">
        <v>150</v>
      </c>
      <c r="BE272" s="224">
        <f>IF(N272="základní",J272,0)</f>
        <v>0</v>
      </c>
      <c r="BF272" s="224">
        <f>IF(N272="snížená",J272,0)</f>
        <v>0</v>
      </c>
      <c r="BG272" s="224">
        <f>IF(N272="zákl. přenesená",J272,0)</f>
        <v>0</v>
      </c>
      <c r="BH272" s="224">
        <f>IF(N272="sníž. přenesená",J272,0)</f>
        <v>0</v>
      </c>
      <c r="BI272" s="224">
        <f>IF(N272="nulová",J272,0)</f>
        <v>0</v>
      </c>
      <c r="BJ272" s="17" t="s">
        <v>75</v>
      </c>
      <c r="BK272" s="224">
        <f>ROUND(I272*H272,2)</f>
        <v>0</v>
      </c>
      <c r="BL272" s="17" t="s">
        <v>157</v>
      </c>
      <c r="BM272" s="223" t="s">
        <v>390</v>
      </c>
    </row>
    <row r="273" spans="1:47" s="2" customFormat="1" ht="12">
      <c r="A273" s="38"/>
      <c r="B273" s="39"/>
      <c r="C273" s="40"/>
      <c r="D273" s="225" t="s">
        <v>159</v>
      </c>
      <c r="E273" s="40"/>
      <c r="F273" s="226" t="s">
        <v>391</v>
      </c>
      <c r="G273" s="40"/>
      <c r="H273" s="40"/>
      <c r="I273" s="227"/>
      <c r="J273" s="40"/>
      <c r="K273" s="40"/>
      <c r="L273" s="44"/>
      <c r="M273" s="228"/>
      <c r="N273" s="229"/>
      <c r="O273" s="84"/>
      <c r="P273" s="84"/>
      <c r="Q273" s="84"/>
      <c r="R273" s="84"/>
      <c r="S273" s="84"/>
      <c r="T273" s="85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159</v>
      </c>
      <c r="AU273" s="17" t="s">
        <v>79</v>
      </c>
    </row>
    <row r="274" spans="1:51" s="13" customFormat="1" ht="12">
      <c r="A274" s="13"/>
      <c r="B274" s="230"/>
      <c r="C274" s="231"/>
      <c r="D274" s="232" t="s">
        <v>161</v>
      </c>
      <c r="E274" s="233" t="s">
        <v>19</v>
      </c>
      <c r="F274" s="234" t="s">
        <v>392</v>
      </c>
      <c r="G274" s="231"/>
      <c r="H274" s="233" t="s">
        <v>19</v>
      </c>
      <c r="I274" s="235"/>
      <c r="J274" s="231"/>
      <c r="K274" s="231"/>
      <c r="L274" s="236"/>
      <c r="M274" s="237"/>
      <c r="N274" s="238"/>
      <c r="O274" s="238"/>
      <c r="P274" s="238"/>
      <c r="Q274" s="238"/>
      <c r="R274" s="238"/>
      <c r="S274" s="238"/>
      <c r="T274" s="239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0" t="s">
        <v>161</v>
      </c>
      <c r="AU274" s="240" t="s">
        <v>79</v>
      </c>
      <c r="AV274" s="13" t="s">
        <v>75</v>
      </c>
      <c r="AW274" s="13" t="s">
        <v>33</v>
      </c>
      <c r="AX274" s="13" t="s">
        <v>71</v>
      </c>
      <c r="AY274" s="240" t="s">
        <v>150</v>
      </c>
    </row>
    <row r="275" spans="1:51" s="14" customFormat="1" ht="12">
      <c r="A275" s="14"/>
      <c r="B275" s="241"/>
      <c r="C275" s="242"/>
      <c r="D275" s="232" t="s">
        <v>161</v>
      </c>
      <c r="E275" s="243" t="s">
        <v>19</v>
      </c>
      <c r="F275" s="244" t="s">
        <v>393</v>
      </c>
      <c r="G275" s="242"/>
      <c r="H275" s="245">
        <v>6.804</v>
      </c>
      <c r="I275" s="246"/>
      <c r="J275" s="242"/>
      <c r="K275" s="242"/>
      <c r="L275" s="247"/>
      <c r="M275" s="248"/>
      <c r="N275" s="249"/>
      <c r="O275" s="249"/>
      <c r="P275" s="249"/>
      <c r="Q275" s="249"/>
      <c r="R275" s="249"/>
      <c r="S275" s="249"/>
      <c r="T275" s="250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1" t="s">
        <v>161</v>
      </c>
      <c r="AU275" s="251" t="s">
        <v>79</v>
      </c>
      <c r="AV275" s="14" t="s">
        <v>79</v>
      </c>
      <c r="AW275" s="14" t="s">
        <v>33</v>
      </c>
      <c r="AX275" s="14" t="s">
        <v>71</v>
      </c>
      <c r="AY275" s="251" t="s">
        <v>150</v>
      </c>
    </row>
    <row r="276" spans="1:51" s="15" customFormat="1" ht="12">
      <c r="A276" s="15"/>
      <c r="B276" s="252"/>
      <c r="C276" s="253"/>
      <c r="D276" s="232" t="s">
        <v>161</v>
      </c>
      <c r="E276" s="254" t="s">
        <v>19</v>
      </c>
      <c r="F276" s="255" t="s">
        <v>164</v>
      </c>
      <c r="G276" s="253"/>
      <c r="H276" s="256">
        <v>6.804</v>
      </c>
      <c r="I276" s="257"/>
      <c r="J276" s="253"/>
      <c r="K276" s="253"/>
      <c r="L276" s="258"/>
      <c r="M276" s="259"/>
      <c r="N276" s="260"/>
      <c r="O276" s="260"/>
      <c r="P276" s="260"/>
      <c r="Q276" s="260"/>
      <c r="R276" s="260"/>
      <c r="S276" s="260"/>
      <c r="T276" s="261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62" t="s">
        <v>161</v>
      </c>
      <c r="AU276" s="262" t="s">
        <v>79</v>
      </c>
      <c r="AV276" s="15" t="s">
        <v>157</v>
      </c>
      <c r="AW276" s="15" t="s">
        <v>33</v>
      </c>
      <c r="AX276" s="15" t="s">
        <v>75</v>
      </c>
      <c r="AY276" s="262" t="s">
        <v>150</v>
      </c>
    </row>
    <row r="277" spans="1:65" s="2" customFormat="1" ht="49.05" customHeight="1">
      <c r="A277" s="38"/>
      <c r="B277" s="39"/>
      <c r="C277" s="212" t="s">
        <v>394</v>
      </c>
      <c r="D277" s="212" t="s">
        <v>152</v>
      </c>
      <c r="E277" s="213" t="s">
        <v>395</v>
      </c>
      <c r="F277" s="214" t="s">
        <v>396</v>
      </c>
      <c r="G277" s="215" t="s">
        <v>342</v>
      </c>
      <c r="H277" s="216">
        <v>11.34</v>
      </c>
      <c r="I277" s="217"/>
      <c r="J277" s="218">
        <f>ROUND(I277*H277,2)</f>
        <v>0</v>
      </c>
      <c r="K277" s="214" t="s">
        <v>389</v>
      </c>
      <c r="L277" s="44"/>
      <c r="M277" s="219" t="s">
        <v>19</v>
      </c>
      <c r="N277" s="220" t="s">
        <v>42</v>
      </c>
      <c r="O277" s="84"/>
      <c r="P277" s="221">
        <f>O277*H277</f>
        <v>0</v>
      </c>
      <c r="Q277" s="221">
        <v>0.04634</v>
      </c>
      <c r="R277" s="221">
        <f>Q277*H277</f>
        <v>0.5254956</v>
      </c>
      <c r="S277" s="221">
        <v>0</v>
      </c>
      <c r="T277" s="222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3" t="s">
        <v>157</v>
      </c>
      <c r="AT277" s="223" t="s">
        <v>152</v>
      </c>
      <c r="AU277" s="223" t="s">
        <v>79</v>
      </c>
      <c r="AY277" s="17" t="s">
        <v>150</v>
      </c>
      <c r="BE277" s="224">
        <f>IF(N277="základní",J277,0)</f>
        <v>0</v>
      </c>
      <c r="BF277" s="224">
        <f>IF(N277="snížená",J277,0)</f>
        <v>0</v>
      </c>
      <c r="BG277" s="224">
        <f>IF(N277="zákl. přenesená",J277,0)</f>
        <v>0</v>
      </c>
      <c r="BH277" s="224">
        <f>IF(N277="sníž. přenesená",J277,0)</f>
        <v>0</v>
      </c>
      <c r="BI277" s="224">
        <f>IF(N277="nulová",J277,0)</f>
        <v>0</v>
      </c>
      <c r="BJ277" s="17" t="s">
        <v>75</v>
      </c>
      <c r="BK277" s="224">
        <f>ROUND(I277*H277,2)</f>
        <v>0</v>
      </c>
      <c r="BL277" s="17" t="s">
        <v>157</v>
      </c>
      <c r="BM277" s="223" t="s">
        <v>397</v>
      </c>
    </row>
    <row r="278" spans="1:47" s="2" customFormat="1" ht="12">
      <c r="A278" s="38"/>
      <c r="B278" s="39"/>
      <c r="C278" s="40"/>
      <c r="D278" s="225" t="s">
        <v>159</v>
      </c>
      <c r="E278" s="40"/>
      <c r="F278" s="226" t="s">
        <v>398</v>
      </c>
      <c r="G278" s="40"/>
      <c r="H278" s="40"/>
      <c r="I278" s="227"/>
      <c r="J278" s="40"/>
      <c r="K278" s="40"/>
      <c r="L278" s="44"/>
      <c r="M278" s="228"/>
      <c r="N278" s="229"/>
      <c r="O278" s="84"/>
      <c r="P278" s="84"/>
      <c r="Q278" s="84"/>
      <c r="R278" s="84"/>
      <c r="S278" s="84"/>
      <c r="T278" s="85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159</v>
      </c>
      <c r="AU278" s="17" t="s">
        <v>79</v>
      </c>
    </row>
    <row r="279" spans="1:51" s="14" customFormat="1" ht="12">
      <c r="A279" s="14"/>
      <c r="B279" s="241"/>
      <c r="C279" s="242"/>
      <c r="D279" s="232" t="s">
        <v>161</v>
      </c>
      <c r="E279" s="243" t="s">
        <v>19</v>
      </c>
      <c r="F279" s="244" t="s">
        <v>399</v>
      </c>
      <c r="G279" s="242"/>
      <c r="H279" s="245">
        <v>11.34</v>
      </c>
      <c r="I279" s="246"/>
      <c r="J279" s="242"/>
      <c r="K279" s="242"/>
      <c r="L279" s="247"/>
      <c r="M279" s="248"/>
      <c r="N279" s="249"/>
      <c r="O279" s="249"/>
      <c r="P279" s="249"/>
      <c r="Q279" s="249"/>
      <c r="R279" s="249"/>
      <c r="S279" s="249"/>
      <c r="T279" s="250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1" t="s">
        <v>161</v>
      </c>
      <c r="AU279" s="251" t="s">
        <v>79</v>
      </c>
      <c r="AV279" s="14" t="s">
        <v>79</v>
      </c>
      <c r="AW279" s="14" t="s">
        <v>33</v>
      </c>
      <c r="AX279" s="14" t="s">
        <v>71</v>
      </c>
      <c r="AY279" s="251" t="s">
        <v>150</v>
      </c>
    </row>
    <row r="280" spans="1:51" s="15" customFormat="1" ht="12">
      <c r="A280" s="15"/>
      <c r="B280" s="252"/>
      <c r="C280" s="253"/>
      <c r="D280" s="232" t="s">
        <v>161</v>
      </c>
      <c r="E280" s="254" t="s">
        <v>19</v>
      </c>
      <c r="F280" s="255" t="s">
        <v>164</v>
      </c>
      <c r="G280" s="253"/>
      <c r="H280" s="256">
        <v>11.34</v>
      </c>
      <c r="I280" s="257"/>
      <c r="J280" s="253"/>
      <c r="K280" s="253"/>
      <c r="L280" s="258"/>
      <c r="M280" s="259"/>
      <c r="N280" s="260"/>
      <c r="O280" s="260"/>
      <c r="P280" s="260"/>
      <c r="Q280" s="260"/>
      <c r="R280" s="260"/>
      <c r="S280" s="260"/>
      <c r="T280" s="261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62" t="s">
        <v>161</v>
      </c>
      <c r="AU280" s="262" t="s">
        <v>79</v>
      </c>
      <c r="AV280" s="15" t="s">
        <v>157</v>
      </c>
      <c r="AW280" s="15" t="s">
        <v>33</v>
      </c>
      <c r="AX280" s="15" t="s">
        <v>75</v>
      </c>
      <c r="AY280" s="262" t="s">
        <v>150</v>
      </c>
    </row>
    <row r="281" spans="1:63" s="12" customFormat="1" ht="22.8" customHeight="1">
      <c r="A281" s="12"/>
      <c r="B281" s="196"/>
      <c r="C281" s="197"/>
      <c r="D281" s="198" t="s">
        <v>70</v>
      </c>
      <c r="E281" s="210" t="s">
        <v>157</v>
      </c>
      <c r="F281" s="210" t="s">
        <v>400</v>
      </c>
      <c r="G281" s="197"/>
      <c r="H281" s="197"/>
      <c r="I281" s="200"/>
      <c r="J281" s="211">
        <f>BK281</f>
        <v>0</v>
      </c>
      <c r="K281" s="197"/>
      <c r="L281" s="202"/>
      <c r="M281" s="203"/>
      <c r="N281" s="204"/>
      <c r="O281" s="204"/>
      <c r="P281" s="205">
        <f>SUM(P282:P286)</f>
        <v>0</v>
      </c>
      <c r="Q281" s="204"/>
      <c r="R281" s="205">
        <f>SUM(R282:R286)</f>
        <v>1.5315237000000002</v>
      </c>
      <c r="S281" s="204"/>
      <c r="T281" s="206">
        <f>SUM(T282:T286)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07" t="s">
        <v>75</v>
      </c>
      <c r="AT281" s="208" t="s">
        <v>70</v>
      </c>
      <c r="AU281" s="208" t="s">
        <v>75</v>
      </c>
      <c r="AY281" s="207" t="s">
        <v>150</v>
      </c>
      <c r="BK281" s="209">
        <f>SUM(BK282:BK286)</f>
        <v>0</v>
      </c>
    </row>
    <row r="282" spans="1:65" s="2" customFormat="1" ht="33" customHeight="1">
      <c r="A282" s="38"/>
      <c r="B282" s="39"/>
      <c r="C282" s="212" t="s">
        <v>401</v>
      </c>
      <c r="D282" s="212" t="s">
        <v>152</v>
      </c>
      <c r="E282" s="213" t="s">
        <v>402</v>
      </c>
      <c r="F282" s="214" t="s">
        <v>403</v>
      </c>
      <c r="G282" s="215" t="s">
        <v>202</v>
      </c>
      <c r="H282" s="216">
        <v>0.81</v>
      </c>
      <c r="I282" s="217"/>
      <c r="J282" s="218">
        <f>ROUND(I282*H282,2)</f>
        <v>0</v>
      </c>
      <c r="K282" s="214" t="s">
        <v>389</v>
      </c>
      <c r="L282" s="44"/>
      <c r="M282" s="219" t="s">
        <v>19</v>
      </c>
      <c r="N282" s="220" t="s">
        <v>42</v>
      </c>
      <c r="O282" s="84"/>
      <c r="P282" s="221">
        <f>O282*H282</f>
        <v>0</v>
      </c>
      <c r="Q282" s="221">
        <v>1.89077</v>
      </c>
      <c r="R282" s="221">
        <f>Q282*H282</f>
        <v>1.5315237000000002</v>
      </c>
      <c r="S282" s="221">
        <v>0</v>
      </c>
      <c r="T282" s="222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3" t="s">
        <v>157</v>
      </c>
      <c r="AT282" s="223" t="s">
        <v>152</v>
      </c>
      <c r="AU282" s="223" t="s">
        <v>79</v>
      </c>
      <c r="AY282" s="17" t="s">
        <v>150</v>
      </c>
      <c r="BE282" s="224">
        <f>IF(N282="základní",J282,0)</f>
        <v>0</v>
      </c>
      <c r="BF282" s="224">
        <f>IF(N282="snížená",J282,0)</f>
        <v>0</v>
      </c>
      <c r="BG282" s="224">
        <f>IF(N282="zákl. přenesená",J282,0)</f>
        <v>0</v>
      </c>
      <c r="BH282" s="224">
        <f>IF(N282="sníž. přenesená",J282,0)</f>
        <v>0</v>
      </c>
      <c r="BI282" s="224">
        <f>IF(N282="nulová",J282,0)</f>
        <v>0</v>
      </c>
      <c r="BJ282" s="17" t="s">
        <v>75</v>
      </c>
      <c r="BK282" s="224">
        <f>ROUND(I282*H282,2)</f>
        <v>0</v>
      </c>
      <c r="BL282" s="17" t="s">
        <v>157</v>
      </c>
      <c r="BM282" s="223" t="s">
        <v>404</v>
      </c>
    </row>
    <row r="283" spans="1:47" s="2" customFormat="1" ht="12">
      <c r="A283" s="38"/>
      <c r="B283" s="39"/>
      <c r="C283" s="40"/>
      <c r="D283" s="225" t="s">
        <v>159</v>
      </c>
      <c r="E283" s="40"/>
      <c r="F283" s="226" t="s">
        <v>405</v>
      </c>
      <c r="G283" s="40"/>
      <c r="H283" s="40"/>
      <c r="I283" s="227"/>
      <c r="J283" s="40"/>
      <c r="K283" s="40"/>
      <c r="L283" s="44"/>
      <c r="M283" s="228"/>
      <c r="N283" s="229"/>
      <c r="O283" s="84"/>
      <c r="P283" s="84"/>
      <c r="Q283" s="84"/>
      <c r="R283" s="84"/>
      <c r="S283" s="84"/>
      <c r="T283" s="85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7" t="s">
        <v>159</v>
      </c>
      <c r="AU283" s="17" t="s">
        <v>79</v>
      </c>
    </row>
    <row r="284" spans="1:51" s="13" customFormat="1" ht="12">
      <c r="A284" s="13"/>
      <c r="B284" s="230"/>
      <c r="C284" s="231"/>
      <c r="D284" s="232" t="s">
        <v>161</v>
      </c>
      <c r="E284" s="233" t="s">
        <v>19</v>
      </c>
      <c r="F284" s="234" t="s">
        <v>406</v>
      </c>
      <c r="G284" s="231"/>
      <c r="H284" s="233" t="s">
        <v>19</v>
      </c>
      <c r="I284" s="235"/>
      <c r="J284" s="231"/>
      <c r="K284" s="231"/>
      <c r="L284" s="236"/>
      <c r="M284" s="237"/>
      <c r="N284" s="238"/>
      <c r="O284" s="238"/>
      <c r="P284" s="238"/>
      <c r="Q284" s="238"/>
      <c r="R284" s="238"/>
      <c r="S284" s="238"/>
      <c r="T284" s="239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0" t="s">
        <v>161</v>
      </c>
      <c r="AU284" s="240" t="s">
        <v>79</v>
      </c>
      <c r="AV284" s="13" t="s">
        <v>75</v>
      </c>
      <c r="AW284" s="13" t="s">
        <v>33</v>
      </c>
      <c r="AX284" s="13" t="s">
        <v>71</v>
      </c>
      <c r="AY284" s="240" t="s">
        <v>150</v>
      </c>
    </row>
    <row r="285" spans="1:51" s="14" customFormat="1" ht="12">
      <c r="A285" s="14"/>
      <c r="B285" s="241"/>
      <c r="C285" s="242"/>
      <c r="D285" s="232" t="s">
        <v>161</v>
      </c>
      <c r="E285" s="243" t="s">
        <v>19</v>
      </c>
      <c r="F285" s="244" t="s">
        <v>407</v>
      </c>
      <c r="G285" s="242"/>
      <c r="H285" s="245">
        <v>0.81</v>
      </c>
      <c r="I285" s="246"/>
      <c r="J285" s="242"/>
      <c r="K285" s="242"/>
      <c r="L285" s="247"/>
      <c r="M285" s="248"/>
      <c r="N285" s="249"/>
      <c r="O285" s="249"/>
      <c r="P285" s="249"/>
      <c r="Q285" s="249"/>
      <c r="R285" s="249"/>
      <c r="S285" s="249"/>
      <c r="T285" s="250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1" t="s">
        <v>161</v>
      </c>
      <c r="AU285" s="251" t="s">
        <v>79</v>
      </c>
      <c r="AV285" s="14" t="s">
        <v>79</v>
      </c>
      <c r="AW285" s="14" t="s">
        <v>33</v>
      </c>
      <c r="AX285" s="14" t="s">
        <v>71</v>
      </c>
      <c r="AY285" s="251" t="s">
        <v>150</v>
      </c>
    </row>
    <row r="286" spans="1:51" s="15" customFormat="1" ht="12">
      <c r="A286" s="15"/>
      <c r="B286" s="252"/>
      <c r="C286" s="253"/>
      <c r="D286" s="232" t="s">
        <v>161</v>
      </c>
      <c r="E286" s="254" t="s">
        <v>19</v>
      </c>
      <c r="F286" s="255" t="s">
        <v>164</v>
      </c>
      <c r="G286" s="253"/>
      <c r="H286" s="256">
        <v>0.81</v>
      </c>
      <c r="I286" s="257"/>
      <c r="J286" s="253"/>
      <c r="K286" s="253"/>
      <c r="L286" s="258"/>
      <c r="M286" s="259"/>
      <c r="N286" s="260"/>
      <c r="O286" s="260"/>
      <c r="P286" s="260"/>
      <c r="Q286" s="260"/>
      <c r="R286" s="260"/>
      <c r="S286" s="260"/>
      <c r="T286" s="261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62" t="s">
        <v>161</v>
      </c>
      <c r="AU286" s="262" t="s">
        <v>79</v>
      </c>
      <c r="AV286" s="15" t="s">
        <v>157</v>
      </c>
      <c r="AW286" s="15" t="s">
        <v>33</v>
      </c>
      <c r="AX286" s="15" t="s">
        <v>75</v>
      </c>
      <c r="AY286" s="262" t="s">
        <v>150</v>
      </c>
    </row>
    <row r="287" spans="1:63" s="12" customFormat="1" ht="22.8" customHeight="1">
      <c r="A287" s="12"/>
      <c r="B287" s="196"/>
      <c r="C287" s="197"/>
      <c r="D287" s="198" t="s">
        <v>70</v>
      </c>
      <c r="E287" s="210" t="s">
        <v>186</v>
      </c>
      <c r="F287" s="210" t="s">
        <v>408</v>
      </c>
      <c r="G287" s="197"/>
      <c r="H287" s="197"/>
      <c r="I287" s="200"/>
      <c r="J287" s="211">
        <f>BK287</f>
        <v>0</v>
      </c>
      <c r="K287" s="197"/>
      <c r="L287" s="202"/>
      <c r="M287" s="203"/>
      <c r="N287" s="204"/>
      <c r="O287" s="204"/>
      <c r="P287" s="205">
        <f>SUM(P288:P357)</f>
        <v>0</v>
      </c>
      <c r="Q287" s="204"/>
      <c r="R287" s="205">
        <f>SUM(R288:R357)</f>
        <v>376.79836649999993</v>
      </c>
      <c r="S287" s="204"/>
      <c r="T287" s="206">
        <f>SUM(T288:T357)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07" t="s">
        <v>75</v>
      </c>
      <c r="AT287" s="208" t="s">
        <v>70</v>
      </c>
      <c r="AU287" s="208" t="s">
        <v>75</v>
      </c>
      <c r="AY287" s="207" t="s">
        <v>150</v>
      </c>
      <c r="BK287" s="209">
        <f>SUM(BK288:BK357)</f>
        <v>0</v>
      </c>
    </row>
    <row r="288" spans="1:65" s="2" customFormat="1" ht="24.15" customHeight="1">
      <c r="A288" s="38"/>
      <c r="B288" s="39"/>
      <c r="C288" s="212" t="s">
        <v>409</v>
      </c>
      <c r="D288" s="212" t="s">
        <v>152</v>
      </c>
      <c r="E288" s="213" t="s">
        <v>410</v>
      </c>
      <c r="F288" s="214" t="s">
        <v>411</v>
      </c>
      <c r="G288" s="215" t="s">
        <v>342</v>
      </c>
      <c r="H288" s="216">
        <v>250</v>
      </c>
      <c r="I288" s="217"/>
      <c r="J288" s="218">
        <f>ROUND(I288*H288,2)</f>
        <v>0</v>
      </c>
      <c r="K288" s="214" t="s">
        <v>389</v>
      </c>
      <c r="L288" s="44"/>
      <c r="M288" s="219" t="s">
        <v>19</v>
      </c>
      <c r="N288" s="220" t="s">
        <v>42</v>
      </c>
      <c r="O288" s="84"/>
      <c r="P288" s="221">
        <f>O288*H288</f>
        <v>0</v>
      </c>
      <c r="Q288" s="221">
        <v>1E-05</v>
      </c>
      <c r="R288" s="221">
        <f>Q288*H288</f>
        <v>0.0025</v>
      </c>
      <c r="S288" s="221">
        <v>0</v>
      </c>
      <c r="T288" s="222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3" t="s">
        <v>157</v>
      </c>
      <c r="AT288" s="223" t="s">
        <v>152</v>
      </c>
      <c r="AU288" s="223" t="s">
        <v>79</v>
      </c>
      <c r="AY288" s="17" t="s">
        <v>150</v>
      </c>
      <c r="BE288" s="224">
        <f>IF(N288="základní",J288,0)</f>
        <v>0</v>
      </c>
      <c r="BF288" s="224">
        <f>IF(N288="snížená",J288,0)</f>
        <v>0</v>
      </c>
      <c r="BG288" s="224">
        <f>IF(N288="zákl. přenesená",J288,0)</f>
        <v>0</v>
      </c>
      <c r="BH288" s="224">
        <f>IF(N288="sníž. přenesená",J288,0)</f>
        <v>0</v>
      </c>
      <c r="BI288" s="224">
        <f>IF(N288="nulová",J288,0)</f>
        <v>0</v>
      </c>
      <c r="BJ288" s="17" t="s">
        <v>75</v>
      </c>
      <c r="BK288" s="224">
        <f>ROUND(I288*H288,2)</f>
        <v>0</v>
      </c>
      <c r="BL288" s="17" t="s">
        <v>157</v>
      </c>
      <c r="BM288" s="223" t="s">
        <v>412</v>
      </c>
    </row>
    <row r="289" spans="1:47" s="2" customFormat="1" ht="12">
      <c r="A289" s="38"/>
      <c r="B289" s="39"/>
      <c r="C289" s="40"/>
      <c r="D289" s="225" t="s">
        <v>159</v>
      </c>
      <c r="E289" s="40"/>
      <c r="F289" s="226" t="s">
        <v>413</v>
      </c>
      <c r="G289" s="40"/>
      <c r="H289" s="40"/>
      <c r="I289" s="227"/>
      <c r="J289" s="40"/>
      <c r="K289" s="40"/>
      <c r="L289" s="44"/>
      <c r="M289" s="228"/>
      <c r="N289" s="229"/>
      <c r="O289" s="84"/>
      <c r="P289" s="84"/>
      <c r="Q289" s="84"/>
      <c r="R289" s="84"/>
      <c r="S289" s="84"/>
      <c r="T289" s="85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T289" s="17" t="s">
        <v>159</v>
      </c>
      <c r="AU289" s="17" t="s">
        <v>79</v>
      </c>
    </row>
    <row r="290" spans="1:51" s="14" customFormat="1" ht="12">
      <c r="A290" s="14"/>
      <c r="B290" s="241"/>
      <c r="C290" s="242"/>
      <c r="D290" s="232" t="s">
        <v>161</v>
      </c>
      <c r="E290" s="243" t="s">
        <v>19</v>
      </c>
      <c r="F290" s="244" t="s">
        <v>414</v>
      </c>
      <c r="G290" s="242"/>
      <c r="H290" s="245">
        <v>250</v>
      </c>
      <c r="I290" s="246"/>
      <c r="J290" s="242"/>
      <c r="K290" s="242"/>
      <c r="L290" s="247"/>
      <c r="M290" s="248"/>
      <c r="N290" s="249"/>
      <c r="O290" s="249"/>
      <c r="P290" s="249"/>
      <c r="Q290" s="249"/>
      <c r="R290" s="249"/>
      <c r="S290" s="249"/>
      <c r="T290" s="250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1" t="s">
        <v>161</v>
      </c>
      <c r="AU290" s="251" t="s">
        <v>79</v>
      </c>
      <c r="AV290" s="14" t="s">
        <v>79</v>
      </c>
      <c r="AW290" s="14" t="s">
        <v>33</v>
      </c>
      <c r="AX290" s="14" t="s">
        <v>71</v>
      </c>
      <c r="AY290" s="251" t="s">
        <v>150</v>
      </c>
    </row>
    <row r="291" spans="1:51" s="15" customFormat="1" ht="12">
      <c r="A291" s="15"/>
      <c r="B291" s="252"/>
      <c r="C291" s="253"/>
      <c r="D291" s="232" t="s">
        <v>161</v>
      </c>
      <c r="E291" s="254" t="s">
        <v>19</v>
      </c>
      <c r="F291" s="255" t="s">
        <v>164</v>
      </c>
      <c r="G291" s="253"/>
      <c r="H291" s="256">
        <v>250</v>
      </c>
      <c r="I291" s="257"/>
      <c r="J291" s="253"/>
      <c r="K291" s="253"/>
      <c r="L291" s="258"/>
      <c r="M291" s="259"/>
      <c r="N291" s="260"/>
      <c r="O291" s="260"/>
      <c r="P291" s="260"/>
      <c r="Q291" s="260"/>
      <c r="R291" s="260"/>
      <c r="S291" s="260"/>
      <c r="T291" s="261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62" t="s">
        <v>161</v>
      </c>
      <c r="AU291" s="262" t="s">
        <v>79</v>
      </c>
      <c r="AV291" s="15" t="s">
        <v>157</v>
      </c>
      <c r="AW291" s="15" t="s">
        <v>33</v>
      </c>
      <c r="AX291" s="15" t="s">
        <v>75</v>
      </c>
      <c r="AY291" s="262" t="s">
        <v>150</v>
      </c>
    </row>
    <row r="292" spans="1:65" s="2" customFormat="1" ht="33" customHeight="1">
      <c r="A292" s="38"/>
      <c r="B292" s="39"/>
      <c r="C292" s="212" t="s">
        <v>415</v>
      </c>
      <c r="D292" s="212" t="s">
        <v>152</v>
      </c>
      <c r="E292" s="213" t="s">
        <v>416</v>
      </c>
      <c r="F292" s="214" t="s">
        <v>417</v>
      </c>
      <c r="G292" s="215" t="s">
        <v>342</v>
      </c>
      <c r="H292" s="216">
        <v>57</v>
      </c>
      <c r="I292" s="217"/>
      <c r="J292" s="218">
        <f>ROUND(I292*H292,2)</f>
        <v>0</v>
      </c>
      <c r="K292" s="214" t="s">
        <v>389</v>
      </c>
      <c r="L292" s="44"/>
      <c r="M292" s="219" t="s">
        <v>19</v>
      </c>
      <c r="N292" s="220" t="s">
        <v>42</v>
      </c>
      <c r="O292" s="84"/>
      <c r="P292" s="221">
        <f>O292*H292</f>
        <v>0</v>
      </c>
      <c r="Q292" s="221">
        <v>1E-05</v>
      </c>
      <c r="R292" s="221">
        <f>Q292*H292</f>
        <v>0.0005700000000000001</v>
      </c>
      <c r="S292" s="221">
        <v>0</v>
      </c>
      <c r="T292" s="222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3" t="s">
        <v>157</v>
      </c>
      <c r="AT292" s="223" t="s">
        <v>152</v>
      </c>
      <c r="AU292" s="223" t="s">
        <v>79</v>
      </c>
      <c r="AY292" s="17" t="s">
        <v>150</v>
      </c>
      <c r="BE292" s="224">
        <f>IF(N292="základní",J292,0)</f>
        <v>0</v>
      </c>
      <c r="BF292" s="224">
        <f>IF(N292="snížená",J292,0)</f>
        <v>0</v>
      </c>
      <c r="BG292" s="224">
        <f>IF(N292="zákl. přenesená",J292,0)</f>
        <v>0</v>
      </c>
      <c r="BH292" s="224">
        <f>IF(N292="sníž. přenesená",J292,0)</f>
        <v>0</v>
      </c>
      <c r="BI292" s="224">
        <f>IF(N292="nulová",J292,0)</f>
        <v>0</v>
      </c>
      <c r="BJ292" s="17" t="s">
        <v>75</v>
      </c>
      <c r="BK292" s="224">
        <f>ROUND(I292*H292,2)</f>
        <v>0</v>
      </c>
      <c r="BL292" s="17" t="s">
        <v>157</v>
      </c>
      <c r="BM292" s="223" t="s">
        <v>418</v>
      </c>
    </row>
    <row r="293" spans="1:47" s="2" customFormat="1" ht="12">
      <c r="A293" s="38"/>
      <c r="B293" s="39"/>
      <c r="C293" s="40"/>
      <c r="D293" s="225" t="s">
        <v>159</v>
      </c>
      <c r="E293" s="40"/>
      <c r="F293" s="226" t="s">
        <v>419</v>
      </c>
      <c r="G293" s="40"/>
      <c r="H293" s="40"/>
      <c r="I293" s="227"/>
      <c r="J293" s="40"/>
      <c r="K293" s="40"/>
      <c r="L293" s="44"/>
      <c r="M293" s="228"/>
      <c r="N293" s="229"/>
      <c r="O293" s="84"/>
      <c r="P293" s="84"/>
      <c r="Q293" s="84"/>
      <c r="R293" s="84"/>
      <c r="S293" s="84"/>
      <c r="T293" s="85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159</v>
      </c>
      <c r="AU293" s="17" t="s">
        <v>79</v>
      </c>
    </row>
    <row r="294" spans="1:51" s="14" customFormat="1" ht="12">
      <c r="A294" s="14"/>
      <c r="B294" s="241"/>
      <c r="C294" s="242"/>
      <c r="D294" s="232" t="s">
        <v>161</v>
      </c>
      <c r="E294" s="243" t="s">
        <v>19</v>
      </c>
      <c r="F294" s="244" t="s">
        <v>420</v>
      </c>
      <c r="G294" s="242"/>
      <c r="H294" s="245">
        <v>57</v>
      </c>
      <c r="I294" s="246"/>
      <c r="J294" s="242"/>
      <c r="K294" s="242"/>
      <c r="L294" s="247"/>
      <c r="M294" s="248"/>
      <c r="N294" s="249"/>
      <c r="O294" s="249"/>
      <c r="P294" s="249"/>
      <c r="Q294" s="249"/>
      <c r="R294" s="249"/>
      <c r="S294" s="249"/>
      <c r="T294" s="250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1" t="s">
        <v>161</v>
      </c>
      <c r="AU294" s="251" t="s">
        <v>79</v>
      </c>
      <c r="AV294" s="14" t="s">
        <v>79</v>
      </c>
      <c r="AW294" s="14" t="s">
        <v>33</v>
      </c>
      <c r="AX294" s="14" t="s">
        <v>71</v>
      </c>
      <c r="AY294" s="251" t="s">
        <v>150</v>
      </c>
    </row>
    <row r="295" spans="1:51" s="15" customFormat="1" ht="12">
      <c r="A295" s="15"/>
      <c r="B295" s="252"/>
      <c r="C295" s="253"/>
      <c r="D295" s="232" t="s">
        <v>161</v>
      </c>
      <c r="E295" s="254" t="s">
        <v>19</v>
      </c>
      <c r="F295" s="255" t="s">
        <v>164</v>
      </c>
      <c r="G295" s="253"/>
      <c r="H295" s="256">
        <v>57</v>
      </c>
      <c r="I295" s="257"/>
      <c r="J295" s="253"/>
      <c r="K295" s="253"/>
      <c r="L295" s="258"/>
      <c r="M295" s="259"/>
      <c r="N295" s="260"/>
      <c r="O295" s="260"/>
      <c r="P295" s="260"/>
      <c r="Q295" s="260"/>
      <c r="R295" s="260"/>
      <c r="S295" s="260"/>
      <c r="T295" s="261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62" t="s">
        <v>161</v>
      </c>
      <c r="AU295" s="262" t="s">
        <v>79</v>
      </c>
      <c r="AV295" s="15" t="s">
        <v>157</v>
      </c>
      <c r="AW295" s="15" t="s">
        <v>33</v>
      </c>
      <c r="AX295" s="15" t="s">
        <v>75</v>
      </c>
      <c r="AY295" s="262" t="s">
        <v>150</v>
      </c>
    </row>
    <row r="296" spans="1:65" s="2" customFormat="1" ht="33" customHeight="1">
      <c r="A296" s="38"/>
      <c r="B296" s="39"/>
      <c r="C296" s="212" t="s">
        <v>421</v>
      </c>
      <c r="D296" s="212" t="s">
        <v>152</v>
      </c>
      <c r="E296" s="213" t="s">
        <v>422</v>
      </c>
      <c r="F296" s="214" t="s">
        <v>423</v>
      </c>
      <c r="G296" s="215" t="s">
        <v>155</v>
      </c>
      <c r="H296" s="216">
        <v>225.45</v>
      </c>
      <c r="I296" s="217"/>
      <c r="J296" s="218">
        <f>ROUND(I296*H296,2)</f>
        <v>0</v>
      </c>
      <c r="K296" s="214" t="s">
        <v>389</v>
      </c>
      <c r="L296" s="44"/>
      <c r="M296" s="219" t="s">
        <v>19</v>
      </c>
      <c r="N296" s="220" t="s">
        <v>42</v>
      </c>
      <c r="O296" s="84"/>
      <c r="P296" s="221">
        <f>O296*H296</f>
        <v>0</v>
      </c>
      <c r="Q296" s="221">
        <v>0.345</v>
      </c>
      <c r="R296" s="221">
        <f>Q296*H296</f>
        <v>77.78025</v>
      </c>
      <c r="S296" s="221">
        <v>0</v>
      </c>
      <c r="T296" s="222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3" t="s">
        <v>157</v>
      </c>
      <c r="AT296" s="223" t="s">
        <v>152</v>
      </c>
      <c r="AU296" s="223" t="s">
        <v>79</v>
      </c>
      <c r="AY296" s="17" t="s">
        <v>150</v>
      </c>
      <c r="BE296" s="224">
        <f>IF(N296="základní",J296,0)</f>
        <v>0</v>
      </c>
      <c r="BF296" s="224">
        <f>IF(N296="snížená",J296,0)</f>
        <v>0</v>
      </c>
      <c r="BG296" s="224">
        <f>IF(N296="zákl. přenesená",J296,0)</f>
        <v>0</v>
      </c>
      <c r="BH296" s="224">
        <f>IF(N296="sníž. přenesená",J296,0)</f>
        <v>0</v>
      </c>
      <c r="BI296" s="224">
        <f>IF(N296="nulová",J296,0)</f>
        <v>0</v>
      </c>
      <c r="BJ296" s="17" t="s">
        <v>75</v>
      </c>
      <c r="BK296" s="224">
        <f>ROUND(I296*H296,2)</f>
        <v>0</v>
      </c>
      <c r="BL296" s="17" t="s">
        <v>157</v>
      </c>
      <c r="BM296" s="223" t="s">
        <v>424</v>
      </c>
    </row>
    <row r="297" spans="1:47" s="2" customFormat="1" ht="12">
      <c r="A297" s="38"/>
      <c r="B297" s="39"/>
      <c r="C297" s="40"/>
      <c r="D297" s="225" t="s">
        <v>159</v>
      </c>
      <c r="E297" s="40"/>
      <c r="F297" s="226" t="s">
        <v>425</v>
      </c>
      <c r="G297" s="40"/>
      <c r="H297" s="40"/>
      <c r="I297" s="227"/>
      <c r="J297" s="40"/>
      <c r="K297" s="40"/>
      <c r="L297" s="44"/>
      <c r="M297" s="228"/>
      <c r="N297" s="229"/>
      <c r="O297" s="84"/>
      <c r="P297" s="84"/>
      <c r="Q297" s="84"/>
      <c r="R297" s="84"/>
      <c r="S297" s="84"/>
      <c r="T297" s="85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159</v>
      </c>
      <c r="AU297" s="17" t="s">
        <v>79</v>
      </c>
    </row>
    <row r="298" spans="1:51" s="13" customFormat="1" ht="12">
      <c r="A298" s="13"/>
      <c r="B298" s="230"/>
      <c r="C298" s="231"/>
      <c r="D298" s="232" t="s">
        <v>161</v>
      </c>
      <c r="E298" s="233" t="s">
        <v>19</v>
      </c>
      <c r="F298" s="234" t="s">
        <v>426</v>
      </c>
      <c r="G298" s="231"/>
      <c r="H298" s="233" t="s">
        <v>19</v>
      </c>
      <c r="I298" s="235"/>
      <c r="J298" s="231"/>
      <c r="K298" s="231"/>
      <c r="L298" s="236"/>
      <c r="M298" s="237"/>
      <c r="N298" s="238"/>
      <c r="O298" s="238"/>
      <c r="P298" s="238"/>
      <c r="Q298" s="238"/>
      <c r="R298" s="238"/>
      <c r="S298" s="238"/>
      <c r="T298" s="239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0" t="s">
        <v>161</v>
      </c>
      <c r="AU298" s="240" t="s">
        <v>79</v>
      </c>
      <c r="AV298" s="13" t="s">
        <v>75</v>
      </c>
      <c r="AW298" s="13" t="s">
        <v>33</v>
      </c>
      <c r="AX298" s="13" t="s">
        <v>71</v>
      </c>
      <c r="AY298" s="240" t="s">
        <v>150</v>
      </c>
    </row>
    <row r="299" spans="1:51" s="14" customFormat="1" ht="12">
      <c r="A299" s="14"/>
      <c r="B299" s="241"/>
      <c r="C299" s="242"/>
      <c r="D299" s="232" t="s">
        <v>161</v>
      </c>
      <c r="E299" s="243" t="s">
        <v>19</v>
      </c>
      <c r="F299" s="244" t="s">
        <v>427</v>
      </c>
      <c r="G299" s="242"/>
      <c r="H299" s="245">
        <v>225.45</v>
      </c>
      <c r="I299" s="246"/>
      <c r="J299" s="242"/>
      <c r="K299" s="242"/>
      <c r="L299" s="247"/>
      <c r="M299" s="248"/>
      <c r="N299" s="249"/>
      <c r="O299" s="249"/>
      <c r="P299" s="249"/>
      <c r="Q299" s="249"/>
      <c r="R299" s="249"/>
      <c r="S299" s="249"/>
      <c r="T299" s="250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1" t="s">
        <v>161</v>
      </c>
      <c r="AU299" s="251" t="s">
        <v>79</v>
      </c>
      <c r="AV299" s="14" t="s">
        <v>79</v>
      </c>
      <c r="AW299" s="14" t="s">
        <v>33</v>
      </c>
      <c r="AX299" s="14" t="s">
        <v>71</v>
      </c>
      <c r="AY299" s="251" t="s">
        <v>150</v>
      </c>
    </row>
    <row r="300" spans="1:51" s="15" customFormat="1" ht="12">
      <c r="A300" s="15"/>
      <c r="B300" s="252"/>
      <c r="C300" s="253"/>
      <c r="D300" s="232" t="s">
        <v>161</v>
      </c>
      <c r="E300" s="254" t="s">
        <v>19</v>
      </c>
      <c r="F300" s="255" t="s">
        <v>164</v>
      </c>
      <c r="G300" s="253"/>
      <c r="H300" s="256">
        <v>225.45</v>
      </c>
      <c r="I300" s="257"/>
      <c r="J300" s="253"/>
      <c r="K300" s="253"/>
      <c r="L300" s="258"/>
      <c r="M300" s="259"/>
      <c r="N300" s="260"/>
      <c r="O300" s="260"/>
      <c r="P300" s="260"/>
      <c r="Q300" s="260"/>
      <c r="R300" s="260"/>
      <c r="S300" s="260"/>
      <c r="T300" s="261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62" t="s">
        <v>161</v>
      </c>
      <c r="AU300" s="262" t="s">
        <v>79</v>
      </c>
      <c r="AV300" s="15" t="s">
        <v>157</v>
      </c>
      <c r="AW300" s="15" t="s">
        <v>33</v>
      </c>
      <c r="AX300" s="15" t="s">
        <v>75</v>
      </c>
      <c r="AY300" s="262" t="s">
        <v>150</v>
      </c>
    </row>
    <row r="301" spans="1:65" s="2" customFormat="1" ht="33" customHeight="1">
      <c r="A301" s="38"/>
      <c r="B301" s="39"/>
      <c r="C301" s="212" t="s">
        <v>428</v>
      </c>
      <c r="D301" s="212" t="s">
        <v>152</v>
      </c>
      <c r="E301" s="213" t="s">
        <v>429</v>
      </c>
      <c r="F301" s="214" t="s">
        <v>430</v>
      </c>
      <c r="G301" s="215" t="s">
        <v>155</v>
      </c>
      <c r="H301" s="216">
        <v>166.05</v>
      </c>
      <c r="I301" s="217"/>
      <c r="J301" s="218">
        <f>ROUND(I301*H301,2)</f>
        <v>0</v>
      </c>
      <c r="K301" s="214" t="s">
        <v>389</v>
      </c>
      <c r="L301" s="44"/>
      <c r="M301" s="219" t="s">
        <v>19</v>
      </c>
      <c r="N301" s="220" t="s">
        <v>42</v>
      </c>
      <c r="O301" s="84"/>
      <c r="P301" s="221">
        <f>O301*H301</f>
        <v>0</v>
      </c>
      <c r="Q301" s="221">
        <v>0.414</v>
      </c>
      <c r="R301" s="221">
        <f>Q301*H301</f>
        <v>68.7447</v>
      </c>
      <c r="S301" s="221">
        <v>0</v>
      </c>
      <c r="T301" s="222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3" t="s">
        <v>157</v>
      </c>
      <c r="AT301" s="223" t="s">
        <v>152</v>
      </c>
      <c r="AU301" s="223" t="s">
        <v>79</v>
      </c>
      <c r="AY301" s="17" t="s">
        <v>150</v>
      </c>
      <c r="BE301" s="224">
        <f>IF(N301="základní",J301,0)</f>
        <v>0</v>
      </c>
      <c r="BF301" s="224">
        <f>IF(N301="snížená",J301,0)</f>
        <v>0</v>
      </c>
      <c r="BG301" s="224">
        <f>IF(N301="zákl. přenesená",J301,0)</f>
        <v>0</v>
      </c>
      <c r="BH301" s="224">
        <f>IF(N301="sníž. přenesená",J301,0)</f>
        <v>0</v>
      </c>
      <c r="BI301" s="224">
        <f>IF(N301="nulová",J301,0)</f>
        <v>0</v>
      </c>
      <c r="BJ301" s="17" t="s">
        <v>75</v>
      </c>
      <c r="BK301" s="224">
        <f>ROUND(I301*H301,2)</f>
        <v>0</v>
      </c>
      <c r="BL301" s="17" t="s">
        <v>157</v>
      </c>
      <c r="BM301" s="223" t="s">
        <v>431</v>
      </c>
    </row>
    <row r="302" spans="1:47" s="2" customFormat="1" ht="12">
      <c r="A302" s="38"/>
      <c r="B302" s="39"/>
      <c r="C302" s="40"/>
      <c r="D302" s="225" t="s">
        <v>159</v>
      </c>
      <c r="E302" s="40"/>
      <c r="F302" s="226" t="s">
        <v>432</v>
      </c>
      <c r="G302" s="40"/>
      <c r="H302" s="40"/>
      <c r="I302" s="227"/>
      <c r="J302" s="40"/>
      <c r="K302" s="40"/>
      <c r="L302" s="44"/>
      <c r="M302" s="228"/>
      <c r="N302" s="229"/>
      <c r="O302" s="84"/>
      <c r="P302" s="84"/>
      <c r="Q302" s="84"/>
      <c r="R302" s="84"/>
      <c r="S302" s="84"/>
      <c r="T302" s="85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T302" s="17" t="s">
        <v>159</v>
      </c>
      <c r="AU302" s="17" t="s">
        <v>79</v>
      </c>
    </row>
    <row r="303" spans="1:51" s="13" customFormat="1" ht="12">
      <c r="A303" s="13"/>
      <c r="B303" s="230"/>
      <c r="C303" s="231"/>
      <c r="D303" s="232" t="s">
        <v>161</v>
      </c>
      <c r="E303" s="233" t="s">
        <v>19</v>
      </c>
      <c r="F303" s="234" t="s">
        <v>433</v>
      </c>
      <c r="G303" s="231"/>
      <c r="H303" s="233" t="s">
        <v>19</v>
      </c>
      <c r="I303" s="235"/>
      <c r="J303" s="231"/>
      <c r="K303" s="231"/>
      <c r="L303" s="236"/>
      <c r="M303" s="237"/>
      <c r="N303" s="238"/>
      <c r="O303" s="238"/>
      <c r="P303" s="238"/>
      <c r="Q303" s="238"/>
      <c r="R303" s="238"/>
      <c r="S303" s="238"/>
      <c r="T303" s="239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0" t="s">
        <v>161</v>
      </c>
      <c r="AU303" s="240" t="s">
        <v>79</v>
      </c>
      <c r="AV303" s="13" t="s">
        <v>75</v>
      </c>
      <c r="AW303" s="13" t="s">
        <v>33</v>
      </c>
      <c r="AX303" s="13" t="s">
        <v>71</v>
      </c>
      <c r="AY303" s="240" t="s">
        <v>150</v>
      </c>
    </row>
    <row r="304" spans="1:51" s="13" customFormat="1" ht="12">
      <c r="A304" s="13"/>
      <c r="B304" s="230"/>
      <c r="C304" s="231"/>
      <c r="D304" s="232" t="s">
        <v>161</v>
      </c>
      <c r="E304" s="233" t="s">
        <v>19</v>
      </c>
      <c r="F304" s="234" t="s">
        <v>307</v>
      </c>
      <c r="G304" s="231"/>
      <c r="H304" s="233" t="s">
        <v>19</v>
      </c>
      <c r="I304" s="235"/>
      <c r="J304" s="231"/>
      <c r="K304" s="231"/>
      <c r="L304" s="236"/>
      <c r="M304" s="237"/>
      <c r="N304" s="238"/>
      <c r="O304" s="238"/>
      <c r="P304" s="238"/>
      <c r="Q304" s="238"/>
      <c r="R304" s="238"/>
      <c r="S304" s="238"/>
      <c r="T304" s="239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0" t="s">
        <v>161</v>
      </c>
      <c r="AU304" s="240" t="s">
        <v>79</v>
      </c>
      <c r="AV304" s="13" t="s">
        <v>75</v>
      </c>
      <c r="AW304" s="13" t="s">
        <v>33</v>
      </c>
      <c r="AX304" s="13" t="s">
        <v>71</v>
      </c>
      <c r="AY304" s="240" t="s">
        <v>150</v>
      </c>
    </row>
    <row r="305" spans="1:51" s="14" customFormat="1" ht="12">
      <c r="A305" s="14"/>
      <c r="B305" s="241"/>
      <c r="C305" s="242"/>
      <c r="D305" s="232" t="s">
        <v>161</v>
      </c>
      <c r="E305" s="243" t="s">
        <v>19</v>
      </c>
      <c r="F305" s="244" t="s">
        <v>434</v>
      </c>
      <c r="G305" s="242"/>
      <c r="H305" s="245">
        <v>129</v>
      </c>
      <c r="I305" s="246"/>
      <c r="J305" s="242"/>
      <c r="K305" s="242"/>
      <c r="L305" s="247"/>
      <c r="M305" s="248"/>
      <c r="N305" s="249"/>
      <c r="O305" s="249"/>
      <c r="P305" s="249"/>
      <c r="Q305" s="249"/>
      <c r="R305" s="249"/>
      <c r="S305" s="249"/>
      <c r="T305" s="250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1" t="s">
        <v>161</v>
      </c>
      <c r="AU305" s="251" t="s">
        <v>79</v>
      </c>
      <c r="AV305" s="14" t="s">
        <v>79</v>
      </c>
      <c r="AW305" s="14" t="s">
        <v>33</v>
      </c>
      <c r="AX305" s="14" t="s">
        <v>71</v>
      </c>
      <c r="AY305" s="251" t="s">
        <v>150</v>
      </c>
    </row>
    <row r="306" spans="1:51" s="13" customFormat="1" ht="12">
      <c r="A306" s="13"/>
      <c r="B306" s="230"/>
      <c r="C306" s="231"/>
      <c r="D306" s="232" t="s">
        <v>161</v>
      </c>
      <c r="E306" s="233" t="s">
        <v>19</v>
      </c>
      <c r="F306" s="234" t="s">
        <v>435</v>
      </c>
      <c r="G306" s="231"/>
      <c r="H306" s="233" t="s">
        <v>19</v>
      </c>
      <c r="I306" s="235"/>
      <c r="J306" s="231"/>
      <c r="K306" s="231"/>
      <c r="L306" s="236"/>
      <c r="M306" s="237"/>
      <c r="N306" s="238"/>
      <c r="O306" s="238"/>
      <c r="P306" s="238"/>
      <c r="Q306" s="238"/>
      <c r="R306" s="238"/>
      <c r="S306" s="238"/>
      <c r="T306" s="239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0" t="s">
        <v>161</v>
      </c>
      <c r="AU306" s="240" t="s">
        <v>79</v>
      </c>
      <c r="AV306" s="13" t="s">
        <v>75</v>
      </c>
      <c r="AW306" s="13" t="s">
        <v>33</v>
      </c>
      <c r="AX306" s="13" t="s">
        <v>71</v>
      </c>
      <c r="AY306" s="240" t="s">
        <v>150</v>
      </c>
    </row>
    <row r="307" spans="1:51" s="14" customFormat="1" ht="12">
      <c r="A307" s="14"/>
      <c r="B307" s="241"/>
      <c r="C307" s="242"/>
      <c r="D307" s="232" t="s">
        <v>161</v>
      </c>
      <c r="E307" s="243" t="s">
        <v>19</v>
      </c>
      <c r="F307" s="244" t="s">
        <v>436</v>
      </c>
      <c r="G307" s="242"/>
      <c r="H307" s="245">
        <v>19.5</v>
      </c>
      <c r="I307" s="246"/>
      <c r="J307" s="242"/>
      <c r="K307" s="242"/>
      <c r="L307" s="247"/>
      <c r="M307" s="248"/>
      <c r="N307" s="249"/>
      <c r="O307" s="249"/>
      <c r="P307" s="249"/>
      <c r="Q307" s="249"/>
      <c r="R307" s="249"/>
      <c r="S307" s="249"/>
      <c r="T307" s="250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1" t="s">
        <v>161</v>
      </c>
      <c r="AU307" s="251" t="s">
        <v>79</v>
      </c>
      <c r="AV307" s="14" t="s">
        <v>79</v>
      </c>
      <c r="AW307" s="14" t="s">
        <v>33</v>
      </c>
      <c r="AX307" s="14" t="s">
        <v>71</v>
      </c>
      <c r="AY307" s="251" t="s">
        <v>150</v>
      </c>
    </row>
    <row r="308" spans="1:51" s="13" customFormat="1" ht="12">
      <c r="A308" s="13"/>
      <c r="B308" s="230"/>
      <c r="C308" s="231"/>
      <c r="D308" s="232" t="s">
        <v>161</v>
      </c>
      <c r="E308" s="233" t="s">
        <v>19</v>
      </c>
      <c r="F308" s="234" t="s">
        <v>437</v>
      </c>
      <c r="G308" s="231"/>
      <c r="H308" s="233" t="s">
        <v>19</v>
      </c>
      <c r="I308" s="235"/>
      <c r="J308" s="231"/>
      <c r="K308" s="231"/>
      <c r="L308" s="236"/>
      <c r="M308" s="237"/>
      <c r="N308" s="238"/>
      <c r="O308" s="238"/>
      <c r="P308" s="238"/>
      <c r="Q308" s="238"/>
      <c r="R308" s="238"/>
      <c r="S308" s="238"/>
      <c r="T308" s="239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0" t="s">
        <v>161</v>
      </c>
      <c r="AU308" s="240" t="s">
        <v>79</v>
      </c>
      <c r="AV308" s="13" t="s">
        <v>75</v>
      </c>
      <c r="AW308" s="13" t="s">
        <v>33</v>
      </c>
      <c r="AX308" s="13" t="s">
        <v>71</v>
      </c>
      <c r="AY308" s="240" t="s">
        <v>150</v>
      </c>
    </row>
    <row r="309" spans="1:51" s="14" customFormat="1" ht="12">
      <c r="A309" s="14"/>
      <c r="B309" s="241"/>
      <c r="C309" s="242"/>
      <c r="D309" s="232" t="s">
        <v>161</v>
      </c>
      <c r="E309" s="243" t="s">
        <v>19</v>
      </c>
      <c r="F309" s="244" t="s">
        <v>438</v>
      </c>
      <c r="G309" s="242"/>
      <c r="H309" s="245">
        <v>17.55</v>
      </c>
      <c r="I309" s="246"/>
      <c r="J309" s="242"/>
      <c r="K309" s="242"/>
      <c r="L309" s="247"/>
      <c r="M309" s="248"/>
      <c r="N309" s="249"/>
      <c r="O309" s="249"/>
      <c r="P309" s="249"/>
      <c r="Q309" s="249"/>
      <c r="R309" s="249"/>
      <c r="S309" s="249"/>
      <c r="T309" s="250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1" t="s">
        <v>161</v>
      </c>
      <c r="AU309" s="251" t="s">
        <v>79</v>
      </c>
      <c r="AV309" s="14" t="s">
        <v>79</v>
      </c>
      <c r="AW309" s="14" t="s">
        <v>33</v>
      </c>
      <c r="AX309" s="14" t="s">
        <v>71</v>
      </c>
      <c r="AY309" s="251" t="s">
        <v>150</v>
      </c>
    </row>
    <row r="310" spans="1:51" s="15" customFormat="1" ht="12">
      <c r="A310" s="15"/>
      <c r="B310" s="252"/>
      <c r="C310" s="253"/>
      <c r="D310" s="232" t="s">
        <v>161</v>
      </c>
      <c r="E310" s="254" t="s">
        <v>19</v>
      </c>
      <c r="F310" s="255" t="s">
        <v>164</v>
      </c>
      <c r="G310" s="253"/>
      <c r="H310" s="256">
        <v>166.05</v>
      </c>
      <c r="I310" s="257"/>
      <c r="J310" s="253"/>
      <c r="K310" s="253"/>
      <c r="L310" s="258"/>
      <c r="M310" s="259"/>
      <c r="N310" s="260"/>
      <c r="O310" s="260"/>
      <c r="P310" s="260"/>
      <c r="Q310" s="260"/>
      <c r="R310" s="260"/>
      <c r="S310" s="260"/>
      <c r="T310" s="261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62" t="s">
        <v>161</v>
      </c>
      <c r="AU310" s="262" t="s">
        <v>79</v>
      </c>
      <c r="AV310" s="15" t="s">
        <v>157</v>
      </c>
      <c r="AW310" s="15" t="s">
        <v>33</v>
      </c>
      <c r="AX310" s="15" t="s">
        <v>75</v>
      </c>
      <c r="AY310" s="262" t="s">
        <v>150</v>
      </c>
    </row>
    <row r="311" spans="1:65" s="2" customFormat="1" ht="33" customHeight="1">
      <c r="A311" s="38"/>
      <c r="B311" s="39"/>
      <c r="C311" s="212" t="s">
        <v>439</v>
      </c>
      <c r="D311" s="212" t="s">
        <v>152</v>
      </c>
      <c r="E311" s="213" t="s">
        <v>440</v>
      </c>
      <c r="F311" s="214" t="s">
        <v>441</v>
      </c>
      <c r="G311" s="215" t="s">
        <v>155</v>
      </c>
      <c r="H311" s="216">
        <v>264.4</v>
      </c>
      <c r="I311" s="217"/>
      <c r="J311" s="218">
        <f>ROUND(I311*H311,2)</f>
        <v>0</v>
      </c>
      <c r="K311" s="214" t="s">
        <v>389</v>
      </c>
      <c r="L311" s="44"/>
      <c r="M311" s="219" t="s">
        <v>19</v>
      </c>
      <c r="N311" s="220" t="s">
        <v>42</v>
      </c>
      <c r="O311" s="84"/>
      <c r="P311" s="221">
        <f>O311*H311</f>
        <v>0</v>
      </c>
      <c r="Q311" s="221">
        <v>0.575</v>
      </c>
      <c r="R311" s="221">
        <f>Q311*H311</f>
        <v>152.02999999999997</v>
      </c>
      <c r="S311" s="221">
        <v>0</v>
      </c>
      <c r="T311" s="222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3" t="s">
        <v>157</v>
      </c>
      <c r="AT311" s="223" t="s">
        <v>152</v>
      </c>
      <c r="AU311" s="223" t="s">
        <v>79</v>
      </c>
      <c r="AY311" s="17" t="s">
        <v>150</v>
      </c>
      <c r="BE311" s="224">
        <f>IF(N311="základní",J311,0)</f>
        <v>0</v>
      </c>
      <c r="BF311" s="224">
        <f>IF(N311="snížená",J311,0)</f>
        <v>0</v>
      </c>
      <c r="BG311" s="224">
        <f>IF(N311="zákl. přenesená",J311,0)</f>
        <v>0</v>
      </c>
      <c r="BH311" s="224">
        <f>IF(N311="sníž. přenesená",J311,0)</f>
        <v>0</v>
      </c>
      <c r="BI311" s="224">
        <f>IF(N311="nulová",J311,0)</f>
        <v>0</v>
      </c>
      <c r="BJ311" s="17" t="s">
        <v>75</v>
      </c>
      <c r="BK311" s="224">
        <f>ROUND(I311*H311,2)</f>
        <v>0</v>
      </c>
      <c r="BL311" s="17" t="s">
        <v>157</v>
      </c>
      <c r="BM311" s="223" t="s">
        <v>442</v>
      </c>
    </row>
    <row r="312" spans="1:47" s="2" customFormat="1" ht="12">
      <c r="A312" s="38"/>
      <c r="B312" s="39"/>
      <c r="C312" s="40"/>
      <c r="D312" s="225" t="s">
        <v>159</v>
      </c>
      <c r="E312" s="40"/>
      <c r="F312" s="226" t="s">
        <v>443</v>
      </c>
      <c r="G312" s="40"/>
      <c r="H312" s="40"/>
      <c r="I312" s="227"/>
      <c r="J312" s="40"/>
      <c r="K312" s="40"/>
      <c r="L312" s="44"/>
      <c r="M312" s="228"/>
      <c r="N312" s="229"/>
      <c r="O312" s="84"/>
      <c r="P312" s="84"/>
      <c r="Q312" s="84"/>
      <c r="R312" s="84"/>
      <c r="S312" s="84"/>
      <c r="T312" s="85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7" t="s">
        <v>159</v>
      </c>
      <c r="AU312" s="17" t="s">
        <v>79</v>
      </c>
    </row>
    <row r="313" spans="1:51" s="13" customFormat="1" ht="12">
      <c r="A313" s="13"/>
      <c r="B313" s="230"/>
      <c r="C313" s="231"/>
      <c r="D313" s="232" t="s">
        <v>161</v>
      </c>
      <c r="E313" s="233" t="s">
        <v>19</v>
      </c>
      <c r="F313" s="234" t="s">
        <v>444</v>
      </c>
      <c r="G313" s="231"/>
      <c r="H313" s="233" t="s">
        <v>19</v>
      </c>
      <c r="I313" s="235"/>
      <c r="J313" s="231"/>
      <c r="K313" s="231"/>
      <c r="L313" s="236"/>
      <c r="M313" s="237"/>
      <c r="N313" s="238"/>
      <c r="O313" s="238"/>
      <c r="P313" s="238"/>
      <c r="Q313" s="238"/>
      <c r="R313" s="238"/>
      <c r="S313" s="238"/>
      <c r="T313" s="239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0" t="s">
        <v>161</v>
      </c>
      <c r="AU313" s="240" t="s">
        <v>79</v>
      </c>
      <c r="AV313" s="13" t="s">
        <v>75</v>
      </c>
      <c r="AW313" s="13" t="s">
        <v>33</v>
      </c>
      <c r="AX313" s="13" t="s">
        <v>71</v>
      </c>
      <c r="AY313" s="240" t="s">
        <v>150</v>
      </c>
    </row>
    <row r="314" spans="1:51" s="13" customFormat="1" ht="12">
      <c r="A314" s="13"/>
      <c r="B314" s="230"/>
      <c r="C314" s="231"/>
      <c r="D314" s="232" t="s">
        <v>161</v>
      </c>
      <c r="E314" s="233" t="s">
        <v>19</v>
      </c>
      <c r="F314" s="234" t="s">
        <v>320</v>
      </c>
      <c r="G314" s="231"/>
      <c r="H314" s="233" t="s">
        <v>19</v>
      </c>
      <c r="I314" s="235"/>
      <c r="J314" s="231"/>
      <c r="K314" s="231"/>
      <c r="L314" s="236"/>
      <c r="M314" s="237"/>
      <c r="N314" s="238"/>
      <c r="O314" s="238"/>
      <c r="P314" s="238"/>
      <c r="Q314" s="238"/>
      <c r="R314" s="238"/>
      <c r="S314" s="238"/>
      <c r="T314" s="239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0" t="s">
        <v>161</v>
      </c>
      <c r="AU314" s="240" t="s">
        <v>79</v>
      </c>
      <c r="AV314" s="13" t="s">
        <v>75</v>
      </c>
      <c r="AW314" s="13" t="s">
        <v>33</v>
      </c>
      <c r="AX314" s="13" t="s">
        <v>71</v>
      </c>
      <c r="AY314" s="240" t="s">
        <v>150</v>
      </c>
    </row>
    <row r="315" spans="1:51" s="14" customFormat="1" ht="12">
      <c r="A315" s="14"/>
      <c r="B315" s="241"/>
      <c r="C315" s="242"/>
      <c r="D315" s="232" t="s">
        <v>161</v>
      </c>
      <c r="E315" s="243" t="s">
        <v>19</v>
      </c>
      <c r="F315" s="244" t="s">
        <v>445</v>
      </c>
      <c r="G315" s="242"/>
      <c r="H315" s="245">
        <v>264.4</v>
      </c>
      <c r="I315" s="246"/>
      <c r="J315" s="242"/>
      <c r="K315" s="242"/>
      <c r="L315" s="247"/>
      <c r="M315" s="248"/>
      <c r="N315" s="249"/>
      <c r="O315" s="249"/>
      <c r="P315" s="249"/>
      <c r="Q315" s="249"/>
      <c r="R315" s="249"/>
      <c r="S315" s="249"/>
      <c r="T315" s="250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1" t="s">
        <v>161</v>
      </c>
      <c r="AU315" s="251" t="s">
        <v>79</v>
      </c>
      <c r="AV315" s="14" t="s">
        <v>79</v>
      </c>
      <c r="AW315" s="14" t="s">
        <v>33</v>
      </c>
      <c r="AX315" s="14" t="s">
        <v>71</v>
      </c>
      <c r="AY315" s="251" t="s">
        <v>150</v>
      </c>
    </row>
    <row r="316" spans="1:51" s="15" customFormat="1" ht="12">
      <c r="A316" s="15"/>
      <c r="B316" s="252"/>
      <c r="C316" s="253"/>
      <c r="D316" s="232" t="s">
        <v>161</v>
      </c>
      <c r="E316" s="254" t="s">
        <v>19</v>
      </c>
      <c r="F316" s="255" t="s">
        <v>164</v>
      </c>
      <c r="G316" s="253"/>
      <c r="H316" s="256">
        <v>264.4</v>
      </c>
      <c r="I316" s="257"/>
      <c r="J316" s="253"/>
      <c r="K316" s="253"/>
      <c r="L316" s="258"/>
      <c r="M316" s="259"/>
      <c r="N316" s="260"/>
      <c r="O316" s="260"/>
      <c r="P316" s="260"/>
      <c r="Q316" s="260"/>
      <c r="R316" s="260"/>
      <c r="S316" s="260"/>
      <c r="T316" s="261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62" t="s">
        <v>161</v>
      </c>
      <c r="AU316" s="262" t="s">
        <v>79</v>
      </c>
      <c r="AV316" s="15" t="s">
        <v>157</v>
      </c>
      <c r="AW316" s="15" t="s">
        <v>33</v>
      </c>
      <c r="AX316" s="15" t="s">
        <v>75</v>
      </c>
      <c r="AY316" s="262" t="s">
        <v>150</v>
      </c>
    </row>
    <row r="317" spans="1:65" s="2" customFormat="1" ht="24.15" customHeight="1">
      <c r="A317" s="38"/>
      <c r="B317" s="39"/>
      <c r="C317" s="212" t="s">
        <v>446</v>
      </c>
      <c r="D317" s="212" t="s">
        <v>152</v>
      </c>
      <c r="E317" s="213" t="s">
        <v>447</v>
      </c>
      <c r="F317" s="214" t="s">
        <v>448</v>
      </c>
      <c r="G317" s="215" t="s">
        <v>155</v>
      </c>
      <c r="H317" s="216">
        <v>17.55</v>
      </c>
      <c r="I317" s="217"/>
      <c r="J317" s="218">
        <f>ROUND(I317*H317,2)</f>
        <v>0</v>
      </c>
      <c r="K317" s="214" t="s">
        <v>389</v>
      </c>
      <c r="L317" s="44"/>
      <c r="M317" s="219" t="s">
        <v>19</v>
      </c>
      <c r="N317" s="220" t="s">
        <v>42</v>
      </c>
      <c r="O317" s="84"/>
      <c r="P317" s="221">
        <f>O317*H317</f>
        <v>0</v>
      </c>
      <c r="Q317" s="221">
        <v>0.00071</v>
      </c>
      <c r="R317" s="221">
        <f>Q317*H317</f>
        <v>0.012460500000000001</v>
      </c>
      <c r="S317" s="221">
        <v>0</v>
      </c>
      <c r="T317" s="222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23" t="s">
        <v>157</v>
      </c>
      <c r="AT317" s="223" t="s">
        <v>152</v>
      </c>
      <c r="AU317" s="223" t="s">
        <v>79</v>
      </c>
      <c r="AY317" s="17" t="s">
        <v>150</v>
      </c>
      <c r="BE317" s="224">
        <f>IF(N317="základní",J317,0)</f>
        <v>0</v>
      </c>
      <c r="BF317" s="224">
        <f>IF(N317="snížená",J317,0)</f>
        <v>0</v>
      </c>
      <c r="BG317" s="224">
        <f>IF(N317="zákl. přenesená",J317,0)</f>
        <v>0</v>
      </c>
      <c r="BH317" s="224">
        <f>IF(N317="sníž. přenesená",J317,0)</f>
        <v>0</v>
      </c>
      <c r="BI317" s="224">
        <f>IF(N317="nulová",J317,0)</f>
        <v>0</v>
      </c>
      <c r="BJ317" s="17" t="s">
        <v>75</v>
      </c>
      <c r="BK317" s="224">
        <f>ROUND(I317*H317,2)</f>
        <v>0</v>
      </c>
      <c r="BL317" s="17" t="s">
        <v>157</v>
      </c>
      <c r="BM317" s="223" t="s">
        <v>449</v>
      </c>
    </row>
    <row r="318" spans="1:47" s="2" customFormat="1" ht="12">
      <c r="A318" s="38"/>
      <c r="B318" s="39"/>
      <c r="C318" s="40"/>
      <c r="D318" s="225" t="s">
        <v>159</v>
      </c>
      <c r="E318" s="40"/>
      <c r="F318" s="226" t="s">
        <v>450</v>
      </c>
      <c r="G318" s="40"/>
      <c r="H318" s="40"/>
      <c r="I318" s="227"/>
      <c r="J318" s="40"/>
      <c r="K318" s="40"/>
      <c r="L318" s="44"/>
      <c r="M318" s="228"/>
      <c r="N318" s="229"/>
      <c r="O318" s="84"/>
      <c r="P318" s="84"/>
      <c r="Q318" s="84"/>
      <c r="R318" s="84"/>
      <c r="S318" s="84"/>
      <c r="T318" s="85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T318" s="17" t="s">
        <v>159</v>
      </c>
      <c r="AU318" s="17" t="s">
        <v>79</v>
      </c>
    </row>
    <row r="319" spans="1:51" s="13" customFormat="1" ht="12">
      <c r="A319" s="13"/>
      <c r="B319" s="230"/>
      <c r="C319" s="231"/>
      <c r="D319" s="232" t="s">
        <v>161</v>
      </c>
      <c r="E319" s="233" t="s">
        <v>19</v>
      </c>
      <c r="F319" s="234" t="s">
        <v>184</v>
      </c>
      <c r="G319" s="231"/>
      <c r="H319" s="233" t="s">
        <v>19</v>
      </c>
      <c r="I319" s="235"/>
      <c r="J319" s="231"/>
      <c r="K319" s="231"/>
      <c r="L319" s="236"/>
      <c r="M319" s="237"/>
      <c r="N319" s="238"/>
      <c r="O319" s="238"/>
      <c r="P319" s="238"/>
      <c r="Q319" s="238"/>
      <c r="R319" s="238"/>
      <c r="S319" s="238"/>
      <c r="T319" s="239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0" t="s">
        <v>161</v>
      </c>
      <c r="AU319" s="240" t="s">
        <v>79</v>
      </c>
      <c r="AV319" s="13" t="s">
        <v>75</v>
      </c>
      <c r="AW319" s="13" t="s">
        <v>33</v>
      </c>
      <c r="AX319" s="13" t="s">
        <v>71</v>
      </c>
      <c r="AY319" s="240" t="s">
        <v>150</v>
      </c>
    </row>
    <row r="320" spans="1:51" s="14" customFormat="1" ht="12">
      <c r="A320" s="14"/>
      <c r="B320" s="241"/>
      <c r="C320" s="242"/>
      <c r="D320" s="232" t="s">
        <v>161</v>
      </c>
      <c r="E320" s="243" t="s">
        <v>19</v>
      </c>
      <c r="F320" s="244" t="s">
        <v>438</v>
      </c>
      <c r="G320" s="242"/>
      <c r="H320" s="245">
        <v>17.55</v>
      </c>
      <c r="I320" s="246"/>
      <c r="J320" s="242"/>
      <c r="K320" s="242"/>
      <c r="L320" s="247"/>
      <c r="M320" s="248"/>
      <c r="N320" s="249"/>
      <c r="O320" s="249"/>
      <c r="P320" s="249"/>
      <c r="Q320" s="249"/>
      <c r="R320" s="249"/>
      <c r="S320" s="249"/>
      <c r="T320" s="250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1" t="s">
        <v>161</v>
      </c>
      <c r="AU320" s="251" t="s">
        <v>79</v>
      </c>
      <c r="AV320" s="14" t="s">
        <v>79</v>
      </c>
      <c r="AW320" s="14" t="s">
        <v>33</v>
      </c>
      <c r="AX320" s="14" t="s">
        <v>71</v>
      </c>
      <c r="AY320" s="251" t="s">
        <v>150</v>
      </c>
    </row>
    <row r="321" spans="1:51" s="15" customFormat="1" ht="12">
      <c r="A321" s="15"/>
      <c r="B321" s="252"/>
      <c r="C321" s="253"/>
      <c r="D321" s="232" t="s">
        <v>161</v>
      </c>
      <c r="E321" s="254" t="s">
        <v>19</v>
      </c>
      <c r="F321" s="255" t="s">
        <v>164</v>
      </c>
      <c r="G321" s="253"/>
      <c r="H321" s="256">
        <v>17.55</v>
      </c>
      <c r="I321" s="257"/>
      <c r="J321" s="253"/>
      <c r="K321" s="253"/>
      <c r="L321" s="258"/>
      <c r="M321" s="259"/>
      <c r="N321" s="260"/>
      <c r="O321" s="260"/>
      <c r="P321" s="260"/>
      <c r="Q321" s="260"/>
      <c r="R321" s="260"/>
      <c r="S321" s="260"/>
      <c r="T321" s="261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62" t="s">
        <v>161</v>
      </c>
      <c r="AU321" s="262" t="s">
        <v>79</v>
      </c>
      <c r="AV321" s="15" t="s">
        <v>157</v>
      </c>
      <c r="AW321" s="15" t="s">
        <v>33</v>
      </c>
      <c r="AX321" s="15" t="s">
        <v>75</v>
      </c>
      <c r="AY321" s="262" t="s">
        <v>150</v>
      </c>
    </row>
    <row r="322" spans="1:65" s="2" customFormat="1" ht="44.25" customHeight="1">
      <c r="A322" s="38"/>
      <c r="B322" s="39"/>
      <c r="C322" s="212" t="s">
        <v>451</v>
      </c>
      <c r="D322" s="212" t="s">
        <v>152</v>
      </c>
      <c r="E322" s="213" t="s">
        <v>452</v>
      </c>
      <c r="F322" s="214" t="s">
        <v>453</v>
      </c>
      <c r="G322" s="215" t="s">
        <v>155</v>
      </c>
      <c r="H322" s="216">
        <v>22.8</v>
      </c>
      <c r="I322" s="217"/>
      <c r="J322" s="218">
        <f>ROUND(I322*H322,2)</f>
        <v>0</v>
      </c>
      <c r="K322" s="214" t="s">
        <v>389</v>
      </c>
      <c r="L322" s="44"/>
      <c r="M322" s="219" t="s">
        <v>19</v>
      </c>
      <c r="N322" s="220" t="s">
        <v>42</v>
      </c>
      <c r="O322" s="84"/>
      <c r="P322" s="221">
        <f>O322*H322</f>
        <v>0</v>
      </c>
      <c r="Q322" s="221">
        <v>0.10373</v>
      </c>
      <c r="R322" s="221">
        <f>Q322*H322</f>
        <v>2.365044</v>
      </c>
      <c r="S322" s="221">
        <v>0</v>
      </c>
      <c r="T322" s="222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23" t="s">
        <v>157</v>
      </c>
      <c r="AT322" s="223" t="s">
        <v>152</v>
      </c>
      <c r="AU322" s="223" t="s">
        <v>79</v>
      </c>
      <c r="AY322" s="17" t="s">
        <v>150</v>
      </c>
      <c r="BE322" s="224">
        <f>IF(N322="základní",J322,0)</f>
        <v>0</v>
      </c>
      <c r="BF322" s="224">
        <f>IF(N322="snížená",J322,0)</f>
        <v>0</v>
      </c>
      <c r="BG322" s="224">
        <f>IF(N322="zákl. přenesená",J322,0)</f>
        <v>0</v>
      </c>
      <c r="BH322" s="224">
        <f>IF(N322="sníž. přenesená",J322,0)</f>
        <v>0</v>
      </c>
      <c r="BI322" s="224">
        <f>IF(N322="nulová",J322,0)</f>
        <v>0</v>
      </c>
      <c r="BJ322" s="17" t="s">
        <v>75</v>
      </c>
      <c r="BK322" s="224">
        <f>ROUND(I322*H322,2)</f>
        <v>0</v>
      </c>
      <c r="BL322" s="17" t="s">
        <v>157</v>
      </c>
      <c r="BM322" s="223" t="s">
        <v>454</v>
      </c>
    </row>
    <row r="323" spans="1:47" s="2" customFormat="1" ht="12">
      <c r="A323" s="38"/>
      <c r="B323" s="39"/>
      <c r="C323" s="40"/>
      <c r="D323" s="225" t="s">
        <v>159</v>
      </c>
      <c r="E323" s="40"/>
      <c r="F323" s="226" t="s">
        <v>455</v>
      </c>
      <c r="G323" s="40"/>
      <c r="H323" s="40"/>
      <c r="I323" s="227"/>
      <c r="J323" s="40"/>
      <c r="K323" s="40"/>
      <c r="L323" s="44"/>
      <c r="M323" s="228"/>
      <c r="N323" s="229"/>
      <c r="O323" s="84"/>
      <c r="P323" s="84"/>
      <c r="Q323" s="84"/>
      <c r="R323" s="84"/>
      <c r="S323" s="84"/>
      <c r="T323" s="85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T323" s="17" t="s">
        <v>159</v>
      </c>
      <c r="AU323" s="17" t="s">
        <v>79</v>
      </c>
    </row>
    <row r="324" spans="1:51" s="13" customFormat="1" ht="12">
      <c r="A324" s="13"/>
      <c r="B324" s="230"/>
      <c r="C324" s="231"/>
      <c r="D324" s="232" t="s">
        <v>161</v>
      </c>
      <c r="E324" s="233" t="s">
        <v>19</v>
      </c>
      <c r="F324" s="234" t="s">
        <v>437</v>
      </c>
      <c r="G324" s="231"/>
      <c r="H324" s="233" t="s">
        <v>19</v>
      </c>
      <c r="I324" s="235"/>
      <c r="J324" s="231"/>
      <c r="K324" s="231"/>
      <c r="L324" s="236"/>
      <c r="M324" s="237"/>
      <c r="N324" s="238"/>
      <c r="O324" s="238"/>
      <c r="P324" s="238"/>
      <c r="Q324" s="238"/>
      <c r="R324" s="238"/>
      <c r="S324" s="238"/>
      <c r="T324" s="239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0" t="s">
        <v>161</v>
      </c>
      <c r="AU324" s="240" t="s">
        <v>79</v>
      </c>
      <c r="AV324" s="13" t="s">
        <v>75</v>
      </c>
      <c r="AW324" s="13" t="s">
        <v>33</v>
      </c>
      <c r="AX324" s="13" t="s">
        <v>71</v>
      </c>
      <c r="AY324" s="240" t="s">
        <v>150</v>
      </c>
    </row>
    <row r="325" spans="1:51" s="14" customFormat="1" ht="12">
      <c r="A325" s="14"/>
      <c r="B325" s="241"/>
      <c r="C325" s="242"/>
      <c r="D325" s="232" t="s">
        <v>161</v>
      </c>
      <c r="E325" s="243" t="s">
        <v>19</v>
      </c>
      <c r="F325" s="244" t="s">
        <v>185</v>
      </c>
      <c r="G325" s="242"/>
      <c r="H325" s="245">
        <v>22.8</v>
      </c>
      <c r="I325" s="246"/>
      <c r="J325" s="242"/>
      <c r="K325" s="242"/>
      <c r="L325" s="247"/>
      <c r="M325" s="248"/>
      <c r="N325" s="249"/>
      <c r="O325" s="249"/>
      <c r="P325" s="249"/>
      <c r="Q325" s="249"/>
      <c r="R325" s="249"/>
      <c r="S325" s="249"/>
      <c r="T325" s="250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1" t="s">
        <v>161</v>
      </c>
      <c r="AU325" s="251" t="s">
        <v>79</v>
      </c>
      <c r="AV325" s="14" t="s">
        <v>79</v>
      </c>
      <c r="AW325" s="14" t="s">
        <v>33</v>
      </c>
      <c r="AX325" s="14" t="s">
        <v>71</v>
      </c>
      <c r="AY325" s="251" t="s">
        <v>150</v>
      </c>
    </row>
    <row r="326" spans="1:51" s="15" customFormat="1" ht="12">
      <c r="A326" s="15"/>
      <c r="B326" s="252"/>
      <c r="C326" s="253"/>
      <c r="D326" s="232" t="s">
        <v>161</v>
      </c>
      <c r="E326" s="254" t="s">
        <v>19</v>
      </c>
      <c r="F326" s="255" t="s">
        <v>164</v>
      </c>
      <c r="G326" s="253"/>
      <c r="H326" s="256">
        <v>22.8</v>
      </c>
      <c r="I326" s="257"/>
      <c r="J326" s="253"/>
      <c r="K326" s="253"/>
      <c r="L326" s="258"/>
      <c r="M326" s="259"/>
      <c r="N326" s="260"/>
      <c r="O326" s="260"/>
      <c r="P326" s="260"/>
      <c r="Q326" s="260"/>
      <c r="R326" s="260"/>
      <c r="S326" s="260"/>
      <c r="T326" s="261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262" t="s">
        <v>161</v>
      </c>
      <c r="AU326" s="262" t="s">
        <v>79</v>
      </c>
      <c r="AV326" s="15" t="s">
        <v>157</v>
      </c>
      <c r="AW326" s="15" t="s">
        <v>33</v>
      </c>
      <c r="AX326" s="15" t="s">
        <v>75</v>
      </c>
      <c r="AY326" s="262" t="s">
        <v>150</v>
      </c>
    </row>
    <row r="327" spans="1:65" s="2" customFormat="1" ht="78" customHeight="1">
      <c r="A327" s="38"/>
      <c r="B327" s="39"/>
      <c r="C327" s="212" t="s">
        <v>456</v>
      </c>
      <c r="D327" s="212" t="s">
        <v>152</v>
      </c>
      <c r="E327" s="213" t="s">
        <v>457</v>
      </c>
      <c r="F327" s="214" t="s">
        <v>458</v>
      </c>
      <c r="G327" s="215" t="s">
        <v>155</v>
      </c>
      <c r="H327" s="216">
        <v>264.4</v>
      </c>
      <c r="I327" s="217"/>
      <c r="J327" s="218">
        <f>ROUND(I327*H327,2)</f>
        <v>0</v>
      </c>
      <c r="K327" s="214" t="s">
        <v>389</v>
      </c>
      <c r="L327" s="44"/>
      <c r="M327" s="219" t="s">
        <v>19</v>
      </c>
      <c r="N327" s="220" t="s">
        <v>42</v>
      </c>
      <c r="O327" s="84"/>
      <c r="P327" s="221">
        <f>O327*H327</f>
        <v>0</v>
      </c>
      <c r="Q327" s="221">
        <v>0.08922</v>
      </c>
      <c r="R327" s="221">
        <f>Q327*H327</f>
        <v>23.589767999999996</v>
      </c>
      <c r="S327" s="221">
        <v>0</v>
      </c>
      <c r="T327" s="222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23" t="s">
        <v>157</v>
      </c>
      <c r="AT327" s="223" t="s">
        <v>152</v>
      </c>
      <c r="AU327" s="223" t="s">
        <v>79</v>
      </c>
      <c r="AY327" s="17" t="s">
        <v>150</v>
      </c>
      <c r="BE327" s="224">
        <f>IF(N327="základní",J327,0)</f>
        <v>0</v>
      </c>
      <c r="BF327" s="224">
        <f>IF(N327="snížená",J327,0)</f>
        <v>0</v>
      </c>
      <c r="BG327" s="224">
        <f>IF(N327="zákl. přenesená",J327,0)</f>
        <v>0</v>
      </c>
      <c r="BH327" s="224">
        <f>IF(N327="sníž. přenesená",J327,0)</f>
        <v>0</v>
      </c>
      <c r="BI327" s="224">
        <f>IF(N327="nulová",J327,0)</f>
        <v>0</v>
      </c>
      <c r="BJ327" s="17" t="s">
        <v>75</v>
      </c>
      <c r="BK327" s="224">
        <f>ROUND(I327*H327,2)</f>
        <v>0</v>
      </c>
      <c r="BL327" s="17" t="s">
        <v>157</v>
      </c>
      <c r="BM327" s="223" t="s">
        <v>459</v>
      </c>
    </row>
    <row r="328" spans="1:47" s="2" customFormat="1" ht="12">
      <c r="A328" s="38"/>
      <c r="B328" s="39"/>
      <c r="C328" s="40"/>
      <c r="D328" s="225" t="s">
        <v>159</v>
      </c>
      <c r="E328" s="40"/>
      <c r="F328" s="226" t="s">
        <v>460</v>
      </c>
      <c r="G328" s="40"/>
      <c r="H328" s="40"/>
      <c r="I328" s="227"/>
      <c r="J328" s="40"/>
      <c r="K328" s="40"/>
      <c r="L328" s="44"/>
      <c r="M328" s="228"/>
      <c r="N328" s="229"/>
      <c r="O328" s="84"/>
      <c r="P328" s="84"/>
      <c r="Q328" s="84"/>
      <c r="R328" s="84"/>
      <c r="S328" s="84"/>
      <c r="T328" s="85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T328" s="17" t="s">
        <v>159</v>
      </c>
      <c r="AU328" s="17" t="s">
        <v>79</v>
      </c>
    </row>
    <row r="329" spans="1:51" s="13" customFormat="1" ht="12">
      <c r="A329" s="13"/>
      <c r="B329" s="230"/>
      <c r="C329" s="231"/>
      <c r="D329" s="232" t="s">
        <v>161</v>
      </c>
      <c r="E329" s="233" t="s">
        <v>19</v>
      </c>
      <c r="F329" s="234" t="s">
        <v>461</v>
      </c>
      <c r="G329" s="231"/>
      <c r="H329" s="233" t="s">
        <v>19</v>
      </c>
      <c r="I329" s="235"/>
      <c r="J329" s="231"/>
      <c r="K329" s="231"/>
      <c r="L329" s="236"/>
      <c r="M329" s="237"/>
      <c r="N329" s="238"/>
      <c r="O329" s="238"/>
      <c r="P329" s="238"/>
      <c r="Q329" s="238"/>
      <c r="R329" s="238"/>
      <c r="S329" s="238"/>
      <c r="T329" s="239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0" t="s">
        <v>161</v>
      </c>
      <c r="AU329" s="240" t="s">
        <v>79</v>
      </c>
      <c r="AV329" s="13" t="s">
        <v>75</v>
      </c>
      <c r="AW329" s="13" t="s">
        <v>33</v>
      </c>
      <c r="AX329" s="13" t="s">
        <v>71</v>
      </c>
      <c r="AY329" s="240" t="s">
        <v>150</v>
      </c>
    </row>
    <row r="330" spans="1:51" s="14" customFormat="1" ht="12">
      <c r="A330" s="14"/>
      <c r="B330" s="241"/>
      <c r="C330" s="242"/>
      <c r="D330" s="232" t="s">
        <v>161</v>
      </c>
      <c r="E330" s="243" t="s">
        <v>19</v>
      </c>
      <c r="F330" s="244" t="s">
        <v>445</v>
      </c>
      <c r="G330" s="242"/>
      <c r="H330" s="245">
        <v>264.4</v>
      </c>
      <c r="I330" s="246"/>
      <c r="J330" s="242"/>
      <c r="K330" s="242"/>
      <c r="L330" s="247"/>
      <c r="M330" s="248"/>
      <c r="N330" s="249"/>
      <c r="O330" s="249"/>
      <c r="P330" s="249"/>
      <c r="Q330" s="249"/>
      <c r="R330" s="249"/>
      <c r="S330" s="249"/>
      <c r="T330" s="250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1" t="s">
        <v>161</v>
      </c>
      <c r="AU330" s="251" t="s">
        <v>79</v>
      </c>
      <c r="AV330" s="14" t="s">
        <v>79</v>
      </c>
      <c r="AW330" s="14" t="s">
        <v>33</v>
      </c>
      <c r="AX330" s="14" t="s">
        <v>71</v>
      </c>
      <c r="AY330" s="251" t="s">
        <v>150</v>
      </c>
    </row>
    <row r="331" spans="1:51" s="15" customFormat="1" ht="12">
      <c r="A331" s="15"/>
      <c r="B331" s="252"/>
      <c r="C331" s="253"/>
      <c r="D331" s="232" t="s">
        <v>161</v>
      </c>
      <c r="E331" s="254" t="s">
        <v>19</v>
      </c>
      <c r="F331" s="255" t="s">
        <v>164</v>
      </c>
      <c r="G331" s="253"/>
      <c r="H331" s="256">
        <v>264.4</v>
      </c>
      <c r="I331" s="257"/>
      <c r="J331" s="253"/>
      <c r="K331" s="253"/>
      <c r="L331" s="258"/>
      <c r="M331" s="259"/>
      <c r="N331" s="260"/>
      <c r="O331" s="260"/>
      <c r="P331" s="260"/>
      <c r="Q331" s="260"/>
      <c r="R331" s="260"/>
      <c r="S331" s="260"/>
      <c r="T331" s="261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62" t="s">
        <v>161</v>
      </c>
      <c r="AU331" s="262" t="s">
        <v>79</v>
      </c>
      <c r="AV331" s="15" t="s">
        <v>157</v>
      </c>
      <c r="AW331" s="15" t="s">
        <v>33</v>
      </c>
      <c r="AX331" s="15" t="s">
        <v>75</v>
      </c>
      <c r="AY331" s="262" t="s">
        <v>150</v>
      </c>
    </row>
    <row r="332" spans="1:65" s="2" customFormat="1" ht="78" customHeight="1">
      <c r="A332" s="38"/>
      <c r="B332" s="39"/>
      <c r="C332" s="212" t="s">
        <v>462</v>
      </c>
      <c r="D332" s="212" t="s">
        <v>152</v>
      </c>
      <c r="E332" s="213" t="s">
        <v>463</v>
      </c>
      <c r="F332" s="214" t="s">
        <v>464</v>
      </c>
      <c r="G332" s="215" t="s">
        <v>155</v>
      </c>
      <c r="H332" s="216">
        <v>64.5</v>
      </c>
      <c r="I332" s="217"/>
      <c r="J332" s="218">
        <f>ROUND(I332*H332,2)</f>
        <v>0</v>
      </c>
      <c r="K332" s="214" t="s">
        <v>389</v>
      </c>
      <c r="L332" s="44"/>
      <c r="M332" s="219" t="s">
        <v>19</v>
      </c>
      <c r="N332" s="220" t="s">
        <v>42</v>
      </c>
      <c r="O332" s="84"/>
      <c r="P332" s="221">
        <f>O332*H332</f>
        <v>0</v>
      </c>
      <c r="Q332" s="221">
        <v>0.09062</v>
      </c>
      <c r="R332" s="221">
        <f>Q332*H332</f>
        <v>5.84499</v>
      </c>
      <c r="S332" s="221">
        <v>0</v>
      </c>
      <c r="T332" s="222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23" t="s">
        <v>157</v>
      </c>
      <c r="AT332" s="223" t="s">
        <v>152</v>
      </c>
      <c r="AU332" s="223" t="s">
        <v>79</v>
      </c>
      <c r="AY332" s="17" t="s">
        <v>150</v>
      </c>
      <c r="BE332" s="224">
        <f>IF(N332="základní",J332,0)</f>
        <v>0</v>
      </c>
      <c r="BF332" s="224">
        <f>IF(N332="snížená",J332,0)</f>
        <v>0</v>
      </c>
      <c r="BG332" s="224">
        <f>IF(N332="zákl. přenesená",J332,0)</f>
        <v>0</v>
      </c>
      <c r="BH332" s="224">
        <f>IF(N332="sníž. přenesená",J332,0)</f>
        <v>0</v>
      </c>
      <c r="BI332" s="224">
        <f>IF(N332="nulová",J332,0)</f>
        <v>0</v>
      </c>
      <c r="BJ332" s="17" t="s">
        <v>75</v>
      </c>
      <c r="BK332" s="224">
        <f>ROUND(I332*H332,2)</f>
        <v>0</v>
      </c>
      <c r="BL332" s="17" t="s">
        <v>157</v>
      </c>
      <c r="BM332" s="223" t="s">
        <v>465</v>
      </c>
    </row>
    <row r="333" spans="1:47" s="2" customFormat="1" ht="12">
      <c r="A333" s="38"/>
      <c r="B333" s="39"/>
      <c r="C333" s="40"/>
      <c r="D333" s="225" t="s">
        <v>159</v>
      </c>
      <c r="E333" s="40"/>
      <c r="F333" s="226" t="s">
        <v>466</v>
      </c>
      <c r="G333" s="40"/>
      <c r="H333" s="40"/>
      <c r="I333" s="227"/>
      <c r="J333" s="40"/>
      <c r="K333" s="40"/>
      <c r="L333" s="44"/>
      <c r="M333" s="228"/>
      <c r="N333" s="229"/>
      <c r="O333" s="84"/>
      <c r="P333" s="84"/>
      <c r="Q333" s="84"/>
      <c r="R333" s="84"/>
      <c r="S333" s="84"/>
      <c r="T333" s="85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T333" s="17" t="s">
        <v>159</v>
      </c>
      <c r="AU333" s="17" t="s">
        <v>79</v>
      </c>
    </row>
    <row r="334" spans="1:51" s="13" customFormat="1" ht="12">
      <c r="A334" s="13"/>
      <c r="B334" s="230"/>
      <c r="C334" s="231"/>
      <c r="D334" s="232" t="s">
        <v>161</v>
      </c>
      <c r="E334" s="233" t="s">
        <v>19</v>
      </c>
      <c r="F334" s="234" t="s">
        <v>467</v>
      </c>
      <c r="G334" s="231"/>
      <c r="H334" s="233" t="s">
        <v>19</v>
      </c>
      <c r="I334" s="235"/>
      <c r="J334" s="231"/>
      <c r="K334" s="231"/>
      <c r="L334" s="236"/>
      <c r="M334" s="237"/>
      <c r="N334" s="238"/>
      <c r="O334" s="238"/>
      <c r="P334" s="238"/>
      <c r="Q334" s="238"/>
      <c r="R334" s="238"/>
      <c r="S334" s="238"/>
      <c r="T334" s="239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0" t="s">
        <v>161</v>
      </c>
      <c r="AU334" s="240" t="s">
        <v>79</v>
      </c>
      <c r="AV334" s="13" t="s">
        <v>75</v>
      </c>
      <c r="AW334" s="13" t="s">
        <v>33</v>
      </c>
      <c r="AX334" s="13" t="s">
        <v>71</v>
      </c>
      <c r="AY334" s="240" t="s">
        <v>150</v>
      </c>
    </row>
    <row r="335" spans="1:51" s="13" customFormat="1" ht="12">
      <c r="A335" s="13"/>
      <c r="B335" s="230"/>
      <c r="C335" s="231"/>
      <c r="D335" s="232" t="s">
        <v>161</v>
      </c>
      <c r="E335" s="233" t="s">
        <v>19</v>
      </c>
      <c r="F335" s="234" t="s">
        <v>320</v>
      </c>
      <c r="G335" s="231"/>
      <c r="H335" s="233" t="s">
        <v>19</v>
      </c>
      <c r="I335" s="235"/>
      <c r="J335" s="231"/>
      <c r="K335" s="231"/>
      <c r="L335" s="236"/>
      <c r="M335" s="237"/>
      <c r="N335" s="238"/>
      <c r="O335" s="238"/>
      <c r="P335" s="238"/>
      <c r="Q335" s="238"/>
      <c r="R335" s="238"/>
      <c r="S335" s="238"/>
      <c r="T335" s="239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0" t="s">
        <v>161</v>
      </c>
      <c r="AU335" s="240" t="s">
        <v>79</v>
      </c>
      <c r="AV335" s="13" t="s">
        <v>75</v>
      </c>
      <c r="AW335" s="13" t="s">
        <v>33</v>
      </c>
      <c r="AX335" s="13" t="s">
        <v>71</v>
      </c>
      <c r="AY335" s="240" t="s">
        <v>150</v>
      </c>
    </row>
    <row r="336" spans="1:51" s="14" customFormat="1" ht="12">
      <c r="A336" s="14"/>
      <c r="B336" s="241"/>
      <c r="C336" s="242"/>
      <c r="D336" s="232" t="s">
        <v>161</v>
      </c>
      <c r="E336" s="243" t="s">
        <v>19</v>
      </c>
      <c r="F336" s="244" t="s">
        <v>468</v>
      </c>
      <c r="G336" s="242"/>
      <c r="H336" s="245">
        <v>64.5</v>
      </c>
      <c r="I336" s="246"/>
      <c r="J336" s="242"/>
      <c r="K336" s="242"/>
      <c r="L336" s="247"/>
      <c r="M336" s="248"/>
      <c r="N336" s="249"/>
      <c r="O336" s="249"/>
      <c r="P336" s="249"/>
      <c r="Q336" s="249"/>
      <c r="R336" s="249"/>
      <c r="S336" s="249"/>
      <c r="T336" s="250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51" t="s">
        <v>161</v>
      </c>
      <c r="AU336" s="251" t="s">
        <v>79</v>
      </c>
      <c r="AV336" s="14" t="s">
        <v>79</v>
      </c>
      <c r="AW336" s="14" t="s">
        <v>33</v>
      </c>
      <c r="AX336" s="14" t="s">
        <v>71</v>
      </c>
      <c r="AY336" s="251" t="s">
        <v>150</v>
      </c>
    </row>
    <row r="337" spans="1:51" s="15" customFormat="1" ht="12">
      <c r="A337" s="15"/>
      <c r="B337" s="252"/>
      <c r="C337" s="253"/>
      <c r="D337" s="232" t="s">
        <v>161</v>
      </c>
      <c r="E337" s="254" t="s">
        <v>19</v>
      </c>
      <c r="F337" s="255" t="s">
        <v>164</v>
      </c>
      <c r="G337" s="253"/>
      <c r="H337" s="256">
        <v>64.5</v>
      </c>
      <c r="I337" s="257"/>
      <c r="J337" s="253"/>
      <c r="K337" s="253"/>
      <c r="L337" s="258"/>
      <c r="M337" s="259"/>
      <c r="N337" s="260"/>
      <c r="O337" s="260"/>
      <c r="P337" s="260"/>
      <c r="Q337" s="260"/>
      <c r="R337" s="260"/>
      <c r="S337" s="260"/>
      <c r="T337" s="261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62" t="s">
        <v>161</v>
      </c>
      <c r="AU337" s="262" t="s">
        <v>79</v>
      </c>
      <c r="AV337" s="15" t="s">
        <v>157</v>
      </c>
      <c r="AW337" s="15" t="s">
        <v>33</v>
      </c>
      <c r="AX337" s="15" t="s">
        <v>75</v>
      </c>
      <c r="AY337" s="262" t="s">
        <v>150</v>
      </c>
    </row>
    <row r="338" spans="1:65" s="2" customFormat="1" ht="90" customHeight="1">
      <c r="A338" s="38"/>
      <c r="B338" s="39"/>
      <c r="C338" s="212" t="s">
        <v>469</v>
      </c>
      <c r="D338" s="212" t="s">
        <v>152</v>
      </c>
      <c r="E338" s="213" t="s">
        <v>470</v>
      </c>
      <c r="F338" s="214" t="s">
        <v>471</v>
      </c>
      <c r="G338" s="215" t="s">
        <v>155</v>
      </c>
      <c r="H338" s="216">
        <v>264.4</v>
      </c>
      <c r="I338" s="217"/>
      <c r="J338" s="218">
        <f>ROUND(I338*H338,2)</f>
        <v>0</v>
      </c>
      <c r="K338" s="214" t="s">
        <v>389</v>
      </c>
      <c r="L338" s="44"/>
      <c r="M338" s="219" t="s">
        <v>19</v>
      </c>
      <c r="N338" s="220" t="s">
        <v>42</v>
      </c>
      <c r="O338" s="84"/>
      <c r="P338" s="221">
        <f>O338*H338</f>
        <v>0</v>
      </c>
      <c r="Q338" s="221">
        <v>0</v>
      </c>
      <c r="R338" s="221">
        <f>Q338*H338</f>
        <v>0</v>
      </c>
      <c r="S338" s="221">
        <v>0</v>
      </c>
      <c r="T338" s="222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23" t="s">
        <v>157</v>
      </c>
      <c r="AT338" s="223" t="s">
        <v>152</v>
      </c>
      <c r="AU338" s="223" t="s">
        <v>79</v>
      </c>
      <c r="AY338" s="17" t="s">
        <v>150</v>
      </c>
      <c r="BE338" s="224">
        <f>IF(N338="základní",J338,0)</f>
        <v>0</v>
      </c>
      <c r="BF338" s="224">
        <f>IF(N338="snížená",J338,0)</f>
        <v>0</v>
      </c>
      <c r="BG338" s="224">
        <f>IF(N338="zákl. přenesená",J338,0)</f>
        <v>0</v>
      </c>
      <c r="BH338" s="224">
        <f>IF(N338="sníž. přenesená",J338,0)</f>
        <v>0</v>
      </c>
      <c r="BI338" s="224">
        <f>IF(N338="nulová",J338,0)</f>
        <v>0</v>
      </c>
      <c r="BJ338" s="17" t="s">
        <v>75</v>
      </c>
      <c r="BK338" s="224">
        <f>ROUND(I338*H338,2)</f>
        <v>0</v>
      </c>
      <c r="BL338" s="17" t="s">
        <v>157</v>
      </c>
      <c r="BM338" s="223" t="s">
        <v>472</v>
      </c>
    </row>
    <row r="339" spans="1:47" s="2" customFormat="1" ht="12">
      <c r="A339" s="38"/>
      <c r="B339" s="39"/>
      <c r="C339" s="40"/>
      <c r="D339" s="225" t="s">
        <v>159</v>
      </c>
      <c r="E339" s="40"/>
      <c r="F339" s="226" t="s">
        <v>473</v>
      </c>
      <c r="G339" s="40"/>
      <c r="H339" s="40"/>
      <c r="I339" s="227"/>
      <c r="J339" s="40"/>
      <c r="K339" s="40"/>
      <c r="L339" s="44"/>
      <c r="M339" s="228"/>
      <c r="N339" s="229"/>
      <c r="O339" s="84"/>
      <c r="P339" s="84"/>
      <c r="Q339" s="84"/>
      <c r="R339" s="84"/>
      <c r="S339" s="84"/>
      <c r="T339" s="85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T339" s="17" t="s">
        <v>159</v>
      </c>
      <c r="AU339" s="17" t="s">
        <v>79</v>
      </c>
    </row>
    <row r="340" spans="1:65" s="2" customFormat="1" ht="24.15" customHeight="1">
      <c r="A340" s="38"/>
      <c r="B340" s="39"/>
      <c r="C340" s="212" t="s">
        <v>474</v>
      </c>
      <c r="D340" s="212" t="s">
        <v>152</v>
      </c>
      <c r="E340" s="213" t="s">
        <v>475</v>
      </c>
      <c r="F340" s="214" t="s">
        <v>476</v>
      </c>
      <c r="G340" s="215" t="s">
        <v>155</v>
      </c>
      <c r="H340" s="216">
        <v>264.4</v>
      </c>
      <c r="I340" s="217"/>
      <c r="J340" s="218">
        <f>ROUND(I340*H340,2)</f>
        <v>0</v>
      </c>
      <c r="K340" s="214" t="s">
        <v>389</v>
      </c>
      <c r="L340" s="44"/>
      <c r="M340" s="219" t="s">
        <v>19</v>
      </c>
      <c r="N340" s="220" t="s">
        <v>42</v>
      </c>
      <c r="O340" s="84"/>
      <c r="P340" s="221">
        <f>O340*H340</f>
        <v>0</v>
      </c>
      <c r="Q340" s="221">
        <v>0</v>
      </c>
      <c r="R340" s="221">
        <f>Q340*H340</f>
        <v>0</v>
      </c>
      <c r="S340" s="221">
        <v>0</v>
      </c>
      <c r="T340" s="222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23" t="s">
        <v>157</v>
      </c>
      <c r="AT340" s="223" t="s">
        <v>152</v>
      </c>
      <c r="AU340" s="223" t="s">
        <v>79</v>
      </c>
      <c r="AY340" s="17" t="s">
        <v>150</v>
      </c>
      <c r="BE340" s="224">
        <f>IF(N340="základní",J340,0)</f>
        <v>0</v>
      </c>
      <c r="BF340" s="224">
        <f>IF(N340="snížená",J340,0)</f>
        <v>0</v>
      </c>
      <c r="BG340" s="224">
        <f>IF(N340="zákl. přenesená",J340,0)</f>
        <v>0</v>
      </c>
      <c r="BH340" s="224">
        <f>IF(N340="sníž. přenesená",J340,0)</f>
        <v>0</v>
      </c>
      <c r="BI340" s="224">
        <f>IF(N340="nulová",J340,0)</f>
        <v>0</v>
      </c>
      <c r="BJ340" s="17" t="s">
        <v>75</v>
      </c>
      <c r="BK340" s="224">
        <f>ROUND(I340*H340,2)</f>
        <v>0</v>
      </c>
      <c r="BL340" s="17" t="s">
        <v>157</v>
      </c>
      <c r="BM340" s="223" t="s">
        <v>477</v>
      </c>
    </row>
    <row r="341" spans="1:47" s="2" customFormat="1" ht="12">
      <c r="A341" s="38"/>
      <c r="B341" s="39"/>
      <c r="C341" s="40"/>
      <c r="D341" s="225" t="s">
        <v>159</v>
      </c>
      <c r="E341" s="40"/>
      <c r="F341" s="226" t="s">
        <v>478</v>
      </c>
      <c r="G341" s="40"/>
      <c r="H341" s="40"/>
      <c r="I341" s="227"/>
      <c r="J341" s="40"/>
      <c r="K341" s="40"/>
      <c r="L341" s="44"/>
      <c r="M341" s="228"/>
      <c r="N341" s="229"/>
      <c r="O341" s="84"/>
      <c r="P341" s="84"/>
      <c r="Q341" s="84"/>
      <c r="R341" s="84"/>
      <c r="S341" s="84"/>
      <c r="T341" s="85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T341" s="17" t="s">
        <v>159</v>
      </c>
      <c r="AU341" s="17" t="s">
        <v>79</v>
      </c>
    </row>
    <row r="342" spans="1:65" s="2" customFormat="1" ht="90" customHeight="1">
      <c r="A342" s="38"/>
      <c r="B342" s="39"/>
      <c r="C342" s="212" t="s">
        <v>479</v>
      </c>
      <c r="D342" s="212" t="s">
        <v>152</v>
      </c>
      <c r="E342" s="213" t="s">
        <v>480</v>
      </c>
      <c r="F342" s="214" t="s">
        <v>481</v>
      </c>
      <c r="G342" s="215" t="s">
        <v>155</v>
      </c>
      <c r="H342" s="216">
        <v>64.5</v>
      </c>
      <c r="I342" s="217"/>
      <c r="J342" s="218">
        <f>ROUND(I342*H342,2)</f>
        <v>0</v>
      </c>
      <c r="K342" s="214" t="s">
        <v>389</v>
      </c>
      <c r="L342" s="44"/>
      <c r="M342" s="219" t="s">
        <v>19</v>
      </c>
      <c r="N342" s="220" t="s">
        <v>42</v>
      </c>
      <c r="O342" s="84"/>
      <c r="P342" s="221">
        <f>O342*H342</f>
        <v>0</v>
      </c>
      <c r="Q342" s="221">
        <v>0</v>
      </c>
      <c r="R342" s="221">
        <f>Q342*H342</f>
        <v>0</v>
      </c>
      <c r="S342" s="221">
        <v>0</v>
      </c>
      <c r="T342" s="222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23" t="s">
        <v>157</v>
      </c>
      <c r="AT342" s="223" t="s">
        <v>152</v>
      </c>
      <c r="AU342" s="223" t="s">
        <v>79</v>
      </c>
      <c r="AY342" s="17" t="s">
        <v>150</v>
      </c>
      <c r="BE342" s="224">
        <f>IF(N342="základní",J342,0)</f>
        <v>0</v>
      </c>
      <c r="BF342" s="224">
        <f>IF(N342="snížená",J342,0)</f>
        <v>0</v>
      </c>
      <c r="BG342" s="224">
        <f>IF(N342="zákl. přenesená",J342,0)</f>
        <v>0</v>
      </c>
      <c r="BH342" s="224">
        <f>IF(N342="sníž. přenesená",J342,0)</f>
        <v>0</v>
      </c>
      <c r="BI342" s="224">
        <f>IF(N342="nulová",J342,0)</f>
        <v>0</v>
      </c>
      <c r="BJ342" s="17" t="s">
        <v>75</v>
      </c>
      <c r="BK342" s="224">
        <f>ROUND(I342*H342,2)</f>
        <v>0</v>
      </c>
      <c r="BL342" s="17" t="s">
        <v>157</v>
      </c>
      <c r="BM342" s="223" t="s">
        <v>482</v>
      </c>
    </row>
    <row r="343" spans="1:47" s="2" customFormat="1" ht="12">
      <c r="A343" s="38"/>
      <c r="B343" s="39"/>
      <c r="C343" s="40"/>
      <c r="D343" s="225" t="s">
        <v>159</v>
      </c>
      <c r="E343" s="40"/>
      <c r="F343" s="226" t="s">
        <v>483</v>
      </c>
      <c r="G343" s="40"/>
      <c r="H343" s="40"/>
      <c r="I343" s="227"/>
      <c r="J343" s="40"/>
      <c r="K343" s="40"/>
      <c r="L343" s="44"/>
      <c r="M343" s="228"/>
      <c r="N343" s="229"/>
      <c r="O343" s="84"/>
      <c r="P343" s="84"/>
      <c r="Q343" s="84"/>
      <c r="R343" s="84"/>
      <c r="S343" s="84"/>
      <c r="T343" s="85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T343" s="17" t="s">
        <v>159</v>
      </c>
      <c r="AU343" s="17" t="s">
        <v>79</v>
      </c>
    </row>
    <row r="344" spans="1:65" s="2" customFormat="1" ht="21.75" customHeight="1">
      <c r="A344" s="38"/>
      <c r="B344" s="39"/>
      <c r="C344" s="264" t="s">
        <v>484</v>
      </c>
      <c r="D344" s="264" t="s">
        <v>286</v>
      </c>
      <c r="E344" s="265" t="s">
        <v>485</v>
      </c>
      <c r="F344" s="266" t="s">
        <v>486</v>
      </c>
      <c r="G344" s="267" t="s">
        <v>155</v>
      </c>
      <c r="H344" s="268">
        <v>263.812</v>
      </c>
      <c r="I344" s="269"/>
      <c r="J344" s="270">
        <f>ROUND(I344*H344,2)</f>
        <v>0</v>
      </c>
      <c r="K344" s="266" t="s">
        <v>389</v>
      </c>
      <c r="L344" s="271"/>
      <c r="M344" s="272" t="s">
        <v>19</v>
      </c>
      <c r="N344" s="273" t="s">
        <v>42</v>
      </c>
      <c r="O344" s="84"/>
      <c r="P344" s="221">
        <f>O344*H344</f>
        <v>0</v>
      </c>
      <c r="Q344" s="221">
        <v>0.131</v>
      </c>
      <c r="R344" s="221">
        <f>Q344*H344</f>
        <v>34.559372</v>
      </c>
      <c r="S344" s="221">
        <v>0</v>
      </c>
      <c r="T344" s="222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23" t="s">
        <v>207</v>
      </c>
      <c r="AT344" s="223" t="s">
        <v>286</v>
      </c>
      <c r="AU344" s="223" t="s">
        <v>79</v>
      </c>
      <c r="AY344" s="17" t="s">
        <v>150</v>
      </c>
      <c r="BE344" s="224">
        <f>IF(N344="základní",J344,0)</f>
        <v>0</v>
      </c>
      <c r="BF344" s="224">
        <f>IF(N344="snížená",J344,0)</f>
        <v>0</v>
      </c>
      <c r="BG344" s="224">
        <f>IF(N344="zákl. přenesená",J344,0)</f>
        <v>0</v>
      </c>
      <c r="BH344" s="224">
        <f>IF(N344="sníž. přenesená",J344,0)</f>
        <v>0</v>
      </c>
      <c r="BI344" s="224">
        <f>IF(N344="nulová",J344,0)</f>
        <v>0</v>
      </c>
      <c r="BJ344" s="17" t="s">
        <v>75</v>
      </c>
      <c r="BK344" s="224">
        <f>ROUND(I344*H344,2)</f>
        <v>0</v>
      </c>
      <c r="BL344" s="17" t="s">
        <v>157</v>
      </c>
      <c r="BM344" s="223" t="s">
        <v>487</v>
      </c>
    </row>
    <row r="345" spans="1:51" s="14" customFormat="1" ht="12">
      <c r="A345" s="14"/>
      <c r="B345" s="241"/>
      <c r="C345" s="242"/>
      <c r="D345" s="232" t="s">
        <v>161</v>
      </c>
      <c r="E345" s="243" t="s">
        <v>19</v>
      </c>
      <c r="F345" s="244" t="s">
        <v>488</v>
      </c>
      <c r="G345" s="242"/>
      <c r="H345" s="245">
        <v>263.812</v>
      </c>
      <c r="I345" s="246"/>
      <c r="J345" s="242"/>
      <c r="K345" s="242"/>
      <c r="L345" s="247"/>
      <c r="M345" s="248"/>
      <c r="N345" s="249"/>
      <c r="O345" s="249"/>
      <c r="P345" s="249"/>
      <c r="Q345" s="249"/>
      <c r="R345" s="249"/>
      <c r="S345" s="249"/>
      <c r="T345" s="250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1" t="s">
        <v>161</v>
      </c>
      <c r="AU345" s="251" t="s">
        <v>79</v>
      </c>
      <c r="AV345" s="14" t="s">
        <v>79</v>
      </c>
      <c r="AW345" s="14" t="s">
        <v>33</v>
      </c>
      <c r="AX345" s="14" t="s">
        <v>71</v>
      </c>
      <c r="AY345" s="251" t="s">
        <v>150</v>
      </c>
    </row>
    <row r="346" spans="1:51" s="15" customFormat="1" ht="12">
      <c r="A346" s="15"/>
      <c r="B346" s="252"/>
      <c r="C346" s="253"/>
      <c r="D346" s="232" t="s">
        <v>161</v>
      </c>
      <c r="E346" s="254" t="s">
        <v>19</v>
      </c>
      <c r="F346" s="255" t="s">
        <v>164</v>
      </c>
      <c r="G346" s="253"/>
      <c r="H346" s="256">
        <v>263.812</v>
      </c>
      <c r="I346" s="257"/>
      <c r="J346" s="253"/>
      <c r="K346" s="253"/>
      <c r="L346" s="258"/>
      <c r="M346" s="259"/>
      <c r="N346" s="260"/>
      <c r="O346" s="260"/>
      <c r="P346" s="260"/>
      <c r="Q346" s="260"/>
      <c r="R346" s="260"/>
      <c r="S346" s="260"/>
      <c r="T346" s="261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62" t="s">
        <v>161</v>
      </c>
      <c r="AU346" s="262" t="s">
        <v>79</v>
      </c>
      <c r="AV346" s="15" t="s">
        <v>157</v>
      </c>
      <c r="AW346" s="15" t="s">
        <v>33</v>
      </c>
      <c r="AX346" s="15" t="s">
        <v>75</v>
      </c>
      <c r="AY346" s="262" t="s">
        <v>150</v>
      </c>
    </row>
    <row r="347" spans="1:65" s="2" customFormat="1" ht="24.15" customHeight="1">
      <c r="A347" s="38"/>
      <c r="B347" s="39"/>
      <c r="C347" s="264" t="s">
        <v>489</v>
      </c>
      <c r="D347" s="264" t="s">
        <v>286</v>
      </c>
      <c r="E347" s="265" t="s">
        <v>490</v>
      </c>
      <c r="F347" s="266" t="s">
        <v>491</v>
      </c>
      <c r="G347" s="267" t="s">
        <v>155</v>
      </c>
      <c r="H347" s="268">
        <v>3.232</v>
      </c>
      <c r="I347" s="269"/>
      <c r="J347" s="270">
        <f>ROUND(I347*H347,2)</f>
        <v>0</v>
      </c>
      <c r="K347" s="266" t="s">
        <v>389</v>
      </c>
      <c r="L347" s="271"/>
      <c r="M347" s="272" t="s">
        <v>19</v>
      </c>
      <c r="N347" s="273" t="s">
        <v>42</v>
      </c>
      <c r="O347" s="84"/>
      <c r="P347" s="221">
        <f>O347*H347</f>
        <v>0</v>
      </c>
      <c r="Q347" s="221">
        <v>0.131</v>
      </c>
      <c r="R347" s="221">
        <f>Q347*H347</f>
        <v>0.42339200000000005</v>
      </c>
      <c r="S347" s="221">
        <v>0</v>
      </c>
      <c r="T347" s="222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23" t="s">
        <v>207</v>
      </c>
      <c r="AT347" s="223" t="s">
        <v>286</v>
      </c>
      <c r="AU347" s="223" t="s">
        <v>79</v>
      </c>
      <c r="AY347" s="17" t="s">
        <v>150</v>
      </c>
      <c r="BE347" s="224">
        <f>IF(N347="základní",J347,0)</f>
        <v>0</v>
      </c>
      <c r="BF347" s="224">
        <f>IF(N347="snížená",J347,0)</f>
        <v>0</v>
      </c>
      <c r="BG347" s="224">
        <f>IF(N347="zákl. přenesená",J347,0)</f>
        <v>0</v>
      </c>
      <c r="BH347" s="224">
        <f>IF(N347="sníž. přenesená",J347,0)</f>
        <v>0</v>
      </c>
      <c r="BI347" s="224">
        <f>IF(N347="nulová",J347,0)</f>
        <v>0</v>
      </c>
      <c r="BJ347" s="17" t="s">
        <v>75</v>
      </c>
      <c r="BK347" s="224">
        <f>ROUND(I347*H347,2)</f>
        <v>0</v>
      </c>
      <c r="BL347" s="17" t="s">
        <v>157</v>
      </c>
      <c r="BM347" s="223" t="s">
        <v>492</v>
      </c>
    </row>
    <row r="348" spans="1:51" s="14" customFormat="1" ht="12">
      <c r="A348" s="14"/>
      <c r="B348" s="241"/>
      <c r="C348" s="242"/>
      <c r="D348" s="232" t="s">
        <v>161</v>
      </c>
      <c r="E348" s="243" t="s">
        <v>19</v>
      </c>
      <c r="F348" s="244" t="s">
        <v>493</v>
      </c>
      <c r="G348" s="242"/>
      <c r="H348" s="245">
        <v>3.232</v>
      </c>
      <c r="I348" s="246"/>
      <c r="J348" s="242"/>
      <c r="K348" s="242"/>
      <c r="L348" s="247"/>
      <c r="M348" s="248"/>
      <c r="N348" s="249"/>
      <c r="O348" s="249"/>
      <c r="P348" s="249"/>
      <c r="Q348" s="249"/>
      <c r="R348" s="249"/>
      <c r="S348" s="249"/>
      <c r="T348" s="250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1" t="s">
        <v>161</v>
      </c>
      <c r="AU348" s="251" t="s">
        <v>79</v>
      </c>
      <c r="AV348" s="14" t="s">
        <v>79</v>
      </c>
      <c r="AW348" s="14" t="s">
        <v>33</v>
      </c>
      <c r="AX348" s="14" t="s">
        <v>75</v>
      </c>
      <c r="AY348" s="251" t="s">
        <v>150</v>
      </c>
    </row>
    <row r="349" spans="1:65" s="2" customFormat="1" ht="24.15" customHeight="1">
      <c r="A349" s="38"/>
      <c r="B349" s="39"/>
      <c r="C349" s="264" t="s">
        <v>494</v>
      </c>
      <c r="D349" s="264" t="s">
        <v>286</v>
      </c>
      <c r="E349" s="265" t="s">
        <v>495</v>
      </c>
      <c r="F349" s="266" t="s">
        <v>496</v>
      </c>
      <c r="G349" s="267" t="s">
        <v>155</v>
      </c>
      <c r="H349" s="268">
        <v>20.2</v>
      </c>
      <c r="I349" s="269"/>
      <c r="J349" s="270">
        <f>ROUND(I349*H349,2)</f>
        <v>0</v>
      </c>
      <c r="K349" s="266" t="s">
        <v>389</v>
      </c>
      <c r="L349" s="271"/>
      <c r="M349" s="272" t="s">
        <v>19</v>
      </c>
      <c r="N349" s="273" t="s">
        <v>42</v>
      </c>
      <c r="O349" s="84"/>
      <c r="P349" s="221">
        <f>O349*H349</f>
        <v>0</v>
      </c>
      <c r="Q349" s="221">
        <v>0.175</v>
      </c>
      <c r="R349" s="221">
        <f>Q349*H349</f>
        <v>3.5349999999999997</v>
      </c>
      <c r="S349" s="221">
        <v>0</v>
      </c>
      <c r="T349" s="222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23" t="s">
        <v>207</v>
      </c>
      <c r="AT349" s="223" t="s">
        <v>286</v>
      </c>
      <c r="AU349" s="223" t="s">
        <v>79</v>
      </c>
      <c r="AY349" s="17" t="s">
        <v>150</v>
      </c>
      <c r="BE349" s="224">
        <f>IF(N349="základní",J349,0)</f>
        <v>0</v>
      </c>
      <c r="BF349" s="224">
        <f>IF(N349="snížená",J349,0)</f>
        <v>0</v>
      </c>
      <c r="BG349" s="224">
        <f>IF(N349="zákl. přenesená",J349,0)</f>
        <v>0</v>
      </c>
      <c r="BH349" s="224">
        <f>IF(N349="sníž. přenesená",J349,0)</f>
        <v>0</v>
      </c>
      <c r="BI349" s="224">
        <f>IF(N349="nulová",J349,0)</f>
        <v>0</v>
      </c>
      <c r="BJ349" s="17" t="s">
        <v>75</v>
      </c>
      <c r="BK349" s="224">
        <f>ROUND(I349*H349,2)</f>
        <v>0</v>
      </c>
      <c r="BL349" s="17" t="s">
        <v>157</v>
      </c>
      <c r="BM349" s="223" t="s">
        <v>497</v>
      </c>
    </row>
    <row r="350" spans="1:51" s="13" customFormat="1" ht="12">
      <c r="A350" s="13"/>
      <c r="B350" s="230"/>
      <c r="C350" s="231"/>
      <c r="D350" s="232" t="s">
        <v>161</v>
      </c>
      <c r="E350" s="233" t="s">
        <v>19</v>
      </c>
      <c r="F350" s="234" t="s">
        <v>467</v>
      </c>
      <c r="G350" s="231"/>
      <c r="H350" s="233" t="s">
        <v>19</v>
      </c>
      <c r="I350" s="235"/>
      <c r="J350" s="231"/>
      <c r="K350" s="231"/>
      <c r="L350" s="236"/>
      <c r="M350" s="237"/>
      <c r="N350" s="238"/>
      <c r="O350" s="238"/>
      <c r="P350" s="238"/>
      <c r="Q350" s="238"/>
      <c r="R350" s="238"/>
      <c r="S350" s="238"/>
      <c r="T350" s="239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0" t="s">
        <v>161</v>
      </c>
      <c r="AU350" s="240" t="s">
        <v>79</v>
      </c>
      <c r="AV350" s="13" t="s">
        <v>75</v>
      </c>
      <c r="AW350" s="13" t="s">
        <v>33</v>
      </c>
      <c r="AX350" s="13" t="s">
        <v>71</v>
      </c>
      <c r="AY350" s="240" t="s">
        <v>150</v>
      </c>
    </row>
    <row r="351" spans="1:51" s="13" customFormat="1" ht="12">
      <c r="A351" s="13"/>
      <c r="B351" s="230"/>
      <c r="C351" s="231"/>
      <c r="D351" s="232" t="s">
        <v>161</v>
      </c>
      <c r="E351" s="233" t="s">
        <v>19</v>
      </c>
      <c r="F351" s="234" t="s">
        <v>320</v>
      </c>
      <c r="G351" s="231"/>
      <c r="H351" s="233" t="s">
        <v>19</v>
      </c>
      <c r="I351" s="235"/>
      <c r="J351" s="231"/>
      <c r="K351" s="231"/>
      <c r="L351" s="236"/>
      <c r="M351" s="237"/>
      <c r="N351" s="238"/>
      <c r="O351" s="238"/>
      <c r="P351" s="238"/>
      <c r="Q351" s="238"/>
      <c r="R351" s="238"/>
      <c r="S351" s="238"/>
      <c r="T351" s="239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0" t="s">
        <v>161</v>
      </c>
      <c r="AU351" s="240" t="s">
        <v>79</v>
      </c>
      <c r="AV351" s="13" t="s">
        <v>75</v>
      </c>
      <c r="AW351" s="13" t="s">
        <v>33</v>
      </c>
      <c r="AX351" s="13" t="s">
        <v>71</v>
      </c>
      <c r="AY351" s="240" t="s">
        <v>150</v>
      </c>
    </row>
    <row r="352" spans="1:51" s="14" customFormat="1" ht="12">
      <c r="A352" s="14"/>
      <c r="B352" s="241"/>
      <c r="C352" s="242"/>
      <c r="D352" s="232" t="s">
        <v>161</v>
      </c>
      <c r="E352" s="243" t="s">
        <v>19</v>
      </c>
      <c r="F352" s="244" t="s">
        <v>498</v>
      </c>
      <c r="G352" s="242"/>
      <c r="H352" s="245">
        <v>20.2</v>
      </c>
      <c r="I352" s="246"/>
      <c r="J352" s="242"/>
      <c r="K352" s="242"/>
      <c r="L352" s="247"/>
      <c r="M352" s="248"/>
      <c r="N352" s="249"/>
      <c r="O352" s="249"/>
      <c r="P352" s="249"/>
      <c r="Q352" s="249"/>
      <c r="R352" s="249"/>
      <c r="S352" s="249"/>
      <c r="T352" s="250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1" t="s">
        <v>161</v>
      </c>
      <c r="AU352" s="251" t="s">
        <v>79</v>
      </c>
      <c r="AV352" s="14" t="s">
        <v>79</v>
      </c>
      <c r="AW352" s="14" t="s">
        <v>33</v>
      </c>
      <c r="AX352" s="14" t="s">
        <v>71</v>
      </c>
      <c r="AY352" s="251" t="s">
        <v>150</v>
      </c>
    </row>
    <row r="353" spans="1:51" s="15" customFormat="1" ht="12">
      <c r="A353" s="15"/>
      <c r="B353" s="252"/>
      <c r="C353" s="253"/>
      <c r="D353" s="232" t="s">
        <v>161</v>
      </c>
      <c r="E353" s="254" t="s">
        <v>19</v>
      </c>
      <c r="F353" s="255" t="s">
        <v>164</v>
      </c>
      <c r="G353" s="253"/>
      <c r="H353" s="256">
        <v>20.2</v>
      </c>
      <c r="I353" s="257"/>
      <c r="J353" s="253"/>
      <c r="K353" s="253"/>
      <c r="L353" s="258"/>
      <c r="M353" s="259"/>
      <c r="N353" s="260"/>
      <c r="O353" s="260"/>
      <c r="P353" s="260"/>
      <c r="Q353" s="260"/>
      <c r="R353" s="260"/>
      <c r="S353" s="260"/>
      <c r="T353" s="261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62" t="s">
        <v>161</v>
      </c>
      <c r="AU353" s="262" t="s">
        <v>79</v>
      </c>
      <c r="AV353" s="15" t="s">
        <v>157</v>
      </c>
      <c r="AW353" s="15" t="s">
        <v>33</v>
      </c>
      <c r="AX353" s="15" t="s">
        <v>75</v>
      </c>
      <c r="AY353" s="262" t="s">
        <v>150</v>
      </c>
    </row>
    <row r="354" spans="1:65" s="2" customFormat="1" ht="21.75" customHeight="1">
      <c r="A354" s="38"/>
      <c r="B354" s="39"/>
      <c r="C354" s="264" t="s">
        <v>499</v>
      </c>
      <c r="D354" s="264" t="s">
        <v>286</v>
      </c>
      <c r="E354" s="265" t="s">
        <v>500</v>
      </c>
      <c r="F354" s="266" t="s">
        <v>501</v>
      </c>
      <c r="G354" s="267" t="s">
        <v>155</v>
      </c>
      <c r="H354" s="268">
        <v>44.945</v>
      </c>
      <c r="I354" s="269"/>
      <c r="J354" s="270">
        <f>ROUND(I354*H354,2)</f>
        <v>0</v>
      </c>
      <c r="K354" s="266" t="s">
        <v>389</v>
      </c>
      <c r="L354" s="271"/>
      <c r="M354" s="272" t="s">
        <v>19</v>
      </c>
      <c r="N354" s="273" t="s">
        <v>42</v>
      </c>
      <c r="O354" s="84"/>
      <c r="P354" s="221">
        <f>O354*H354</f>
        <v>0</v>
      </c>
      <c r="Q354" s="221">
        <v>0.176</v>
      </c>
      <c r="R354" s="221">
        <f>Q354*H354</f>
        <v>7.91032</v>
      </c>
      <c r="S354" s="221">
        <v>0</v>
      </c>
      <c r="T354" s="222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23" t="s">
        <v>207</v>
      </c>
      <c r="AT354" s="223" t="s">
        <v>286</v>
      </c>
      <c r="AU354" s="223" t="s">
        <v>79</v>
      </c>
      <c r="AY354" s="17" t="s">
        <v>150</v>
      </c>
      <c r="BE354" s="224">
        <f>IF(N354="základní",J354,0)</f>
        <v>0</v>
      </c>
      <c r="BF354" s="224">
        <f>IF(N354="snížená",J354,0)</f>
        <v>0</v>
      </c>
      <c r="BG354" s="224">
        <f>IF(N354="zákl. přenesená",J354,0)</f>
        <v>0</v>
      </c>
      <c r="BH354" s="224">
        <f>IF(N354="sníž. přenesená",J354,0)</f>
        <v>0</v>
      </c>
      <c r="BI354" s="224">
        <f>IF(N354="nulová",J354,0)</f>
        <v>0</v>
      </c>
      <c r="BJ354" s="17" t="s">
        <v>75</v>
      </c>
      <c r="BK354" s="224">
        <f>ROUND(I354*H354,2)</f>
        <v>0</v>
      </c>
      <c r="BL354" s="17" t="s">
        <v>157</v>
      </c>
      <c r="BM354" s="223" t="s">
        <v>502</v>
      </c>
    </row>
    <row r="355" spans="1:51" s="13" customFormat="1" ht="12">
      <c r="A355" s="13"/>
      <c r="B355" s="230"/>
      <c r="C355" s="231"/>
      <c r="D355" s="232" t="s">
        <v>161</v>
      </c>
      <c r="E355" s="233" t="s">
        <v>19</v>
      </c>
      <c r="F355" s="234" t="s">
        <v>503</v>
      </c>
      <c r="G355" s="231"/>
      <c r="H355" s="233" t="s">
        <v>19</v>
      </c>
      <c r="I355" s="235"/>
      <c r="J355" s="231"/>
      <c r="K355" s="231"/>
      <c r="L355" s="236"/>
      <c r="M355" s="237"/>
      <c r="N355" s="238"/>
      <c r="O355" s="238"/>
      <c r="P355" s="238"/>
      <c r="Q355" s="238"/>
      <c r="R355" s="238"/>
      <c r="S355" s="238"/>
      <c r="T355" s="239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0" t="s">
        <v>161</v>
      </c>
      <c r="AU355" s="240" t="s">
        <v>79</v>
      </c>
      <c r="AV355" s="13" t="s">
        <v>75</v>
      </c>
      <c r="AW355" s="13" t="s">
        <v>33</v>
      </c>
      <c r="AX355" s="13" t="s">
        <v>71</v>
      </c>
      <c r="AY355" s="240" t="s">
        <v>150</v>
      </c>
    </row>
    <row r="356" spans="1:51" s="14" customFormat="1" ht="12">
      <c r="A356" s="14"/>
      <c r="B356" s="241"/>
      <c r="C356" s="242"/>
      <c r="D356" s="232" t="s">
        <v>161</v>
      </c>
      <c r="E356" s="243" t="s">
        <v>19</v>
      </c>
      <c r="F356" s="244" t="s">
        <v>504</v>
      </c>
      <c r="G356" s="242"/>
      <c r="H356" s="245">
        <v>44.945</v>
      </c>
      <c r="I356" s="246"/>
      <c r="J356" s="242"/>
      <c r="K356" s="242"/>
      <c r="L356" s="247"/>
      <c r="M356" s="248"/>
      <c r="N356" s="249"/>
      <c r="O356" s="249"/>
      <c r="P356" s="249"/>
      <c r="Q356" s="249"/>
      <c r="R356" s="249"/>
      <c r="S356" s="249"/>
      <c r="T356" s="250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1" t="s">
        <v>161</v>
      </c>
      <c r="AU356" s="251" t="s">
        <v>79</v>
      </c>
      <c r="AV356" s="14" t="s">
        <v>79</v>
      </c>
      <c r="AW356" s="14" t="s">
        <v>33</v>
      </c>
      <c r="AX356" s="14" t="s">
        <v>71</v>
      </c>
      <c r="AY356" s="251" t="s">
        <v>150</v>
      </c>
    </row>
    <row r="357" spans="1:51" s="15" customFormat="1" ht="12">
      <c r="A357" s="15"/>
      <c r="B357" s="252"/>
      <c r="C357" s="253"/>
      <c r="D357" s="232" t="s">
        <v>161</v>
      </c>
      <c r="E357" s="254" t="s">
        <v>19</v>
      </c>
      <c r="F357" s="255" t="s">
        <v>164</v>
      </c>
      <c r="G357" s="253"/>
      <c r="H357" s="256">
        <v>44.945</v>
      </c>
      <c r="I357" s="257"/>
      <c r="J357" s="253"/>
      <c r="K357" s="253"/>
      <c r="L357" s="258"/>
      <c r="M357" s="259"/>
      <c r="N357" s="260"/>
      <c r="O357" s="260"/>
      <c r="P357" s="260"/>
      <c r="Q357" s="260"/>
      <c r="R357" s="260"/>
      <c r="S357" s="260"/>
      <c r="T357" s="261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62" t="s">
        <v>161</v>
      </c>
      <c r="AU357" s="262" t="s">
        <v>79</v>
      </c>
      <c r="AV357" s="15" t="s">
        <v>157</v>
      </c>
      <c r="AW357" s="15" t="s">
        <v>33</v>
      </c>
      <c r="AX357" s="15" t="s">
        <v>75</v>
      </c>
      <c r="AY357" s="262" t="s">
        <v>150</v>
      </c>
    </row>
    <row r="358" spans="1:63" s="12" customFormat="1" ht="22.8" customHeight="1">
      <c r="A358" s="12"/>
      <c r="B358" s="196"/>
      <c r="C358" s="197"/>
      <c r="D358" s="198" t="s">
        <v>70</v>
      </c>
      <c r="E358" s="210" t="s">
        <v>207</v>
      </c>
      <c r="F358" s="210" t="s">
        <v>505</v>
      </c>
      <c r="G358" s="197"/>
      <c r="H358" s="197"/>
      <c r="I358" s="200"/>
      <c r="J358" s="211">
        <f>BK358</f>
        <v>0</v>
      </c>
      <c r="K358" s="197"/>
      <c r="L358" s="202"/>
      <c r="M358" s="203"/>
      <c r="N358" s="204"/>
      <c r="O358" s="204"/>
      <c r="P358" s="205">
        <f>SUM(P359:P392)</f>
        <v>0</v>
      </c>
      <c r="Q358" s="204"/>
      <c r="R358" s="205">
        <f>SUM(R359:R392)</f>
        <v>2.5344279199999997</v>
      </c>
      <c r="S358" s="204"/>
      <c r="T358" s="206">
        <f>SUM(T359:T392)</f>
        <v>0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207" t="s">
        <v>75</v>
      </c>
      <c r="AT358" s="208" t="s">
        <v>70</v>
      </c>
      <c r="AU358" s="208" t="s">
        <v>75</v>
      </c>
      <c r="AY358" s="207" t="s">
        <v>150</v>
      </c>
      <c r="BK358" s="209">
        <f>SUM(BK359:BK392)</f>
        <v>0</v>
      </c>
    </row>
    <row r="359" spans="1:65" s="2" customFormat="1" ht="37.8" customHeight="1">
      <c r="A359" s="38"/>
      <c r="B359" s="39"/>
      <c r="C359" s="212" t="s">
        <v>506</v>
      </c>
      <c r="D359" s="212" t="s">
        <v>152</v>
      </c>
      <c r="E359" s="213" t="s">
        <v>507</v>
      </c>
      <c r="F359" s="214" t="s">
        <v>508</v>
      </c>
      <c r="G359" s="215" t="s">
        <v>342</v>
      </c>
      <c r="H359" s="216">
        <v>4.4</v>
      </c>
      <c r="I359" s="217"/>
      <c r="J359" s="218">
        <f>ROUND(I359*H359,2)</f>
        <v>0</v>
      </c>
      <c r="K359" s="214" t="s">
        <v>389</v>
      </c>
      <c r="L359" s="44"/>
      <c r="M359" s="219" t="s">
        <v>19</v>
      </c>
      <c r="N359" s="220" t="s">
        <v>42</v>
      </c>
      <c r="O359" s="84"/>
      <c r="P359" s="221">
        <f>O359*H359</f>
        <v>0</v>
      </c>
      <c r="Q359" s="221">
        <v>1E-05</v>
      </c>
      <c r="R359" s="221">
        <f>Q359*H359</f>
        <v>4.4000000000000006E-05</v>
      </c>
      <c r="S359" s="221">
        <v>0</v>
      </c>
      <c r="T359" s="222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23" t="s">
        <v>157</v>
      </c>
      <c r="AT359" s="223" t="s">
        <v>152</v>
      </c>
      <c r="AU359" s="223" t="s">
        <v>79</v>
      </c>
      <c r="AY359" s="17" t="s">
        <v>150</v>
      </c>
      <c r="BE359" s="224">
        <f>IF(N359="základní",J359,0)</f>
        <v>0</v>
      </c>
      <c r="BF359" s="224">
        <f>IF(N359="snížená",J359,0)</f>
        <v>0</v>
      </c>
      <c r="BG359" s="224">
        <f>IF(N359="zákl. přenesená",J359,0)</f>
        <v>0</v>
      </c>
      <c r="BH359" s="224">
        <f>IF(N359="sníž. přenesená",J359,0)</f>
        <v>0</v>
      </c>
      <c r="BI359" s="224">
        <f>IF(N359="nulová",J359,0)</f>
        <v>0</v>
      </c>
      <c r="BJ359" s="17" t="s">
        <v>75</v>
      </c>
      <c r="BK359" s="224">
        <f>ROUND(I359*H359,2)</f>
        <v>0</v>
      </c>
      <c r="BL359" s="17" t="s">
        <v>157</v>
      </c>
      <c r="BM359" s="223" t="s">
        <v>509</v>
      </c>
    </row>
    <row r="360" spans="1:47" s="2" customFormat="1" ht="12">
      <c r="A360" s="38"/>
      <c r="B360" s="39"/>
      <c r="C360" s="40"/>
      <c r="D360" s="225" t="s">
        <v>159</v>
      </c>
      <c r="E360" s="40"/>
      <c r="F360" s="226" t="s">
        <v>510</v>
      </c>
      <c r="G360" s="40"/>
      <c r="H360" s="40"/>
      <c r="I360" s="227"/>
      <c r="J360" s="40"/>
      <c r="K360" s="40"/>
      <c r="L360" s="44"/>
      <c r="M360" s="228"/>
      <c r="N360" s="229"/>
      <c r="O360" s="84"/>
      <c r="P360" s="84"/>
      <c r="Q360" s="84"/>
      <c r="R360" s="84"/>
      <c r="S360" s="84"/>
      <c r="T360" s="85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T360" s="17" t="s">
        <v>159</v>
      </c>
      <c r="AU360" s="17" t="s">
        <v>79</v>
      </c>
    </row>
    <row r="361" spans="1:51" s="13" customFormat="1" ht="12">
      <c r="A361" s="13"/>
      <c r="B361" s="230"/>
      <c r="C361" s="231"/>
      <c r="D361" s="232" t="s">
        <v>161</v>
      </c>
      <c r="E361" s="233" t="s">
        <v>19</v>
      </c>
      <c r="F361" s="234" t="s">
        <v>511</v>
      </c>
      <c r="G361" s="231"/>
      <c r="H361" s="233" t="s">
        <v>19</v>
      </c>
      <c r="I361" s="235"/>
      <c r="J361" s="231"/>
      <c r="K361" s="231"/>
      <c r="L361" s="236"/>
      <c r="M361" s="237"/>
      <c r="N361" s="238"/>
      <c r="O361" s="238"/>
      <c r="P361" s="238"/>
      <c r="Q361" s="238"/>
      <c r="R361" s="238"/>
      <c r="S361" s="238"/>
      <c r="T361" s="239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0" t="s">
        <v>161</v>
      </c>
      <c r="AU361" s="240" t="s">
        <v>79</v>
      </c>
      <c r="AV361" s="13" t="s">
        <v>75</v>
      </c>
      <c r="AW361" s="13" t="s">
        <v>33</v>
      </c>
      <c r="AX361" s="13" t="s">
        <v>71</v>
      </c>
      <c r="AY361" s="240" t="s">
        <v>150</v>
      </c>
    </row>
    <row r="362" spans="1:51" s="13" customFormat="1" ht="12">
      <c r="A362" s="13"/>
      <c r="B362" s="230"/>
      <c r="C362" s="231"/>
      <c r="D362" s="232" t="s">
        <v>161</v>
      </c>
      <c r="E362" s="233" t="s">
        <v>19</v>
      </c>
      <c r="F362" s="234" t="s">
        <v>406</v>
      </c>
      <c r="G362" s="231"/>
      <c r="H362" s="233" t="s">
        <v>19</v>
      </c>
      <c r="I362" s="235"/>
      <c r="J362" s="231"/>
      <c r="K362" s="231"/>
      <c r="L362" s="236"/>
      <c r="M362" s="237"/>
      <c r="N362" s="238"/>
      <c r="O362" s="238"/>
      <c r="P362" s="238"/>
      <c r="Q362" s="238"/>
      <c r="R362" s="238"/>
      <c r="S362" s="238"/>
      <c r="T362" s="239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0" t="s">
        <v>161</v>
      </c>
      <c r="AU362" s="240" t="s">
        <v>79</v>
      </c>
      <c r="AV362" s="13" t="s">
        <v>75</v>
      </c>
      <c r="AW362" s="13" t="s">
        <v>33</v>
      </c>
      <c r="AX362" s="13" t="s">
        <v>71</v>
      </c>
      <c r="AY362" s="240" t="s">
        <v>150</v>
      </c>
    </row>
    <row r="363" spans="1:51" s="14" customFormat="1" ht="12">
      <c r="A363" s="14"/>
      <c r="B363" s="241"/>
      <c r="C363" s="242"/>
      <c r="D363" s="232" t="s">
        <v>161</v>
      </c>
      <c r="E363" s="243" t="s">
        <v>19</v>
      </c>
      <c r="F363" s="244" t="s">
        <v>512</v>
      </c>
      <c r="G363" s="242"/>
      <c r="H363" s="245">
        <v>4.4</v>
      </c>
      <c r="I363" s="246"/>
      <c r="J363" s="242"/>
      <c r="K363" s="242"/>
      <c r="L363" s="247"/>
      <c r="M363" s="248"/>
      <c r="N363" s="249"/>
      <c r="O363" s="249"/>
      <c r="P363" s="249"/>
      <c r="Q363" s="249"/>
      <c r="R363" s="249"/>
      <c r="S363" s="249"/>
      <c r="T363" s="250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1" t="s">
        <v>161</v>
      </c>
      <c r="AU363" s="251" t="s">
        <v>79</v>
      </c>
      <c r="AV363" s="14" t="s">
        <v>79</v>
      </c>
      <c r="AW363" s="14" t="s">
        <v>33</v>
      </c>
      <c r="AX363" s="14" t="s">
        <v>71</v>
      </c>
      <c r="AY363" s="251" t="s">
        <v>150</v>
      </c>
    </row>
    <row r="364" spans="1:51" s="15" customFormat="1" ht="12">
      <c r="A364" s="15"/>
      <c r="B364" s="252"/>
      <c r="C364" s="253"/>
      <c r="D364" s="232" t="s">
        <v>161</v>
      </c>
      <c r="E364" s="254" t="s">
        <v>19</v>
      </c>
      <c r="F364" s="255" t="s">
        <v>164</v>
      </c>
      <c r="G364" s="253"/>
      <c r="H364" s="256">
        <v>4.4</v>
      </c>
      <c r="I364" s="257"/>
      <c r="J364" s="253"/>
      <c r="K364" s="253"/>
      <c r="L364" s="258"/>
      <c r="M364" s="259"/>
      <c r="N364" s="260"/>
      <c r="O364" s="260"/>
      <c r="P364" s="260"/>
      <c r="Q364" s="260"/>
      <c r="R364" s="260"/>
      <c r="S364" s="260"/>
      <c r="T364" s="261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T364" s="262" t="s">
        <v>161</v>
      </c>
      <c r="AU364" s="262" t="s">
        <v>79</v>
      </c>
      <c r="AV364" s="15" t="s">
        <v>157</v>
      </c>
      <c r="AW364" s="15" t="s">
        <v>33</v>
      </c>
      <c r="AX364" s="15" t="s">
        <v>75</v>
      </c>
      <c r="AY364" s="262" t="s">
        <v>150</v>
      </c>
    </row>
    <row r="365" spans="1:65" s="2" customFormat="1" ht="16.5" customHeight="1">
      <c r="A365" s="38"/>
      <c r="B365" s="39"/>
      <c r="C365" s="264" t="s">
        <v>513</v>
      </c>
      <c r="D365" s="264" t="s">
        <v>286</v>
      </c>
      <c r="E365" s="265" t="s">
        <v>514</v>
      </c>
      <c r="F365" s="266" t="s">
        <v>515</v>
      </c>
      <c r="G365" s="267" t="s">
        <v>342</v>
      </c>
      <c r="H365" s="268">
        <v>4.488</v>
      </c>
      <c r="I365" s="269"/>
      <c r="J365" s="270">
        <f>ROUND(I365*H365,2)</f>
        <v>0</v>
      </c>
      <c r="K365" s="266" t="s">
        <v>389</v>
      </c>
      <c r="L365" s="271"/>
      <c r="M365" s="272" t="s">
        <v>19</v>
      </c>
      <c r="N365" s="273" t="s">
        <v>42</v>
      </c>
      <c r="O365" s="84"/>
      <c r="P365" s="221">
        <f>O365*H365</f>
        <v>0</v>
      </c>
      <c r="Q365" s="221">
        <v>0.00259</v>
      </c>
      <c r="R365" s="221">
        <f>Q365*H365</f>
        <v>0.011623920000000001</v>
      </c>
      <c r="S365" s="221">
        <v>0</v>
      </c>
      <c r="T365" s="222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23" t="s">
        <v>207</v>
      </c>
      <c r="AT365" s="223" t="s">
        <v>286</v>
      </c>
      <c r="AU365" s="223" t="s">
        <v>79</v>
      </c>
      <c r="AY365" s="17" t="s">
        <v>150</v>
      </c>
      <c r="BE365" s="224">
        <f>IF(N365="základní",J365,0)</f>
        <v>0</v>
      </c>
      <c r="BF365" s="224">
        <f>IF(N365="snížená",J365,0)</f>
        <v>0</v>
      </c>
      <c r="BG365" s="224">
        <f>IF(N365="zákl. přenesená",J365,0)</f>
        <v>0</v>
      </c>
      <c r="BH365" s="224">
        <f>IF(N365="sníž. přenesená",J365,0)</f>
        <v>0</v>
      </c>
      <c r="BI365" s="224">
        <f>IF(N365="nulová",J365,0)</f>
        <v>0</v>
      </c>
      <c r="BJ365" s="17" t="s">
        <v>75</v>
      </c>
      <c r="BK365" s="224">
        <f>ROUND(I365*H365,2)</f>
        <v>0</v>
      </c>
      <c r="BL365" s="17" t="s">
        <v>157</v>
      </c>
      <c r="BM365" s="223" t="s">
        <v>516</v>
      </c>
    </row>
    <row r="366" spans="1:51" s="14" customFormat="1" ht="12">
      <c r="A366" s="14"/>
      <c r="B366" s="241"/>
      <c r="C366" s="242"/>
      <c r="D366" s="232" t="s">
        <v>161</v>
      </c>
      <c r="E366" s="243" t="s">
        <v>19</v>
      </c>
      <c r="F366" s="244" t="s">
        <v>517</v>
      </c>
      <c r="G366" s="242"/>
      <c r="H366" s="245">
        <v>4.488</v>
      </c>
      <c r="I366" s="246"/>
      <c r="J366" s="242"/>
      <c r="K366" s="242"/>
      <c r="L366" s="247"/>
      <c r="M366" s="248"/>
      <c r="N366" s="249"/>
      <c r="O366" s="249"/>
      <c r="P366" s="249"/>
      <c r="Q366" s="249"/>
      <c r="R366" s="249"/>
      <c r="S366" s="249"/>
      <c r="T366" s="250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1" t="s">
        <v>161</v>
      </c>
      <c r="AU366" s="251" t="s">
        <v>79</v>
      </c>
      <c r="AV366" s="14" t="s">
        <v>79</v>
      </c>
      <c r="AW366" s="14" t="s">
        <v>33</v>
      </c>
      <c r="AX366" s="14" t="s">
        <v>75</v>
      </c>
      <c r="AY366" s="251" t="s">
        <v>150</v>
      </c>
    </row>
    <row r="367" spans="1:65" s="2" customFormat="1" ht="24.15" customHeight="1">
      <c r="A367" s="38"/>
      <c r="B367" s="39"/>
      <c r="C367" s="212" t="s">
        <v>420</v>
      </c>
      <c r="D367" s="212" t="s">
        <v>152</v>
      </c>
      <c r="E367" s="213" t="s">
        <v>518</v>
      </c>
      <c r="F367" s="214" t="s">
        <v>519</v>
      </c>
      <c r="G367" s="215" t="s">
        <v>342</v>
      </c>
      <c r="H367" s="216">
        <v>4.4</v>
      </c>
      <c r="I367" s="217"/>
      <c r="J367" s="218">
        <f>ROUND(I367*H367,2)</f>
        <v>0</v>
      </c>
      <c r="K367" s="214" t="s">
        <v>389</v>
      </c>
      <c r="L367" s="44"/>
      <c r="M367" s="219" t="s">
        <v>19</v>
      </c>
      <c r="N367" s="220" t="s">
        <v>42</v>
      </c>
      <c r="O367" s="84"/>
      <c r="P367" s="221">
        <f>O367*H367</f>
        <v>0</v>
      </c>
      <c r="Q367" s="221">
        <v>0</v>
      </c>
      <c r="R367" s="221">
        <f>Q367*H367</f>
        <v>0</v>
      </c>
      <c r="S367" s="221">
        <v>0</v>
      </c>
      <c r="T367" s="222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23" t="s">
        <v>157</v>
      </c>
      <c r="AT367" s="223" t="s">
        <v>152</v>
      </c>
      <c r="AU367" s="223" t="s">
        <v>79</v>
      </c>
      <c r="AY367" s="17" t="s">
        <v>150</v>
      </c>
      <c r="BE367" s="224">
        <f>IF(N367="základní",J367,0)</f>
        <v>0</v>
      </c>
      <c r="BF367" s="224">
        <f>IF(N367="snížená",J367,0)</f>
        <v>0</v>
      </c>
      <c r="BG367" s="224">
        <f>IF(N367="zákl. přenesená",J367,0)</f>
        <v>0</v>
      </c>
      <c r="BH367" s="224">
        <f>IF(N367="sníž. přenesená",J367,0)</f>
        <v>0</v>
      </c>
      <c r="BI367" s="224">
        <f>IF(N367="nulová",J367,0)</f>
        <v>0</v>
      </c>
      <c r="BJ367" s="17" t="s">
        <v>75</v>
      </c>
      <c r="BK367" s="224">
        <f>ROUND(I367*H367,2)</f>
        <v>0</v>
      </c>
      <c r="BL367" s="17" t="s">
        <v>157</v>
      </c>
      <c r="BM367" s="223" t="s">
        <v>520</v>
      </c>
    </row>
    <row r="368" spans="1:47" s="2" customFormat="1" ht="12">
      <c r="A368" s="38"/>
      <c r="B368" s="39"/>
      <c r="C368" s="40"/>
      <c r="D368" s="225" t="s">
        <v>159</v>
      </c>
      <c r="E368" s="40"/>
      <c r="F368" s="226" t="s">
        <v>521</v>
      </c>
      <c r="G368" s="40"/>
      <c r="H368" s="40"/>
      <c r="I368" s="227"/>
      <c r="J368" s="40"/>
      <c r="K368" s="40"/>
      <c r="L368" s="44"/>
      <c r="M368" s="228"/>
      <c r="N368" s="229"/>
      <c r="O368" s="84"/>
      <c r="P368" s="84"/>
      <c r="Q368" s="84"/>
      <c r="R368" s="84"/>
      <c r="S368" s="84"/>
      <c r="T368" s="85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T368" s="17" t="s">
        <v>159</v>
      </c>
      <c r="AU368" s="17" t="s">
        <v>79</v>
      </c>
    </row>
    <row r="369" spans="1:47" s="2" customFormat="1" ht="12">
      <c r="A369" s="38"/>
      <c r="B369" s="39"/>
      <c r="C369" s="40"/>
      <c r="D369" s="232" t="s">
        <v>258</v>
      </c>
      <c r="E369" s="40"/>
      <c r="F369" s="263" t="s">
        <v>522</v>
      </c>
      <c r="G369" s="40"/>
      <c r="H369" s="40"/>
      <c r="I369" s="227"/>
      <c r="J369" s="40"/>
      <c r="K369" s="40"/>
      <c r="L369" s="44"/>
      <c r="M369" s="228"/>
      <c r="N369" s="229"/>
      <c r="O369" s="84"/>
      <c r="P369" s="84"/>
      <c r="Q369" s="84"/>
      <c r="R369" s="84"/>
      <c r="S369" s="84"/>
      <c r="T369" s="85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T369" s="17" t="s">
        <v>258</v>
      </c>
      <c r="AU369" s="17" t="s">
        <v>79</v>
      </c>
    </row>
    <row r="370" spans="1:65" s="2" customFormat="1" ht="24.15" customHeight="1">
      <c r="A370" s="38"/>
      <c r="B370" s="39"/>
      <c r="C370" s="212" t="s">
        <v>523</v>
      </c>
      <c r="D370" s="212" t="s">
        <v>152</v>
      </c>
      <c r="E370" s="213" t="s">
        <v>524</v>
      </c>
      <c r="F370" s="214" t="s">
        <v>525</v>
      </c>
      <c r="G370" s="215" t="s">
        <v>526</v>
      </c>
      <c r="H370" s="216">
        <v>3</v>
      </c>
      <c r="I370" s="217"/>
      <c r="J370" s="218">
        <f>ROUND(I370*H370,2)</f>
        <v>0</v>
      </c>
      <c r="K370" s="214" t="s">
        <v>389</v>
      </c>
      <c r="L370" s="44"/>
      <c r="M370" s="219" t="s">
        <v>19</v>
      </c>
      <c r="N370" s="220" t="s">
        <v>42</v>
      </c>
      <c r="O370" s="84"/>
      <c r="P370" s="221">
        <f>O370*H370</f>
        <v>0</v>
      </c>
      <c r="Q370" s="221">
        <v>0.21734</v>
      </c>
      <c r="R370" s="221">
        <f>Q370*H370</f>
        <v>0.65202</v>
      </c>
      <c r="S370" s="221">
        <v>0</v>
      </c>
      <c r="T370" s="222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23" t="s">
        <v>157</v>
      </c>
      <c r="AT370" s="223" t="s">
        <v>152</v>
      </c>
      <c r="AU370" s="223" t="s">
        <v>79</v>
      </c>
      <c r="AY370" s="17" t="s">
        <v>150</v>
      </c>
      <c r="BE370" s="224">
        <f>IF(N370="základní",J370,0)</f>
        <v>0</v>
      </c>
      <c r="BF370" s="224">
        <f>IF(N370="snížená",J370,0)</f>
        <v>0</v>
      </c>
      <c r="BG370" s="224">
        <f>IF(N370="zákl. přenesená",J370,0)</f>
        <v>0</v>
      </c>
      <c r="BH370" s="224">
        <f>IF(N370="sníž. přenesená",J370,0)</f>
        <v>0</v>
      </c>
      <c r="BI370" s="224">
        <f>IF(N370="nulová",J370,0)</f>
        <v>0</v>
      </c>
      <c r="BJ370" s="17" t="s">
        <v>75</v>
      </c>
      <c r="BK370" s="224">
        <f>ROUND(I370*H370,2)</f>
        <v>0</v>
      </c>
      <c r="BL370" s="17" t="s">
        <v>157</v>
      </c>
      <c r="BM370" s="223" t="s">
        <v>527</v>
      </c>
    </row>
    <row r="371" spans="1:47" s="2" customFormat="1" ht="12">
      <c r="A371" s="38"/>
      <c r="B371" s="39"/>
      <c r="C371" s="40"/>
      <c r="D371" s="225" t="s">
        <v>159</v>
      </c>
      <c r="E371" s="40"/>
      <c r="F371" s="226" t="s">
        <v>528</v>
      </c>
      <c r="G371" s="40"/>
      <c r="H371" s="40"/>
      <c r="I371" s="227"/>
      <c r="J371" s="40"/>
      <c r="K371" s="40"/>
      <c r="L371" s="44"/>
      <c r="M371" s="228"/>
      <c r="N371" s="229"/>
      <c r="O371" s="84"/>
      <c r="P371" s="84"/>
      <c r="Q371" s="84"/>
      <c r="R371" s="84"/>
      <c r="S371" s="84"/>
      <c r="T371" s="85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T371" s="17" t="s">
        <v>159</v>
      </c>
      <c r="AU371" s="17" t="s">
        <v>79</v>
      </c>
    </row>
    <row r="372" spans="1:65" s="2" customFormat="1" ht="24.15" customHeight="1">
      <c r="A372" s="38"/>
      <c r="B372" s="39"/>
      <c r="C372" s="264" t="s">
        <v>529</v>
      </c>
      <c r="D372" s="264" t="s">
        <v>286</v>
      </c>
      <c r="E372" s="265" t="s">
        <v>530</v>
      </c>
      <c r="F372" s="266" t="s">
        <v>531</v>
      </c>
      <c r="G372" s="267" t="s">
        <v>526</v>
      </c>
      <c r="H372" s="268">
        <v>3</v>
      </c>
      <c r="I372" s="269"/>
      <c r="J372" s="270">
        <f>ROUND(I372*H372,2)</f>
        <v>0</v>
      </c>
      <c r="K372" s="266" t="s">
        <v>389</v>
      </c>
      <c r="L372" s="271"/>
      <c r="M372" s="272" t="s">
        <v>19</v>
      </c>
      <c r="N372" s="273" t="s">
        <v>42</v>
      </c>
      <c r="O372" s="84"/>
      <c r="P372" s="221">
        <f>O372*H372</f>
        <v>0</v>
      </c>
      <c r="Q372" s="221">
        <v>0.108</v>
      </c>
      <c r="R372" s="221">
        <f>Q372*H372</f>
        <v>0.324</v>
      </c>
      <c r="S372" s="221">
        <v>0</v>
      </c>
      <c r="T372" s="222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23" t="s">
        <v>207</v>
      </c>
      <c r="AT372" s="223" t="s">
        <v>286</v>
      </c>
      <c r="AU372" s="223" t="s">
        <v>79</v>
      </c>
      <c r="AY372" s="17" t="s">
        <v>150</v>
      </c>
      <c r="BE372" s="224">
        <f>IF(N372="základní",J372,0)</f>
        <v>0</v>
      </c>
      <c r="BF372" s="224">
        <f>IF(N372="snížená",J372,0)</f>
        <v>0</v>
      </c>
      <c r="BG372" s="224">
        <f>IF(N372="zákl. přenesená",J372,0)</f>
        <v>0</v>
      </c>
      <c r="BH372" s="224">
        <f>IF(N372="sníž. přenesená",J372,0)</f>
        <v>0</v>
      </c>
      <c r="BI372" s="224">
        <f>IF(N372="nulová",J372,0)</f>
        <v>0</v>
      </c>
      <c r="BJ372" s="17" t="s">
        <v>75</v>
      </c>
      <c r="BK372" s="224">
        <f>ROUND(I372*H372,2)</f>
        <v>0</v>
      </c>
      <c r="BL372" s="17" t="s">
        <v>157</v>
      </c>
      <c r="BM372" s="223" t="s">
        <v>532</v>
      </c>
    </row>
    <row r="373" spans="1:65" s="2" customFormat="1" ht="16.5" customHeight="1">
      <c r="A373" s="38"/>
      <c r="B373" s="39"/>
      <c r="C373" s="264" t="s">
        <v>533</v>
      </c>
      <c r="D373" s="264" t="s">
        <v>286</v>
      </c>
      <c r="E373" s="265" t="s">
        <v>534</v>
      </c>
      <c r="F373" s="266" t="s">
        <v>535</v>
      </c>
      <c r="G373" s="267" t="s">
        <v>526</v>
      </c>
      <c r="H373" s="268">
        <v>3</v>
      </c>
      <c r="I373" s="269"/>
      <c r="J373" s="270">
        <f>ROUND(I373*H373,2)</f>
        <v>0</v>
      </c>
      <c r="K373" s="266" t="s">
        <v>389</v>
      </c>
      <c r="L373" s="271"/>
      <c r="M373" s="272" t="s">
        <v>19</v>
      </c>
      <c r="N373" s="273" t="s">
        <v>42</v>
      </c>
      <c r="O373" s="84"/>
      <c r="P373" s="221">
        <f>O373*H373</f>
        <v>0</v>
      </c>
      <c r="Q373" s="221">
        <v>0.0072</v>
      </c>
      <c r="R373" s="221">
        <f>Q373*H373</f>
        <v>0.0216</v>
      </c>
      <c r="S373" s="221">
        <v>0</v>
      </c>
      <c r="T373" s="222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23" t="s">
        <v>207</v>
      </c>
      <c r="AT373" s="223" t="s">
        <v>286</v>
      </c>
      <c r="AU373" s="223" t="s">
        <v>79</v>
      </c>
      <c r="AY373" s="17" t="s">
        <v>150</v>
      </c>
      <c r="BE373" s="224">
        <f>IF(N373="základní",J373,0)</f>
        <v>0</v>
      </c>
      <c r="BF373" s="224">
        <f>IF(N373="snížená",J373,0)</f>
        <v>0</v>
      </c>
      <c r="BG373" s="224">
        <f>IF(N373="zákl. přenesená",J373,0)</f>
        <v>0</v>
      </c>
      <c r="BH373" s="224">
        <f>IF(N373="sníž. přenesená",J373,0)</f>
        <v>0</v>
      </c>
      <c r="BI373" s="224">
        <f>IF(N373="nulová",J373,0)</f>
        <v>0</v>
      </c>
      <c r="BJ373" s="17" t="s">
        <v>75</v>
      </c>
      <c r="BK373" s="224">
        <f>ROUND(I373*H373,2)</f>
        <v>0</v>
      </c>
      <c r="BL373" s="17" t="s">
        <v>157</v>
      </c>
      <c r="BM373" s="223" t="s">
        <v>536</v>
      </c>
    </row>
    <row r="374" spans="1:65" s="2" customFormat="1" ht="24.15" customHeight="1">
      <c r="A374" s="38"/>
      <c r="B374" s="39"/>
      <c r="C374" s="212" t="s">
        <v>537</v>
      </c>
      <c r="D374" s="212" t="s">
        <v>152</v>
      </c>
      <c r="E374" s="213" t="s">
        <v>538</v>
      </c>
      <c r="F374" s="214" t="s">
        <v>539</v>
      </c>
      <c r="G374" s="215" t="s">
        <v>526</v>
      </c>
      <c r="H374" s="216">
        <v>3</v>
      </c>
      <c r="I374" s="217"/>
      <c r="J374" s="218">
        <f>ROUND(I374*H374,2)</f>
        <v>0</v>
      </c>
      <c r="K374" s="214" t="s">
        <v>389</v>
      </c>
      <c r="L374" s="44"/>
      <c r="M374" s="219" t="s">
        <v>19</v>
      </c>
      <c r="N374" s="220" t="s">
        <v>42</v>
      </c>
      <c r="O374" s="84"/>
      <c r="P374" s="221">
        <f>O374*H374</f>
        <v>0</v>
      </c>
      <c r="Q374" s="221">
        <v>0.12422</v>
      </c>
      <c r="R374" s="221">
        <f>Q374*H374</f>
        <v>0.37266</v>
      </c>
      <c r="S374" s="221">
        <v>0</v>
      </c>
      <c r="T374" s="222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23" t="s">
        <v>157</v>
      </c>
      <c r="AT374" s="223" t="s">
        <v>152</v>
      </c>
      <c r="AU374" s="223" t="s">
        <v>79</v>
      </c>
      <c r="AY374" s="17" t="s">
        <v>150</v>
      </c>
      <c r="BE374" s="224">
        <f>IF(N374="základní",J374,0)</f>
        <v>0</v>
      </c>
      <c r="BF374" s="224">
        <f>IF(N374="snížená",J374,0)</f>
        <v>0</v>
      </c>
      <c r="BG374" s="224">
        <f>IF(N374="zákl. přenesená",J374,0)</f>
        <v>0</v>
      </c>
      <c r="BH374" s="224">
        <f>IF(N374="sníž. přenesená",J374,0)</f>
        <v>0</v>
      </c>
      <c r="BI374" s="224">
        <f>IF(N374="nulová",J374,0)</f>
        <v>0</v>
      </c>
      <c r="BJ374" s="17" t="s">
        <v>75</v>
      </c>
      <c r="BK374" s="224">
        <f>ROUND(I374*H374,2)</f>
        <v>0</v>
      </c>
      <c r="BL374" s="17" t="s">
        <v>157</v>
      </c>
      <c r="BM374" s="223" t="s">
        <v>540</v>
      </c>
    </row>
    <row r="375" spans="1:47" s="2" customFormat="1" ht="12">
      <c r="A375" s="38"/>
      <c r="B375" s="39"/>
      <c r="C375" s="40"/>
      <c r="D375" s="225" t="s">
        <v>159</v>
      </c>
      <c r="E375" s="40"/>
      <c r="F375" s="226" t="s">
        <v>541</v>
      </c>
      <c r="G375" s="40"/>
      <c r="H375" s="40"/>
      <c r="I375" s="227"/>
      <c r="J375" s="40"/>
      <c r="K375" s="40"/>
      <c r="L375" s="44"/>
      <c r="M375" s="228"/>
      <c r="N375" s="229"/>
      <c r="O375" s="84"/>
      <c r="P375" s="84"/>
      <c r="Q375" s="84"/>
      <c r="R375" s="84"/>
      <c r="S375" s="84"/>
      <c r="T375" s="85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T375" s="17" t="s">
        <v>159</v>
      </c>
      <c r="AU375" s="17" t="s">
        <v>79</v>
      </c>
    </row>
    <row r="376" spans="1:51" s="13" customFormat="1" ht="12">
      <c r="A376" s="13"/>
      <c r="B376" s="230"/>
      <c r="C376" s="231"/>
      <c r="D376" s="232" t="s">
        <v>161</v>
      </c>
      <c r="E376" s="233" t="s">
        <v>19</v>
      </c>
      <c r="F376" s="234" t="s">
        <v>542</v>
      </c>
      <c r="G376" s="231"/>
      <c r="H376" s="233" t="s">
        <v>19</v>
      </c>
      <c r="I376" s="235"/>
      <c r="J376" s="231"/>
      <c r="K376" s="231"/>
      <c r="L376" s="236"/>
      <c r="M376" s="237"/>
      <c r="N376" s="238"/>
      <c r="O376" s="238"/>
      <c r="P376" s="238"/>
      <c r="Q376" s="238"/>
      <c r="R376" s="238"/>
      <c r="S376" s="238"/>
      <c r="T376" s="239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0" t="s">
        <v>161</v>
      </c>
      <c r="AU376" s="240" t="s">
        <v>79</v>
      </c>
      <c r="AV376" s="13" t="s">
        <v>75</v>
      </c>
      <c r="AW376" s="13" t="s">
        <v>33</v>
      </c>
      <c r="AX376" s="13" t="s">
        <v>71</v>
      </c>
      <c r="AY376" s="240" t="s">
        <v>150</v>
      </c>
    </row>
    <row r="377" spans="1:51" s="14" customFormat="1" ht="12">
      <c r="A377" s="14"/>
      <c r="B377" s="241"/>
      <c r="C377" s="242"/>
      <c r="D377" s="232" t="s">
        <v>161</v>
      </c>
      <c r="E377" s="243" t="s">
        <v>19</v>
      </c>
      <c r="F377" s="244" t="s">
        <v>99</v>
      </c>
      <c r="G377" s="242"/>
      <c r="H377" s="245">
        <v>3</v>
      </c>
      <c r="I377" s="246"/>
      <c r="J377" s="242"/>
      <c r="K377" s="242"/>
      <c r="L377" s="247"/>
      <c r="M377" s="248"/>
      <c r="N377" s="249"/>
      <c r="O377" s="249"/>
      <c r="P377" s="249"/>
      <c r="Q377" s="249"/>
      <c r="R377" s="249"/>
      <c r="S377" s="249"/>
      <c r="T377" s="250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1" t="s">
        <v>161</v>
      </c>
      <c r="AU377" s="251" t="s">
        <v>79</v>
      </c>
      <c r="AV377" s="14" t="s">
        <v>79</v>
      </c>
      <c r="AW377" s="14" t="s">
        <v>33</v>
      </c>
      <c r="AX377" s="14" t="s">
        <v>71</v>
      </c>
      <c r="AY377" s="251" t="s">
        <v>150</v>
      </c>
    </row>
    <row r="378" spans="1:51" s="15" customFormat="1" ht="12">
      <c r="A378" s="15"/>
      <c r="B378" s="252"/>
      <c r="C378" s="253"/>
      <c r="D378" s="232" t="s">
        <v>161</v>
      </c>
      <c r="E378" s="254" t="s">
        <v>19</v>
      </c>
      <c r="F378" s="255" t="s">
        <v>164</v>
      </c>
      <c r="G378" s="253"/>
      <c r="H378" s="256">
        <v>3</v>
      </c>
      <c r="I378" s="257"/>
      <c r="J378" s="253"/>
      <c r="K378" s="253"/>
      <c r="L378" s="258"/>
      <c r="M378" s="259"/>
      <c r="N378" s="260"/>
      <c r="O378" s="260"/>
      <c r="P378" s="260"/>
      <c r="Q378" s="260"/>
      <c r="R378" s="260"/>
      <c r="S378" s="260"/>
      <c r="T378" s="261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262" t="s">
        <v>161</v>
      </c>
      <c r="AU378" s="262" t="s">
        <v>79</v>
      </c>
      <c r="AV378" s="15" t="s">
        <v>157</v>
      </c>
      <c r="AW378" s="15" t="s">
        <v>33</v>
      </c>
      <c r="AX378" s="15" t="s">
        <v>75</v>
      </c>
      <c r="AY378" s="262" t="s">
        <v>150</v>
      </c>
    </row>
    <row r="379" spans="1:65" s="2" customFormat="1" ht="24.15" customHeight="1">
      <c r="A379" s="38"/>
      <c r="B379" s="39"/>
      <c r="C379" s="212" t="s">
        <v>543</v>
      </c>
      <c r="D379" s="212" t="s">
        <v>152</v>
      </c>
      <c r="E379" s="213" t="s">
        <v>544</v>
      </c>
      <c r="F379" s="214" t="s">
        <v>545</v>
      </c>
      <c r="G379" s="215" t="s">
        <v>526</v>
      </c>
      <c r="H379" s="216">
        <v>6</v>
      </c>
      <c r="I379" s="217"/>
      <c r="J379" s="218">
        <f>ROUND(I379*H379,2)</f>
        <v>0</v>
      </c>
      <c r="K379" s="214" t="s">
        <v>389</v>
      </c>
      <c r="L379" s="44"/>
      <c r="M379" s="219" t="s">
        <v>19</v>
      </c>
      <c r="N379" s="220" t="s">
        <v>42</v>
      </c>
      <c r="O379" s="84"/>
      <c r="P379" s="221">
        <f>O379*H379</f>
        <v>0</v>
      </c>
      <c r="Q379" s="221">
        <v>0.02972</v>
      </c>
      <c r="R379" s="221">
        <f>Q379*H379</f>
        <v>0.17832</v>
      </c>
      <c r="S379" s="221">
        <v>0</v>
      </c>
      <c r="T379" s="222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23" t="s">
        <v>157</v>
      </c>
      <c r="AT379" s="223" t="s">
        <v>152</v>
      </c>
      <c r="AU379" s="223" t="s">
        <v>79</v>
      </c>
      <c r="AY379" s="17" t="s">
        <v>150</v>
      </c>
      <c r="BE379" s="224">
        <f>IF(N379="základní",J379,0)</f>
        <v>0</v>
      </c>
      <c r="BF379" s="224">
        <f>IF(N379="snížená",J379,0)</f>
        <v>0</v>
      </c>
      <c r="BG379" s="224">
        <f>IF(N379="zákl. přenesená",J379,0)</f>
        <v>0</v>
      </c>
      <c r="BH379" s="224">
        <f>IF(N379="sníž. přenesená",J379,0)</f>
        <v>0</v>
      </c>
      <c r="BI379" s="224">
        <f>IF(N379="nulová",J379,0)</f>
        <v>0</v>
      </c>
      <c r="BJ379" s="17" t="s">
        <v>75</v>
      </c>
      <c r="BK379" s="224">
        <f>ROUND(I379*H379,2)</f>
        <v>0</v>
      </c>
      <c r="BL379" s="17" t="s">
        <v>157</v>
      </c>
      <c r="BM379" s="223" t="s">
        <v>546</v>
      </c>
    </row>
    <row r="380" spans="1:47" s="2" customFormat="1" ht="12">
      <c r="A380" s="38"/>
      <c r="B380" s="39"/>
      <c r="C380" s="40"/>
      <c r="D380" s="225" t="s">
        <v>159</v>
      </c>
      <c r="E380" s="40"/>
      <c r="F380" s="226" t="s">
        <v>547</v>
      </c>
      <c r="G380" s="40"/>
      <c r="H380" s="40"/>
      <c r="I380" s="227"/>
      <c r="J380" s="40"/>
      <c r="K380" s="40"/>
      <c r="L380" s="44"/>
      <c r="M380" s="228"/>
      <c r="N380" s="229"/>
      <c r="O380" s="84"/>
      <c r="P380" s="84"/>
      <c r="Q380" s="84"/>
      <c r="R380" s="84"/>
      <c r="S380" s="84"/>
      <c r="T380" s="85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T380" s="17" t="s">
        <v>159</v>
      </c>
      <c r="AU380" s="17" t="s">
        <v>79</v>
      </c>
    </row>
    <row r="381" spans="1:51" s="13" customFormat="1" ht="12">
      <c r="A381" s="13"/>
      <c r="B381" s="230"/>
      <c r="C381" s="231"/>
      <c r="D381" s="232" t="s">
        <v>161</v>
      </c>
      <c r="E381" s="233" t="s">
        <v>19</v>
      </c>
      <c r="F381" s="234" t="s">
        <v>542</v>
      </c>
      <c r="G381" s="231"/>
      <c r="H381" s="233" t="s">
        <v>19</v>
      </c>
      <c r="I381" s="235"/>
      <c r="J381" s="231"/>
      <c r="K381" s="231"/>
      <c r="L381" s="236"/>
      <c r="M381" s="237"/>
      <c r="N381" s="238"/>
      <c r="O381" s="238"/>
      <c r="P381" s="238"/>
      <c r="Q381" s="238"/>
      <c r="R381" s="238"/>
      <c r="S381" s="238"/>
      <c r="T381" s="239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0" t="s">
        <v>161</v>
      </c>
      <c r="AU381" s="240" t="s">
        <v>79</v>
      </c>
      <c r="AV381" s="13" t="s">
        <v>75</v>
      </c>
      <c r="AW381" s="13" t="s">
        <v>33</v>
      </c>
      <c r="AX381" s="13" t="s">
        <v>71</v>
      </c>
      <c r="AY381" s="240" t="s">
        <v>150</v>
      </c>
    </row>
    <row r="382" spans="1:51" s="14" customFormat="1" ht="12">
      <c r="A382" s="14"/>
      <c r="B382" s="241"/>
      <c r="C382" s="242"/>
      <c r="D382" s="232" t="s">
        <v>161</v>
      </c>
      <c r="E382" s="243" t="s">
        <v>19</v>
      </c>
      <c r="F382" s="244" t="s">
        <v>548</v>
      </c>
      <c r="G382" s="242"/>
      <c r="H382" s="245">
        <v>6</v>
      </c>
      <c r="I382" s="246"/>
      <c r="J382" s="242"/>
      <c r="K382" s="242"/>
      <c r="L382" s="247"/>
      <c r="M382" s="248"/>
      <c r="N382" s="249"/>
      <c r="O382" s="249"/>
      <c r="P382" s="249"/>
      <c r="Q382" s="249"/>
      <c r="R382" s="249"/>
      <c r="S382" s="249"/>
      <c r="T382" s="250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51" t="s">
        <v>161</v>
      </c>
      <c r="AU382" s="251" t="s">
        <v>79</v>
      </c>
      <c r="AV382" s="14" t="s">
        <v>79</v>
      </c>
      <c r="AW382" s="14" t="s">
        <v>33</v>
      </c>
      <c r="AX382" s="14" t="s">
        <v>71</v>
      </c>
      <c r="AY382" s="251" t="s">
        <v>150</v>
      </c>
    </row>
    <row r="383" spans="1:51" s="15" customFormat="1" ht="12">
      <c r="A383" s="15"/>
      <c r="B383" s="252"/>
      <c r="C383" s="253"/>
      <c r="D383" s="232" t="s">
        <v>161</v>
      </c>
      <c r="E383" s="254" t="s">
        <v>19</v>
      </c>
      <c r="F383" s="255" t="s">
        <v>164</v>
      </c>
      <c r="G383" s="253"/>
      <c r="H383" s="256">
        <v>6</v>
      </c>
      <c r="I383" s="257"/>
      <c r="J383" s="253"/>
      <c r="K383" s="253"/>
      <c r="L383" s="258"/>
      <c r="M383" s="259"/>
      <c r="N383" s="260"/>
      <c r="O383" s="260"/>
      <c r="P383" s="260"/>
      <c r="Q383" s="260"/>
      <c r="R383" s="260"/>
      <c r="S383" s="260"/>
      <c r="T383" s="261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62" t="s">
        <v>161</v>
      </c>
      <c r="AU383" s="262" t="s">
        <v>79</v>
      </c>
      <c r="AV383" s="15" t="s">
        <v>157</v>
      </c>
      <c r="AW383" s="15" t="s">
        <v>33</v>
      </c>
      <c r="AX383" s="15" t="s">
        <v>75</v>
      </c>
      <c r="AY383" s="262" t="s">
        <v>150</v>
      </c>
    </row>
    <row r="384" spans="1:65" s="2" customFormat="1" ht="24.15" customHeight="1">
      <c r="A384" s="38"/>
      <c r="B384" s="39"/>
      <c r="C384" s="212" t="s">
        <v>549</v>
      </c>
      <c r="D384" s="212" t="s">
        <v>152</v>
      </c>
      <c r="E384" s="213" t="s">
        <v>550</v>
      </c>
      <c r="F384" s="214" t="s">
        <v>551</v>
      </c>
      <c r="G384" s="215" t="s">
        <v>526</v>
      </c>
      <c r="H384" s="216">
        <v>3</v>
      </c>
      <c r="I384" s="217"/>
      <c r="J384" s="218">
        <f>ROUND(I384*H384,2)</f>
        <v>0</v>
      </c>
      <c r="K384" s="214" t="s">
        <v>389</v>
      </c>
      <c r="L384" s="44"/>
      <c r="M384" s="219" t="s">
        <v>19</v>
      </c>
      <c r="N384" s="220" t="s">
        <v>42</v>
      </c>
      <c r="O384" s="84"/>
      <c r="P384" s="221">
        <f>O384*H384</f>
        <v>0</v>
      </c>
      <c r="Q384" s="221">
        <v>0.02972</v>
      </c>
      <c r="R384" s="221">
        <f>Q384*H384</f>
        <v>0.08916</v>
      </c>
      <c r="S384" s="221">
        <v>0</v>
      </c>
      <c r="T384" s="222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23" t="s">
        <v>157</v>
      </c>
      <c r="AT384" s="223" t="s">
        <v>152</v>
      </c>
      <c r="AU384" s="223" t="s">
        <v>79</v>
      </c>
      <c r="AY384" s="17" t="s">
        <v>150</v>
      </c>
      <c r="BE384" s="224">
        <f>IF(N384="základní",J384,0)</f>
        <v>0</v>
      </c>
      <c r="BF384" s="224">
        <f>IF(N384="snížená",J384,0)</f>
        <v>0</v>
      </c>
      <c r="BG384" s="224">
        <f>IF(N384="zákl. přenesená",J384,0)</f>
        <v>0</v>
      </c>
      <c r="BH384" s="224">
        <f>IF(N384="sníž. přenesená",J384,0)</f>
        <v>0</v>
      </c>
      <c r="BI384" s="224">
        <f>IF(N384="nulová",J384,0)</f>
        <v>0</v>
      </c>
      <c r="BJ384" s="17" t="s">
        <v>75</v>
      </c>
      <c r="BK384" s="224">
        <f>ROUND(I384*H384,2)</f>
        <v>0</v>
      </c>
      <c r="BL384" s="17" t="s">
        <v>157</v>
      </c>
      <c r="BM384" s="223" t="s">
        <v>552</v>
      </c>
    </row>
    <row r="385" spans="1:47" s="2" customFormat="1" ht="12">
      <c r="A385" s="38"/>
      <c r="B385" s="39"/>
      <c r="C385" s="40"/>
      <c r="D385" s="225" t="s">
        <v>159</v>
      </c>
      <c r="E385" s="40"/>
      <c r="F385" s="226" t="s">
        <v>553</v>
      </c>
      <c r="G385" s="40"/>
      <c r="H385" s="40"/>
      <c r="I385" s="227"/>
      <c r="J385" s="40"/>
      <c r="K385" s="40"/>
      <c r="L385" s="44"/>
      <c r="M385" s="228"/>
      <c r="N385" s="229"/>
      <c r="O385" s="84"/>
      <c r="P385" s="84"/>
      <c r="Q385" s="84"/>
      <c r="R385" s="84"/>
      <c r="S385" s="84"/>
      <c r="T385" s="85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T385" s="17" t="s">
        <v>159</v>
      </c>
      <c r="AU385" s="17" t="s">
        <v>79</v>
      </c>
    </row>
    <row r="386" spans="1:51" s="13" customFormat="1" ht="12">
      <c r="A386" s="13"/>
      <c r="B386" s="230"/>
      <c r="C386" s="231"/>
      <c r="D386" s="232" t="s">
        <v>161</v>
      </c>
      <c r="E386" s="233" t="s">
        <v>19</v>
      </c>
      <c r="F386" s="234" t="s">
        <v>542</v>
      </c>
      <c r="G386" s="231"/>
      <c r="H386" s="233" t="s">
        <v>19</v>
      </c>
      <c r="I386" s="235"/>
      <c r="J386" s="231"/>
      <c r="K386" s="231"/>
      <c r="L386" s="236"/>
      <c r="M386" s="237"/>
      <c r="N386" s="238"/>
      <c r="O386" s="238"/>
      <c r="P386" s="238"/>
      <c r="Q386" s="238"/>
      <c r="R386" s="238"/>
      <c r="S386" s="238"/>
      <c r="T386" s="239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0" t="s">
        <v>161</v>
      </c>
      <c r="AU386" s="240" t="s">
        <v>79</v>
      </c>
      <c r="AV386" s="13" t="s">
        <v>75</v>
      </c>
      <c r="AW386" s="13" t="s">
        <v>33</v>
      </c>
      <c r="AX386" s="13" t="s">
        <v>71</v>
      </c>
      <c r="AY386" s="240" t="s">
        <v>150</v>
      </c>
    </row>
    <row r="387" spans="1:51" s="14" customFormat="1" ht="12">
      <c r="A387" s="14"/>
      <c r="B387" s="241"/>
      <c r="C387" s="242"/>
      <c r="D387" s="232" t="s">
        <v>161</v>
      </c>
      <c r="E387" s="243" t="s">
        <v>19</v>
      </c>
      <c r="F387" s="244" t="s">
        <v>99</v>
      </c>
      <c r="G387" s="242"/>
      <c r="H387" s="245">
        <v>3</v>
      </c>
      <c r="I387" s="246"/>
      <c r="J387" s="242"/>
      <c r="K387" s="242"/>
      <c r="L387" s="247"/>
      <c r="M387" s="248"/>
      <c r="N387" s="249"/>
      <c r="O387" s="249"/>
      <c r="P387" s="249"/>
      <c r="Q387" s="249"/>
      <c r="R387" s="249"/>
      <c r="S387" s="249"/>
      <c r="T387" s="250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1" t="s">
        <v>161</v>
      </c>
      <c r="AU387" s="251" t="s">
        <v>79</v>
      </c>
      <c r="AV387" s="14" t="s">
        <v>79</v>
      </c>
      <c r="AW387" s="14" t="s">
        <v>33</v>
      </c>
      <c r="AX387" s="14" t="s">
        <v>71</v>
      </c>
      <c r="AY387" s="251" t="s">
        <v>150</v>
      </c>
    </row>
    <row r="388" spans="1:51" s="15" customFormat="1" ht="12">
      <c r="A388" s="15"/>
      <c r="B388" s="252"/>
      <c r="C388" s="253"/>
      <c r="D388" s="232" t="s">
        <v>161</v>
      </c>
      <c r="E388" s="254" t="s">
        <v>19</v>
      </c>
      <c r="F388" s="255" t="s">
        <v>164</v>
      </c>
      <c r="G388" s="253"/>
      <c r="H388" s="256">
        <v>3</v>
      </c>
      <c r="I388" s="257"/>
      <c r="J388" s="253"/>
      <c r="K388" s="253"/>
      <c r="L388" s="258"/>
      <c r="M388" s="259"/>
      <c r="N388" s="260"/>
      <c r="O388" s="260"/>
      <c r="P388" s="260"/>
      <c r="Q388" s="260"/>
      <c r="R388" s="260"/>
      <c r="S388" s="260"/>
      <c r="T388" s="261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62" t="s">
        <v>161</v>
      </c>
      <c r="AU388" s="262" t="s">
        <v>79</v>
      </c>
      <c r="AV388" s="15" t="s">
        <v>157</v>
      </c>
      <c r="AW388" s="15" t="s">
        <v>33</v>
      </c>
      <c r="AX388" s="15" t="s">
        <v>75</v>
      </c>
      <c r="AY388" s="262" t="s">
        <v>150</v>
      </c>
    </row>
    <row r="389" spans="1:65" s="2" customFormat="1" ht="24.15" customHeight="1">
      <c r="A389" s="38"/>
      <c r="B389" s="39"/>
      <c r="C389" s="264" t="s">
        <v>554</v>
      </c>
      <c r="D389" s="264" t="s">
        <v>286</v>
      </c>
      <c r="E389" s="265" t="s">
        <v>555</v>
      </c>
      <c r="F389" s="266" t="s">
        <v>556</v>
      </c>
      <c r="G389" s="267" t="s">
        <v>526</v>
      </c>
      <c r="H389" s="268">
        <v>3</v>
      </c>
      <c r="I389" s="269"/>
      <c r="J389" s="270">
        <f>ROUND(I389*H389,2)</f>
        <v>0</v>
      </c>
      <c r="K389" s="266" t="s">
        <v>389</v>
      </c>
      <c r="L389" s="271"/>
      <c r="M389" s="272" t="s">
        <v>19</v>
      </c>
      <c r="N389" s="273" t="s">
        <v>42</v>
      </c>
      <c r="O389" s="84"/>
      <c r="P389" s="221">
        <f>O389*H389</f>
        <v>0</v>
      </c>
      <c r="Q389" s="221">
        <v>0.072</v>
      </c>
      <c r="R389" s="221">
        <f>Q389*H389</f>
        <v>0.21599999999999997</v>
      </c>
      <c r="S389" s="221">
        <v>0</v>
      </c>
      <c r="T389" s="222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23" t="s">
        <v>207</v>
      </c>
      <c r="AT389" s="223" t="s">
        <v>286</v>
      </c>
      <c r="AU389" s="223" t="s">
        <v>79</v>
      </c>
      <c r="AY389" s="17" t="s">
        <v>150</v>
      </c>
      <c r="BE389" s="224">
        <f>IF(N389="základní",J389,0)</f>
        <v>0</v>
      </c>
      <c r="BF389" s="224">
        <f>IF(N389="snížená",J389,0)</f>
        <v>0</v>
      </c>
      <c r="BG389" s="224">
        <f>IF(N389="zákl. přenesená",J389,0)</f>
        <v>0</v>
      </c>
      <c r="BH389" s="224">
        <f>IF(N389="sníž. přenesená",J389,0)</f>
        <v>0</v>
      </c>
      <c r="BI389" s="224">
        <f>IF(N389="nulová",J389,0)</f>
        <v>0</v>
      </c>
      <c r="BJ389" s="17" t="s">
        <v>75</v>
      </c>
      <c r="BK389" s="224">
        <f>ROUND(I389*H389,2)</f>
        <v>0</v>
      </c>
      <c r="BL389" s="17" t="s">
        <v>157</v>
      </c>
      <c r="BM389" s="223" t="s">
        <v>557</v>
      </c>
    </row>
    <row r="390" spans="1:65" s="2" customFormat="1" ht="24.15" customHeight="1">
      <c r="A390" s="38"/>
      <c r="B390" s="39"/>
      <c r="C390" s="264" t="s">
        <v>558</v>
      </c>
      <c r="D390" s="264" t="s">
        <v>286</v>
      </c>
      <c r="E390" s="265" t="s">
        <v>559</v>
      </c>
      <c r="F390" s="266" t="s">
        <v>560</v>
      </c>
      <c r="G390" s="267" t="s">
        <v>526</v>
      </c>
      <c r="H390" s="268">
        <v>3</v>
      </c>
      <c r="I390" s="269"/>
      <c r="J390" s="270">
        <f>ROUND(I390*H390,2)</f>
        <v>0</v>
      </c>
      <c r="K390" s="266" t="s">
        <v>389</v>
      </c>
      <c r="L390" s="271"/>
      <c r="M390" s="272" t="s">
        <v>19</v>
      </c>
      <c r="N390" s="273" t="s">
        <v>42</v>
      </c>
      <c r="O390" s="84"/>
      <c r="P390" s="221">
        <f>O390*H390</f>
        <v>0</v>
      </c>
      <c r="Q390" s="221">
        <v>0.08</v>
      </c>
      <c r="R390" s="221">
        <f>Q390*H390</f>
        <v>0.24</v>
      </c>
      <c r="S390" s="221">
        <v>0</v>
      </c>
      <c r="T390" s="222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23" t="s">
        <v>207</v>
      </c>
      <c r="AT390" s="223" t="s">
        <v>286</v>
      </c>
      <c r="AU390" s="223" t="s">
        <v>79</v>
      </c>
      <c r="AY390" s="17" t="s">
        <v>150</v>
      </c>
      <c r="BE390" s="224">
        <f>IF(N390="základní",J390,0)</f>
        <v>0</v>
      </c>
      <c r="BF390" s="224">
        <f>IF(N390="snížená",J390,0)</f>
        <v>0</v>
      </c>
      <c r="BG390" s="224">
        <f>IF(N390="zákl. přenesená",J390,0)</f>
        <v>0</v>
      </c>
      <c r="BH390" s="224">
        <f>IF(N390="sníž. přenesená",J390,0)</f>
        <v>0</v>
      </c>
      <c r="BI390" s="224">
        <f>IF(N390="nulová",J390,0)</f>
        <v>0</v>
      </c>
      <c r="BJ390" s="17" t="s">
        <v>75</v>
      </c>
      <c r="BK390" s="224">
        <f>ROUND(I390*H390,2)</f>
        <v>0</v>
      </c>
      <c r="BL390" s="17" t="s">
        <v>157</v>
      </c>
      <c r="BM390" s="223" t="s">
        <v>561</v>
      </c>
    </row>
    <row r="391" spans="1:65" s="2" customFormat="1" ht="21.75" customHeight="1">
      <c r="A391" s="38"/>
      <c r="B391" s="39"/>
      <c r="C391" s="264" t="s">
        <v>562</v>
      </c>
      <c r="D391" s="264" t="s">
        <v>286</v>
      </c>
      <c r="E391" s="265" t="s">
        <v>563</v>
      </c>
      <c r="F391" s="266" t="s">
        <v>564</v>
      </c>
      <c r="G391" s="267" t="s">
        <v>526</v>
      </c>
      <c r="H391" s="268">
        <v>3</v>
      </c>
      <c r="I391" s="269"/>
      <c r="J391" s="270">
        <f>ROUND(I391*H391,2)</f>
        <v>0</v>
      </c>
      <c r="K391" s="266" t="s">
        <v>389</v>
      </c>
      <c r="L391" s="271"/>
      <c r="M391" s="272" t="s">
        <v>19</v>
      </c>
      <c r="N391" s="273" t="s">
        <v>42</v>
      </c>
      <c r="O391" s="84"/>
      <c r="P391" s="221">
        <f>O391*H391</f>
        <v>0</v>
      </c>
      <c r="Q391" s="221">
        <v>0.04</v>
      </c>
      <c r="R391" s="221">
        <f>Q391*H391</f>
        <v>0.12</v>
      </c>
      <c r="S391" s="221">
        <v>0</v>
      </c>
      <c r="T391" s="222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23" t="s">
        <v>207</v>
      </c>
      <c r="AT391" s="223" t="s">
        <v>286</v>
      </c>
      <c r="AU391" s="223" t="s">
        <v>79</v>
      </c>
      <c r="AY391" s="17" t="s">
        <v>150</v>
      </c>
      <c r="BE391" s="224">
        <f>IF(N391="základní",J391,0)</f>
        <v>0</v>
      </c>
      <c r="BF391" s="224">
        <f>IF(N391="snížená",J391,0)</f>
        <v>0</v>
      </c>
      <c r="BG391" s="224">
        <f>IF(N391="zákl. přenesená",J391,0)</f>
        <v>0</v>
      </c>
      <c r="BH391" s="224">
        <f>IF(N391="sníž. přenesená",J391,0)</f>
        <v>0</v>
      </c>
      <c r="BI391" s="224">
        <f>IF(N391="nulová",J391,0)</f>
        <v>0</v>
      </c>
      <c r="BJ391" s="17" t="s">
        <v>75</v>
      </c>
      <c r="BK391" s="224">
        <f>ROUND(I391*H391,2)</f>
        <v>0</v>
      </c>
      <c r="BL391" s="17" t="s">
        <v>157</v>
      </c>
      <c r="BM391" s="223" t="s">
        <v>565</v>
      </c>
    </row>
    <row r="392" spans="1:65" s="2" customFormat="1" ht="16.5" customHeight="1">
      <c r="A392" s="38"/>
      <c r="B392" s="39"/>
      <c r="C392" s="264" t="s">
        <v>566</v>
      </c>
      <c r="D392" s="264" t="s">
        <v>286</v>
      </c>
      <c r="E392" s="265" t="s">
        <v>567</v>
      </c>
      <c r="F392" s="266" t="s">
        <v>568</v>
      </c>
      <c r="G392" s="267" t="s">
        <v>526</v>
      </c>
      <c r="H392" s="268">
        <v>3</v>
      </c>
      <c r="I392" s="269"/>
      <c r="J392" s="270">
        <f>ROUND(I392*H392,2)</f>
        <v>0</v>
      </c>
      <c r="K392" s="266" t="s">
        <v>389</v>
      </c>
      <c r="L392" s="271"/>
      <c r="M392" s="272" t="s">
        <v>19</v>
      </c>
      <c r="N392" s="273" t="s">
        <v>42</v>
      </c>
      <c r="O392" s="84"/>
      <c r="P392" s="221">
        <f>O392*H392</f>
        <v>0</v>
      </c>
      <c r="Q392" s="221">
        <v>0.103</v>
      </c>
      <c r="R392" s="221">
        <f>Q392*H392</f>
        <v>0.309</v>
      </c>
      <c r="S392" s="221">
        <v>0</v>
      </c>
      <c r="T392" s="222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23" t="s">
        <v>207</v>
      </c>
      <c r="AT392" s="223" t="s">
        <v>286</v>
      </c>
      <c r="AU392" s="223" t="s">
        <v>79</v>
      </c>
      <c r="AY392" s="17" t="s">
        <v>150</v>
      </c>
      <c r="BE392" s="224">
        <f>IF(N392="základní",J392,0)</f>
        <v>0</v>
      </c>
      <c r="BF392" s="224">
        <f>IF(N392="snížená",J392,0)</f>
        <v>0</v>
      </c>
      <c r="BG392" s="224">
        <f>IF(N392="zákl. přenesená",J392,0)</f>
        <v>0</v>
      </c>
      <c r="BH392" s="224">
        <f>IF(N392="sníž. přenesená",J392,0)</f>
        <v>0</v>
      </c>
      <c r="BI392" s="224">
        <f>IF(N392="nulová",J392,0)</f>
        <v>0</v>
      </c>
      <c r="BJ392" s="17" t="s">
        <v>75</v>
      </c>
      <c r="BK392" s="224">
        <f>ROUND(I392*H392,2)</f>
        <v>0</v>
      </c>
      <c r="BL392" s="17" t="s">
        <v>157</v>
      </c>
      <c r="BM392" s="223" t="s">
        <v>569</v>
      </c>
    </row>
    <row r="393" spans="1:63" s="12" customFormat="1" ht="22.8" customHeight="1">
      <c r="A393" s="12"/>
      <c r="B393" s="196"/>
      <c r="C393" s="197"/>
      <c r="D393" s="198" t="s">
        <v>70</v>
      </c>
      <c r="E393" s="210" t="s">
        <v>216</v>
      </c>
      <c r="F393" s="210" t="s">
        <v>570</v>
      </c>
      <c r="G393" s="197"/>
      <c r="H393" s="197"/>
      <c r="I393" s="200"/>
      <c r="J393" s="211">
        <f>BK393</f>
        <v>0</v>
      </c>
      <c r="K393" s="197"/>
      <c r="L393" s="202"/>
      <c r="M393" s="203"/>
      <c r="N393" s="204"/>
      <c r="O393" s="204"/>
      <c r="P393" s="205">
        <f>SUM(P394:P468)</f>
        <v>0</v>
      </c>
      <c r="Q393" s="204"/>
      <c r="R393" s="205">
        <f>SUM(R394:R468)</f>
        <v>149.0105994</v>
      </c>
      <c r="S393" s="204"/>
      <c r="T393" s="206">
        <f>SUM(T394:T468)</f>
        <v>0.164</v>
      </c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R393" s="207" t="s">
        <v>75</v>
      </c>
      <c r="AT393" s="208" t="s">
        <v>70</v>
      </c>
      <c r="AU393" s="208" t="s">
        <v>75</v>
      </c>
      <c r="AY393" s="207" t="s">
        <v>150</v>
      </c>
      <c r="BK393" s="209">
        <f>SUM(BK394:BK468)</f>
        <v>0</v>
      </c>
    </row>
    <row r="394" spans="1:65" s="2" customFormat="1" ht="24.15" customHeight="1">
      <c r="A394" s="38"/>
      <c r="B394" s="39"/>
      <c r="C394" s="212" t="s">
        <v>571</v>
      </c>
      <c r="D394" s="212" t="s">
        <v>152</v>
      </c>
      <c r="E394" s="213" t="s">
        <v>572</v>
      </c>
      <c r="F394" s="214" t="s">
        <v>573</v>
      </c>
      <c r="G394" s="215" t="s">
        <v>526</v>
      </c>
      <c r="H394" s="216">
        <v>4</v>
      </c>
      <c r="I394" s="217"/>
      <c r="J394" s="218">
        <f>ROUND(I394*H394,2)</f>
        <v>0</v>
      </c>
      <c r="K394" s="214" t="s">
        <v>389</v>
      </c>
      <c r="L394" s="44"/>
      <c r="M394" s="219" t="s">
        <v>19</v>
      </c>
      <c r="N394" s="220" t="s">
        <v>42</v>
      </c>
      <c r="O394" s="84"/>
      <c r="P394" s="221">
        <f>O394*H394</f>
        <v>0</v>
      </c>
      <c r="Q394" s="221">
        <v>0.10941</v>
      </c>
      <c r="R394" s="221">
        <f>Q394*H394</f>
        <v>0.43764</v>
      </c>
      <c r="S394" s="221">
        <v>0</v>
      </c>
      <c r="T394" s="222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23" t="s">
        <v>157</v>
      </c>
      <c r="AT394" s="223" t="s">
        <v>152</v>
      </c>
      <c r="AU394" s="223" t="s">
        <v>79</v>
      </c>
      <c r="AY394" s="17" t="s">
        <v>150</v>
      </c>
      <c r="BE394" s="224">
        <f>IF(N394="základní",J394,0)</f>
        <v>0</v>
      </c>
      <c r="BF394" s="224">
        <f>IF(N394="snížená",J394,0)</f>
        <v>0</v>
      </c>
      <c r="BG394" s="224">
        <f>IF(N394="zákl. přenesená",J394,0)</f>
        <v>0</v>
      </c>
      <c r="BH394" s="224">
        <f>IF(N394="sníž. přenesená",J394,0)</f>
        <v>0</v>
      </c>
      <c r="BI394" s="224">
        <f>IF(N394="nulová",J394,0)</f>
        <v>0</v>
      </c>
      <c r="BJ394" s="17" t="s">
        <v>75</v>
      </c>
      <c r="BK394" s="224">
        <f>ROUND(I394*H394,2)</f>
        <v>0</v>
      </c>
      <c r="BL394" s="17" t="s">
        <v>157</v>
      </c>
      <c r="BM394" s="223" t="s">
        <v>574</v>
      </c>
    </row>
    <row r="395" spans="1:47" s="2" customFormat="1" ht="12">
      <c r="A395" s="38"/>
      <c r="B395" s="39"/>
      <c r="C395" s="40"/>
      <c r="D395" s="225" t="s">
        <v>159</v>
      </c>
      <c r="E395" s="40"/>
      <c r="F395" s="226" t="s">
        <v>575</v>
      </c>
      <c r="G395" s="40"/>
      <c r="H395" s="40"/>
      <c r="I395" s="227"/>
      <c r="J395" s="40"/>
      <c r="K395" s="40"/>
      <c r="L395" s="44"/>
      <c r="M395" s="228"/>
      <c r="N395" s="229"/>
      <c r="O395" s="84"/>
      <c r="P395" s="84"/>
      <c r="Q395" s="84"/>
      <c r="R395" s="84"/>
      <c r="S395" s="84"/>
      <c r="T395" s="85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T395" s="17" t="s">
        <v>159</v>
      </c>
      <c r="AU395" s="17" t="s">
        <v>79</v>
      </c>
    </row>
    <row r="396" spans="1:51" s="13" customFormat="1" ht="12">
      <c r="A396" s="13"/>
      <c r="B396" s="230"/>
      <c r="C396" s="231"/>
      <c r="D396" s="232" t="s">
        <v>161</v>
      </c>
      <c r="E396" s="233" t="s">
        <v>19</v>
      </c>
      <c r="F396" s="234" t="s">
        <v>576</v>
      </c>
      <c r="G396" s="231"/>
      <c r="H396" s="233" t="s">
        <v>19</v>
      </c>
      <c r="I396" s="235"/>
      <c r="J396" s="231"/>
      <c r="K396" s="231"/>
      <c r="L396" s="236"/>
      <c r="M396" s="237"/>
      <c r="N396" s="238"/>
      <c r="O396" s="238"/>
      <c r="P396" s="238"/>
      <c r="Q396" s="238"/>
      <c r="R396" s="238"/>
      <c r="S396" s="238"/>
      <c r="T396" s="239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0" t="s">
        <v>161</v>
      </c>
      <c r="AU396" s="240" t="s">
        <v>79</v>
      </c>
      <c r="AV396" s="13" t="s">
        <v>75</v>
      </c>
      <c r="AW396" s="13" t="s">
        <v>33</v>
      </c>
      <c r="AX396" s="13" t="s">
        <v>71</v>
      </c>
      <c r="AY396" s="240" t="s">
        <v>150</v>
      </c>
    </row>
    <row r="397" spans="1:51" s="13" customFormat="1" ht="12">
      <c r="A397" s="13"/>
      <c r="B397" s="230"/>
      <c r="C397" s="231"/>
      <c r="D397" s="232" t="s">
        <v>161</v>
      </c>
      <c r="E397" s="233" t="s">
        <v>19</v>
      </c>
      <c r="F397" s="234" t="s">
        <v>577</v>
      </c>
      <c r="G397" s="231"/>
      <c r="H397" s="233" t="s">
        <v>19</v>
      </c>
      <c r="I397" s="235"/>
      <c r="J397" s="231"/>
      <c r="K397" s="231"/>
      <c r="L397" s="236"/>
      <c r="M397" s="237"/>
      <c r="N397" s="238"/>
      <c r="O397" s="238"/>
      <c r="P397" s="238"/>
      <c r="Q397" s="238"/>
      <c r="R397" s="238"/>
      <c r="S397" s="238"/>
      <c r="T397" s="239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0" t="s">
        <v>161</v>
      </c>
      <c r="AU397" s="240" t="s">
        <v>79</v>
      </c>
      <c r="AV397" s="13" t="s">
        <v>75</v>
      </c>
      <c r="AW397" s="13" t="s">
        <v>33</v>
      </c>
      <c r="AX397" s="13" t="s">
        <v>71</v>
      </c>
      <c r="AY397" s="240" t="s">
        <v>150</v>
      </c>
    </row>
    <row r="398" spans="1:51" s="14" customFormat="1" ht="12">
      <c r="A398" s="14"/>
      <c r="B398" s="241"/>
      <c r="C398" s="242"/>
      <c r="D398" s="232" t="s">
        <v>161</v>
      </c>
      <c r="E398" s="243" t="s">
        <v>19</v>
      </c>
      <c r="F398" s="244" t="s">
        <v>79</v>
      </c>
      <c r="G398" s="242"/>
      <c r="H398" s="245">
        <v>2</v>
      </c>
      <c r="I398" s="246"/>
      <c r="J398" s="242"/>
      <c r="K398" s="242"/>
      <c r="L398" s="247"/>
      <c r="M398" s="248"/>
      <c r="N398" s="249"/>
      <c r="O398" s="249"/>
      <c r="P398" s="249"/>
      <c r="Q398" s="249"/>
      <c r="R398" s="249"/>
      <c r="S398" s="249"/>
      <c r="T398" s="250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51" t="s">
        <v>161</v>
      </c>
      <c r="AU398" s="251" t="s">
        <v>79</v>
      </c>
      <c r="AV398" s="14" t="s">
        <v>79</v>
      </c>
      <c r="AW398" s="14" t="s">
        <v>33</v>
      </c>
      <c r="AX398" s="14" t="s">
        <v>71</v>
      </c>
      <c r="AY398" s="251" t="s">
        <v>150</v>
      </c>
    </row>
    <row r="399" spans="1:51" s="13" customFormat="1" ht="12">
      <c r="A399" s="13"/>
      <c r="B399" s="230"/>
      <c r="C399" s="231"/>
      <c r="D399" s="232" t="s">
        <v>161</v>
      </c>
      <c r="E399" s="233" t="s">
        <v>19</v>
      </c>
      <c r="F399" s="234" t="s">
        <v>578</v>
      </c>
      <c r="G399" s="231"/>
      <c r="H399" s="233" t="s">
        <v>19</v>
      </c>
      <c r="I399" s="235"/>
      <c r="J399" s="231"/>
      <c r="K399" s="231"/>
      <c r="L399" s="236"/>
      <c r="M399" s="237"/>
      <c r="N399" s="238"/>
      <c r="O399" s="238"/>
      <c r="P399" s="238"/>
      <c r="Q399" s="238"/>
      <c r="R399" s="238"/>
      <c r="S399" s="238"/>
      <c r="T399" s="239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0" t="s">
        <v>161</v>
      </c>
      <c r="AU399" s="240" t="s">
        <v>79</v>
      </c>
      <c r="AV399" s="13" t="s">
        <v>75</v>
      </c>
      <c r="AW399" s="13" t="s">
        <v>33</v>
      </c>
      <c r="AX399" s="13" t="s">
        <v>71</v>
      </c>
      <c r="AY399" s="240" t="s">
        <v>150</v>
      </c>
    </row>
    <row r="400" spans="1:51" s="14" customFormat="1" ht="12">
      <c r="A400" s="14"/>
      <c r="B400" s="241"/>
      <c r="C400" s="242"/>
      <c r="D400" s="232" t="s">
        <v>161</v>
      </c>
      <c r="E400" s="243" t="s">
        <v>19</v>
      </c>
      <c r="F400" s="244" t="s">
        <v>79</v>
      </c>
      <c r="G400" s="242"/>
      <c r="H400" s="245">
        <v>2</v>
      </c>
      <c r="I400" s="246"/>
      <c r="J400" s="242"/>
      <c r="K400" s="242"/>
      <c r="L400" s="247"/>
      <c r="M400" s="248"/>
      <c r="N400" s="249"/>
      <c r="O400" s="249"/>
      <c r="P400" s="249"/>
      <c r="Q400" s="249"/>
      <c r="R400" s="249"/>
      <c r="S400" s="249"/>
      <c r="T400" s="250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51" t="s">
        <v>161</v>
      </c>
      <c r="AU400" s="251" t="s">
        <v>79</v>
      </c>
      <c r="AV400" s="14" t="s">
        <v>79</v>
      </c>
      <c r="AW400" s="14" t="s">
        <v>33</v>
      </c>
      <c r="AX400" s="14" t="s">
        <v>71</v>
      </c>
      <c r="AY400" s="251" t="s">
        <v>150</v>
      </c>
    </row>
    <row r="401" spans="1:51" s="15" customFormat="1" ht="12">
      <c r="A401" s="15"/>
      <c r="B401" s="252"/>
      <c r="C401" s="253"/>
      <c r="D401" s="232" t="s">
        <v>161</v>
      </c>
      <c r="E401" s="254" t="s">
        <v>19</v>
      </c>
      <c r="F401" s="255" t="s">
        <v>164</v>
      </c>
      <c r="G401" s="253"/>
      <c r="H401" s="256">
        <v>4</v>
      </c>
      <c r="I401" s="257"/>
      <c r="J401" s="253"/>
      <c r="K401" s="253"/>
      <c r="L401" s="258"/>
      <c r="M401" s="259"/>
      <c r="N401" s="260"/>
      <c r="O401" s="260"/>
      <c r="P401" s="260"/>
      <c r="Q401" s="260"/>
      <c r="R401" s="260"/>
      <c r="S401" s="260"/>
      <c r="T401" s="261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T401" s="262" t="s">
        <v>161</v>
      </c>
      <c r="AU401" s="262" t="s">
        <v>79</v>
      </c>
      <c r="AV401" s="15" t="s">
        <v>157</v>
      </c>
      <c r="AW401" s="15" t="s">
        <v>33</v>
      </c>
      <c r="AX401" s="15" t="s">
        <v>75</v>
      </c>
      <c r="AY401" s="262" t="s">
        <v>150</v>
      </c>
    </row>
    <row r="402" spans="1:65" s="2" customFormat="1" ht="24.15" customHeight="1">
      <c r="A402" s="38"/>
      <c r="B402" s="39"/>
      <c r="C402" s="212" t="s">
        <v>579</v>
      </c>
      <c r="D402" s="212" t="s">
        <v>152</v>
      </c>
      <c r="E402" s="213" t="s">
        <v>580</v>
      </c>
      <c r="F402" s="214" t="s">
        <v>581</v>
      </c>
      <c r="G402" s="215" t="s">
        <v>526</v>
      </c>
      <c r="H402" s="216">
        <v>4</v>
      </c>
      <c r="I402" s="217"/>
      <c r="J402" s="218">
        <f>ROUND(I402*H402,2)</f>
        <v>0</v>
      </c>
      <c r="K402" s="214" t="s">
        <v>389</v>
      </c>
      <c r="L402" s="44"/>
      <c r="M402" s="219" t="s">
        <v>19</v>
      </c>
      <c r="N402" s="220" t="s">
        <v>42</v>
      </c>
      <c r="O402" s="84"/>
      <c r="P402" s="221">
        <f>O402*H402</f>
        <v>0</v>
      </c>
      <c r="Q402" s="221">
        <v>0.0007</v>
      </c>
      <c r="R402" s="221">
        <f>Q402*H402</f>
        <v>0.0028</v>
      </c>
      <c r="S402" s="221">
        <v>0</v>
      </c>
      <c r="T402" s="222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23" t="s">
        <v>157</v>
      </c>
      <c r="AT402" s="223" t="s">
        <v>152</v>
      </c>
      <c r="AU402" s="223" t="s">
        <v>79</v>
      </c>
      <c r="AY402" s="17" t="s">
        <v>150</v>
      </c>
      <c r="BE402" s="224">
        <f>IF(N402="základní",J402,0)</f>
        <v>0</v>
      </c>
      <c r="BF402" s="224">
        <f>IF(N402="snížená",J402,0)</f>
        <v>0</v>
      </c>
      <c r="BG402" s="224">
        <f>IF(N402="zákl. přenesená",J402,0)</f>
        <v>0</v>
      </c>
      <c r="BH402" s="224">
        <f>IF(N402="sníž. přenesená",J402,0)</f>
        <v>0</v>
      </c>
      <c r="BI402" s="224">
        <f>IF(N402="nulová",J402,0)</f>
        <v>0</v>
      </c>
      <c r="BJ402" s="17" t="s">
        <v>75</v>
      </c>
      <c r="BK402" s="224">
        <f>ROUND(I402*H402,2)</f>
        <v>0</v>
      </c>
      <c r="BL402" s="17" t="s">
        <v>157</v>
      </c>
      <c r="BM402" s="223" t="s">
        <v>582</v>
      </c>
    </row>
    <row r="403" spans="1:47" s="2" customFormat="1" ht="12">
      <c r="A403" s="38"/>
      <c r="B403" s="39"/>
      <c r="C403" s="40"/>
      <c r="D403" s="225" t="s">
        <v>159</v>
      </c>
      <c r="E403" s="40"/>
      <c r="F403" s="226" t="s">
        <v>583</v>
      </c>
      <c r="G403" s="40"/>
      <c r="H403" s="40"/>
      <c r="I403" s="227"/>
      <c r="J403" s="40"/>
      <c r="K403" s="40"/>
      <c r="L403" s="44"/>
      <c r="M403" s="228"/>
      <c r="N403" s="229"/>
      <c r="O403" s="84"/>
      <c r="P403" s="84"/>
      <c r="Q403" s="84"/>
      <c r="R403" s="84"/>
      <c r="S403" s="84"/>
      <c r="T403" s="85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T403" s="17" t="s">
        <v>159</v>
      </c>
      <c r="AU403" s="17" t="s">
        <v>79</v>
      </c>
    </row>
    <row r="404" spans="1:51" s="13" customFormat="1" ht="12">
      <c r="A404" s="13"/>
      <c r="B404" s="230"/>
      <c r="C404" s="231"/>
      <c r="D404" s="232" t="s">
        <v>161</v>
      </c>
      <c r="E404" s="233" t="s">
        <v>19</v>
      </c>
      <c r="F404" s="234" t="s">
        <v>576</v>
      </c>
      <c r="G404" s="231"/>
      <c r="H404" s="233" t="s">
        <v>19</v>
      </c>
      <c r="I404" s="235"/>
      <c r="J404" s="231"/>
      <c r="K404" s="231"/>
      <c r="L404" s="236"/>
      <c r="M404" s="237"/>
      <c r="N404" s="238"/>
      <c r="O404" s="238"/>
      <c r="P404" s="238"/>
      <c r="Q404" s="238"/>
      <c r="R404" s="238"/>
      <c r="S404" s="238"/>
      <c r="T404" s="239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0" t="s">
        <v>161</v>
      </c>
      <c r="AU404" s="240" t="s">
        <v>79</v>
      </c>
      <c r="AV404" s="13" t="s">
        <v>75</v>
      </c>
      <c r="AW404" s="13" t="s">
        <v>33</v>
      </c>
      <c r="AX404" s="13" t="s">
        <v>71</v>
      </c>
      <c r="AY404" s="240" t="s">
        <v>150</v>
      </c>
    </row>
    <row r="405" spans="1:51" s="13" customFormat="1" ht="12">
      <c r="A405" s="13"/>
      <c r="B405" s="230"/>
      <c r="C405" s="231"/>
      <c r="D405" s="232" t="s">
        <v>161</v>
      </c>
      <c r="E405" s="233" t="s">
        <v>19</v>
      </c>
      <c r="F405" s="234" t="s">
        <v>577</v>
      </c>
      <c r="G405" s="231"/>
      <c r="H405" s="233" t="s">
        <v>19</v>
      </c>
      <c r="I405" s="235"/>
      <c r="J405" s="231"/>
      <c r="K405" s="231"/>
      <c r="L405" s="236"/>
      <c r="M405" s="237"/>
      <c r="N405" s="238"/>
      <c r="O405" s="238"/>
      <c r="P405" s="238"/>
      <c r="Q405" s="238"/>
      <c r="R405" s="238"/>
      <c r="S405" s="238"/>
      <c r="T405" s="239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0" t="s">
        <v>161</v>
      </c>
      <c r="AU405" s="240" t="s">
        <v>79</v>
      </c>
      <c r="AV405" s="13" t="s">
        <v>75</v>
      </c>
      <c r="AW405" s="13" t="s">
        <v>33</v>
      </c>
      <c r="AX405" s="13" t="s">
        <v>71</v>
      </c>
      <c r="AY405" s="240" t="s">
        <v>150</v>
      </c>
    </row>
    <row r="406" spans="1:51" s="14" customFormat="1" ht="12">
      <c r="A406" s="14"/>
      <c r="B406" s="241"/>
      <c r="C406" s="242"/>
      <c r="D406" s="232" t="s">
        <v>161</v>
      </c>
      <c r="E406" s="243" t="s">
        <v>19</v>
      </c>
      <c r="F406" s="244" t="s">
        <v>584</v>
      </c>
      <c r="G406" s="242"/>
      <c r="H406" s="245">
        <v>2</v>
      </c>
      <c r="I406" s="246"/>
      <c r="J406" s="242"/>
      <c r="K406" s="242"/>
      <c r="L406" s="247"/>
      <c r="M406" s="248"/>
      <c r="N406" s="249"/>
      <c r="O406" s="249"/>
      <c r="P406" s="249"/>
      <c r="Q406" s="249"/>
      <c r="R406" s="249"/>
      <c r="S406" s="249"/>
      <c r="T406" s="250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51" t="s">
        <v>161</v>
      </c>
      <c r="AU406" s="251" t="s">
        <v>79</v>
      </c>
      <c r="AV406" s="14" t="s">
        <v>79</v>
      </c>
      <c r="AW406" s="14" t="s">
        <v>33</v>
      </c>
      <c r="AX406" s="14" t="s">
        <v>71</v>
      </c>
      <c r="AY406" s="251" t="s">
        <v>150</v>
      </c>
    </row>
    <row r="407" spans="1:51" s="13" customFormat="1" ht="12">
      <c r="A407" s="13"/>
      <c r="B407" s="230"/>
      <c r="C407" s="231"/>
      <c r="D407" s="232" t="s">
        <v>161</v>
      </c>
      <c r="E407" s="233" t="s">
        <v>19</v>
      </c>
      <c r="F407" s="234" t="s">
        <v>578</v>
      </c>
      <c r="G407" s="231"/>
      <c r="H407" s="233" t="s">
        <v>19</v>
      </c>
      <c r="I407" s="235"/>
      <c r="J407" s="231"/>
      <c r="K407" s="231"/>
      <c r="L407" s="236"/>
      <c r="M407" s="237"/>
      <c r="N407" s="238"/>
      <c r="O407" s="238"/>
      <c r="P407" s="238"/>
      <c r="Q407" s="238"/>
      <c r="R407" s="238"/>
      <c r="S407" s="238"/>
      <c r="T407" s="239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0" t="s">
        <v>161</v>
      </c>
      <c r="AU407" s="240" t="s">
        <v>79</v>
      </c>
      <c r="AV407" s="13" t="s">
        <v>75</v>
      </c>
      <c r="AW407" s="13" t="s">
        <v>33</v>
      </c>
      <c r="AX407" s="13" t="s">
        <v>71</v>
      </c>
      <c r="AY407" s="240" t="s">
        <v>150</v>
      </c>
    </row>
    <row r="408" spans="1:51" s="14" customFormat="1" ht="12">
      <c r="A408" s="14"/>
      <c r="B408" s="241"/>
      <c r="C408" s="242"/>
      <c r="D408" s="232" t="s">
        <v>161</v>
      </c>
      <c r="E408" s="243" t="s">
        <v>19</v>
      </c>
      <c r="F408" s="244" t="s">
        <v>79</v>
      </c>
      <c r="G408" s="242"/>
      <c r="H408" s="245">
        <v>2</v>
      </c>
      <c r="I408" s="246"/>
      <c r="J408" s="242"/>
      <c r="K408" s="242"/>
      <c r="L408" s="247"/>
      <c r="M408" s="248"/>
      <c r="N408" s="249"/>
      <c r="O408" s="249"/>
      <c r="P408" s="249"/>
      <c r="Q408" s="249"/>
      <c r="R408" s="249"/>
      <c r="S408" s="249"/>
      <c r="T408" s="250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51" t="s">
        <v>161</v>
      </c>
      <c r="AU408" s="251" t="s">
        <v>79</v>
      </c>
      <c r="AV408" s="14" t="s">
        <v>79</v>
      </c>
      <c r="AW408" s="14" t="s">
        <v>33</v>
      </c>
      <c r="AX408" s="14" t="s">
        <v>71</v>
      </c>
      <c r="AY408" s="251" t="s">
        <v>150</v>
      </c>
    </row>
    <row r="409" spans="1:51" s="15" customFormat="1" ht="12">
      <c r="A409" s="15"/>
      <c r="B409" s="252"/>
      <c r="C409" s="253"/>
      <c r="D409" s="232" t="s">
        <v>161</v>
      </c>
      <c r="E409" s="254" t="s">
        <v>19</v>
      </c>
      <c r="F409" s="255" t="s">
        <v>164</v>
      </c>
      <c r="G409" s="253"/>
      <c r="H409" s="256">
        <v>4</v>
      </c>
      <c r="I409" s="257"/>
      <c r="J409" s="253"/>
      <c r="K409" s="253"/>
      <c r="L409" s="258"/>
      <c r="M409" s="259"/>
      <c r="N409" s="260"/>
      <c r="O409" s="260"/>
      <c r="P409" s="260"/>
      <c r="Q409" s="260"/>
      <c r="R409" s="260"/>
      <c r="S409" s="260"/>
      <c r="T409" s="261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T409" s="262" t="s">
        <v>161</v>
      </c>
      <c r="AU409" s="262" t="s">
        <v>79</v>
      </c>
      <c r="AV409" s="15" t="s">
        <v>157</v>
      </c>
      <c r="AW409" s="15" t="s">
        <v>33</v>
      </c>
      <c r="AX409" s="15" t="s">
        <v>75</v>
      </c>
      <c r="AY409" s="262" t="s">
        <v>150</v>
      </c>
    </row>
    <row r="410" spans="1:65" s="2" customFormat="1" ht="21.75" customHeight="1">
      <c r="A410" s="38"/>
      <c r="B410" s="39"/>
      <c r="C410" s="264" t="s">
        <v>585</v>
      </c>
      <c r="D410" s="264" t="s">
        <v>286</v>
      </c>
      <c r="E410" s="265" t="s">
        <v>586</v>
      </c>
      <c r="F410" s="266" t="s">
        <v>587</v>
      </c>
      <c r="G410" s="267" t="s">
        <v>526</v>
      </c>
      <c r="H410" s="268">
        <v>2</v>
      </c>
      <c r="I410" s="269"/>
      <c r="J410" s="270">
        <f>ROUND(I410*H410,2)</f>
        <v>0</v>
      </c>
      <c r="K410" s="266" t="s">
        <v>389</v>
      </c>
      <c r="L410" s="271"/>
      <c r="M410" s="272" t="s">
        <v>19</v>
      </c>
      <c r="N410" s="273" t="s">
        <v>42</v>
      </c>
      <c r="O410" s="84"/>
      <c r="P410" s="221">
        <f>O410*H410</f>
        <v>0</v>
      </c>
      <c r="Q410" s="221">
        <v>0.0061</v>
      </c>
      <c r="R410" s="221">
        <f>Q410*H410</f>
        <v>0.0122</v>
      </c>
      <c r="S410" s="221">
        <v>0</v>
      </c>
      <c r="T410" s="222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3" t="s">
        <v>207</v>
      </c>
      <c r="AT410" s="223" t="s">
        <v>286</v>
      </c>
      <c r="AU410" s="223" t="s">
        <v>79</v>
      </c>
      <c r="AY410" s="17" t="s">
        <v>150</v>
      </c>
      <c r="BE410" s="224">
        <f>IF(N410="základní",J410,0)</f>
        <v>0</v>
      </c>
      <c r="BF410" s="224">
        <f>IF(N410="snížená",J410,0)</f>
        <v>0</v>
      </c>
      <c r="BG410" s="224">
        <f>IF(N410="zákl. přenesená",J410,0)</f>
        <v>0</v>
      </c>
      <c r="BH410" s="224">
        <f>IF(N410="sníž. přenesená",J410,0)</f>
        <v>0</v>
      </c>
      <c r="BI410" s="224">
        <f>IF(N410="nulová",J410,0)</f>
        <v>0</v>
      </c>
      <c r="BJ410" s="17" t="s">
        <v>75</v>
      </c>
      <c r="BK410" s="224">
        <f>ROUND(I410*H410,2)</f>
        <v>0</v>
      </c>
      <c r="BL410" s="17" t="s">
        <v>157</v>
      </c>
      <c r="BM410" s="223" t="s">
        <v>588</v>
      </c>
    </row>
    <row r="411" spans="1:65" s="2" customFormat="1" ht="16.5" customHeight="1">
      <c r="A411" s="38"/>
      <c r="B411" s="39"/>
      <c r="C411" s="264" t="s">
        <v>589</v>
      </c>
      <c r="D411" s="264" t="s">
        <v>286</v>
      </c>
      <c r="E411" s="265" t="s">
        <v>590</v>
      </c>
      <c r="F411" s="266" t="s">
        <v>591</v>
      </c>
      <c r="G411" s="267" t="s">
        <v>526</v>
      </c>
      <c r="H411" s="268">
        <v>2</v>
      </c>
      <c r="I411" s="269"/>
      <c r="J411" s="270">
        <f>ROUND(I411*H411,2)</f>
        <v>0</v>
      </c>
      <c r="K411" s="266" t="s">
        <v>389</v>
      </c>
      <c r="L411" s="271"/>
      <c r="M411" s="272" t="s">
        <v>19</v>
      </c>
      <c r="N411" s="273" t="s">
        <v>42</v>
      </c>
      <c r="O411" s="84"/>
      <c r="P411" s="221">
        <f>O411*H411</f>
        <v>0</v>
      </c>
      <c r="Q411" s="221">
        <v>0.003</v>
      </c>
      <c r="R411" s="221">
        <f>Q411*H411</f>
        <v>0.006</v>
      </c>
      <c r="S411" s="221">
        <v>0</v>
      </c>
      <c r="T411" s="222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3" t="s">
        <v>207</v>
      </c>
      <c r="AT411" s="223" t="s">
        <v>286</v>
      </c>
      <c r="AU411" s="223" t="s">
        <v>79</v>
      </c>
      <c r="AY411" s="17" t="s">
        <v>150</v>
      </c>
      <c r="BE411" s="224">
        <f>IF(N411="základní",J411,0)</f>
        <v>0</v>
      </c>
      <c r="BF411" s="224">
        <f>IF(N411="snížená",J411,0)</f>
        <v>0</v>
      </c>
      <c r="BG411" s="224">
        <f>IF(N411="zákl. přenesená",J411,0)</f>
        <v>0</v>
      </c>
      <c r="BH411" s="224">
        <f>IF(N411="sníž. přenesená",J411,0)</f>
        <v>0</v>
      </c>
      <c r="BI411" s="224">
        <f>IF(N411="nulová",J411,0)</f>
        <v>0</v>
      </c>
      <c r="BJ411" s="17" t="s">
        <v>75</v>
      </c>
      <c r="BK411" s="224">
        <f>ROUND(I411*H411,2)</f>
        <v>0</v>
      </c>
      <c r="BL411" s="17" t="s">
        <v>157</v>
      </c>
      <c r="BM411" s="223" t="s">
        <v>592</v>
      </c>
    </row>
    <row r="412" spans="1:65" s="2" customFormat="1" ht="16.5" customHeight="1">
      <c r="A412" s="38"/>
      <c r="B412" s="39"/>
      <c r="C412" s="264" t="s">
        <v>593</v>
      </c>
      <c r="D412" s="264" t="s">
        <v>286</v>
      </c>
      <c r="E412" s="265" t="s">
        <v>594</v>
      </c>
      <c r="F412" s="266" t="s">
        <v>595</v>
      </c>
      <c r="G412" s="267" t="s">
        <v>526</v>
      </c>
      <c r="H412" s="268">
        <v>4</v>
      </c>
      <c r="I412" s="269"/>
      <c r="J412" s="270">
        <f>ROUND(I412*H412,2)</f>
        <v>0</v>
      </c>
      <c r="K412" s="266" t="s">
        <v>389</v>
      </c>
      <c r="L412" s="271"/>
      <c r="M412" s="272" t="s">
        <v>19</v>
      </c>
      <c r="N412" s="273" t="s">
        <v>42</v>
      </c>
      <c r="O412" s="84"/>
      <c r="P412" s="221">
        <f>O412*H412</f>
        <v>0</v>
      </c>
      <c r="Q412" s="221">
        <v>0.005</v>
      </c>
      <c r="R412" s="221">
        <f>Q412*H412</f>
        <v>0.02</v>
      </c>
      <c r="S412" s="221">
        <v>0</v>
      </c>
      <c r="T412" s="222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23" t="s">
        <v>207</v>
      </c>
      <c r="AT412" s="223" t="s">
        <v>286</v>
      </c>
      <c r="AU412" s="223" t="s">
        <v>79</v>
      </c>
      <c r="AY412" s="17" t="s">
        <v>150</v>
      </c>
      <c r="BE412" s="224">
        <f>IF(N412="základní",J412,0)</f>
        <v>0</v>
      </c>
      <c r="BF412" s="224">
        <f>IF(N412="snížená",J412,0)</f>
        <v>0</v>
      </c>
      <c r="BG412" s="224">
        <f>IF(N412="zákl. přenesená",J412,0)</f>
        <v>0</v>
      </c>
      <c r="BH412" s="224">
        <f>IF(N412="sníž. přenesená",J412,0)</f>
        <v>0</v>
      </c>
      <c r="BI412" s="224">
        <f>IF(N412="nulová",J412,0)</f>
        <v>0</v>
      </c>
      <c r="BJ412" s="17" t="s">
        <v>75</v>
      </c>
      <c r="BK412" s="224">
        <f>ROUND(I412*H412,2)</f>
        <v>0</v>
      </c>
      <c r="BL412" s="17" t="s">
        <v>157</v>
      </c>
      <c r="BM412" s="223" t="s">
        <v>596</v>
      </c>
    </row>
    <row r="413" spans="1:51" s="14" customFormat="1" ht="12">
      <c r="A413" s="14"/>
      <c r="B413" s="241"/>
      <c r="C413" s="242"/>
      <c r="D413" s="232" t="s">
        <v>161</v>
      </c>
      <c r="E413" s="243" t="s">
        <v>19</v>
      </c>
      <c r="F413" s="244" t="s">
        <v>597</v>
      </c>
      <c r="G413" s="242"/>
      <c r="H413" s="245">
        <v>4</v>
      </c>
      <c r="I413" s="246"/>
      <c r="J413" s="242"/>
      <c r="K413" s="242"/>
      <c r="L413" s="247"/>
      <c r="M413" s="248"/>
      <c r="N413" s="249"/>
      <c r="O413" s="249"/>
      <c r="P413" s="249"/>
      <c r="Q413" s="249"/>
      <c r="R413" s="249"/>
      <c r="S413" s="249"/>
      <c r="T413" s="250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51" t="s">
        <v>161</v>
      </c>
      <c r="AU413" s="251" t="s">
        <v>79</v>
      </c>
      <c r="AV413" s="14" t="s">
        <v>79</v>
      </c>
      <c r="AW413" s="14" t="s">
        <v>33</v>
      </c>
      <c r="AX413" s="14" t="s">
        <v>75</v>
      </c>
      <c r="AY413" s="251" t="s">
        <v>150</v>
      </c>
    </row>
    <row r="414" spans="1:65" s="2" customFormat="1" ht="16.5" customHeight="1">
      <c r="A414" s="38"/>
      <c r="B414" s="39"/>
      <c r="C414" s="264" t="s">
        <v>598</v>
      </c>
      <c r="D414" s="264" t="s">
        <v>286</v>
      </c>
      <c r="E414" s="265" t="s">
        <v>599</v>
      </c>
      <c r="F414" s="266" t="s">
        <v>600</v>
      </c>
      <c r="G414" s="267" t="s">
        <v>526</v>
      </c>
      <c r="H414" s="268">
        <v>2</v>
      </c>
      <c r="I414" s="269"/>
      <c r="J414" s="270">
        <f>ROUND(I414*H414,2)</f>
        <v>0</v>
      </c>
      <c r="K414" s="266" t="s">
        <v>389</v>
      </c>
      <c r="L414" s="271"/>
      <c r="M414" s="272" t="s">
        <v>19</v>
      </c>
      <c r="N414" s="273" t="s">
        <v>42</v>
      </c>
      <c r="O414" s="84"/>
      <c r="P414" s="221">
        <f>O414*H414</f>
        <v>0</v>
      </c>
      <c r="Q414" s="221">
        <v>0.0001</v>
      </c>
      <c r="R414" s="221">
        <f>Q414*H414</f>
        <v>0.0002</v>
      </c>
      <c r="S414" s="221">
        <v>0</v>
      </c>
      <c r="T414" s="222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23" t="s">
        <v>207</v>
      </c>
      <c r="AT414" s="223" t="s">
        <v>286</v>
      </c>
      <c r="AU414" s="223" t="s">
        <v>79</v>
      </c>
      <c r="AY414" s="17" t="s">
        <v>150</v>
      </c>
      <c r="BE414" s="224">
        <f>IF(N414="základní",J414,0)</f>
        <v>0</v>
      </c>
      <c r="BF414" s="224">
        <f>IF(N414="snížená",J414,0)</f>
        <v>0</v>
      </c>
      <c r="BG414" s="224">
        <f>IF(N414="zákl. přenesená",J414,0)</f>
        <v>0</v>
      </c>
      <c r="BH414" s="224">
        <f>IF(N414="sníž. přenesená",J414,0)</f>
        <v>0</v>
      </c>
      <c r="BI414" s="224">
        <f>IF(N414="nulová",J414,0)</f>
        <v>0</v>
      </c>
      <c r="BJ414" s="17" t="s">
        <v>75</v>
      </c>
      <c r="BK414" s="224">
        <f>ROUND(I414*H414,2)</f>
        <v>0</v>
      </c>
      <c r="BL414" s="17" t="s">
        <v>157</v>
      </c>
      <c r="BM414" s="223" t="s">
        <v>601</v>
      </c>
    </row>
    <row r="415" spans="1:65" s="2" customFormat="1" ht="24.15" customHeight="1">
      <c r="A415" s="38"/>
      <c r="B415" s="39"/>
      <c r="C415" s="264" t="s">
        <v>602</v>
      </c>
      <c r="D415" s="264" t="s">
        <v>286</v>
      </c>
      <c r="E415" s="265" t="s">
        <v>603</v>
      </c>
      <c r="F415" s="266" t="s">
        <v>604</v>
      </c>
      <c r="G415" s="267" t="s">
        <v>526</v>
      </c>
      <c r="H415" s="268">
        <v>2</v>
      </c>
      <c r="I415" s="269"/>
      <c r="J415" s="270">
        <f>ROUND(I415*H415,2)</f>
        <v>0</v>
      </c>
      <c r="K415" s="266" t="s">
        <v>389</v>
      </c>
      <c r="L415" s="271"/>
      <c r="M415" s="272" t="s">
        <v>19</v>
      </c>
      <c r="N415" s="273" t="s">
        <v>42</v>
      </c>
      <c r="O415" s="84"/>
      <c r="P415" s="221">
        <f>O415*H415</f>
        <v>0</v>
      </c>
      <c r="Q415" s="221">
        <v>0.0025</v>
      </c>
      <c r="R415" s="221">
        <f>Q415*H415</f>
        <v>0.005</v>
      </c>
      <c r="S415" s="221">
        <v>0</v>
      </c>
      <c r="T415" s="222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3" t="s">
        <v>207</v>
      </c>
      <c r="AT415" s="223" t="s">
        <v>286</v>
      </c>
      <c r="AU415" s="223" t="s">
        <v>79</v>
      </c>
      <c r="AY415" s="17" t="s">
        <v>150</v>
      </c>
      <c r="BE415" s="224">
        <f>IF(N415="základní",J415,0)</f>
        <v>0</v>
      </c>
      <c r="BF415" s="224">
        <f>IF(N415="snížená",J415,0)</f>
        <v>0</v>
      </c>
      <c r="BG415" s="224">
        <f>IF(N415="zákl. přenesená",J415,0)</f>
        <v>0</v>
      </c>
      <c r="BH415" s="224">
        <f>IF(N415="sníž. přenesená",J415,0)</f>
        <v>0</v>
      </c>
      <c r="BI415" s="224">
        <f>IF(N415="nulová",J415,0)</f>
        <v>0</v>
      </c>
      <c r="BJ415" s="17" t="s">
        <v>75</v>
      </c>
      <c r="BK415" s="224">
        <f>ROUND(I415*H415,2)</f>
        <v>0</v>
      </c>
      <c r="BL415" s="17" t="s">
        <v>157</v>
      </c>
      <c r="BM415" s="223" t="s">
        <v>605</v>
      </c>
    </row>
    <row r="416" spans="1:51" s="13" customFormat="1" ht="12">
      <c r="A416" s="13"/>
      <c r="B416" s="230"/>
      <c r="C416" s="231"/>
      <c r="D416" s="232" t="s">
        <v>161</v>
      </c>
      <c r="E416" s="233" t="s">
        <v>19</v>
      </c>
      <c r="F416" s="234" t="s">
        <v>606</v>
      </c>
      <c r="G416" s="231"/>
      <c r="H416" s="233" t="s">
        <v>19</v>
      </c>
      <c r="I416" s="235"/>
      <c r="J416" s="231"/>
      <c r="K416" s="231"/>
      <c r="L416" s="236"/>
      <c r="M416" s="237"/>
      <c r="N416" s="238"/>
      <c r="O416" s="238"/>
      <c r="P416" s="238"/>
      <c r="Q416" s="238"/>
      <c r="R416" s="238"/>
      <c r="S416" s="238"/>
      <c r="T416" s="239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0" t="s">
        <v>161</v>
      </c>
      <c r="AU416" s="240" t="s">
        <v>79</v>
      </c>
      <c r="AV416" s="13" t="s">
        <v>75</v>
      </c>
      <c r="AW416" s="13" t="s">
        <v>33</v>
      </c>
      <c r="AX416" s="13" t="s">
        <v>71</v>
      </c>
      <c r="AY416" s="240" t="s">
        <v>150</v>
      </c>
    </row>
    <row r="417" spans="1:51" s="14" customFormat="1" ht="12">
      <c r="A417" s="14"/>
      <c r="B417" s="241"/>
      <c r="C417" s="242"/>
      <c r="D417" s="232" t="s">
        <v>161</v>
      </c>
      <c r="E417" s="243" t="s">
        <v>19</v>
      </c>
      <c r="F417" s="244" t="s">
        <v>79</v>
      </c>
      <c r="G417" s="242"/>
      <c r="H417" s="245">
        <v>2</v>
      </c>
      <c r="I417" s="246"/>
      <c r="J417" s="242"/>
      <c r="K417" s="242"/>
      <c r="L417" s="247"/>
      <c r="M417" s="248"/>
      <c r="N417" s="249"/>
      <c r="O417" s="249"/>
      <c r="P417" s="249"/>
      <c r="Q417" s="249"/>
      <c r="R417" s="249"/>
      <c r="S417" s="249"/>
      <c r="T417" s="250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51" t="s">
        <v>161</v>
      </c>
      <c r="AU417" s="251" t="s">
        <v>79</v>
      </c>
      <c r="AV417" s="14" t="s">
        <v>79</v>
      </c>
      <c r="AW417" s="14" t="s">
        <v>33</v>
      </c>
      <c r="AX417" s="14" t="s">
        <v>71</v>
      </c>
      <c r="AY417" s="251" t="s">
        <v>150</v>
      </c>
    </row>
    <row r="418" spans="1:51" s="15" customFormat="1" ht="12">
      <c r="A418" s="15"/>
      <c r="B418" s="252"/>
      <c r="C418" s="253"/>
      <c r="D418" s="232" t="s">
        <v>161</v>
      </c>
      <c r="E418" s="254" t="s">
        <v>19</v>
      </c>
      <c r="F418" s="255" t="s">
        <v>164</v>
      </c>
      <c r="G418" s="253"/>
      <c r="H418" s="256">
        <v>2</v>
      </c>
      <c r="I418" s="257"/>
      <c r="J418" s="253"/>
      <c r="K418" s="253"/>
      <c r="L418" s="258"/>
      <c r="M418" s="259"/>
      <c r="N418" s="260"/>
      <c r="O418" s="260"/>
      <c r="P418" s="260"/>
      <c r="Q418" s="260"/>
      <c r="R418" s="260"/>
      <c r="S418" s="260"/>
      <c r="T418" s="261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62" t="s">
        <v>161</v>
      </c>
      <c r="AU418" s="262" t="s">
        <v>79</v>
      </c>
      <c r="AV418" s="15" t="s">
        <v>157</v>
      </c>
      <c r="AW418" s="15" t="s">
        <v>33</v>
      </c>
      <c r="AX418" s="15" t="s">
        <v>75</v>
      </c>
      <c r="AY418" s="262" t="s">
        <v>150</v>
      </c>
    </row>
    <row r="419" spans="1:65" s="2" customFormat="1" ht="55.5" customHeight="1">
      <c r="A419" s="38"/>
      <c r="B419" s="39"/>
      <c r="C419" s="212" t="s">
        <v>607</v>
      </c>
      <c r="D419" s="212" t="s">
        <v>152</v>
      </c>
      <c r="E419" s="213" t="s">
        <v>608</v>
      </c>
      <c r="F419" s="214" t="s">
        <v>609</v>
      </c>
      <c r="G419" s="215" t="s">
        <v>342</v>
      </c>
      <c r="H419" s="216">
        <v>252.6</v>
      </c>
      <c r="I419" s="217"/>
      <c r="J419" s="218">
        <f>ROUND(I419*H419,2)</f>
        <v>0</v>
      </c>
      <c r="K419" s="214" t="s">
        <v>389</v>
      </c>
      <c r="L419" s="44"/>
      <c r="M419" s="219" t="s">
        <v>19</v>
      </c>
      <c r="N419" s="220" t="s">
        <v>42</v>
      </c>
      <c r="O419" s="84"/>
      <c r="P419" s="221">
        <f>O419*H419</f>
        <v>0</v>
      </c>
      <c r="Q419" s="221">
        <v>0.0719</v>
      </c>
      <c r="R419" s="221">
        <f>Q419*H419</f>
        <v>18.16194</v>
      </c>
      <c r="S419" s="221">
        <v>0</v>
      </c>
      <c r="T419" s="222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23" t="s">
        <v>157</v>
      </c>
      <c r="AT419" s="223" t="s">
        <v>152</v>
      </c>
      <c r="AU419" s="223" t="s">
        <v>79</v>
      </c>
      <c r="AY419" s="17" t="s">
        <v>150</v>
      </c>
      <c r="BE419" s="224">
        <f>IF(N419="základní",J419,0)</f>
        <v>0</v>
      </c>
      <c r="BF419" s="224">
        <f>IF(N419="snížená",J419,0)</f>
        <v>0</v>
      </c>
      <c r="BG419" s="224">
        <f>IF(N419="zákl. přenesená",J419,0)</f>
        <v>0</v>
      </c>
      <c r="BH419" s="224">
        <f>IF(N419="sníž. přenesená",J419,0)</f>
        <v>0</v>
      </c>
      <c r="BI419" s="224">
        <f>IF(N419="nulová",J419,0)</f>
        <v>0</v>
      </c>
      <c r="BJ419" s="17" t="s">
        <v>75</v>
      </c>
      <c r="BK419" s="224">
        <f>ROUND(I419*H419,2)</f>
        <v>0</v>
      </c>
      <c r="BL419" s="17" t="s">
        <v>157</v>
      </c>
      <c r="BM419" s="223" t="s">
        <v>610</v>
      </c>
    </row>
    <row r="420" spans="1:47" s="2" customFormat="1" ht="12">
      <c r="A420" s="38"/>
      <c r="B420" s="39"/>
      <c r="C420" s="40"/>
      <c r="D420" s="225" t="s">
        <v>159</v>
      </c>
      <c r="E420" s="40"/>
      <c r="F420" s="226" t="s">
        <v>611</v>
      </c>
      <c r="G420" s="40"/>
      <c r="H420" s="40"/>
      <c r="I420" s="227"/>
      <c r="J420" s="40"/>
      <c r="K420" s="40"/>
      <c r="L420" s="44"/>
      <c r="M420" s="228"/>
      <c r="N420" s="229"/>
      <c r="O420" s="84"/>
      <c r="P420" s="84"/>
      <c r="Q420" s="84"/>
      <c r="R420" s="84"/>
      <c r="S420" s="84"/>
      <c r="T420" s="85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T420" s="17" t="s">
        <v>159</v>
      </c>
      <c r="AU420" s="17" t="s">
        <v>79</v>
      </c>
    </row>
    <row r="421" spans="1:51" s="13" customFormat="1" ht="12">
      <c r="A421" s="13"/>
      <c r="B421" s="230"/>
      <c r="C421" s="231"/>
      <c r="D421" s="232" t="s">
        <v>161</v>
      </c>
      <c r="E421" s="233" t="s">
        <v>19</v>
      </c>
      <c r="F421" s="234" t="s">
        <v>320</v>
      </c>
      <c r="G421" s="231"/>
      <c r="H421" s="233" t="s">
        <v>19</v>
      </c>
      <c r="I421" s="235"/>
      <c r="J421" s="231"/>
      <c r="K421" s="231"/>
      <c r="L421" s="236"/>
      <c r="M421" s="237"/>
      <c r="N421" s="238"/>
      <c r="O421" s="238"/>
      <c r="P421" s="238"/>
      <c r="Q421" s="238"/>
      <c r="R421" s="238"/>
      <c r="S421" s="238"/>
      <c r="T421" s="239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0" t="s">
        <v>161</v>
      </c>
      <c r="AU421" s="240" t="s">
        <v>79</v>
      </c>
      <c r="AV421" s="13" t="s">
        <v>75</v>
      </c>
      <c r="AW421" s="13" t="s">
        <v>33</v>
      </c>
      <c r="AX421" s="13" t="s">
        <v>71</v>
      </c>
      <c r="AY421" s="240" t="s">
        <v>150</v>
      </c>
    </row>
    <row r="422" spans="1:51" s="14" customFormat="1" ht="12">
      <c r="A422" s="14"/>
      <c r="B422" s="241"/>
      <c r="C422" s="242"/>
      <c r="D422" s="232" t="s">
        <v>161</v>
      </c>
      <c r="E422" s="243" t="s">
        <v>19</v>
      </c>
      <c r="F422" s="244" t="s">
        <v>612</v>
      </c>
      <c r="G422" s="242"/>
      <c r="H422" s="245">
        <v>252.6</v>
      </c>
      <c r="I422" s="246"/>
      <c r="J422" s="242"/>
      <c r="K422" s="242"/>
      <c r="L422" s="247"/>
      <c r="M422" s="248"/>
      <c r="N422" s="249"/>
      <c r="O422" s="249"/>
      <c r="P422" s="249"/>
      <c r="Q422" s="249"/>
      <c r="R422" s="249"/>
      <c r="S422" s="249"/>
      <c r="T422" s="250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51" t="s">
        <v>161</v>
      </c>
      <c r="AU422" s="251" t="s">
        <v>79</v>
      </c>
      <c r="AV422" s="14" t="s">
        <v>79</v>
      </c>
      <c r="AW422" s="14" t="s">
        <v>33</v>
      </c>
      <c r="AX422" s="14" t="s">
        <v>71</v>
      </c>
      <c r="AY422" s="251" t="s">
        <v>150</v>
      </c>
    </row>
    <row r="423" spans="1:51" s="15" customFormat="1" ht="12">
      <c r="A423" s="15"/>
      <c r="B423" s="252"/>
      <c r="C423" s="253"/>
      <c r="D423" s="232" t="s">
        <v>161</v>
      </c>
      <c r="E423" s="254" t="s">
        <v>19</v>
      </c>
      <c r="F423" s="255" t="s">
        <v>164</v>
      </c>
      <c r="G423" s="253"/>
      <c r="H423" s="256">
        <v>252.6</v>
      </c>
      <c r="I423" s="257"/>
      <c r="J423" s="253"/>
      <c r="K423" s="253"/>
      <c r="L423" s="258"/>
      <c r="M423" s="259"/>
      <c r="N423" s="260"/>
      <c r="O423" s="260"/>
      <c r="P423" s="260"/>
      <c r="Q423" s="260"/>
      <c r="R423" s="260"/>
      <c r="S423" s="260"/>
      <c r="T423" s="261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T423" s="262" t="s">
        <v>161</v>
      </c>
      <c r="AU423" s="262" t="s">
        <v>79</v>
      </c>
      <c r="AV423" s="15" t="s">
        <v>157</v>
      </c>
      <c r="AW423" s="15" t="s">
        <v>33</v>
      </c>
      <c r="AX423" s="15" t="s">
        <v>75</v>
      </c>
      <c r="AY423" s="262" t="s">
        <v>150</v>
      </c>
    </row>
    <row r="424" spans="1:65" s="2" customFormat="1" ht="62.7" customHeight="1">
      <c r="A424" s="38"/>
      <c r="B424" s="39"/>
      <c r="C424" s="212" t="s">
        <v>613</v>
      </c>
      <c r="D424" s="212" t="s">
        <v>152</v>
      </c>
      <c r="E424" s="213" t="s">
        <v>614</v>
      </c>
      <c r="F424" s="214" t="s">
        <v>615</v>
      </c>
      <c r="G424" s="215" t="s">
        <v>342</v>
      </c>
      <c r="H424" s="216">
        <v>252.6</v>
      </c>
      <c r="I424" s="217"/>
      <c r="J424" s="218">
        <f>ROUND(I424*H424,2)</f>
        <v>0</v>
      </c>
      <c r="K424" s="214" t="s">
        <v>389</v>
      </c>
      <c r="L424" s="44"/>
      <c r="M424" s="219" t="s">
        <v>19</v>
      </c>
      <c r="N424" s="220" t="s">
        <v>42</v>
      </c>
      <c r="O424" s="84"/>
      <c r="P424" s="221">
        <f>O424*H424</f>
        <v>0</v>
      </c>
      <c r="Q424" s="221">
        <v>0.08978</v>
      </c>
      <c r="R424" s="221">
        <f>Q424*H424</f>
        <v>22.678428</v>
      </c>
      <c r="S424" s="221">
        <v>0</v>
      </c>
      <c r="T424" s="222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23" t="s">
        <v>157</v>
      </c>
      <c r="AT424" s="223" t="s">
        <v>152</v>
      </c>
      <c r="AU424" s="223" t="s">
        <v>79</v>
      </c>
      <c r="AY424" s="17" t="s">
        <v>150</v>
      </c>
      <c r="BE424" s="224">
        <f>IF(N424="základní",J424,0)</f>
        <v>0</v>
      </c>
      <c r="BF424" s="224">
        <f>IF(N424="snížená",J424,0)</f>
        <v>0</v>
      </c>
      <c r="BG424" s="224">
        <f>IF(N424="zákl. přenesená",J424,0)</f>
        <v>0</v>
      </c>
      <c r="BH424" s="224">
        <f>IF(N424="sníž. přenesená",J424,0)</f>
        <v>0</v>
      </c>
      <c r="BI424" s="224">
        <f>IF(N424="nulová",J424,0)</f>
        <v>0</v>
      </c>
      <c r="BJ424" s="17" t="s">
        <v>75</v>
      </c>
      <c r="BK424" s="224">
        <f>ROUND(I424*H424,2)</f>
        <v>0</v>
      </c>
      <c r="BL424" s="17" t="s">
        <v>157</v>
      </c>
      <c r="BM424" s="223" t="s">
        <v>616</v>
      </c>
    </row>
    <row r="425" spans="1:47" s="2" customFormat="1" ht="12">
      <c r="A425" s="38"/>
      <c r="B425" s="39"/>
      <c r="C425" s="40"/>
      <c r="D425" s="225" t="s">
        <v>159</v>
      </c>
      <c r="E425" s="40"/>
      <c r="F425" s="226" t="s">
        <v>617</v>
      </c>
      <c r="G425" s="40"/>
      <c r="H425" s="40"/>
      <c r="I425" s="227"/>
      <c r="J425" s="40"/>
      <c r="K425" s="40"/>
      <c r="L425" s="44"/>
      <c r="M425" s="228"/>
      <c r="N425" s="229"/>
      <c r="O425" s="84"/>
      <c r="P425" s="84"/>
      <c r="Q425" s="84"/>
      <c r="R425" s="84"/>
      <c r="S425" s="84"/>
      <c r="T425" s="85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T425" s="17" t="s">
        <v>159</v>
      </c>
      <c r="AU425" s="17" t="s">
        <v>79</v>
      </c>
    </row>
    <row r="426" spans="1:65" s="2" customFormat="1" ht="16.5" customHeight="1">
      <c r="A426" s="38"/>
      <c r="B426" s="39"/>
      <c r="C426" s="264" t="s">
        <v>618</v>
      </c>
      <c r="D426" s="264" t="s">
        <v>286</v>
      </c>
      <c r="E426" s="265" t="s">
        <v>619</v>
      </c>
      <c r="F426" s="266" t="s">
        <v>620</v>
      </c>
      <c r="G426" s="267" t="s">
        <v>155</v>
      </c>
      <c r="H426" s="268">
        <v>25.26</v>
      </c>
      <c r="I426" s="269"/>
      <c r="J426" s="270">
        <f>ROUND(I426*H426,2)</f>
        <v>0</v>
      </c>
      <c r="K426" s="266" t="s">
        <v>389</v>
      </c>
      <c r="L426" s="271"/>
      <c r="M426" s="272" t="s">
        <v>19</v>
      </c>
      <c r="N426" s="273" t="s">
        <v>42</v>
      </c>
      <c r="O426" s="84"/>
      <c r="P426" s="221">
        <f>O426*H426</f>
        <v>0</v>
      </c>
      <c r="Q426" s="221">
        <v>0.222</v>
      </c>
      <c r="R426" s="221">
        <f>Q426*H426</f>
        <v>5.6077200000000005</v>
      </c>
      <c r="S426" s="221">
        <v>0</v>
      </c>
      <c r="T426" s="222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23" t="s">
        <v>207</v>
      </c>
      <c r="AT426" s="223" t="s">
        <v>286</v>
      </c>
      <c r="AU426" s="223" t="s">
        <v>79</v>
      </c>
      <c r="AY426" s="17" t="s">
        <v>150</v>
      </c>
      <c r="BE426" s="224">
        <f>IF(N426="základní",J426,0)</f>
        <v>0</v>
      </c>
      <c r="BF426" s="224">
        <f>IF(N426="snížená",J426,0)</f>
        <v>0</v>
      </c>
      <c r="BG426" s="224">
        <f>IF(N426="zákl. přenesená",J426,0)</f>
        <v>0</v>
      </c>
      <c r="BH426" s="224">
        <f>IF(N426="sníž. přenesená",J426,0)</f>
        <v>0</v>
      </c>
      <c r="BI426" s="224">
        <f>IF(N426="nulová",J426,0)</f>
        <v>0</v>
      </c>
      <c r="BJ426" s="17" t="s">
        <v>75</v>
      </c>
      <c r="BK426" s="224">
        <f>ROUND(I426*H426,2)</f>
        <v>0</v>
      </c>
      <c r="BL426" s="17" t="s">
        <v>157</v>
      </c>
      <c r="BM426" s="223" t="s">
        <v>621</v>
      </c>
    </row>
    <row r="427" spans="1:51" s="14" customFormat="1" ht="12">
      <c r="A427" s="14"/>
      <c r="B427" s="241"/>
      <c r="C427" s="242"/>
      <c r="D427" s="232" t="s">
        <v>161</v>
      </c>
      <c r="E427" s="243" t="s">
        <v>19</v>
      </c>
      <c r="F427" s="244" t="s">
        <v>622</v>
      </c>
      <c r="G427" s="242"/>
      <c r="H427" s="245">
        <v>252.6</v>
      </c>
      <c r="I427" s="246"/>
      <c r="J427" s="242"/>
      <c r="K427" s="242"/>
      <c r="L427" s="247"/>
      <c r="M427" s="248"/>
      <c r="N427" s="249"/>
      <c r="O427" s="249"/>
      <c r="P427" s="249"/>
      <c r="Q427" s="249"/>
      <c r="R427" s="249"/>
      <c r="S427" s="249"/>
      <c r="T427" s="250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51" t="s">
        <v>161</v>
      </c>
      <c r="AU427" s="251" t="s">
        <v>79</v>
      </c>
      <c r="AV427" s="14" t="s">
        <v>79</v>
      </c>
      <c r="AW427" s="14" t="s">
        <v>33</v>
      </c>
      <c r="AX427" s="14" t="s">
        <v>75</v>
      </c>
      <c r="AY427" s="251" t="s">
        <v>150</v>
      </c>
    </row>
    <row r="428" spans="1:51" s="14" customFormat="1" ht="12">
      <c r="A428" s="14"/>
      <c r="B428" s="241"/>
      <c r="C428" s="242"/>
      <c r="D428" s="232" t="s">
        <v>161</v>
      </c>
      <c r="E428" s="242"/>
      <c r="F428" s="244" t="s">
        <v>623</v>
      </c>
      <c r="G428" s="242"/>
      <c r="H428" s="245">
        <v>25.26</v>
      </c>
      <c r="I428" s="246"/>
      <c r="J428" s="242"/>
      <c r="K428" s="242"/>
      <c r="L428" s="247"/>
      <c r="M428" s="248"/>
      <c r="N428" s="249"/>
      <c r="O428" s="249"/>
      <c r="P428" s="249"/>
      <c r="Q428" s="249"/>
      <c r="R428" s="249"/>
      <c r="S428" s="249"/>
      <c r="T428" s="250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51" t="s">
        <v>161</v>
      </c>
      <c r="AU428" s="251" t="s">
        <v>79</v>
      </c>
      <c r="AV428" s="14" t="s">
        <v>79</v>
      </c>
      <c r="AW428" s="14" t="s">
        <v>4</v>
      </c>
      <c r="AX428" s="14" t="s">
        <v>75</v>
      </c>
      <c r="AY428" s="251" t="s">
        <v>150</v>
      </c>
    </row>
    <row r="429" spans="1:65" s="2" customFormat="1" ht="49.05" customHeight="1">
      <c r="A429" s="38"/>
      <c r="B429" s="39"/>
      <c r="C429" s="212" t="s">
        <v>624</v>
      </c>
      <c r="D429" s="212" t="s">
        <v>152</v>
      </c>
      <c r="E429" s="213" t="s">
        <v>625</v>
      </c>
      <c r="F429" s="214" t="s">
        <v>626</v>
      </c>
      <c r="G429" s="215" t="s">
        <v>342</v>
      </c>
      <c r="H429" s="216">
        <v>70.7</v>
      </c>
      <c r="I429" s="217"/>
      <c r="J429" s="218">
        <f>ROUND(I429*H429,2)</f>
        <v>0</v>
      </c>
      <c r="K429" s="214" t="s">
        <v>389</v>
      </c>
      <c r="L429" s="44"/>
      <c r="M429" s="219" t="s">
        <v>19</v>
      </c>
      <c r="N429" s="220" t="s">
        <v>42</v>
      </c>
      <c r="O429" s="84"/>
      <c r="P429" s="221">
        <f>O429*H429</f>
        <v>0</v>
      </c>
      <c r="Q429" s="221">
        <v>0.1554</v>
      </c>
      <c r="R429" s="221">
        <f>Q429*H429</f>
        <v>10.986780000000001</v>
      </c>
      <c r="S429" s="221">
        <v>0</v>
      </c>
      <c r="T429" s="222">
        <f>S429*H429</f>
        <v>0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23" t="s">
        <v>157</v>
      </c>
      <c r="AT429" s="223" t="s">
        <v>152</v>
      </c>
      <c r="AU429" s="223" t="s">
        <v>79</v>
      </c>
      <c r="AY429" s="17" t="s">
        <v>150</v>
      </c>
      <c r="BE429" s="224">
        <f>IF(N429="základní",J429,0)</f>
        <v>0</v>
      </c>
      <c r="BF429" s="224">
        <f>IF(N429="snížená",J429,0)</f>
        <v>0</v>
      </c>
      <c r="BG429" s="224">
        <f>IF(N429="zákl. přenesená",J429,0)</f>
        <v>0</v>
      </c>
      <c r="BH429" s="224">
        <f>IF(N429="sníž. přenesená",J429,0)</f>
        <v>0</v>
      </c>
      <c r="BI429" s="224">
        <f>IF(N429="nulová",J429,0)</f>
        <v>0</v>
      </c>
      <c r="BJ429" s="17" t="s">
        <v>75</v>
      </c>
      <c r="BK429" s="224">
        <f>ROUND(I429*H429,2)</f>
        <v>0</v>
      </c>
      <c r="BL429" s="17" t="s">
        <v>157</v>
      </c>
      <c r="BM429" s="223" t="s">
        <v>627</v>
      </c>
    </row>
    <row r="430" spans="1:47" s="2" customFormat="1" ht="12">
      <c r="A430" s="38"/>
      <c r="B430" s="39"/>
      <c r="C430" s="40"/>
      <c r="D430" s="225" t="s">
        <v>159</v>
      </c>
      <c r="E430" s="40"/>
      <c r="F430" s="226" t="s">
        <v>628</v>
      </c>
      <c r="G430" s="40"/>
      <c r="H430" s="40"/>
      <c r="I430" s="227"/>
      <c r="J430" s="40"/>
      <c r="K430" s="40"/>
      <c r="L430" s="44"/>
      <c r="M430" s="228"/>
      <c r="N430" s="229"/>
      <c r="O430" s="84"/>
      <c r="P430" s="84"/>
      <c r="Q430" s="84"/>
      <c r="R430" s="84"/>
      <c r="S430" s="84"/>
      <c r="T430" s="85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T430" s="17" t="s">
        <v>159</v>
      </c>
      <c r="AU430" s="17" t="s">
        <v>79</v>
      </c>
    </row>
    <row r="431" spans="1:47" s="2" customFormat="1" ht="12">
      <c r="A431" s="38"/>
      <c r="B431" s="39"/>
      <c r="C431" s="40"/>
      <c r="D431" s="232" t="s">
        <v>258</v>
      </c>
      <c r="E431" s="40"/>
      <c r="F431" s="263" t="s">
        <v>629</v>
      </c>
      <c r="G431" s="40"/>
      <c r="H431" s="40"/>
      <c r="I431" s="227"/>
      <c r="J431" s="40"/>
      <c r="K431" s="40"/>
      <c r="L431" s="44"/>
      <c r="M431" s="228"/>
      <c r="N431" s="229"/>
      <c r="O431" s="84"/>
      <c r="P431" s="84"/>
      <c r="Q431" s="84"/>
      <c r="R431" s="84"/>
      <c r="S431" s="84"/>
      <c r="T431" s="85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T431" s="17" t="s">
        <v>258</v>
      </c>
      <c r="AU431" s="17" t="s">
        <v>79</v>
      </c>
    </row>
    <row r="432" spans="1:51" s="13" customFormat="1" ht="12">
      <c r="A432" s="13"/>
      <c r="B432" s="230"/>
      <c r="C432" s="231"/>
      <c r="D432" s="232" t="s">
        <v>161</v>
      </c>
      <c r="E432" s="233" t="s">
        <v>19</v>
      </c>
      <c r="F432" s="234" t="s">
        <v>630</v>
      </c>
      <c r="G432" s="231"/>
      <c r="H432" s="233" t="s">
        <v>19</v>
      </c>
      <c r="I432" s="235"/>
      <c r="J432" s="231"/>
      <c r="K432" s="231"/>
      <c r="L432" s="236"/>
      <c r="M432" s="237"/>
      <c r="N432" s="238"/>
      <c r="O432" s="238"/>
      <c r="P432" s="238"/>
      <c r="Q432" s="238"/>
      <c r="R432" s="238"/>
      <c r="S432" s="238"/>
      <c r="T432" s="239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0" t="s">
        <v>161</v>
      </c>
      <c r="AU432" s="240" t="s">
        <v>79</v>
      </c>
      <c r="AV432" s="13" t="s">
        <v>75</v>
      </c>
      <c r="AW432" s="13" t="s">
        <v>33</v>
      </c>
      <c r="AX432" s="13" t="s">
        <v>71</v>
      </c>
      <c r="AY432" s="240" t="s">
        <v>150</v>
      </c>
    </row>
    <row r="433" spans="1:51" s="13" customFormat="1" ht="12">
      <c r="A433" s="13"/>
      <c r="B433" s="230"/>
      <c r="C433" s="231"/>
      <c r="D433" s="232" t="s">
        <v>161</v>
      </c>
      <c r="E433" s="233" t="s">
        <v>19</v>
      </c>
      <c r="F433" s="234" t="s">
        <v>320</v>
      </c>
      <c r="G433" s="231"/>
      <c r="H433" s="233" t="s">
        <v>19</v>
      </c>
      <c r="I433" s="235"/>
      <c r="J433" s="231"/>
      <c r="K433" s="231"/>
      <c r="L433" s="236"/>
      <c r="M433" s="237"/>
      <c r="N433" s="238"/>
      <c r="O433" s="238"/>
      <c r="P433" s="238"/>
      <c r="Q433" s="238"/>
      <c r="R433" s="238"/>
      <c r="S433" s="238"/>
      <c r="T433" s="239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0" t="s">
        <v>161</v>
      </c>
      <c r="AU433" s="240" t="s">
        <v>79</v>
      </c>
      <c r="AV433" s="13" t="s">
        <v>75</v>
      </c>
      <c r="AW433" s="13" t="s">
        <v>33</v>
      </c>
      <c r="AX433" s="13" t="s">
        <v>71</v>
      </c>
      <c r="AY433" s="240" t="s">
        <v>150</v>
      </c>
    </row>
    <row r="434" spans="1:51" s="14" customFormat="1" ht="12">
      <c r="A434" s="14"/>
      <c r="B434" s="241"/>
      <c r="C434" s="242"/>
      <c r="D434" s="232" t="s">
        <v>161</v>
      </c>
      <c r="E434" s="243" t="s">
        <v>19</v>
      </c>
      <c r="F434" s="244" t="s">
        <v>631</v>
      </c>
      <c r="G434" s="242"/>
      <c r="H434" s="245">
        <v>56.7</v>
      </c>
      <c r="I434" s="246"/>
      <c r="J434" s="242"/>
      <c r="K434" s="242"/>
      <c r="L434" s="247"/>
      <c r="M434" s="248"/>
      <c r="N434" s="249"/>
      <c r="O434" s="249"/>
      <c r="P434" s="249"/>
      <c r="Q434" s="249"/>
      <c r="R434" s="249"/>
      <c r="S434" s="249"/>
      <c r="T434" s="250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51" t="s">
        <v>161</v>
      </c>
      <c r="AU434" s="251" t="s">
        <v>79</v>
      </c>
      <c r="AV434" s="14" t="s">
        <v>79</v>
      </c>
      <c r="AW434" s="14" t="s">
        <v>33</v>
      </c>
      <c r="AX434" s="14" t="s">
        <v>71</v>
      </c>
      <c r="AY434" s="251" t="s">
        <v>150</v>
      </c>
    </row>
    <row r="435" spans="1:51" s="13" customFormat="1" ht="12">
      <c r="A435" s="13"/>
      <c r="B435" s="230"/>
      <c r="C435" s="231"/>
      <c r="D435" s="232" t="s">
        <v>161</v>
      </c>
      <c r="E435" s="233" t="s">
        <v>19</v>
      </c>
      <c r="F435" s="234" t="s">
        <v>632</v>
      </c>
      <c r="G435" s="231"/>
      <c r="H435" s="233" t="s">
        <v>19</v>
      </c>
      <c r="I435" s="235"/>
      <c r="J435" s="231"/>
      <c r="K435" s="231"/>
      <c r="L435" s="236"/>
      <c r="M435" s="237"/>
      <c r="N435" s="238"/>
      <c r="O435" s="238"/>
      <c r="P435" s="238"/>
      <c r="Q435" s="238"/>
      <c r="R435" s="238"/>
      <c r="S435" s="238"/>
      <c r="T435" s="239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0" t="s">
        <v>161</v>
      </c>
      <c r="AU435" s="240" t="s">
        <v>79</v>
      </c>
      <c r="AV435" s="13" t="s">
        <v>75</v>
      </c>
      <c r="AW435" s="13" t="s">
        <v>33</v>
      </c>
      <c r="AX435" s="13" t="s">
        <v>71</v>
      </c>
      <c r="AY435" s="240" t="s">
        <v>150</v>
      </c>
    </row>
    <row r="436" spans="1:51" s="14" customFormat="1" ht="12">
      <c r="A436" s="14"/>
      <c r="B436" s="241"/>
      <c r="C436" s="242"/>
      <c r="D436" s="232" t="s">
        <v>161</v>
      </c>
      <c r="E436" s="243" t="s">
        <v>19</v>
      </c>
      <c r="F436" s="244" t="s">
        <v>253</v>
      </c>
      <c r="G436" s="242"/>
      <c r="H436" s="245">
        <v>14</v>
      </c>
      <c r="I436" s="246"/>
      <c r="J436" s="242"/>
      <c r="K436" s="242"/>
      <c r="L436" s="247"/>
      <c r="M436" s="248"/>
      <c r="N436" s="249"/>
      <c r="O436" s="249"/>
      <c r="P436" s="249"/>
      <c r="Q436" s="249"/>
      <c r="R436" s="249"/>
      <c r="S436" s="249"/>
      <c r="T436" s="250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51" t="s">
        <v>161</v>
      </c>
      <c r="AU436" s="251" t="s">
        <v>79</v>
      </c>
      <c r="AV436" s="14" t="s">
        <v>79</v>
      </c>
      <c r="AW436" s="14" t="s">
        <v>33</v>
      </c>
      <c r="AX436" s="14" t="s">
        <v>71</v>
      </c>
      <c r="AY436" s="251" t="s">
        <v>150</v>
      </c>
    </row>
    <row r="437" spans="1:51" s="15" customFormat="1" ht="12">
      <c r="A437" s="15"/>
      <c r="B437" s="252"/>
      <c r="C437" s="253"/>
      <c r="D437" s="232" t="s">
        <v>161</v>
      </c>
      <c r="E437" s="254" t="s">
        <v>19</v>
      </c>
      <c r="F437" s="255" t="s">
        <v>164</v>
      </c>
      <c r="G437" s="253"/>
      <c r="H437" s="256">
        <v>70.7</v>
      </c>
      <c r="I437" s="257"/>
      <c r="J437" s="253"/>
      <c r="K437" s="253"/>
      <c r="L437" s="258"/>
      <c r="M437" s="259"/>
      <c r="N437" s="260"/>
      <c r="O437" s="260"/>
      <c r="P437" s="260"/>
      <c r="Q437" s="260"/>
      <c r="R437" s="260"/>
      <c r="S437" s="260"/>
      <c r="T437" s="261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T437" s="262" t="s">
        <v>161</v>
      </c>
      <c r="AU437" s="262" t="s">
        <v>79</v>
      </c>
      <c r="AV437" s="15" t="s">
        <v>157</v>
      </c>
      <c r="AW437" s="15" t="s">
        <v>33</v>
      </c>
      <c r="AX437" s="15" t="s">
        <v>75</v>
      </c>
      <c r="AY437" s="262" t="s">
        <v>150</v>
      </c>
    </row>
    <row r="438" spans="1:65" s="2" customFormat="1" ht="24.15" customHeight="1">
      <c r="A438" s="38"/>
      <c r="B438" s="39"/>
      <c r="C438" s="264" t="s">
        <v>633</v>
      </c>
      <c r="D438" s="264" t="s">
        <v>286</v>
      </c>
      <c r="E438" s="265" t="s">
        <v>634</v>
      </c>
      <c r="F438" s="266" t="s">
        <v>635</v>
      </c>
      <c r="G438" s="267" t="s">
        <v>342</v>
      </c>
      <c r="H438" s="268">
        <v>7</v>
      </c>
      <c r="I438" s="269"/>
      <c r="J438" s="270">
        <f>ROUND(I438*H438,2)</f>
        <v>0</v>
      </c>
      <c r="K438" s="266" t="s">
        <v>389</v>
      </c>
      <c r="L438" s="271"/>
      <c r="M438" s="272" t="s">
        <v>19</v>
      </c>
      <c r="N438" s="273" t="s">
        <v>42</v>
      </c>
      <c r="O438" s="84"/>
      <c r="P438" s="221">
        <f>O438*H438</f>
        <v>0</v>
      </c>
      <c r="Q438" s="221">
        <v>0.06567</v>
      </c>
      <c r="R438" s="221">
        <f>Q438*H438</f>
        <v>0.45969000000000004</v>
      </c>
      <c r="S438" s="221">
        <v>0</v>
      </c>
      <c r="T438" s="222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23" t="s">
        <v>207</v>
      </c>
      <c r="AT438" s="223" t="s">
        <v>286</v>
      </c>
      <c r="AU438" s="223" t="s">
        <v>79</v>
      </c>
      <c r="AY438" s="17" t="s">
        <v>150</v>
      </c>
      <c r="BE438" s="224">
        <f>IF(N438="základní",J438,0)</f>
        <v>0</v>
      </c>
      <c r="BF438" s="224">
        <f>IF(N438="snížená",J438,0)</f>
        <v>0</v>
      </c>
      <c r="BG438" s="224">
        <f>IF(N438="zákl. přenesená",J438,0)</f>
        <v>0</v>
      </c>
      <c r="BH438" s="224">
        <f>IF(N438="sníž. přenesená",J438,0)</f>
        <v>0</v>
      </c>
      <c r="BI438" s="224">
        <f>IF(N438="nulová",J438,0)</f>
        <v>0</v>
      </c>
      <c r="BJ438" s="17" t="s">
        <v>75</v>
      </c>
      <c r="BK438" s="224">
        <f>ROUND(I438*H438,2)</f>
        <v>0</v>
      </c>
      <c r="BL438" s="17" t="s">
        <v>157</v>
      </c>
      <c r="BM438" s="223" t="s">
        <v>636</v>
      </c>
    </row>
    <row r="439" spans="1:51" s="13" customFormat="1" ht="12">
      <c r="A439" s="13"/>
      <c r="B439" s="230"/>
      <c r="C439" s="231"/>
      <c r="D439" s="232" t="s">
        <v>161</v>
      </c>
      <c r="E439" s="233" t="s">
        <v>19</v>
      </c>
      <c r="F439" s="234" t="s">
        <v>637</v>
      </c>
      <c r="G439" s="231"/>
      <c r="H439" s="233" t="s">
        <v>19</v>
      </c>
      <c r="I439" s="235"/>
      <c r="J439" s="231"/>
      <c r="K439" s="231"/>
      <c r="L439" s="236"/>
      <c r="M439" s="237"/>
      <c r="N439" s="238"/>
      <c r="O439" s="238"/>
      <c r="P439" s="238"/>
      <c r="Q439" s="238"/>
      <c r="R439" s="238"/>
      <c r="S439" s="238"/>
      <c r="T439" s="239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0" t="s">
        <v>161</v>
      </c>
      <c r="AU439" s="240" t="s">
        <v>79</v>
      </c>
      <c r="AV439" s="13" t="s">
        <v>75</v>
      </c>
      <c r="AW439" s="13" t="s">
        <v>33</v>
      </c>
      <c r="AX439" s="13" t="s">
        <v>71</v>
      </c>
      <c r="AY439" s="240" t="s">
        <v>150</v>
      </c>
    </row>
    <row r="440" spans="1:51" s="14" customFormat="1" ht="12">
      <c r="A440" s="14"/>
      <c r="B440" s="241"/>
      <c r="C440" s="242"/>
      <c r="D440" s="232" t="s">
        <v>161</v>
      </c>
      <c r="E440" s="243" t="s">
        <v>19</v>
      </c>
      <c r="F440" s="244" t="s">
        <v>638</v>
      </c>
      <c r="G440" s="242"/>
      <c r="H440" s="245">
        <v>7</v>
      </c>
      <c r="I440" s="246"/>
      <c r="J440" s="242"/>
      <c r="K440" s="242"/>
      <c r="L440" s="247"/>
      <c r="M440" s="248"/>
      <c r="N440" s="249"/>
      <c r="O440" s="249"/>
      <c r="P440" s="249"/>
      <c r="Q440" s="249"/>
      <c r="R440" s="249"/>
      <c r="S440" s="249"/>
      <c r="T440" s="250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51" t="s">
        <v>161</v>
      </c>
      <c r="AU440" s="251" t="s">
        <v>79</v>
      </c>
      <c r="AV440" s="14" t="s">
        <v>79</v>
      </c>
      <c r="AW440" s="14" t="s">
        <v>33</v>
      </c>
      <c r="AX440" s="14" t="s">
        <v>71</v>
      </c>
      <c r="AY440" s="251" t="s">
        <v>150</v>
      </c>
    </row>
    <row r="441" spans="1:51" s="15" customFormat="1" ht="12">
      <c r="A441" s="15"/>
      <c r="B441" s="252"/>
      <c r="C441" s="253"/>
      <c r="D441" s="232" t="s">
        <v>161</v>
      </c>
      <c r="E441" s="254" t="s">
        <v>19</v>
      </c>
      <c r="F441" s="255" t="s">
        <v>164</v>
      </c>
      <c r="G441" s="253"/>
      <c r="H441" s="256">
        <v>7</v>
      </c>
      <c r="I441" s="257"/>
      <c r="J441" s="253"/>
      <c r="K441" s="253"/>
      <c r="L441" s="258"/>
      <c r="M441" s="259"/>
      <c r="N441" s="260"/>
      <c r="O441" s="260"/>
      <c r="P441" s="260"/>
      <c r="Q441" s="260"/>
      <c r="R441" s="260"/>
      <c r="S441" s="260"/>
      <c r="T441" s="261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T441" s="262" t="s">
        <v>161</v>
      </c>
      <c r="AU441" s="262" t="s">
        <v>79</v>
      </c>
      <c r="AV441" s="15" t="s">
        <v>157</v>
      </c>
      <c r="AW441" s="15" t="s">
        <v>33</v>
      </c>
      <c r="AX441" s="15" t="s">
        <v>75</v>
      </c>
      <c r="AY441" s="262" t="s">
        <v>150</v>
      </c>
    </row>
    <row r="442" spans="1:65" s="2" customFormat="1" ht="24.15" customHeight="1">
      <c r="A442" s="38"/>
      <c r="B442" s="39"/>
      <c r="C442" s="264" t="s">
        <v>639</v>
      </c>
      <c r="D442" s="264" t="s">
        <v>286</v>
      </c>
      <c r="E442" s="265" t="s">
        <v>634</v>
      </c>
      <c r="F442" s="266" t="s">
        <v>635</v>
      </c>
      <c r="G442" s="267" t="s">
        <v>342</v>
      </c>
      <c r="H442" s="268">
        <v>7</v>
      </c>
      <c r="I442" s="269"/>
      <c r="J442" s="270">
        <f>ROUND(I442*H442,2)</f>
        <v>0</v>
      </c>
      <c r="K442" s="266" t="s">
        <v>389</v>
      </c>
      <c r="L442" s="271"/>
      <c r="M442" s="272" t="s">
        <v>19</v>
      </c>
      <c r="N442" s="273" t="s">
        <v>42</v>
      </c>
      <c r="O442" s="84"/>
      <c r="P442" s="221">
        <f>O442*H442</f>
        <v>0</v>
      </c>
      <c r="Q442" s="221">
        <v>0.06567</v>
      </c>
      <c r="R442" s="221">
        <f>Q442*H442</f>
        <v>0.45969000000000004</v>
      </c>
      <c r="S442" s="221">
        <v>0</v>
      </c>
      <c r="T442" s="222">
        <f>S442*H442</f>
        <v>0</v>
      </c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R442" s="223" t="s">
        <v>207</v>
      </c>
      <c r="AT442" s="223" t="s">
        <v>286</v>
      </c>
      <c r="AU442" s="223" t="s">
        <v>79</v>
      </c>
      <c r="AY442" s="17" t="s">
        <v>150</v>
      </c>
      <c r="BE442" s="224">
        <f>IF(N442="základní",J442,0)</f>
        <v>0</v>
      </c>
      <c r="BF442" s="224">
        <f>IF(N442="snížená",J442,0)</f>
        <v>0</v>
      </c>
      <c r="BG442" s="224">
        <f>IF(N442="zákl. přenesená",J442,0)</f>
        <v>0</v>
      </c>
      <c r="BH442" s="224">
        <f>IF(N442="sníž. přenesená",J442,0)</f>
        <v>0</v>
      </c>
      <c r="BI442" s="224">
        <f>IF(N442="nulová",J442,0)</f>
        <v>0</v>
      </c>
      <c r="BJ442" s="17" t="s">
        <v>75</v>
      </c>
      <c r="BK442" s="224">
        <f>ROUND(I442*H442,2)</f>
        <v>0</v>
      </c>
      <c r="BL442" s="17" t="s">
        <v>157</v>
      </c>
      <c r="BM442" s="223" t="s">
        <v>640</v>
      </c>
    </row>
    <row r="443" spans="1:51" s="13" customFormat="1" ht="12">
      <c r="A443" s="13"/>
      <c r="B443" s="230"/>
      <c r="C443" s="231"/>
      <c r="D443" s="232" t="s">
        <v>161</v>
      </c>
      <c r="E443" s="233" t="s">
        <v>19</v>
      </c>
      <c r="F443" s="234" t="s">
        <v>641</v>
      </c>
      <c r="G443" s="231"/>
      <c r="H443" s="233" t="s">
        <v>19</v>
      </c>
      <c r="I443" s="235"/>
      <c r="J443" s="231"/>
      <c r="K443" s="231"/>
      <c r="L443" s="236"/>
      <c r="M443" s="237"/>
      <c r="N443" s="238"/>
      <c r="O443" s="238"/>
      <c r="P443" s="238"/>
      <c r="Q443" s="238"/>
      <c r="R443" s="238"/>
      <c r="S443" s="238"/>
      <c r="T443" s="239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0" t="s">
        <v>161</v>
      </c>
      <c r="AU443" s="240" t="s">
        <v>79</v>
      </c>
      <c r="AV443" s="13" t="s">
        <v>75</v>
      </c>
      <c r="AW443" s="13" t="s">
        <v>33</v>
      </c>
      <c r="AX443" s="13" t="s">
        <v>71</v>
      </c>
      <c r="AY443" s="240" t="s">
        <v>150</v>
      </c>
    </row>
    <row r="444" spans="1:51" s="14" customFormat="1" ht="12">
      <c r="A444" s="14"/>
      <c r="B444" s="241"/>
      <c r="C444" s="242"/>
      <c r="D444" s="232" t="s">
        <v>161</v>
      </c>
      <c r="E444" s="243" t="s">
        <v>19</v>
      </c>
      <c r="F444" s="244" t="s">
        <v>638</v>
      </c>
      <c r="G444" s="242"/>
      <c r="H444" s="245">
        <v>7</v>
      </c>
      <c r="I444" s="246"/>
      <c r="J444" s="242"/>
      <c r="K444" s="242"/>
      <c r="L444" s="247"/>
      <c r="M444" s="248"/>
      <c r="N444" s="249"/>
      <c r="O444" s="249"/>
      <c r="P444" s="249"/>
      <c r="Q444" s="249"/>
      <c r="R444" s="249"/>
      <c r="S444" s="249"/>
      <c r="T444" s="250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51" t="s">
        <v>161</v>
      </c>
      <c r="AU444" s="251" t="s">
        <v>79</v>
      </c>
      <c r="AV444" s="14" t="s">
        <v>79</v>
      </c>
      <c r="AW444" s="14" t="s">
        <v>33</v>
      </c>
      <c r="AX444" s="14" t="s">
        <v>71</v>
      </c>
      <c r="AY444" s="251" t="s">
        <v>150</v>
      </c>
    </row>
    <row r="445" spans="1:51" s="15" customFormat="1" ht="12">
      <c r="A445" s="15"/>
      <c r="B445" s="252"/>
      <c r="C445" s="253"/>
      <c r="D445" s="232" t="s">
        <v>161</v>
      </c>
      <c r="E445" s="254" t="s">
        <v>19</v>
      </c>
      <c r="F445" s="255" t="s">
        <v>164</v>
      </c>
      <c r="G445" s="253"/>
      <c r="H445" s="256">
        <v>7</v>
      </c>
      <c r="I445" s="257"/>
      <c r="J445" s="253"/>
      <c r="K445" s="253"/>
      <c r="L445" s="258"/>
      <c r="M445" s="259"/>
      <c r="N445" s="260"/>
      <c r="O445" s="260"/>
      <c r="P445" s="260"/>
      <c r="Q445" s="260"/>
      <c r="R445" s="260"/>
      <c r="S445" s="260"/>
      <c r="T445" s="261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T445" s="262" t="s">
        <v>161</v>
      </c>
      <c r="AU445" s="262" t="s">
        <v>79</v>
      </c>
      <c r="AV445" s="15" t="s">
        <v>157</v>
      </c>
      <c r="AW445" s="15" t="s">
        <v>33</v>
      </c>
      <c r="AX445" s="15" t="s">
        <v>75</v>
      </c>
      <c r="AY445" s="262" t="s">
        <v>150</v>
      </c>
    </row>
    <row r="446" spans="1:65" s="2" customFormat="1" ht="24.15" customHeight="1">
      <c r="A446" s="38"/>
      <c r="B446" s="39"/>
      <c r="C446" s="264" t="s">
        <v>642</v>
      </c>
      <c r="D446" s="264" t="s">
        <v>286</v>
      </c>
      <c r="E446" s="265" t="s">
        <v>643</v>
      </c>
      <c r="F446" s="266" t="s">
        <v>644</v>
      </c>
      <c r="G446" s="267" t="s">
        <v>342</v>
      </c>
      <c r="H446" s="268">
        <v>57</v>
      </c>
      <c r="I446" s="269"/>
      <c r="J446" s="270">
        <f>ROUND(I446*H446,2)</f>
        <v>0</v>
      </c>
      <c r="K446" s="266" t="s">
        <v>389</v>
      </c>
      <c r="L446" s="271"/>
      <c r="M446" s="272" t="s">
        <v>19</v>
      </c>
      <c r="N446" s="273" t="s">
        <v>42</v>
      </c>
      <c r="O446" s="84"/>
      <c r="P446" s="221">
        <f>O446*H446</f>
        <v>0</v>
      </c>
      <c r="Q446" s="221">
        <v>0.0483</v>
      </c>
      <c r="R446" s="221">
        <f>Q446*H446</f>
        <v>2.7531000000000003</v>
      </c>
      <c r="S446" s="221">
        <v>0</v>
      </c>
      <c r="T446" s="222">
        <f>S446*H446</f>
        <v>0</v>
      </c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R446" s="223" t="s">
        <v>207</v>
      </c>
      <c r="AT446" s="223" t="s">
        <v>286</v>
      </c>
      <c r="AU446" s="223" t="s">
        <v>79</v>
      </c>
      <c r="AY446" s="17" t="s">
        <v>150</v>
      </c>
      <c r="BE446" s="224">
        <f>IF(N446="základní",J446,0)</f>
        <v>0</v>
      </c>
      <c r="BF446" s="224">
        <f>IF(N446="snížená",J446,0)</f>
        <v>0</v>
      </c>
      <c r="BG446" s="224">
        <f>IF(N446="zákl. přenesená",J446,0)</f>
        <v>0</v>
      </c>
      <c r="BH446" s="224">
        <f>IF(N446="sníž. přenesená",J446,0)</f>
        <v>0</v>
      </c>
      <c r="BI446" s="224">
        <f>IF(N446="nulová",J446,0)</f>
        <v>0</v>
      </c>
      <c r="BJ446" s="17" t="s">
        <v>75</v>
      </c>
      <c r="BK446" s="224">
        <f>ROUND(I446*H446,2)</f>
        <v>0</v>
      </c>
      <c r="BL446" s="17" t="s">
        <v>157</v>
      </c>
      <c r="BM446" s="223" t="s">
        <v>645</v>
      </c>
    </row>
    <row r="447" spans="1:65" s="2" customFormat="1" ht="49.05" customHeight="1">
      <c r="A447" s="38"/>
      <c r="B447" s="39"/>
      <c r="C447" s="212" t="s">
        <v>646</v>
      </c>
      <c r="D447" s="212" t="s">
        <v>152</v>
      </c>
      <c r="E447" s="213" t="s">
        <v>625</v>
      </c>
      <c r="F447" s="214" t="s">
        <v>626</v>
      </c>
      <c r="G447" s="215" t="s">
        <v>342</v>
      </c>
      <c r="H447" s="216">
        <v>209.5</v>
      </c>
      <c r="I447" s="217"/>
      <c r="J447" s="218">
        <f>ROUND(I447*H447,2)</f>
        <v>0</v>
      </c>
      <c r="K447" s="214" t="s">
        <v>389</v>
      </c>
      <c r="L447" s="44"/>
      <c r="M447" s="219" t="s">
        <v>19</v>
      </c>
      <c r="N447" s="220" t="s">
        <v>42</v>
      </c>
      <c r="O447" s="84"/>
      <c r="P447" s="221">
        <f>O447*H447</f>
        <v>0</v>
      </c>
      <c r="Q447" s="221">
        <v>0.1554</v>
      </c>
      <c r="R447" s="221">
        <f>Q447*H447</f>
        <v>32.5563</v>
      </c>
      <c r="S447" s="221">
        <v>0</v>
      </c>
      <c r="T447" s="222">
        <f>S447*H447</f>
        <v>0</v>
      </c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R447" s="223" t="s">
        <v>157</v>
      </c>
      <c r="AT447" s="223" t="s">
        <v>152</v>
      </c>
      <c r="AU447" s="223" t="s">
        <v>79</v>
      </c>
      <c r="AY447" s="17" t="s">
        <v>150</v>
      </c>
      <c r="BE447" s="224">
        <f>IF(N447="základní",J447,0)</f>
        <v>0</v>
      </c>
      <c r="BF447" s="224">
        <f>IF(N447="snížená",J447,0)</f>
        <v>0</v>
      </c>
      <c r="BG447" s="224">
        <f>IF(N447="zákl. přenesená",J447,0)</f>
        <v>0</v>
      </c>
      <c r="BH447" s="224">
        <f>IF(N447="sníž. přenesená",J447,0)</f>
        <v>0</v>
      </c>
      <c r="BI447" s="224">
        <f>IF(N447="nulová",J447,0)</f>
        <v>0</v>
      </c>
      <c r="BJ447" s="17" t="s">
        <v>75</v>
      </c>
      <c r="BK447" s="224">
        <f>ROUND(I447*H447,2)</f>
        <v>0</v>
      </c>
      <c r="BL447" s="17" t="s">
        <v>157</v>
      </c>
      <c r="BM447" s="223" t="s">
        <v>647</v>
      </c>
    </row>
    <row r="448" spans="1:47" s="2" customFormat="1" ht="12">
      <c r="A448" s="38"/>
      <c r="B448" s="39"/>
      <c r="C448" s="40"/>
      <c r="D448" s="225" t="s">
        <v>159</v>
      </c>
      <c r="E448" s="40"/>
      <c r="F448" s="226" t="s">
        <v>628</v>
      </c>
      <c r="G448" s="40"/>
      <c r="H448" s="40"/>
      <c r="I448" s="227"/>
      <c r="J448" s="40"/>
      <c r="K448" s="40"/>
      <c r="L448" s="44"/>
      <c r="M448" s="228"/>
      <c r="N448" s="229"/>
      <c r="O448" s="84"/>
      <c r="P448" s="84"/>
      <c r="Q448" s="84"/>
      <c r="R448" s="84"/>
      <c r="S448" s="84"/>
      <c r="T448" s="85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T448" s="17" t="s">
        <v>159</v>
      </c>
      <c r="AU448" s="17" t="s">
        <v>79</v>
      </c>
    </row>
    <row r="449" spans="1:47" s="2" customFormat="1" ht="12">
      <c r="A449" s="38"/>
      <c r="B449" s="39"/>
      <c r="C449" s="40"/>
      <c r="D449" s="232" t="s">
        <v>258</v>
      </c>
      <c r="E449" s="40"/>
      <c r="F449" s="263" t="s">
        <v>629</v>
      </c>
      <c r="G449" s="40"/>
      <c r="H449" s="40"/>
      <c r="I449" s="227"/>
      <c r="J449" s="40"/>
      <c r="K449" s="40"/>
      <c r="L449" s="44"/>
      <c r="M449" s="228"/>
      <c r="N449" s="229"/>
      <c r="O449" s="84"/>
      <c r="P449" s="84"/>
      <c r="Q449" s="84"/>
      <c r="R449" s="84"/>
      <c r="S449" s="84"/>
      <c r="T449" s="85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T449" s="17" t="s">
        <v>258</v>
      </c>
      <c r="AU449" s="17" t="s">
        <v>79</v>
      </c>
    </row>
    <row r="450" spans="1:51" s="13" customFormat="1" ht="12">
      <c r="A450" s="13"/>
      <c r="B450" s="230"/>
      <c r="C450" s="231"/>
      <c r="D450" s="232" t="s">
        <v>161</v>
      </c>
      <c r="E450" s="233" t="s">
        <v>19</v>
      </c>
      <c r="F450" s="234" t="s">
        <v>320</v>
      </c>
      <c r="G450" s="231"/>
      <c r="H450" s="233" t="s">
        <v>19</v>
      </c>
      <c r="I450" s="235"/>
      <c r="J450" s="231"/>
      <c r="K450" s="231"/>
      <c r="L450" s="236"/>
      <c r="M450" s="237"/>
      <c r="N450" s="238"/>
      <c r="O450" s="238"/>
      <c r="P450" s="238"/>
      <c r="Q450" s="238"/>
      <c r="R450" s="238"/>
      <c r="S450" s="238"/>
      <c r="T450" s="239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0" t="s">
        <v>161</v>
      </c>
      <c r="AU450" s="240" t="s">
        <v>79</v>
      </c>
      <c r="AV450" s="13" t="s">
        <v>75</v>
      </c>
      <c r="AW450" s="13" t="s">
        <v>33</v>
      </c>
      <c r="AX450" s="13" t="s">
        <v>71</v>
      </c>
      <c r="AY450" s="240" t="s">
        <v>150</v>
      </c>
    </row>
    <row r="451" spans="1:51" s="14" customFormat="1" ht="12">
      <c r="A451" s="14"/>
      <c r="B451" s="241"/>
      <c r="C451" s="242"/>
      <c r="D451" s="232" t="s">
        <v>161</v>
      </c>
      <c r="E451" s="243" t="s">
        <v>19</v>
      </c>
      <c r="F451" s="244" t="s">
        <v>648</v>
      </c>
      <c r="G451" s="242"/>
      <c r="H451" s="245">
        <v>209.5</v>
      </c>
      <c r="I451" s="246"/>
      <c r="J451" s="242"/>
      <c r="K451" s="242"/>
      <c r="L451" s="247"/>
      <c r="M451" s="248"/>
      <c r="N451" s="249"/>
      <c r="O451" s="249"/>
      <c r="P451" s="249"/>
      <c r="Q451" s="249"/>
      <c r="R451" s="249"/>
      <c r="S451" s="249"/>
      <c r="T451" s="250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51" t="s">
        <v>161</v>
      </c>
      <c r="AU451" s="251" t="s">
        <v>79</v>
      </c>
      <c r="AV451" s="14" t="s">
        <v>79</v>
      </c>
      <c r="AW451" s="14" t="s">
        <v>33</v>
      </c>
      <c r="AX451" s="14" t="s">
        <v>71</v>
      </c>
      <c r="AY451" s="251" t="s">
        <v>150</v>
      </c>
    </row>
    <row r="452" spans="1:51" s="15" customFormat="1" ht="12">
      <c r="A452" s="15"/>
      <c r="B452" s="252"/>
      <c r="C452" s="253"/>
      <c r="D452" s="232" t="s">
        <v>161</v>
      </c>
      <c r="E452" s="254" t="s">
        <v>19</v>
      </c>
      <c r="F452" s="255" t="s">
        <v>164</v>
      </c>
      <c r="G452" s="253"/>
      <c r="H452" s="256">
        <v>209.5</v>
      </c>
      <c r="I452" s="257"/>
      <c r="J452" s="253"/>
      <c r="K452" s="253"/>
      <c r="L452" s="258"/>
      <c r="M452" s="259"/>
      <c r="N452" s="260"/>
      <c r="O452" s="260"/>
      <c r="P452" s="260"/>
      <c r="Q452" s="260"/>
      <c r="R452" s="260"/>
      <c r="S452" s="260"/>
      <c r="T452" s="261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T452" s="262" t="s">
        <v>161</v>
      </c>
      <c r="AU452" s="262" t="s">
        <v>79</v>
      </c>
      <c r="AV452" s="15" t="s">
        <v>157</v>
      </c>
      <c r="AW452" s="15" t="s">
        <v>33</v>
      </c>
      <c r="AX452" s="15" t="s">
        <v>75</v>
      </c>
      <c r="AY452" s="262" t="s">
        <v>150</v>
      </c>
    </row>
    <row r="453" spans="1:65" s="2" customFormat="1" ht="16.5" customHeight="1">
      <c r="A453" s="38"/>
      <c r="B453" s="39"/>
      <c r="C453" s="264" t="s">
        <v>649</v>
      </c>
      <c r="D453" s="264" t="s">
        <v>286</v>
      </c>
      <c r="E453" s="265" t="s">
        <v>650</v>
      </c>
      <c r="F453" s="266" t="s">
        <v>651</v>
      </c>
      <c r="G453" s="267" t="s">
        <v>342</v>
      </c>
      <c r="H453" s="268">
        <v>211.595</v>
      </c>
      <c r="I453" s="269"/>
      <c r="J453" s="270">
        <f>ROUND(I453*H453,2)</f>
        <v>0</v>
      </c>
      <c r="K453" s="266" t="s">
        <v>389</v>
      </c>
      <c r="L453" s="271"/>
      <c r="M453" s="272" t="s">
        <v>19</v>
      </c>
      <c r="N453" s="273" t="s">
        <v>42</v>
      </c>
      <c r="O453" s="84"/>
      <c r="P453" s="221">
        <f>O453*H453</f>
        <v>0</v>
      </c>
      <c r="Q453" s="221">
        <v>0.05612</v>
      </c>
      <c r="R453" s="221">
        <f>Q453*H453</f>
        <v>11.8747114</v>
      </c>
      <c r="S453" s="221">
        <v>0</v>
      </c>
      <c r="T453" s="222">
        <f>S453*H453</f>
        <v>0</v>
      </c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R453" s="223" t="s">
        <v>207</v>
      </c>
      <c r="AT453" s="223" t="s">
        <v>286</v>
      </c>
      <c r="AU453" s="223" t="s">
        <v>79</v>
      </c>
      <c r="AY453" s="17" t="s">
        <v>150</v>
      </c>
      <c r="BE453" s="224">
        <f>IF(N453="základní",J453,0)</f>
        <v>0</v>
      </c>
      <c r="BF453" s="224">
        <f>IF(N453="snížená",J453,0)</f>
        <v>0</v>
      </c>
      <c r="BG453" s="224">
        <f>IF(N453="zákl. přenesená",J453,0)</f>
        <v>0</v>
      </c>
      <c r="BH453" s="224">
        <f>IF(N453="sníž. přenesená",J453,0)</f>
        <v>0</v>
      </c>
      <c r="BI453" s="224">
        <f>IF(N453="nulová",J453,0)</f>
        <v>0</v>
      </c>
      <c r="BJ453" s="17" t="s">
        <v>75</v>
      </c>
      <c r="BK453" s="224">
        <f>ROUND(I453*H453,2)</f>
        <v>0</v>
      </c>
      <c r="BL453" s="17" t="s">
        <v>157</v>
      </c>
      <c r="BM453" s="223" t="s">
        <v>652</v>
      </c>
    </row>
    <row r="454" spans="1:51" s="14" customFormat="1" ht="12">
      <c r="A454" s="14"/>
      <c r="B454" s="241"/>
      <c r="C454" s="242"/>
      <c r="D454" s="232" t="s">
        <v>161</v>
      </c>
      <c r="E454" s="243" t="s">
        <v>19</v>
      </c>
      <c r="F454" s="244" t="s">
        <v>653</v>
      </c>
      <c r="G454" s="242"/>
      <c r="H454" s="245">
        <v>211.595</v>
      </c>
      <c r="I454" s="246"/>
      <c r="J454" s="242"/>
      <c r="K454" s="242"/>
      <c r="L454" s="247"/>
      <c r="M454" s="248"/>
      <c r="N454" s="249"/>
      <c r="O454" s="249"/>
      <c r="P454" s="249"/>
      <c r="Q454" s="249"/>
      <c r="R454" s="249"/>
      <c r="S454" s="249"/>
      <c r="T454" s="250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51" t="s">
        <v>161</v>
      </c>
      <c r="AU454" s="251" t="s">
        <v>79</v>
      </c>
      <c r="AV454" s="14" t="s">
        <v>79</v>
      </c>
      <c r="AW454" s="14" t="s">
        <v>33</v>
      </c>
      <c r="AX454" s="14" t="s">
        <v>75</v>
      </c>
      <c r="AY454" s="251" t="s">
        <v>150</v>
      </c>
    </row>
    <row r="455" spans="1:65" s="2" customFormat="1" ht="49.05" customHeight="1">
      <c r="A455" s="38"/>
      <c r="B455" s="39"/>
      <c r="C455" s="212" t="s">
        <v>654</v>
      </c>
      <c r="D455" s="212" t="s">
        <v>152</v>
      </c>
      <c r="E455" s="213" t="s">
        <v>625</v>
      </c>
      <c r="F455" s="214" t="s">
        <v>626</v>
      </c>
      <c r="G455" s="215" t="s">
        <v>342</v>
      </c>
      <c r="H455" s="216">
        <v>182</v>
      </c>
      <c r="I455" s="217"/>
      <c r="J455" s="218">
        <f>ROUND(I455*H455,2)</f>
        <v>0</v>
      </c>
      <c r="K455" s="214" t="s">
        <v>389</v>
      </c>
      <c r="L455" s="44"/>
      <c r="M455" s="219" t="s">
        <v>19</v>
      </c>
      <c r="N455" s="220" t="s">
        <v>42</v>
      </c>
      <c r="O455" s="84"/>
      <c r="P455" s="221">
        <f>O455*H455</f>
        <v>0</v>
      </c>
      <c r="Q455" s="221">
        <v>0.1554</v>
      </c>
      <c r="R455" s="221">
        <f>Q455*H455</f>
        <v>28.2828</v>
      </c>
      <c r="S455" s="221">
        <v>0</v>
      </c>
      <c r="T455" s="222">
        <f>S455*H455</f>
        <v>0</v>
      </c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R455" s="223" t="s">
        <v>157</v>
      </c>
      <c r="AT455" s="223" t="s">
        <v>152</v>
      </c>
      <c r="AU455" s="223" t="s">
        <v>79</v>
      </c>
      <c r="AY455" s="17" t="s">
        <v>150</v>
      </c>
      <c r="BE455" s="224">
        <f>IF(N455="základní",J455,0)</f>
        <v>0</v>
      </c>
      <c r="BF455" s="224">
        <f>IF(N455="snížená",J455,0)</f>
        <v>0</v>
      </c>
      <c r="BG455" s="224">
        <f>IF(N455="zákl. přenesená",J455,0)</f>
        <v>0</v>
      </c>
      <c r="BH455" s="224">
        <f>IF(N455="sníž. přenesená",J455,0)</f>
        <v>0</v>
      </c>
      <c r="BI455" s="224">
        <f>IF(N455="nulová",J455,0)</f>
        <v>0</v>
      </c>
      <c r="BJ455" s="17" t="s">
        <v>75</v>
      </c>
      <c r="BK455" s="224">
        <f>ROUND(I455*H455,2)</f>
        <v>0</v>
      </c>
      <c r="BL455" s="17" t="s">
        <v>157</v>
      </c>
      <c r="BM455" s="223" t="s">
        <v>655</v>
      </c>
    </row>
    <row r="456" spans="1:47" s="2" customFormat="1" ht="12">
      <c r="A456" s="38"/>
      <c r="B456" s="39"/>
      <c r="C456" s="40"/>
      <c r="D456" s="225" t="s">
        <v>159</v>
      </c>
      <c r="E456" s="40"/>
      <c r="F456" s="226" t="s">
        <v>628</v>
      </c>
      <c r="G456" s="40"/>
      <c r="H456" s="40"/>
      <c r="I456" s="227"/>
      <c r="J456" s="40"/>
      <c r="K456" s="40"/>
      <c r="L456" s="44"/>
      <c r="M456" s="228"/>
      <c r="N456" s="229"/>
      <c r="O456" s="84"/>
      <c r="P456" s="84"/>
      <c r="Q456" s="84"/>
      <c r="R456" s="84"/>
      <c r="S456" s="84"/>
      <c r="T456" s="85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T456" s="17" t="s">
        <v>159</v>
      </c>
      <c r="AU456" s="17" t="s">
        <v>79</v>
      </c>
    </row>
    <row r="457" spans="1:47" s="2" customFormat="1" ht="12">
      <c r="A457" s="38"/>
      <c r="B457" s="39"/>
      <c r="C457" s="40"/>
      <c r="D457" s="232" t="s">
        <v>258</v>
      </c>
      <c r="E457" s="40"/>
      <c r="F457" s="263" t="s">
        <v>629</v>
      </c>
      <c r="G457" s="40"/>
      <c r="H457" s="40"/>
      <c r="I457" s="227"/>
      <c r="J457" s="40"/>
      <c r="K457" s="40"/>
      <c r="L457" s="44"/>
      <c r="M457" s="228"/>
      <c r="N457" s="229"/>
      <c r="O457" s="84"/>
      <c r="P457" s="84"/>
      <c r="Q457" s="84"/>
      <c r="R457" s="84"/>
      <c r="S457" s="84"/>
      <c r="T457" s="85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T457" s="17" t="s">
        <v>258</v>
      </c>
      <c r="AU457" s="17" t="s">
        <v>79</v>
      </c>
    </row>
    <row r="458" spans="1:51" s="13" customFormat="1" ht="12">
      <c r="A458" s="13"/>
      <c r="B458" s="230"/>
      <c r="C458" s="231"/>
      <c r="D458" s="232" t="s">
        <v>161</v>
      </c>
      <c r="E458" s="233" t="s">
        <v>19</v>
      </c>
      <c r="F458" s="234" t="s">
        <v>656</v>
      </c>
      <c r="G458" s="231"/>
      <c r="H458" s="233" t="s">
        <v>19</v>
      </c>
      <c r="I458" s="235"/>
      <c r="J458" s="231"/>
      <c r="K458" s="231"/>
      <c r="L458" s="236"/>
      <c r="M458" s="237"/>
      <c r="N458" s="238"/>
      <c r="O458" s="238"/>
      <c r="P458" s="238"/>
      <c r="Q458" s="238"/>
      <c r="R458" s="238"/>
      <c r="S458" s="238"/>
      <c r="T458" s="239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0" t="s">
        <v>161</v>
      </c>
      <c r="AU458" s="240" t="s">
        <v>79</v>
      </c>
      <c r="AV458" s="13" t="s">
        <v>75</v>
      </c>
      <c r="AW458" s="13" t="s">
        <v>33</v>
      </c>
      <c r="AX458" s="13" t="s">
        <v>71</v>
      </c>
      <c r="AY458" s="240" t="s">
        <v>150</v>
      </c>
    </row>
    <row r="459" spans="1:51" s="14" customFormat="1" ht="12">
      <c r="A459" s="14"/>
      <c r="B459" s="241"/>
      <c r="C459" s="242"/>
      <c r="D459" s="232" t="s">
        <v>161</v>
      </c>
      <c r="E459" s="243" t="s">
        <v>19</v>
      </c>
      <c r="F459" s="244" t="s">
        <v>657</v>
      </c>
      <c r="G459" s="242"/>
      <c r="H459" s="245">
        <v>182</v>
      </c>
      <c r="I459" s="246"/>
      <c r="J459" s="242"/>
      <c r="K459" s="242"/>
      <c r="L459" s="247"/>
      <c r="M459" s="248"/>
      <c r="N459" s="249"/>
      <c r="O459" s="249"/>
      <c r="P459" s="249"/>
      <c r="Q459" s="249"/>
      <c r="R459" s="249"/>
      <c r="S459" s="249"/>
      <c r="T459" s="250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51" t="s">
        <v>161</v>
      </c>
      <c r="AU459" s="251" t="s">
        <v>79</v>
      </c>
      <c r="AV459" s="14" t="s">
        <v>79</v>
      </c>
      <c r="AW459" s="14" t="s">
        <v>33</v>
      </c>
      <c r="AX459" s="14" t="s">
        <v>71</v>
      </c>
      <c r="AY459" s="251" t="s">
        <v>150</v>
      </c>
    </row>
    <row r="460" spans="1:51" s="15" customFormat="1" ht="12">
      <c r="A460" s="15"/>
      <c r="B460" s="252"/>
      <c r="C460" s="253"/>
      <c r="D460" s="232" t="s">
        <v>161</v>
      </c>
      <c r="E460" s="254" t="s">
        <v>19</v>
      </c>
      <c r="F460" s="255" t="s">
        <v>164</v>
      </c>
      <c r="G460" s="253"/>
      <c r="H460" s="256">
        <v>182</v>
      </c>
      <c r="I460" s="257"/>
      <c r="J460" s="253"/>
      <c r="K460" s="253"/>
      <c r="L460" s="258"/>
      <c r="M460" s="259"/>
      <c r="N460" s="260"/>
      <c r="O460" s="260"/>
      <c r="P460" s="260"/>
      <c r="Q460" s="260"/>
      <c r="R460" s="260"/>
      <c r="S460" s="260"/>
      <c r="T460" s="261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T460" s="262" t="s">
        <v>161</v>
      </c>
      <c r="AU460" s="262" t="s">
        <v>79</v>
      </c>
      <c r="AV460" s="15" t="s">
        <v>157</v>
      </c>
      <c r="AW460" s="15" t="s">
        <v>33</v>
      </c>
      <c r="AX460" s="15" t="s">
        <v>75</v>
      </c>
      <c r="AY460" s="262" t="s">
        <v>150</v>
      </c>
    </row>
    <row r="461" spans="1:65" s="2" customFormat="1" ht="16.5" customHeight="1">
      <c r="A461" s="38"/>
      <c r="B461" s="39"/>
      <c r="C461" s="264" t="s">
        <v>658</v>
      </c>
      <c r="D461" s="264" t="s">
        <v>286</v>
      </c>
      <c r="E461" s="265" t="s">
        <v>659</v>
      </c>
      <c r="F461" s="266" t="s">
        <v>660</v>
      </c>
      <c r="G461" s="267" t="s">
        <v>342</v>
      </c>
      <c r="H461" s="268">
        <v>183.82</v>
      </c>
      <c r="I461" s="269"/>
      <c r="J461" s="270">
        <f>ROUND(I461*H461,2)</f>
        <v>0</v>
      </c>
      <c r="K461" s="266" t="s">
        <v>389</v>
      </c>
      <c r="L461" s="271"/>
      <c r="M461" s="272" t="s">
        <v>19</v>
      </c>
      <c r="N461" s="273" t="s">
        <v>42</v>
      </c>
      <c r="O461" s="84"/>
      <c r="P461" s="221">
        <f>O461*H461</f>
        <v>0</v>
      </c>
      <c r="Q461" s="221">
        <v>0.08</v>
      </c>
      <c r="R461" s="221">
        <f>Q461*H461</f>
        <v>14.7056</v>
      </c>
      <c r="S461" s="221">
        <v>0</v>
      </c>
      <c r="T461" s="222">
        <f>S461*H461</f>
        <v>0</v>
      </c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R461" s="223" t="s">
        <v>207</v>
      </c>
      <c r="AT461" s="223" t="s">
        <v>286</v>
      </c>
      <c r="AU461" s="223" t="s">
        <v>79</v>
      </c>
      <c r="AY461" s="17" t="s">
        <v>150</v>
      </c>
      <c r="BE461" s="224">
        <f>IF(N461="základní",J461,0)</f>
        <v>0</v>
      </c>
      <c r="BF461" s="224">
        <f>IF(N461="snížená",J461,0)</f>
        <v>0</v>
      </c>
      <c r="BG461" s="224">
        <f>IF(N461="zákl. přenesená",J461,0)</f>
        <v>0</v>
      </c>
      <c r="BH461" s="224">
        <f>IF(N461="sníž. přenesená",J461,0)</f>
        <v>0</v>
      </c>
      <c r="BI461" s="224">
        <f>IF(N461="nulová",J461,0)</f>
        <v>0</v>
      </c>
      <c r="BJ461" s="17" t="s">
        <v>75</v>
      </c>
      <c r="BK461" s="224">
        <f>ROUND(I461*H461,2)</f>
        <v>0</v>
      </c>
      <c r="BL461" s="17" t="s">
        <v>157</v>
      </c>
      <c r="BM461" s="223" t="s">
        <v>661</v>
      </c>
    </row>
    <row r="462" spans="1:51" s="14" customFormat="1" ht="12">
      <c r="A462" s="14"/>
      <c r="B462" s="241"/>
      <c r="C462" s="242"/>
      <c r="D462" s="232" t="s">
        <v>161</v>
      </c>
      <c r="E462" s="243" t="s">
        <v>19</v>
      </c>
      <c r="F462" s="244" t="s">
        <v>662</v>
      </c>
      <c r="G462" s="242"/>
      <c r="H462" s="245">
        <v>183.82</v>
      </c>
      <c r="I462" s="246"/>
      <c r="J462" s="242"/>
      <c r="K462" s="242"/>
      <c r="L462" s="247"/>
      <c r="M462" s="248"/>
      <c r="N462" s="249"/>
      <c r="O462" s="249"/>
      <c r="P462" s="249"/>
      <c r="Q462" s="249"/>
      <c r="R462" s="249"/>
      <c r="S462" s="249"/>
      <c r="T462" s="250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51" t="s">
        <v>161</v>
      </c>
      <c r="AU462" s="251" t="s">
        <v>79</v>
      </c>
      <c r="AV462" s="14" t="s">
        <v>79</v>
      </c>
      <c r="AW462" s="14" t="s">
        <v>33</v>
      </c>
      <c r="AX462" s="14" t="s">
        <v>75</v>
      </c>
      <c r="AY462" s="251" t="s">
        <v>150</v>
      </c>
    </row>
    <row r="463" spans="1:65" s="2" customFormat="1" ht="55.5" customHeight="1">
      <c r="A463" s="38"/>
      <c r="B463" s="39"/>
      <c r="C463" s="212" t="s">
        <v>663</v>
      </c>
      <c r="D463" s="212" t="s">
        <v>152</v>
      </c>
      <c r="E463" s="213" t="s">
        <v>664</v>
      </c>
      <c r="F463" s="214" t="s">
        <v>665</v>
      </c>
      <c r="G463" s="215" t="s">
        <v>526</v>
      </c>
      <c r="H463" s="216">
        <v>2</v>
      </c>
      <c r="I463" s="217"/>
      <c r="J463" s="218">
        <f>ROUND(I463*H463,2)</f>
        <v>0</v>
      </c>
      <c r="K463" s="214" t="s">
        <v>389</v>
      </c>
      <c r="L463" s="44"/>
      <c r="M463" s="219" t="s">
        <v>19</v>
      </c>
      <c r="N463" s="220" t="s">
        <v>42</v>
      </c>
      <c r="O463" s="84"/>
      <c r="P463" s="221">
        <f>O463*H463</f>
        <v>0</v>
      </c>
      <c r="Q463" s="221">
        <v>0</v>
      </c>
      <c r="R463" s="221">
        <f>Q463*H463</f>
        <v>0</v>
      </c>
      <c r="S463" s="221">
        <v>0.082</v>
      </c>
      <c r="T463" s="222">
        <f>S463*H463</f>
        <v>0.164</v>
      </c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R463" s="223" t="s">
        <v>157</v>
      </c>
      <c r="AT463" s="223" t="s">
        <v>152</v>
      </c>
      <c r="AU463" s="223" t="s">
        <v>79</v>
      </c>
      <c r="AY463" s="17" t="s">
        <v>150</v>
      </c>
      <c r="BE463" s="224">
        <f>IF(N463="základní",J463,0)</f>
        <v>0</v>
      </c>
      <c r="BF463" s="224">
        <f>IF(N463="snížená",J463,0)</f>
        <v>0</v>
      </c>
      <c r="BG463" s="224">
        <f>IF(N463="zákl. přenesená",J463,0)</f>
        <v>0</v>
      </c>
      <c r="BH463" s="224">
        <f>IF(N463="sníž. přenesená",J463,0)</f>
        <v>0</v>
      </c>
      <c r="BI463" s="224">
        <f>IF(N463="nulová",J463,0)</f>
        <v>0</v>
      </c>
      <c r="BJ463" s="17" t="s">
        <v>75</v>
      </c>
      <c r="BK463" s="224">
        <f>ROUND(I463*H463,2)</f>
        <v>0</v>
      </c>
      <c r="BL463" s="17" t="s">
        <v>157</v>
      </c>
      <c r="BM463" s="223" t="s">
        <v>666</v>
      </c>
    </row>
    <row r="464" spans="1:47" s="2" customFormat="1" ht="12">
      <c r="A464" s="38"/>
      <c r="B464" s="39"/>
      <c r="C464" s="40"/>
      <c r="D464" s="225" t="s">
        <v>159</v>
      </c>
      <c r="E464" s="40"/>
      <c r="F464" s="226" t="s">
        <v>667</v>
      </c>
      <c r="G464" s="40"/>
      <c r="H464" s="40"/>
      <c r="I464" s="227"/>
      <c r="J464" s="40"/>
      <c r="K464" s="40"/>
      <c r="L464" s="44"/>
      <c r="M464" s="228"/>
      <c r="N464" s="229"/>
      <c r="O464" s="84"/>
      <c r="P464" s="84"/>
      <c r="Q464" s="84"/>
      <c r="R464" s="84"/>
      <c r="S464" s="84"/>
      <c r="T464" s="85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T464" s="17" t="s">
        <v>159</v>
      </c>
      <c r="AU464" s="17" t="s">
        <v>79</v>
      </c>
    </row>
    <row r="465" spans="1:47" s="2" customFormat="1" ht="12">
      <c r="A465" s="38"/>
      <c r="B465" s="39"/>
      <c r="C465" s="40"/>
      <c r="D465" s="232" t="s">
        <v>258</v>
      </c>
      <c r="E465" s="40"/>
      <c r="F465" s="263" t="s">
        <v>668</v>
      </c>
      <c r="G465" s="40"/>
      <c r="H465" s="40"/>
      <c r="I465" s="227"/>
      <c r="J465" s="40"/>
      <c r="K465" s="40"/>
      <c r="L465" s="44"/>
      <c r="M465" s="228"/>
      <c r="N465" s="229"/>
      <c r="O465" s="84"/>
      <c r="P465" s="84"/>
      <c r="Q465" s="84"/>
      <c r="R465" s="84"/>
      <c r="S465" s="84"/>
      <c r="T465" s="85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T465" s="17" t="s">
        <v>258</v>
      </c>
      <c r="AU465" s="17" t="s">
        <v>79</v>
      </c>
    </row>
    <row r="466" spans="1:51" s="13" customFormat="1" ht="12">
      <c r="A466" s="13"/>
      <c r="B466" s="230"/>
      <c r="C466" s="231"/>
      <c r="D466" s="232" t="s">
        <v>161</v>
      </c>
      <c r="E466" s="233" t="s">
        <v>19</v>
      </c>
      <c r="F466" s="234" t="s">
        <v>669</v>
      </c>
      <c r="G466" s="231"/>
      <c r="H466" s="233" t="s">
        <v>19</v>
      </c>
      <c r="I466" s="235"/>
      <c r="J466" s="231"/>
      <c r="K466" s="231"/>
      <c r="L466" s="236"/>
      <c r="M466" s="237"/>
      <c r="N466" s="238"/>
      <c r="O466" s="238"/>
      <c r="P466" s="238"/>
      <c r="Q466" s="238"/>
      <c r="R466" s="238"/>
      <c r="S466" s="238"/>
      <c r="T466" s="239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0" t="s">
        <v>161</v>
      </c>
      <c r="AU466" s="240" t="s">
        <v>79</v>
      </c>
      <c r="AV466" s="13" t="s">
        <v>75</v>
      </c>
      <c r="AW466" s="13" t="s">
        <v>33</v>
      </c>
      <c r="AX466" s="13" t="s">
        <v>71</v>
      </c>
      <c r="AY466" s="240" t="s">
        <v>150</v>
      </c>
    </row>
    <row r="467" spans="1:51" s="14" customFormat="1" ht="12">
      <c r="A467" s="14"/>
      <c r="B467" s="241"/>
      <c r="C467" s="242"/>
      <c r="D467" s="232" t="s">
        <v>161</v>
      </c>
      <c r="E467" s="243" t="s">
        <v>19</v>
      </c>
      <c r="F467" s="244" t="s">
        <v>584</v>
      </c>
      <c r="G467" s="242"/>
      <c r="H467" s="245">
        <v>2</v>
      </c>
      <c r="I467" s="246"/>
      <c r="J467" s="242"/>
      <c r="K467" s="242"/>
      <c r="L467" s="247"/>
      <c r="M467" s="248"/>
      <c r="N467" s="249"/>
      <c r="O467" s="249"/>
      <c r="P467" s="249"/>
      <c r="Q467" s="249"/>
      <c r="R467" s="249"/>
      <c r="S467" s="249"/>
      <c r="T467" s="250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51" t="s">
        <v>161</v>
      </c>
      <c r="AU467" s="251" t="s">
        <v>79</v>
      </c>
      <c r="AV467" s="14" t="s">
        <v>79</v>
      </c>
      <c r="AW467" s="14" t="s">
        <v>33</v>
      </c>
      <c r="AX467" s="14" t="s">
        <v>71</v>
      </c>
      <c r="AY467" s="251" t="s">
        <v>150</v>
      </c>
    </row>
    <row r="468" spans="1:51" s="15" customFormat="1" ht="12">
      <c r="A468" s="15"/>
      <c r="B468" s="252"/>
      <c r="C468" s="253"/>
      <c r="D468" s="232" t="s">
        <v>161</v>
      </c>
      <c r="E468" s="254" t="s">
        <v>19</v>
      </c>
      <c r="F468" s="255" t="s">
        <v>164</v>
      </c>
      <c r="G468" s="253"/>
      <c r="H468" s="256">
        <v>2</v>
      </c>
      <c r="I468" s="257"/>
      <c r="J468" s="253"/>
      <c r="K468" s="253"/>
      <c r="L468" s="258"/>
      <c r="M468" s="259"/>
      <c r="N468" s="260"/>
      <c r="O468" s="260"/>
      <c r="P468" s="260"/>
      <c r="Q468" s="260"/>
      <c r="R468" s="260"/>
      <c r="S468" s="260"/>
      <c r="T468" s="261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T468" s="262" t="s">
        <v>161</v>
      </c>
      <c r="AU468" s="262" t="s">
        <v>79</v>
      </c>
      <c r="AV468" s="15" t="s">
        <v>157</v>
      </c>
      <c r="AW468" s="15" t="s">
        <v>33</v>
      </c>
      <c r="AX468" s="15" t="s">
        <v>75</v>
      </c>
      <c r="AY468" s="262" t="s">
        <v>150</v>
      </c>
    </row>
    <row r="469" spans="1:63" s="12" customFormat="1" ht="22.8" customHeight="1">
      <c r="A469" s="12"/>
      <c r="B469" s="196"/>
      <c r="C469" s="197"/>
      <c r="D469" s="198" t="s">
        <v>70</v>
      </c>
      <c r="E469" s="210" t="s">
        <v>670</v>
      </c>
      <c r="F469" s="210" t="s">
        <v>671</v>
      </c>
      <c r="G469" s="197"/>
      <c r="H469" s="197"/>
      <c r="I469" s="200"/>
      <c r="J469" s="211">
        <f>BK469</f>
        <v>0</v>
      </c>
      <c r="K469" s="197"/>
      <c r="L469" s="202"/>
      <c r="M469" s="203"/>
      <c r="N469" s="204"/>
      <c r="O469" s="204"/>
      <c r="P469" s="205">
        <f>SUM(P470:P477)</f>
        <v>0</v>
      </c>
      <c r="Q469" s="204"/>
      <c r="R469" s="205">
        <f>SUM(R470:R477)</f>
        <v>0</v>
      </c>
      <c r="S469" s="204"/>
      <c r="T469" s="206">
        <f>SUM(T470:T477)</f>
        <v>0</v>
      </c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R469" s="207" t="s">
        <v>75</v>
      </c>
      <c r="AT469" s="208" t="s">
        <v>70</v>
      </c>
      <c r="AU469" s="208" t="s">
        <v>75</v>
      </c>
      <c r="AY469" s="207" t="s">
        <v>150</v>
      </c>
      <c r="BK469" s="209">
        <f>SUM(BK470:BK477)</f>
        <v>0</v>
      </c>
    </row>
    <row r="470" spans="1:65" s="2" customFormat="1" ht="16.5" customHeight="1">
      <c r="A470" s="38"/>
      <c r="B470" s="39"/>
      <c r="C470" s="212" t="s">
        <v>672</v>
      </c>
      <c r="D470" s="212" t="s">
        <v>152</v>
      </c>
      <c r="E470" s="213" t="s">
        <v>673</v>
      </c>
      <c r="F470" s="214" t="s">
        <v>674</v>
      </c>
      <c r="G470" s="215" t="s">
        <v>289</v>
      </c>
      <c r="H470" s="216">
        <v>124.478</v>
      </c>
      <c r="I470" s="217"/>
      <c r="J470" s="218">
        <f>ROUND(I470*H470,2)</f>
        <v>0</v>
      </c>
      <c r="K470" s="214" t="s">
        <v>389</v>
      </c>
      <c r="L470" s="44"/>
      <c r="M470" s="219" t="s">
        <v>19</v>
      </c>
      <c r="N470" s="220" t="s">
        <v>42</v>
      </c>
      <c r="O470" s="84"/>
      <c r="P470" s="221">
        <f>O470*H470</f>
        <v>0</v>
      </c>
      <c r="Q470" s="221">
        <v>0</v>
      </c>
      <c r="R470" s="221">
        <f>Q470*H470</f>
        <v>0</v>
      </c>
      <c r="S470" s="221">
        <v>0</v>
      </c>
      <c r="T470" s="222">
        <f>S470*H470</f>
        <v>0</v>
      </c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R470" s="223" t="s">
        <v>157</v>
      </c>
      <c r="AT470" s="223" t="s">
        <v>152</v>
      </c>
      <c r="AU470" s="223" t="s">
        <v>79</v>
      </c>
      <c r="AY470" s="17" t="s">
        <v>150</v>
      </c>
      <c r="BE470" s="224">
        <f>IF(N470="základní",J470,0)</f>
        <v>0</v>
      </c>
      <c r="BF470" s="224">
        <f>IF(N470="snížená",J470,0)</f>
        <v>0</v>
      </c>
      <c r="BG470" s="224">
        <f>IF(N470="zákl. přenesená",J470,0)</f>
        <v>0</v>
      </c>
      <c r="BH470" s="224">
        <f>IF(N470="sníž. přenesená",J470,0)</f>
        <v>0</v>
      </c>
      <c r="BI470" s="224">
        <f>IF(N470="nulová",J470,0)</f>
        <v>0</v>
      </c>
      <c r="BJ470" s="17" t="s">
        <v>75</v>
      </c>
      <c r="BK470" s="224">
        <f>ROUND(I470*H470,2)</f>
        <v>0</v>
      </c>
      <c r="BL470" s="17" t="s">
        <v>157</v>
      </c>
      <c r="BM470" s="223" t="s">
        <v>675</v>
      </c>
    </row>
    <row r="471" spans="1:47" s="2" customFormat="1" ht="12">
      <c r="A471" s="38"/>
      <c r="B471" s="39"/>
      <c r="C471" s="40"/>
      <c r="D471" s="225" t="s">
        <v>159</v>
      </c>
      <c r="E471" s="40"/>
      <c r="F471" s="226" t="s">
        <v>676</v>
      </c>
      <c r="G471" s="40"/>
      <c r="H471" s="40"/>
      <c r="I471" s="227"/>
      <c r="J471" s="40"/>
      <c r="K471" s="40"/>
      <c r="L471" s="44"/>
      <c r="M471" s="228"/>
      <c r="N471" s="229"/>
      <c r="O471" s="84"/>
      <c r="P471" s="84"/>
      <c r="Q471" s="84"/>
      <c r="R471" s="84"/>
      <c r="S471" s="84"/>
      <c r="T471" s="85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T471" s="17" t="s">
        <v>159</v>
      </c>
      <c r="AU471" s="17" t="s">
        <v>79</v>
      </c>
    </row>
    <row r="472" spans="1:65" s="2" customFormat="1" ht="33" customHeight="1">
      <c r="A472" s="38"/>
      <c r="B472" s="39"/>
      <c r="C472" s="212" t="s">
        <v>677</v>
      </c>
      <c r="D472" s="212" t="s">
        <v>152</v>
      </c>
      <c r="E472" s="213" t="s">
        <v>678</v>
      </c>
      <c r="F472" s="214" t="s">
        <v>679</v>
      </c>
      <c r="G472" s="215" t="s">
        <v>289</v>
      </c>
      <c r="H472" s="216">
        <v>124.478</v>
      </c>
      <c r="I472" s="217"/>
      <c r="J472" s="218">
        <f>ROUND(I472*H472,2)</f>
        <v>0</v>
      </c>
      <c r="K472" s="214" t="s">
        <v>389</v>
      </c>
      <c r="L472" s="44"/>
      <c r="M472" s="219" t="s">
        <v>19</v>
      </c>
      <c r="N472" s="220" t="s">
        <v>42</v>
      </c>
      <c r="O472" s="84"/>
      <c r="P472" s="221">
        <f>O472*H472</f>
        <v>0</v>
      </c>
      <c r="Q472" s="221">
        <v>0</v>
      </c>
      <c r="R472" s="221">
        <f>Q472*H472</f>
        <v>0</v>
      </c>
      <c r="S472" s="221">
        <v>0</v>
      </c>
      <c r="T472" s="222">
        <f>S472*H472</f>
        <v>0</v>
      </c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R472" s="223" t="s">
        <v>157</v>
      </c>
      <c r="AT472" s="223" t="s">
        <v>152</v>
      </c>
      <c r="AU472" s="223" t="s">
        <v>79</v>
      </c>
      <c r="AY472" s="17" t="s">
        <v>150</v>
      </c>
      <c r="BE472" s="224">
        <f>IF(N472="základní",J472,0)</f>
        <v>0</v>
      </c>
      <c r="BF472" s="224">
        <f>IF(N472="snížená",J472,0)</f>
        <v>0</v>
      </c>
      <c r="BG472" s="224">
        <f>IF(N472="zákl. přenesená",J472,0)</f>
        <v>0</v>
      </c>
      <c r="BH472" s="224">
        <f>IF(N472="sníž. přenesená",J472,0)</f>
        <v>0</v>
      </c>
      <c r="BI472" s="224">
        <f>IF(N472="nulová",J472,0)</f>
        <v>0</v>
      </c>
      <c r="BJ472" s="17" t="s">
        <v>75</v>
      </c>
      <c r="BK472" s="224">
        <f>ROUND(I472*H472,2)</f>
        <v>0</v>
      </c>
      <c r="BL472" s="17" t="s">
        <v>157</v>
      </c>
      <c r="BM472" s="223" t="s">
        <v>680</v>
      </c>
    </row>
    <row r="473" spans="1:47" s="2" customFormat="1" ht="12">
      <c r="A473" s="38"/>
      <c r="B473" s="39"/>
      <c r="C473" s="40"/>
      <c r="D473" s="225" t="s">
        <v>159</v>
      </c>
      <c r="E473" s="40"/>
      <c r="F473" s="226" t="s">
        <v>681</v>
      </c>
      <c r="G473" s="40"/>
      <c r="H473" s="40"/>
      <c r="I473" s="227"/>
      <c r="J473" s="40"/>
      <c r="K473" s="40"/>
      <c r="L473" s="44"/>
      <c r="M473" s="228"/>
      <c r="N473" s="229"/>
      <c r="O473" s="84"/>
      <c r="P473" s="84"/>
      <c r="Q473" s="84"/>
      <c r="R473" s="84"/>
      <c r="S473" s="84"/>
      <c r="T473" s="85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T473" s="17" t="s">
        <v>159</v>
      </c>
      <c r="AU473" s="17" t="s">
        <v>79</v>
      </c>
    </row>
    <row r="474" spans="1:65" s="2" customFormat="1" ht="44.25" customHeight="1">
      <c r="A474" s="38"/>
      <c r="B474" s="39"/>
      <c r="C474" s="212" t="s">
        <v>682</v>
      </c>
      <c r="D474" s="212" t="s">
        <v>152</v>
      </c>
      <c r="E474" s="213" t="s">
        <v>683</v>
      </c>
      <c r="F474" s="214" t="s">
        <v>684</v>
      </c>
      <c r="G474" s="215" t="s">
        <v>289</v>
      </c>
      <c r="H474" s="216">
        <v>1742.692</v>
      </c>
      <c r="I474" s="217"/>
      <c r="J474" s="218">
        <f>ROUND(I474*H474,2)</f>
        <v>0</v>
      </c>
      <c r="K474" s="214" t="s">
        <v>389</v>
      </c>
      <c r="L474" s="44"/>
      <c r="M474" s="219" t="s">
        <v>19</v>
      </c>
      <c r="N474" s="220" t="s">
        <v>42</v>
      </c>
      <c r="O474" s="84"/>
      <c r="P474" s="221">
        <f>O474*H474</f>
        <v>0</v>
      </c>
      <c r="Q474" s="221">
        <v>0</v>
      </c>
      <c r="R474" s="221">
        <f>Q474*H474</f>
        <v>0</v>
      </c>
      <c r="S474" s="221">
        <v>0</v>
      </c>
      <c r="T474" s="222">
        <f>S474*H474</f>
        <v>0</v>
      </c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R474" s="223" t="s">
        <v>157</v>
      </c>
      <c r="AT474" s="223" t="s">
        <v>152</v>
      </c>
      <c r="AU474" s="223" t="s">
        <v>79</v>
      </c>
      <c r="AY474" s="17" t="s">
        <v>150</v>
      </c>
      <c r="BE474" s="224">
        <f>IF(N474="základní",J474,0)</f>
        <v>0</v>
      </c>
      <c r="BF474" s="224">
        <f>IF(N474="snížená",J474,0)</f>
        <v>0</v>
      </c>
      <c r="BG474" s="224">
        <f>IF(N474="zákl. přenesená",J474,0)</f>
        <v>0</v>
      </c>
      <c r="BH474" s="224">
        <f>IF(N474="sníž. přenesená",J474,0)</f>
        <v>0</v>
      </c>
      <c r="BI474" s="224">
        <f>IF(N474="nulová",J474,0)</f>
        <v>0</v>
      </c>
      <c r="BJ474" s="17" t="s">
        <v>75</v>
      </c>
      <c r="BK474" s="224">
        <f>ROUND(I474*H474,2)</f>
        <v>0</v>
      </c>
      <c r="BL474" s="17" t="s">
        <v>157</v>
      </c>
      <c r="BM474" s="223" t="s">
        <v>685</v>
      </c>
    </row>
    <row r="475" spans="1:47" s="2" customFormat="1" ht="12">
      <c r="A475" s="38"/>
      <c r="B475" s="39"/>
      <c r="C475" s="40"/>
      <c r="D475" s="225" t="s">
        <v>159</v>
      </c>
      <c r="E475" s="40"/>
      <c r="F475" s="226" t="s">
        <v>686</v>
      </c>
      <c r="G475" s="40"/>
      <c r="H475" s="40"/>
      <c r="I475" s="227"/>
      <c r="J475" s="40"/>
      <c r="K475" s="40"/>
      <c r="L475" s="44"/>
      <c r="M475" s="228"/>
      <c r="N475" s="229"/>
      <c r="O475" s="84"/>
      <c r="P475" s="84"/>
      <c r="Q475" s="84"/>
      <c r="R475" s="84"/>
      <c r="S475" s="84"/>
      <c r="T475" s="85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T475" s="17" t="s">
        <v>159</v>
      </c>
      <c r="AU475" s="17" t="s">
        <v>79</v>
      </c>
    </row>
    <row r="476" spans="1:51" s="14" customFormat="1" ht="12">
      <c r="A476" s="14"/>
      <c r="B476" s="241"/>
      <c r="C476" s="242"/>
      <c r="D476" s="232" t="s">
        <v>161</v>
      </c>
      <c r="E476" s="243" t="s">
        <v>19</v>
      </c>
      <c r="F476" s="244" t="s">
        <v>687</v>
      </c>
      <c r="G476" s="242"/>
      <c r="H476" s="245">
        <v>1742.692</v>
      </c>
      <c r="I476" s="246"/>
      <c r="J476" s="242"/>
      <c r="K476" s="242"/>
      <c r="L476" s="247"/>
      <c r="M476" s="248"/>
      <c r="N476" s="249"/>
      <c r="O476" s="249"/>
      <c r="P476" s="249"/>
      <c r="Q476" s="249"/>
      <c r="R476" s="249"/>
      <c r="S476" s="249"/>
      <c r="T476" s="250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51" t="s">
        <v>161</v>
      </c>
      <c r="AU476" s="251" t="s">
        <v>79</v>
      </c>
      <c r="AV476" s="14" t="s">
        <v>79</v>
      </c>
      <c r="AW476" s="14" t="s">
        <v>33</v>
      </c>
      <c r="AX476" s="14" t="s">
        <v>71</v>
      </c>
      <c r="AY476" s="251" t="s">
        <v>150</v>
      </c>
    </row>
    <row r="477" spans="1:51" s="15" customFormat="1" ht="12">
      <c r="A477" s="15"/>
      <c r="B477" s="252"/>
      <c r="C477" s="253"/>
      <c r="D477" s="232" t="s">
        <v>161</v>
      </c>
      <c r="E477" s="254" t="s">
        <v>19</v>
      </c>
      <c r="F477" s="255" t="s">
        <v>164</v>
      </c>
      <c r="G477" s="253"/>
      <c r="H477" s="256">
        <v>1742.692</v>
      </c>
      <c r="I477" s="257"/>
      <c r="J477" s="253"/>
      <c r="K477" s="253"/>
      <c r="L477" s="258"/>
      <c r="M477" s="259"/>
      <c r="N477" s="260"/>
      <c r="O477" s="260"/>
      <c r="P477" s="260"/>
      <c r="Q477" s="260"/>
      <c r="R477" s="260"/>
      <c r="S477" s="260"/>
      <c r="T477" s="261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T477" s="262" t="s">
        <v>161</v>
      </c>
      <c r="AU477" s="262" t="s">
        <v>79</v>
      </c>
      <c r="AV477" s="15" t="s">
        <v>157</v>
      </c>
      <c r="AW477" s="15" t="s">
        <v>33</v>
      </c>
      <c r="AX477" s="15" t="s">
        <v>75</v>
      </c>
      <c r="AY477" s="262" t="s">
        <v>150</v>
      </c>
    </row>
    <row r="478" spans="1:63" s="12" customFormat="1" ht="22.8" customHeight="1">
      <c r="A478" s="12"/>
      <c r="B478" s="196"/>
      <c r="C478" s="197"/>
      <c r="D478" s="198" t="s">
        <v>70</v>
      </c>
      <c r="E478" s="210" t="s">
        <v>688</v>
      </c>
      <c r="F478" s="210" t="s">
        <v>689</v>
      </c>
      <c r="G478" s="197"/>
      <c r="H478" s="197"/>
      <c r="I478" s="200"/>
      <c r="J478" s="211">
        <f>BK478</f>
        <v>0</v>
      </c>
      <c r="K478" s="197"/>
      <c r="L478" s="202"/>
      <c r="M478" s="203"/>
      <c r="N478" s="204"/>
      <c r="O478" s="204"/>
      <c r="P478" s="205">
        <f>SUM(P479:P481)</f>
        <v>0</v>
      </c>
      <c r="Q478" s="204"/>
      <c r="R478" s="205">
        <f>SUM(R479:R481)</f>
        <v>0</v>
      </c>
      <c r="S478" s="204"/>
      <c r="T478" s="206">
        <f>SUM(T479:T481)</f>
        <v>0</v>
      </c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R478" s="207" t="s">
        <v>75</v>
      </c>
      <c r="AT478" s="208" t="s">
        <v>70</v>
      </c>
      <c r="AU478" s="208" t="s">
        <v>75</v>
      </c>
      <c r="AY478" s="207" t="s">
        <v>150</v>
      </c>
      <c r="BK478" s="209">
        <f>SUM(BK479:BK481)</f>
        <v>0</v>
      </c>
    </row>
    <row r="479" spans="1:65" s="2" customFormat="1" ht="37.8" customHeight="1">
      <c r="A479" s="38"/>
      <c r="B479" s="39"/>
      <c r="C479" s="212" t="s">
        <v>690</v>
      </c>
      <c r="D479" s="212" t="s">
        <v>152</v>
      </c>
      <c r="E479" s="213" t="s">
        <v>691</v>
      </c>
      <c r="F479" s="214" t="s">
        <v>692</v>
      </c>
      <c r="G479" s="215" t="s">
        <v>289</v>
      </c>
      <c r="H479" s="216">
        <v>624.397</v>
      </c>
      <c r="I479" s="217"/>
      <c r="J479" s="218">
        <f>ROUND(I479*H479,2)</f>
        <v>0</v>
      </c>
      <c r="K479" s="214" t="s">
        <v>389</v>
      </c>
      <c r="L479" s="44"/>
      <c r="M479" s="219" t="s">
        <v>19</v>
      </c>
      <c r="N479" s="220" t="s">
        <v>42</v>
      </c>
      <c r="O479" s="84"/>
      <c r="P479" s="221">
        <f>O479*H479</f>
        <v>0</v>
      </c>
      <c r="Q479" s="221">
        <v>0</v>
      </c>
      <c r="R479" s="221">
        <f>Q479*H479</f>
        <v>0</v>
      </c>
      <c r="S479" s="221">
        <v>0</v>
      </c>
      <c r="T479" s="222">
        <f>S479*H479</f>
        <v>0</v>
      </c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R479" s="223" t="s">
        <v>157</v>
      </c>
      <c r="AT479" s="223" t="s">
        <v>152</v>
      </c>
      <c r="AU479" s="223" t="s">
        <v>79</v>
      </c>
      <c r="AY479" s="17" t="s">
        <v>150</v>
      </c>
      <c r="BE479" s="224">
        <f>IF(N479="základní",J479,0)</f>
        <v>0</v>
      </c>
      <c r="BF479" s="224">
        <f>IF(N479="snížená",J479,0)</f>
        <v>0</v>
      </c>
      <c r="BG479" s="224">
        <f>IF(N479="zákl. přenesená",J479,0)</f>
        <v>0</v>
      </c>
      <c r="BH479" s="224">
        <f>IF(N479="sníž. přenesená",J479,0)</f>
        <v>0</v>
      </c>
      <c r="BI479" s="224">
        <f>IF(N479="nulová",J479,0)</f>
        <v>0</v>
      </c>
      <c r="BJ479" s="17" t="s">
        <v>75</v>
      </c>
      <c r="BK479" s="224">
        <f>ROUND(I479*H479,2)</f>
        <v>0</v>
      </c>
      <c r="BL479" s="17" t="s">
        <v>157</v>
      </c>
      <c r="BM479" s="223" t="s">
        <v>693</v>
      </c>
    </row>
    <row r="480" spans="1:47" s="2" customFormat="1" ht="12">
      <c r="A480" s="38"/>
      <c r="B480" s="39"/>
      <c r="C480" s="40"/>
      <c r="D480" s="225" t="s">
        <v>159</v>
      </c>
      <c r="E480" s="40"/>
      <c r="F480" s="226" t="s">
        <v>694</v>
      </c>
      <c r="G480" s="40"/>
      <c r="H480" s="40"/>
      <c r="I480" s="227"/>
      <c r="J480" s="40"/>
      <c r="K480" s="40"/>
      <c r="L480" s="44"/>
      <c r="M480" s="228"/>
      <c r="N480" s="229"/>
      <c r="O480" s="84"/>
      <c r="P480" s="84"/>
      <c r="Q480" s="84"/>
      <c r="R480" s="84"/>
      <c r="S480" s="84"/>
      <c r="T480" s="85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T480" s="17" t="s">
        <v>159</v>
      </c>
      <c r="AU480" s="17" t="s">
        <v>79</v>
      </c>
    </row>
    <row r="481" spans="1:47" s="2" customFormat="1" ht="12">
      <c r="A481" s="38"/>
      <c r="B481" s="39"/>
      <c r="C481" s="40"/>
      <c r="D481" s="232" t="s">
        <v>258</v>
      </c>
      <c r="E481" s="40"/>
      <c r="F481" s="263" t="s">
        <v>695</v>
      </c>
      <c r="G481" s="40"/>
      <c r="H481" s="40"/>
      <c r="I481" s="227"/>
      <c r="J481" s="40"/>
      <c r="K481" s="40"/>
      <c r="L481" s="44"/>
      <c r="M481" s="228"/>
      <c r="N481" s="229"/>
      <c r="O481" s="84"/>
      <c r="P481" s="84"/>
      <c r="Q481" s="84"/>
      <c r="R481" s="84"/>
      <c r="S481" s="84"/>
      <c r="T481" s="85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T481" s="17" t="s">
        <v>258</v>
      </c>
      <c r="AU481" s="17" t="s">
        <v>79</v>
      </c>
    </row>
    <row r="482" spans="1:63" s="12" customFormat="1" ht="25.9" customHeight="1">
      <c r="A482" s="12"/>
      <c r="B482" s="196"/>
      <c r="C482" s="197"/>
      <c r="D482" s="198" t="s">
        <v>70</v>
      </c>
      <c r="E482" s="199" t="s">
        <v>696</v>
      </c>
      <c r="F482" s="199" t="s">
        <v>697</v>
      </c>
      <c r="G482" s="197"/>
      <c r="H482" s="197"/>
      <c r="I482" s="200"/>
      <c r="J482" s="201">
        <f>BK482</f>
        <v>0</v>
      </c>
      <c r="K482" s="197"/>
      <c r="L482" s="202"/>
      <c r="M482" s="203"/>
      <c r="N482" s="204"/>
      <c r="O482" s="204"/>
      <c r="P482" s="205">
        <f>P483+P500</f>
        <v>0</v>
      </c>
      <c r="Q482" s="204"/>
      <c r="R482" s="205">
        <f>R483+R500</f>
        <v>0.8105675</v>
      </c>
      <c r="S482" s="204"/>
      <c r="T482" s="206">
        <f>T483+T500</f>
        <v>0</v>
      </c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R482" s="207" t="s">
        <v>79</v>
      </c>
      <c r="AT482" s="208" t="s">
        <v>70</v>
      </c>
      <c r="AU482" s="208" t="s">
        <v>71</v>
      </c>
      <c r="AY482" s="207" t="s">
        <v>150</v>
      </c>
      <c r="BK482" s="209">
        <f>BK483+BK500</f>
        <v>0</v>
      </c>
    </row>
    <row r="483" spans="1:63" s="12" customFormat="1" ht="22.8" customHeight="1">
      <c r="A483" s="12"/>
      <c r="B483" s="196"/>
      <c r="C483" s="197"/>
      <c r="D483" s="198" t="s">
        <v>70</v>
      </c>
      <c r="E483" s="210" t="s">
        <v>698</v>
      </c>
      <c r="F483" s="210" t="s">
        <v>699</v>
      </c>
      <c r="G483" s="197"/>
      <c r="H483" s="197"/>
      <c r="I483" s="200"/>
      <c r="J483" s="211">
        <f>BK483</f>
        <v>0</v>
      </c>
      <c r="K483" s="197"/>
      <c r="L483" s="202"/>
      <c r="M483" s="203"/>
      <c r="N483" s="204"/>
      <c r="O483" s="204"/>
      <c r="P483" s="205">
        <f>SUM(P484:P499)</f>
        <v>0</v>
      </c>
      <c r="Q483" s="204"/>
      <c r="R483" s="205">
        <f>SUM(R484:R499)</f>
        <v>0.8105675</v>
      </c>
      <c r="S483" s="204"/>
      <c r="T483" s="206">
        <f>SUM(T484:T499)</f>
        <v>0</v>
      </c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R483" s="207" t="s">
        <v>79</v>
      </c>
      <c r="AT483" s="208" t="s">
        <v>70</v>
      </c>
      <c r="AU483" s="208" t="s">
        <v>75</v>
      </c>
      <c r="AY483" s="207" t="s">
        <v>150</v>
      </c>
      <c r="BK483" s="209">
        <f>SUM(BK484:BK499)</f>
        <v>0</v>
      </c>
    </row>
    <row r="484" spans="1:65" s="2" customFormat="1" ht="24.15" customHeight="1">
      <c r="A484" s="38"/>
      <c r="B484" s="39"/>
      <c r="C484" s="212" t="s">
        <v>700</v>
      </c>
      <c r="D484" s="212" t="s">
        <v>152</v>
      </c>
      <c r="E484" s="213" t="s">
        <v>701</v>
      </c>
      <c r="F484" s="214" t="s">
        <v>702</v>
      </c>
      <c r="G484" s="215" t="s">
        <v>329</v>
      </c>
      <c r="H484" s="216">
        <v>611.71</v>
      </c>
      <c r="I484" s="217"/>
      <c r="J484" s="218">
        <f>ROUND(I484*H484,2)</f>
        <v>0</v>
      </c>
      <c r="K484" s="214" t="s">
        <v>389</v>
      </c>
      <c r="L484" s="44"/>
      <c r="M484" s="219" t="s">
        <v>19</v>
      </c>
      <c r="N484" s="220" t="s">
        <v>42</v>
      </c>
      <c r="O484" s="84"/>
      <c r="P484" s="221">
        <f>O484*H484</f>
        <v>0</v>
      </c>
      <c r="Q484" s="221">
        <v>5E-05</v>
      </c>
      <c r="R484" s="221">
        <f>Q484*H484</f>
        <v>0.0305855</v>
      </c>
      <c r="S484" s="221">
        <v>0</v>
      </c>
      <c r="T484" s="222">
        <f>S484*H484</f>
        <v>0</v>
      </c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R484" s="223" t="s">
        <v>266</v>
      </c>
      <c r="AT484" s="223" t="s">
        <v>152</v>
      </c>
      <c r="AU484" s="223" t="s">
        <v>79</v>
      </c>
      <c r="AY484" s="17" t="s">
        <v>150</v>
      </c>
      <c r="BE484" s="224">
        <f>IF(N484="základní",J484,0)</f>
        <v>0</v>
      </c>
      <c r="BF484" s="224">
        <f>IF(N484="snížená",J484,0)</f>
        <v>0</v>
      </c>
      <c r="BG484" s="224">
        <f>IF(N484="zákl. přenesená",J484,0)</f>
        <v>0</v>
      </c>
      <c r="BH484" s="224">
        <f>IF(N484="sníž. přenesená",J484,0)</f>
        <v>0</v>
      </c>
      <c r="BI484" s="224">
        <f>IF(N484="nulová",J484,0)</f>
        <v>0</v>
      </c>
      <c r="BJ484" s="17" t="s">
        <v>75</v>
      </c>
      <c r="BK484" s="224">
        <f>ROUND(I484*H484,2)</f>
        <v>0</v>
      </c>
      <c r="BL484" s="17" t="s">
        <v>266</v>
      </c>
      <c r="BM484" s="223" t="s">
        <v>703</v>
      </c>
    </row>
    <row r="485" spans="1:47" s="2" customFormat="1" ht="12">
      <c r="A485" s="38"/>
      <c r="B485" s="39"/>
      <c r="C485" s="40"/>
      <c r="D485" s="225" t="s">
        <v>159</v>
      </c>
      <c r="E485" s="40"/>
      <c r="F485" s="226" t="s">
        <v>704</v>
      </c>
      <c r="G485" s="40"/>
      <c r="H485" s="40"/>
      <c r="I485" s="227"/>
      <c r="J485" s="40"/>
      <c r="K485" s="40"/>
      <c r="L485" s="44"/>
      <c r="M485" s="228"/>
      <c r="N485" s="229"/>
      <c r="O485" s="84"/>
      <c r="P485" s="84"/>
      <c r="Q485" s="84"/>
      <c r="R485" s="84"/>
      <c r="S485" s="84"/>
      <c r="T485" s="85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T485" s="17" t="s">
        <v>159</v>
      </c>
      <c r="AU485" s="17" t="s">
        <v>79</v>
      </c>
    </row>
    <row r="486" spans="1:51" s="14" customFormat="1" ht="12">
      <c r="A486" s="14"/>
      <c r="B486" s="241"/>
      <c r="C486" s="242"/>
      <c r="D486" s="232" t="s">
        <v>161</v>
      </c>
      <c r="E486" s="243" t="s">
        <v>19</v>
      </c>
      <c r="F486" s="244" t="s">
        <v>705</v>
      </c>
      <c r="G486" s="242"/>
      <c r="H486" s="245">
        <v>611.71</v>
      </c>
      <c r="I486" s="246"/>
      <c r="J486" s="242"/>
      <c r="K486" s="242"/>
      <c r="L486" s="247"/>
      <c r="M486" s="248"/>
      <c r="N486" s="249"/>
      <c r="O486" s="249"/>
      <c r="P486" s="249"/>
      <c r="Q486" s="249"/>
      <c r="R486" s="249"/>
      <c r="S486" s="249"/>
      <c r="T486" s="250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51" t="s">
        <v>161</v>
      </c>
      <c r="AU486" s="251" t="s">
        <v>79</v>
      </c>
      <c r="AV486" s="14" t="s">
        <v>79</v>
      </c>
      <c r="AW486" s="14" t="s">
        <v>33</v>
      </c>
      <c r="AX486" s="14" t="s">
        <v>71</v>
      </c>
      <c r="AY486" s="251" t="s">
        <v>150</v>
      </c>
    </row>
    <row r="487" spans="1:51" s="15" customFormat="1" ht="12">
      <c r="A487" s="15"/>
      <c r="B487" s="252"/>
      <c r="C487" s="253"/>
      <c r="D487" s="232" t="s">
        <v>161</v>
      </c>
      <c r="E487" s="254" t="s">
        <v>19</v>
      </c>
      <c r="F487" s="255" t="s">
        <v>164</v>
      </c>
      <c r="G487" s="253"/>
      <c r="H487" s="256">
        <v>611.71</v>
      </c>
      <c r="I487" s="257"/>
      <c r="J487" s="253"/>
      <c r="K487" s="253"/>
      <c r="L487" s="258"/>
      <c r="M487" s="259"/>
      <c r="N487" s="260"/>
      <c r="O487" s="260"/>
      <c r="P487" s="260"/>
      <c r="Q487" s="260"/>
      <c r="R487" s="260"/>
      <c r="S487" s="260"/>
      <c r="T487" s="261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T487" s="262" t="s">
        <v>161</v>
      </c>
      <c r="AU487" s="262" t="s">
        <v>79</v>
      </c>
      <c r="AV487" s="15" t="s">
        <v>157</v>
      </c>
      <c r="AW487" s="15" t="s">
        <v>33</v>
      </c>
      <c r="AX487" s="15" t="s">
        <v>75</v>
      </c>
      <c r="AY487" s="262" t="s">
        <v>150</v>
      </c>
    </row>
    <row r="488" spans="1:65" s="2" customFormat="1" ht="24.15" customHeight="1">
      <c r="A488" s="38"/>
      <c r="B488" s="39"/>
      <c r="C488" s="264" t="s">
        <v>706</v>
      </c>
      <c r="D488" s="264" t="s">
        <v>286</v>
      </c>
      <c r="E488" s="265" t="s">
        <v>707</v>
      </c>
      <c r="F488" s="266" t="s">
        <v>708</v>
      </c>
      <c r="G488" s="267" t="s">
        <v>342</v>
      </c>
      <c r="H488" s="268">
        <v>227.4</v>
      </c>
      <c r="I488" s="269"/>
      <c r="J488" s="270">
        <f>ROUND(I488*H488,2)</f>
        <v>0</v>
      </c>
      <c r="K488" s="266" t="s">
        <v>389</v>
      </c>
      <c r="L488" s="271"/>
      <c r="M488" s="272" t="s">
        <v>19</v>
      </c>
      <c r="N488" s="273" t="s">
        <v>42</v>
      </c>
      <c r="O488" s="84"/>
      <c r="P488" s="221">
        <f>O488*H488</f>
        <v>0</v>
      </c>
      <c r="Q488" s="221">
        <v>0.00343</v>
      </c>
      <c r="R488" s="221">
        <f>Q488*H488</f>
        <v>0.779982</v>
      </c>
      <c r="S488" s="221">
        <v>0</v>
      </c>
      <c r="T488" s="222">
        <f>S488*H488</f>
        <v>0</v>
      </c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R488" s="223" t="s">
        <v>104</v>
      </c>
      <c r="AT488" s="223" t="s">
        <v>286</v>
      </c>
      <c r="AU488" s="223" t="s">
        <v>79</v>
      </c>
      <c r="AY488" s="17" t="s">
        <v>150</v>
      </c>
      <c r="BE488" s="224">
        <f>IF(N488="základní",J488,0)</f>
        <v>0</v>
      </c>
      <c r="BF488" s="224">
        <f>IF(N488="snížená",J488,0)</f>
        <v>0</v>
      </c>
      <c r="BG488" s="224">
        <f>IF(N488="zákl. přenesená",J488,0)</f>
        <v>0</v>
      </c>
      <c r="BH488" s="224">
        <f>IF(N488="sníž. přenesená",J488,0)</f>
        <v>0</v>
      </c>
      <c r="BI488" s="224">
        <f>IF(N488="nulová",J488,0)</f>
        <v>0</v>
      </c>
      <c r="BJ488" s="17" t="s">
        <v>75</v>
      </c>
      <c r="BK488" s="224">
        <f>ROUND(I488*H488,2)</f>
        <v>0</v>
      </c>
      <c r="BL488" s="17" t="s">
        <v>266</v>
      </c>
      <c r="BM488" s="223" t="s">
        <v>709</v>
      </c>
    </row>
    <row r="489" spans="1:51" s="13" customFormat="1" ht="12">
      <c r="A489" s="13"/>
      <c r="B489" s="230"/>
      <c r="C489" s="231"/>
      <c r="D489" s="232" t="s">
        <v>161</v>
      </c>
      <c r="E489" s="233" t="s">
        <v>19</v>
      </c>
      <c r="F489" s="234" t="s">
        <v>710</v>
      </c>
      <c r="G489" s="231"/>
      <c r="H489" s="233" t="s">
        <v>19</v>
      </c>
      <c r="I489" s="235"/>
      <c r="J489" s="231"/>
      <c r="K489" s="231"/>
      <c r="L489" s="236"/>
      <c r="M489" s="237"/>
      <c r="N489" s="238"/>
      <c r="O489" s="238"/>
      <c r="P489" s="238"/>
      <c r="Q489" s="238"/>
      <c r="R489" s="238"/>
      <c r="S489" s="238"/>
      <c r="T489" s="239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40" t="s">
        <v>161</v>
      </c>
      <c r="AU489" s="240" t="s">
        <v>79</v>
      </c>
      <c r="AV489" s="13" t="s">
        <v>75</v>
      </c>
      <c r="AW489" s="13" t="s">
        <v>33</v>
      </c>
      <c r="AX489" s="13" t="s">
        <v>71</v>
      </c>
      <c r="AY489" s="240" t="s">
        <v>150</v>
      </c>
    </row>
    <row r="490" spans="1:51" s="13" customFormat="1" ht="12">
      <c r="A490" s="13"/>
      <c r="B490" s="230"/>
      <c r="C490" s="231"/>
      <c r="D490" s="232" t="s">
        <v>161</v>
      </c>
      <c r="E490" s="233" t="s">
        <v>19</v>
      </c>
      <c r="F490" s="234" t="s">
        <v>711</v>
      </c>
      <c r="G490" s="231"/>
      <c r="H490" s="233" t="s">
        <v>19</v>
      </c>
      <c r="I490" s="235"/>
      <c r="J490" s="231"/>
      <c r="K490" s="231"/>
      <c r="L490" s="236"/>
      <c r="M490" s="237"/>
      <c r="N490" s="238"/>
      <c r="O490" s="238"/>
      <c r="P490" s="238"/>
      <c r="Q490" s="238"/>
      <c r="R490" s="238"/>
      <c r="S490" s="238"/>
      <c r="T490" s="239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40" t="s">
        <v>161</v>
      </c>
      <c r="AU490" s="240" t="s">
        <v>79</v>
      </c>
      <c r="AV490" s="13" t="s">
        <v>75</v>
      </c>
      <c r="AW490" s="13" t="s">
        <v>33</v>
      </c>
      <c r="AX490" s="13" t="s">
        <v>71</v>
      </c>
      <c r="AY490" s="240" t="s">
        <v>150</v>
      </c>
    </row>
    <row r="491" spans="1:51" s="14" customFormat="1" ht="12">
      <c r="A491" s="14"/>
      <c r="B491" s="241"/>
      <c r="C491" s="242"/>
      <c r="D491" s="232" t="s">
        <v>161</v>
      </c>
      <c r="E491" s="243" t="s">
        <v>19</v>
      </c>
      <c r="F491" s="244" t="s">
        <v>712</v>
      </c>
      <c r="G491" s="242"/>
      <c r="H491" s="245">
        <v>177</v>
      </c>
      <c r="I491" s="246"/>
      <c r="J491" s="242"/>
      <c r="K491" s="242"/>
      <c r="L491" s="247"/>
      <c r="M491" s="248"/>
      <c r="N491" s="249"/>
      <c r="O491" s="249"/>
      <c r="P491" s="249"/>
      <c r="Q491" s="249"/>
      <c r="R491" s="249"/>
      <c r="S491" s="249"/>
      <c r="T491" s="250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51" t="s">
        <v>161</v>
      </c>
      <c r="AU491" s="251" t="s">
        <v>79</v>
      </c>
      <c r="AV491" s="14" t="s">
        <v>79</v>
      </c>
      <c r="AW491" s="14" t="s">
        <v>33</v>
      </c>
      <c r="AX491" s="14" t="s">
        <v>71</v>
      </c>
      <c r="AY491" s="251" t="s">
        <v>150</v>
      </c>
    </row>
    <row r="492" spans="1:51" s="13" customFormat="1" ht="12">
      <c r="A492" s="13"/>
      <c r="B492" s="230"/>
      <c r="C492" s="231"/>
      <c r="D492" s="232" t="s">
        <v>161</v>
      </c>
      <c r="E492" s="233" t="s">
        <v>19</v>
      </c>
      <c r="F492" s="234" t="s">
        <v>713</v>
      </c>
      <c r="G492" s="231"/>
      <c r="H492" s="233" t="s">
        <v>19</v>
      </c>
      <c r="I492" s="235"/>
      <c r="J492" s="231"/>
      <c r="K492" s="231"/>
      <c r="L492" s="236"/>
      <c r="M492" s="237"/>
      <c r="N492" s="238"/>
      <c r="O492" s="238"/>
      <c r="P492" s="238"/>
      <c r="Q492" s="238"/>
      <c r="R492" s="238"/>
      <c r="S492" s="238"/>
      <c r="T492" s="239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40" t="s">
        <v>161</v>
      </c>
      <c r="AU492" s="240" t="s">
        <v>79</v>
      </c>
      <c r="AV492" s="13" t="s">
        <v>75</v>
      </c>
      <c r="AW492" s="13" t="s">
        <v>33</v>
      </c>
      <c r="AX492" s="13" t="s">
        <v>71</v>
      </c>
      <c r="AY492" s="240" t="s">
        <v>150</v>
      </c>
    </row>
    <row r="493" spans="1:51" s="14" customFormat="1" ht="12">
      <c r="A493" s="14"/>
      <c r="B493" s="241"/>
      <c r="C493" s="242"/>
      <c r="D493" s="232" t="s">
        <v>161</v>
      </c>
      <c r="E493" s="243" t="s">
        <v>19</v>
      </c>
      <c r="F493" s="244" t="s">
        <v>714</v>
      </c>
      <c r="G493" s="242"/>
      <c r="H493" s="245">
        <v>50.4</v>
      </c>
      <c r="I493" s="246"/>
      <c r="J493" s="242"/>
      <c r="K493" s="242"/>
      <c r="L493" s="247"/>
      <c r="M493" s="248"/>
      <c r="N493" s="249"/>
      <c r="O493" s="249"/>
      <c r="P493" s="249"/>
      <c r="Q493" s="249"/>
      <c r="R493" s="249"/>
      <c r="S493" s="249"/>
      <c r="T493" s="250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51" t="s">
        <v>161</v>
      </c>
      <c r="AU493" s="251" t="s">
        <v>79</v>
      </c>
      <c r="AV493" s="14" t="s">
        <v>79</v>
      </c>
      <c r="AW493" s="14" t="s">
        <v>33</v>
      </c>
      <c r="AX493" s="14" t="s">
        <v>71</v>
      </c>
      <c r="AY493" s="251" t="s">
        <v>150</v>
      </c>
    </row>
    <row r="494" spans="1:51" s="15" customFormat="1" ht="12">
      <c r="A494" s="15"/>
      <c r="B494" s="252"/>
      <c r="C494" s="253"/>
      <c r="D494" s="232" t="s">
        <v>161</v>
      </c>
      <c r="E494" s="254" t="s">
        <v>19</v>
      </c>
      <c r="F494" s="255" t="s">
        <v>164</v>
      </c>
      <c r="G494" s="253"/>
      <c r="H494" s="256">
        <v>227.4</v>
      </c>
      <c r="I494" s="257"/>
      <c r="J494" s="253"/>
      <c r="K494" s="253"/>
      <c r="L494" s="258"/>
      <c r="M494" s="259"/>
      <c r="N494" s="260"/>
      <c r="O494" s="260"/>
      <c r="P494" s="260"/>
      <c r="Q494" s="260"/>
      <c r="R494" s="260"/>
      <c r="S494" s="260"/>
      <c r="T494" s="261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T494" s="262" t="s">
        <v>161</v>
      </c>
      <c r="AU494" s="262" t="s">
        <v>79</v>
      </c>
      <c r="AV494" s="15" t="s">
        <v>157</v>
      </c>
      <c r="AW494" s="15" t="s">
        <v>33</v>
      </c>
      <c r="AX494" s="15" t="s">
        <v>75</v>
      </c>
      <c r="AY494" s="262" t="s">
        <v>150</v>
      </c>
    </row>
    <row r="495" spans="1:65" s="2" customFormat="1" ht="44.25" customHeight="1">
      <c r="A495" s="38"/>
      <c r="B495" s="39"/>
      <c r="C495" s="212" t="s">
        <v>715</v>
      </c>
      <c r="D495" s="212" t="s">
        <v>152</v>
      </c>
      <c r="E495" s="213" t="s">
        <v>716</v>
      </c>
      <c r="F495" s="214" t="s">
        <v>717</v>
      </c>
      <c r="G495" s="215" t="s">
        <v>289</v>
      </c>
      <c r="H495" s="216">
        <v>0.612</v>
      </c>
      <c r="I495" s="217"/>
      <c r="J495" s="218">
        <f>ROUND(I495*H495,2)</f>
        <v>0</v>
      </c>
      <c r="K495" s="214" t="s">
        <v>389</v>
      </c>
      <c r="L495" s="44"/>
      <c r="M495" s="219" t="s">
        <v>19</v>
      </c>
      <c r="N495" s="220" t="s">
        <v>42</v>
      </c>
      <c r="O495" s="84"/>
      <c r="P495" s="221">
        <f>O495*H495</f>
        <v>0</v>
      </c>
      <c r="Q495" s="221">
        <v>0</v>
      </c>
      <c r="R495" s="221">
        <f>Q495*H495</f>
        <v>0</v>
      </c>
      <c r="S495" s="221">
        <v>0</v>
      </c>
      <c r="T495" s="222">
        <f>S495*H495</f>
        <v>0</v>
      </c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R495" s="223" t="s">
        <v>266</v>
      </c>
      <c r="AT495" s="223" t="s">
        <v>152</v>
      </c>
      <c r="AU495" s="223" t="s">
        <v>79</v>
      </c>
      <c r="AY495" s="17" t="s">
        <v>150</v>
      </c>
      <c r="BE495" s="224">
        <f>IF(N495="základní",J495,0)</f>
        <v>0</v>
      </c>
      <c r="BF495" s="224">
        <f>IF(N495="snížená",J495,0)</f>
        <v>0</v>
      </c>
      <c r="BG495" s="224">
        <f>IF(N495="zákl. přenesená",J495,0)</f>
        <v>0</v>
      </c>
      <c r="BH495" s="224">
        <f>IF(N495="sníž. přenesená",J495,0)</f>
        <v>0</v>
      </c>
      <c r="BI495" s="224">
        <f>IF(N495="nulová",J495,0)</f>
        <v>0</v>
      </c>
      <c r="BJ495" s="17" t="s">
        <v>75</v>
      </c>
      <c r="BK495" s="224">
        <f>ROUND(I495*H495,2)</f>
        <v>0</v>
      </c>
      <c r="BL495" s="17" t="s">
        <v>266</v>
      </c>
      <c r="BM495" s="223" t="s">
        <v>718</v>
      </c>
    </row>
    <row r="496" spans="1:47" s="2" customFormat="1" ht="12">
      <c r="A496" s="38"/>
      <c r="B496" s="39"/>
      <c r="C496" s="40"/>
      <c r="D496" s="225" t="s">
        <v>159</v>
      </c>
      <c r="E496" s="40"/>
      <c r="F496" s="226" t="s">
        <v>719</v>
      </c>
      <c r="G496" s="40"/>
      <c r="H496" s="40"/>
      <c r="I496" s="227"/>
      <c r="J496" s="40"/>
      <c r="K496" s="40"/>
      <c r="L496" s="44"/>
      <c r="M496" s="228"/>
      <c r="N496" s="229"/>
      <c r="O496" s="84"/>
      <c r="P496" s="84"/>
      <c r="Q496" s="84"/>
      <c r="R496" s="84"/>
      <c r="S496" s="84"/>
      <c r="T496" s="85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T496" s="17" t="s">
        <v>159</v>
      </c>
      <c r="AU496" s="17" t="s">
        <v>79</v>
      </c>
    </row>
    <row r="497" spans="1:47" s="2" customFormat="1" ht="12">
      <c r="A497" s="38"/>
      <c r="B497" s="39"/>
      <c r="C497" s="40"/>
      <c r="D497" s="232" t="s">
        <v>258</v>
      </c>
      <c r="E497" s="40"/>
      <c r="F497" s="263" t="s">
        <v>720</v>
      </c>
      <c r="G497" s="40"/>
      <c r="H497" s="40"/>
      <c r="I497" s="227"/>
      <c r="J497" s="40"/>
      <c r="K497" s="40"/>
      <c r="L497" s="44"/>
      <c r="M497" s="228"/>
      <c r="N497" s="229"/>
      <c r="O497" s="84"/>
      <c r="P497" s="84"/>
      <c r="Q497" s="84"/>
      <c r="R497" s="84"/>
      <c r="S497" s="84"/>
      <c r="T497" s="85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T497" s="17" t="s">
        <v>258</v>
      </c>
      <c r="AU497" s="17" t="s">
        <v>79</v>
      </c>
    </row>
    <row r="498" spans="1:51" s="14" customFormat="1" ht="12">
      <c r="A498" s="14"/>
      <c r="B498" s="241"/>
      <c r="C498" s="242"/>
      <c r="D498" s="232" t="s">
        <v>161</v>
      </c>
      <c r="E498" s="243" t="s">
        <v>19</v>
      </c>
      <c r="F498" s="244" t="s">
        <v>721</v>
      </c>
      <c r="G498" s="242"/>
      <c r="H498" s="245">
        <v>0.612</v>
      </c>
      <c r="I498" s="246"/>
      <c r="J498" s="242"/>
      <c r="K498" s="242"/>
      <c r="L498" s="247"/>
      <c r="M498" s="248"/>
      <c r="N498" s="249"/>
      <c r="O498" s="249"/>
      <c r="P498" s="249"/>
      <c r="Q498" s="249"/>
      <c r="R498" s="249"/>
      <c r="S498" s="249"/>
      <c r="T498" s="250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51" t="s">
        <v>161</v>
      </c>
      <c r="AU498" s="251" t="s">
        <v>79</v>
      </c>
      <c r="AV498" s="14" t="s">
        <v>79</v>
      </c>
      <c r="AW498" s="14" t="s">
        <v>33</v>
      </c>
      <c r="AX498" s="14" t="s">
        <v>71</v>
      </c>
      <c r="AY498" s="251" t="s">
        <v>150</v>
      </c>
    </row>
    <row r="499" spans="1:51" s="15" customFormat="1" ht="12">
      <c r="A499" s="15"/>
      <c r="B499" s="252"/>
      <c r="C499" s="253"/>
      <c r="D499" s="232" t="s">
        <v>161</v>
      </c>
      <c r="E499" s="254" t="s">
        <v>19</v>
      </c>
      <c r="F499" s="255" t="s">
        <v>164</v>
      </c>
      <c r="G499" s="253"/>
      <c r="H499" s="256">
        <v>0.612</v>
      </c>
      <c r="I499" s="257"/>
      <c r="J499" s="253"/>
      <c r="K499" s="253"/>
      <c r="L499" s="258"/>
      <c r="M499" s="259"/>
      <c r="N499" s="260"/>
      <c r="O499" s="260"/>
      <c r="P499" s="260"/>
      <c r="Q499" s="260"/>
      <c r="R499" s="260"/>
      <c r="S499" s="260"/>
      <c r="T499" s="261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T499" s="262" t="s">
        <v>161</v>
      </c>
      <c r="AU499" s="262" t="s">
        <v>79</v>
      </c>
      <c r="AV499" s="15" t="s">
        <v>157</v>
      </c>
      <c r="AW499" s="15" t="s">
        <v>33</v>
      </c>
      <c r="AX499" s="15" t="s">
        <v>75</v>
      </c>
      <c r="AY499" s="262" t="s">
        <v>150</v>
      </c>
    </row>
    <row r="500" spans="1:63" s="12" customFormat="1" ht="22.8" customHeight="1">
      <c r="A500" s="12"/>
      <c r="B500" s="196"/>
      <c r="C500" s="197"/>
      <c r="D500" s="198" t="s">
        <v>70</v>
      </c>
      <c r="E500" s="210" t="s">
        <v>722</v>
      </c>
      <c r="F500" s="210" t="s">
        <v>723</v>
      </c>
      <c r="G500" s="197"/>
      <c r="H500" s="197"/>
      <c r="I500" s="200"/>
      <c r="J500" s="211">
        <f>BK500</f>
        <v>0</v>
      </c>
      <c r="K500" s="197"/>
      <c r="L500" s="202"/>
      <c r="M500" s="203"/>
      <c r="N500" s="204"/>
      <c r="O500" s="204"/>
      <c r="P500" s="205">
        <f>SUM(P501:P507)</f>
        <v>0</v>
      </c>
      <c r="Q500" s="204"/>
      <c r="R500" s="205">
        <f>SUM(R501:R507)</f>
        <v>0</v>
      </c>
      <c r="S500" s="204"/>
      <c r="T500" s="206">
        <f>SUM(T501:T507)</f>
        <v>0</v>
      </c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R500" s="207" t="s">
        <v>79</v>
      </c>
      <c r="AT500" s="208" t="s">
        <v>70</v>
      </c>
      <c r="AU500" s="208" t="s">
        <v>75</v>
      </c>
      <c r="AY500" s="207" t="s">
        <v>150</v>
      </c>
      <c r="BK500" s="209">
        <f>SUM(BK501:BK507)</f>
        <v>0</v>
      </c>
    </row>
    <row r="501" spans="1:65" s="2" customFormat="1" ht="16.5" customHeight="1">
      <c r="A501" s="38"/>
      <c r="B501" s="39"/>
      <c r="C501" s="212" t="s">
        <v>724</v>
      </c>
      <c r="D501" s="212" t="s">
        <v>152</v>
      </c>
      <c r="E501" s="213" t="s">
        <v>725</v>
      </c>
      <c r="F501" s="214" t="s">
        <v>726</v>
      </c>
      <c r="G501" s="215" t="s">
        <v>155</v>
      </c>
      <c r="H501" s="216">
        <v>63.549</v>
      </c>
      <c r="I501" s="217"/>
      <c r="J501" s="218">
        <f>ROUND(I501*H501,2)</f>
        <v>0</v>
      </c>
      <c r="K501" s="214" t="s">
        <v>19</v>
      </c>
      <c r="L501" s="44"/>
      <c r="M501" s="219" t="s">
        <v>19</v>
      </c>
      <c r="N501" s="220" t="s">
        <v>42</v>
      </c>
      <c r="O501" s="84"/>
      <c r="P501" s="221">
        <f>O501*H501</f>
        <v>0</v>
      </c>
      <c r="Q501" s="221">
        <v>0</v>
      </c>
      <c r="R501" s="221">
        <f>Q501*H501</f>
        <v>0</v>
      </c>
      <c r="S501" s="221">
        <v>0</v>
      </c>
      <c r="T501" s="222">
        <f>S501*H501</f>
        <v>0</v>
      </c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R501" s="223" t="s">
        <v>266</v>
      </c>
      <c r="AT501" s="223" t="s">
        <v>152</v>
      </c>
      <c r="AU501" s="223" t="s">
        <v>79</v>
      </c>
      <c r="AY501" s="17" t="s">
        <v>150</v>
      </c>
      <c r="BE501" s="224">
        <f>IF(N501="základní",J501,0)</f>
        <v>0</v>
      </c>
      <c r="BF501" s="224">
        <f>IF(N501="snížená",J501,0)</f>
        <v>0</v>
      </c>
      <c r="BG501" s="224">
        <f>IF(N501="zákl. přenesená",J501,0)</f>
        <v>0</v>
      </c>
      <c r="BH501" s="224">
        <f>IF(N501="sníž. přenesená",J501,0)</f>
        <v>0</v>
      </c>
      <c r="BI501" s="224">
        <f>IF(N501="nulová",J501,0)</f>
        <v>0</v>
      </c>
      <c r="BJ501" s="17" t="s">
        <v>75</v>
      </c>
      <c r="BK501" s="224">
        <f>ROUND(I501*H501,2)</f>
        <v>0</v>
      </c>
      <c r="BL501" s="17" t="s">
        <v>266</v>
      </c>
      <c r="BM501" s="223" t="s">
        <v>727</v>
      </c>
    </row>
    <row r="502" spans="1:47" s="2" customFormat="1" ht="12">
      <c r="A502" s="38"/>
      <c r="B502" s="39"/>
      <c r="C502" s="40"/>
      <c r="D502" s="232" t="s">
        <v>258</v>
      </c>
      <c r="E502" s="40"/>
      <c r="F502" s="263" t="s">
        <v>728</v>
      </c>
      <c r="G502" s="40"/>
      <c r="H502" s="40"/>
      <c r="I502" s="227"/>
      <c r="J502" s="40"/>
      <c r="K502" s="40"/>
      <c r="L502" s="44"/>
      <c r="M502" s="228"/>
      <c r="N502" s="229"/>
      <c r="O502" s="84"/>
      <c r="P502" s="84"/>
      <c r="Q502" s="84"/>
      <c r="R502" s="84"/>
      <c r="S502" s="84"/>
      <c r="T502" s="85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T502" s="17" t="s">
        <v>258</v>
      </c>
      <c r="AU502" s="17" t="s">
        <v>79</v>
      </c>
    </row>
    <row r="503" spans="1:51" s="13" customFormat="1" ht="12">
      <c r="A503" s="13"/>
      <c r="B503" s="230"/>
      <c r="C503" s="231"/>
      <c r="D503" s="232" t="s">
        <v>161</v>
      </c>
      <c r="E503" s="233" t="s">
        <v>19</v>
      </c>
      <c r="F503" s="234" t="s">
        <v>711</v>
      </c>
      <c r="G503" s="231"/>
      <c r="H503" s="233" t="s">
        <v>19</v>
      </c>
      <c r="I503" s="235"/>
      <c r="J503" s="231"/>
      <c r="K503" s="231"/>
      <c r="L503" s="236"/>
      <c r="M503" s="237"/>
      <c r="N503" s="238"/>
      <c r="O503" s="238"/>
      <c r="P503" s="238"/>
      <c r="Q503" s="238"/>
      <c r="R503" s="238"/>
      <c r="S503" s="238"/>
      <c r="T503" s="239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0" t="s">
        <v>161</v>
      </c>
      <c r="AU503" s="240" t="s">
        <v>79</v>
      </c>
      <c r="AV503" s="13" t="s">
        <v>75</v>
      </c>
      <c r="AW503" s="13" t="s">
        <v>33</v>
      </c>
      <c r="AX503" s="13" t="s">
        <v>71</v>
      </c>
      <c r="AY503" s="240" t="s">
        <v>150</v>
      </c>
    </row>
    <row r="504" spans="1:51" s="14" customFormat="1" ht="12">
      <c r="A504" s="14"/>
      <c r="B504" s="241"/>
      <c r="C504" s="242"/>
      <c r="D504" s="232" t="s">
        <v>161</v>
      </c>
      <c r="E504" s="243" t="s">
        <v>19</v>
      </c>
      <c r="F504" s="244" t="s">
        <v>729</v>
      </c>
      <c r="G504" s="242"/>
      <c r="H504" s="245">
        <v>49.464</v>
      </c>
      <c r="I504" s="246"/>
      <c r="J504" s="242"/>
      <c r="K504" s="242"/>
      <c r="L504" s="247"/>
      <c r="M504" s="248"/>
      <c r="N504" s="249"/>
      <c r="O504" s="249"/>
      <c r="P504" s="249"/>
      <c r="Q504" s="249"/>
      <c r="R504" s="249"/>
      <c r="S504" s="249"/>
      <c r="T504" s="250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51" t="s">
        <v>161</v>
      </c>
      <c r="AU504" s="251" t="s">
        <v>79</v>
      </c>
      <c r="AV504" s="14" t="s">
        <v>79</v>
      </c>
      <c r="AW504" s="14" t="s">
        <v>33</v>
      </c>
      <c r="AX504" s="14" t="s">
        <v>71</v>
      </c>
      <c r="AY504" s="251" t="s">
        <v>150</v>
      </c>
    </row>
    <row r="505" spans="1:51" s="13" customFormat="1" ht="12">
      <c r="A505" s="13"/>
      <c r="B505" s="230"/>
      <c r="C505" s="231"/>
      <c r="D505" s="232" t="s">
        <v>161</v>
      </c>
      <c r="E505" s="233" t="s">
        <v>19</v>
      </c>
      <c r="F505" s="234" t="s">
        <v>730</v>
      </c>
      <c r="G505" s="231"/>
      <c r="H505" s="233" t="s">
        <v>19</v>
      </c>
      <c r="I505" s="235"/>
      <c r="J505" s="231"/>
      <c r="K505" s="231"/>
      <c r="L505" s="236"/>
      <c r="M505" s="237"/>
      <c r="N505" s="238"/>
      <c r="O505" s="238"/>
      <c r="P505" s="238"/>
      <c r="Q505" s="238"/>
      <c r="R505" s="238"/>
      <c r="S505" s="238"/>
      <c r="T505" s="239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0" t="s">
        <v>161</v>
      </c>
      <c r="AU505" s="240" t="s">
        <v>79</v>
      </c>
      <c r="AV505" s="13" t="s">
        <v>75</v>
      </c>
      <c r="AW505" s="13" t="s">
        <v>33</v>
      </c>
      <c r="AX505" s="13" t="s">
        <v>71</v>
      </c>
      <c r="AY505" s="240" t="s">
        <v>150</v>
      </c>
    </row>
    <row r="506" spans="1:51" s="14" customFormat="1" ht="12">
      <c r="A506" s="14"/>
      <c r="B506" s="241"/>
      <c r="C506" s="242"/>
      <c r="D506" s="232" t="s">
        <v>161</v>
      </c>
      <c r="E506" s="243" t="s">
        <v>19</v>
      </c>
      <c r="F506" s="244" t="s">
        <v>731</v>
      </c>
      <c r="G506" s="242"/>
      <c r="H506" s="245">
        <v>14.085</v>
      </c>
      <c r="I506" s="246"/>
      <c r="J506" s="242"/>
      <c r="K506" s="242"/>
      <c r="L506" s="247"/>
      <c r="M506" s="248"/>
      <c r="N506" s="249"/>
      <c r="O506" s="249"/>
      <c r="P506" s="249"/>
      <c r="Q506" s="249"/>
      <c r="R506" s="249"/>
      <c r="S506" s="249"/>
      <c r="T506" s="250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51" t="s">
        <v>161</v>
      </c>
      <c r="AU506" s="251" t="s">
        <v>79</v>
      </c>
      <c r="AV506" s="14" t="s">
        <v>79</v>
      </c>
      <c r="AW506" s="14" t="s">
        <v>33</v>
      </c>
      <c r="AX506" s="14" t="s">
        <v>71</v>
      </c>
      <c r="AY506" s="251" t="s">
        <v>150</v>
      </c>
    </row>
    <row r="507" spans="1:51" s="15" customFormat="1" ht="12">
      <c r="A507" s="15"/>
      <c r="B507" s="252"/>
      <c r="C507" s="253"/>
      <c r="D507" s="232" t="s">
        <v>161</v>
      </c>
      <c r="E507" s="254" t="s">
        <v>19</v>
      </c>
      <c r="F507" s="255" t="s">
        <v>164</v>
      </c>
      <c r="G507" s="253"/>
      <c r="H507" s="256">
        <v>63.549</v>
      </c>
      <c r="I507" s="257"/>
      <c r="J507" s="253"/>
      <c r="K507" s="253"/>
      <c r="L507" s="258"/>
      <c r="M507" s="274"/>
      <c r="N507" s="275"/>
      <c r="O507" s="275"/>
      <c r="P507" s="275"/>
      <c r="Q507" s="275"/>
      <c r="R507" s="275"/>
      <c r="S507" s="275"/>
      <c r="T507" s="276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T507" s="262" t="s">
        <v>161</v>
      </c>
      <c r="AU507" s="262" t="s">
        <v>79</v>
      </c>
      <c r="AV507" s="15" t="s">
        <v>157</v>
      </c>
      <c r="AW507" s="15" t="s">
        <v>33</v>
      </c>
      <c r="AX507" s="15" t="s">
        <v>75</v>
      </c>
      <c r="AY507" s="262" t="s">
        <v>150</v>
      </c>
    </row>
    <row r="508" spans="1:31" s="2" customFormat="1" ht="6.95" customHeight="1">
      <c r="A508" s="38"/>
      <c r="B508" s="59"/>
      <c r="C508" s="60"/>
      <c r="D508" s="60"/>
      <c r="E508" s="60"/>
      <c r="F508" s="60"/>
      <c r="G508" s="60"/>
      <c r="H508" s="60"/>
      <c r="I508" s="60"/>
      <c r="J508" s="60"/>
      <c r="K508" s="60"/>
      <c r="L508" s="44"/>
      <c r="M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</row>
  </sheetData>
  <sheetProtection password="C68C" sheet="1" objects="1" scenarios="1" formatColumns="0" formatRows="0" autoFilter="0"/>
  <autoFilter ref="C97:K50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6:H86"/>
    <mergeCell ref="E88:H88"/>
    <mergeCell ref="E90:H90"/>
    <mergeCell ref="L2:V2"/>
  </mergeCells>
  <hyperlinks>
    <hyperlink ref="F102" r:id="rId1" display="https://podminky.urs.cz/item/CS_URS_2022_02/113106021"/>
    <hyperlink ref="F107" r:id="rId2" display="https://podminky.urs.cz/item/CS_URS_2022_02/113107322"/>
    <hyperlink ref="F116" r:id="rId3" display="https://podminky.urs.cz/item/CS_URS_2022_02/113107331"/>
    <hyperlink ref="F123" r:id="rId4" display="https://podminky.urs.cz/item/CS_URS_2022_02/113107342"/>
    <hyperlink ref="F130" r:id="rId5" display="https://podminky.urs.cz/item/CS_URS_2022_02/113154123"/>
    <hyperlink ref="F135" r:id="rId6" display="https://podminky.urs.cz/item/CS_URS_2022_02/121151113"/>
    <hyperlink ref="F140" r:id="rId7" display="https://podminky.urs.cz/item/CS_URS_2022_02/122252203"/>
    <hyperlink ref="F145" r:id="rId8" display="https://podminky.urs.cz/item/CS_URS_2022_02/132251102"/>
    <hyperlink ref="F152" r:id="rId9" display="https://podminky.urs.cz/item/CS_URS_2022_02/132251251"/>
    <hyperlink ref="F159" r:id="rId10" display="https://podminky.urs.cz/item/CS_URS_2022_02/151101101"/>
    <hyperlink ref="F166" r:id="rId11" display="https://podminky.urs.cz/item/CS_URS_2022_02/151101111"/>
    <hyperlink ref="F168" r:id="rId12" display="https://podminky.urs.cz/item/CS_URS_2022_02/162351103"/>
    <hyperlink ref="F173" r:id="rId13" display="https://podminky.urs.cz/item/CS_URS_2022_02/162751117"/>
    <hyperlink ref="F180" r:id="rId14" display="https://podminky.urs.cz/item/CS_URS_2022_02/162751119"/>
    <hyperlink ref="F185" r:id="rId15" display="https://podminky.urs.cz/item/CS_URS_2022_02/171151111"/>
    <hyperlink ref="F190" r:id="rId16" display="https://podminky.urs.cz/item/CS_URS_2022_02/171251101"/>
    <hyperlink ref="F192" r:id="rId17" display="https://podminky.urs.cz/item/CS_URS_2022_02/174151101"/>
    <hyperlink ref="F199" r:id="rId18" display="https://podminky.urs.cz/item/CS_URS_2022_02/175151101"/>
    <hyperlink ref="F206" r:id="rId19" display="https://podminky.urs.cz/item/CS_URS_2022_02/181411133"/>
    <hyperlink ref="F208" r:id="rId20" display="https://podminky.urs.cz/item/CS_URS_2022_02/181152302"/>
    <hyperlink ref="F213" r:id="rId21" display="https://podminky.urs.cz/item/CS_URS_2022_02/182151111"/>
    <hyperlink ref="F219" r:id="rId22" display="https://podminky.urs.cz/item/CS_URS_2022_02/182251101"/>
    <hyperlink ref="F225" r:id="rId23" display="https://podminky.urs.cz/item/CS_URS_2022_02/181311103"/>
    <hyperlink ref="F230" r:id="rId24" display="https://podminky.urs.cz/item/CS_URS_2022_02/185804243"/>
    <hyperlink ref="F236" r:id="rId25" display="https://podminky.urs.cz/item/CS_URS_2022_02/211561111"/>
    <hyperlink ref="F240" r:id="rId26" display="https://podminky.urs.cz/item/CS_URS_2022_02/212752102"/>
    <hyperlink ref="F242" r:id="rId27" display="https://podminky.urs.cz/item/CS_URS_2022_02/211971110"/>
    <hyperlink ref="F250" r:id="rId28" display="https://podminky.urs.cz/item/CS_URS_2022_02/274313511"/>
    <hyperlink ref="F255" r:id="rId29" display="https://podminky.urs.cz/item/CS_URS_2022_02/274351121"/>
    <hyperlink ref="F260" r:id="rId30" display="https://podminky.urs.cz/item/CS_URS_2022_02/274351122"/>
    <hyperlink ref="F262" r:id="rId31" display="https://podminky.urs.cz/item/CS_URS_2022_02/213141121"/>
    <hyperlink ref="F273" r:id="rId32" display="https://podminky.urs.cz/item/CS_URS_2023_01/348272155"/>
    <hyperlink ref="F278" r:id="rId33" display="https://podminky.urs.cz/item/CS_URS_2023_01/348272515"/>
    <hyperlink ref="F283" r:id="rId34" display="https://podminky.urs.cz/item/CS_URS_2023_01/451572111"/>
    <hyperlink ref="F289" r:id="rId35" display="https://podminky.urs.cz/item/CS_URS_2023_01/596991111"/>
    <hyperlink ref="F293" r:id="rId36" display="https://podminky.urs.cz/item/CS_URS_2023_01/596991112"/>
    <hyperlink ref="F297" r:id="rId37" display="https://podminky.urs.cz/item/CS_URS_2023_01/564851111"/>
    <hyperlink ref="F302" r:id="rId38" display="https://podminky.urs.cz/item/CS_URS_2023_01/564851014"/>
    <hyperlink ref="F312" r:id="rId39" display="https://podminky.urs.cz/item/CS_URS_2023_01/564871111"/>
    <hyperlink ref="F318" r:id="rId40" display="https://podminky.urs.cz/item/CS_URS_2023_01/573211112"/>
    <hyperlink ref="F323" r:id="rId41" display="https://podminky.urs.cz/item/CS_URS_2023_01/577134031"/>
    <hyperlink ref="F328" r:id="rId42" display="https://podminky.urs.cz/item/CS_URS_2023_01/596211112"/>
    <hyperlink ref="F333" r:id="rId43" display="https://podminky.urs.cz/item/CS_URS_2023_01/596211220"/>
    <hyperlink ref="F339" r:id="rId44" display="https://podminky.urs.cz/item/CS_URS_2023_01/596211114"/>
    <hyperlink ref="F341" r:id="rId45" display="https://podminky.urs.cz/item/CS_URS_2023_01/596811911"/>
    <hyperlink ref="F343" r:id="rId46" display="https://podminky.urs.cz/item/CS_URS_2023_01/596211224"/>
    <hyperlink ref="F360" r:id="rId47" display="https://podminky.urs.cz/item/CS_URS_2023_01/871313121"/>
    <hyperlink ref="F368" r:id="rId48" display="https://podminky.urs.cz/item/CS_URS_2023_01/892381111"/>
    <hyperlink ref="F371" r:id="rId49" display="https://podminky.urs.cz/item/CS_URS_2023_01/899204112"/>
    <hyperlink ref="F375" r:id="rId50" display="https://podminky.urs.cz/item/CS_URS_2023_01/895941302"/>
    <hyperlink ref="F380" r:id="rId51" display="https://podminky.urs.cz/item/CS_URS_2023_01/895941312"/>
    <hyperlink ref="F385" r:id="rId52" display="https://podminky.urs.cz/item/CS_URS_2023_01/895941331"/>
    <hyperlink ref="F395" r:id="rId53" display="https://podminky.urs.cz/item/CS_URS_2023_01/914511111"/>
    <hyperlink ref="F403" r:id="rId54" display="https://podminky.urs.cz/item/CS_URS_2023_01/914111111"/>
    <hyperlink ref="F420" r:id="rId55" display="https://podminky.urs.cz/item/CS_URS_2023_01/916111122"/>
    <hyperlink ref="F425" r:id="rId56" display="https://podminky.urs.cz/item/CS_URS_2023_01/916111123"/>
    <hyperlink ref="F430" r:id="rId57" display="https://podminky.urs.cz/item/CS_URS_2023_01/916131213"/>
    <hyperlink ref="F448" r:id="rId58" display="https://podminky.urs.cz/item/CS_URS_2023_01/916131213"/>
    <hyperlink ref="F456" r:id="rId59" display="https://podminky.urs.cz/item/CS_URS_2023_01/916131213"/>
    <hyperlink ref="F464" r:id="rId60" display="https://podminky.urs.cz/item/CS_URS_2023_01/966006132"/>
    <hyperlink ref="F471" r:id="rId61" display="https://podminky.urs.cz/item/CS_URS_2023_01/997006002"/>
    <hyperlink ref="F473" r:id="rId62" display="https://podminky.urs.cz/item/CS_URS_2023_01/997211511"/>
    <hyperlink ref="F475" r:id="rId63" display="https://podminky.urs.cz/item/CS_URS_2023_01/997211519"/>
    <hyperlink ref="F480" r:id="rId64" display="https://podminky.urs.cz/item/CS_URS_2023_01/998223011"/>
    <hyperlink ref="F485" r:id="rId65" display="https://podminky.urs.cz/item/CS_URS_2023_01/767995115"/>
    <hyperlink ref="F496" r:id="rId66" display="https://podminky.urs.cz/item/CS_URS_2023_01/998767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87</v>
      </c>
    </row>
    <row r="3" spans="2:46" s="1" customFormat="1" ht="6.95" customHeight="1" hidden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79</v>
      </c>
    </row>
    <row r="4" spans="2:46" s="1" customFormat="1" ht="24.95" customHeight="1" hidden="1">
      <c r="B4" s="20"/>
      <c r="D4" s="140" t="s">
        <v>113</v>
      </c>
      <c r="L4" s="20"/>
      <c r="M4" s="14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2" t="s">
        <v>16</v>
      </c>
      <c r="L6" s="20"/>
    </row>
    <row r="7" spans="2:12" s="1" customFormat="1" ht="16.5" customHeight="1" hidden="1">
      <c r="B7" s="20"/>
      <c r="E7" s="143" t="str">
        <f>'Rekapitulace stavby'!K6</f>
        <v xml:space="preserve">Kopřivnice - chodník Mniší - úsek 04,05 -  po úpravě zídky</v>
      </c>
      <c r="F7" s="142"/>
      <c r="G7" s="142"/>
      <c r="H7" s="142"/>
      <c r="L7" s="20"/>
    </row>
    <row r="8" spans="2:12" s="1" customFormat="1" ht="12" customHeight="1" hidden="1">
      <c r="B8" s="20"/>
      <c r="D8" s="142" t="s">
        <v>114</v>
      </c>
      <c r="L8" s="20"/>
    </row>
    <row r="9" spans="1:31" s="2" customFormat="1" ht="16.5" customHeight="1" hidden="1">
      <c r="A9" s="38"/>
      <c r="B9" s="44"/>
      <c r="C9" s="38"/>
      <c r="D9" s="38"/>
      <c r="E9" s="143" t="s">
        <v>115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 hidden="1">
      <c r="A10" s="38"/>
      <c r="B10" s="44"/>
      <c r="C10" s="38"/>
      <c r="D10" s="142" t="s">
        <v>116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 hidden="1">
      <c r="A11" s="38"/>
      <c r="B11" s="44"/>
      <c r="C11" s="38"/>
      <c r="D11" s="38"/>
      <c r="E11" s="145" t="s">
        <v>732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hidden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 hidden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11. 4. 2023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 hidden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 hidden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 hidden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 hidden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 hidden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 hidden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 hidden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 hidden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 hidden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 hidden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 hidden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 hidden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28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 hidden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 hidden="1">
      <c r="A28" s="38"/>
      <c r="B28" s="44"/>
      <c r="C28" s="38"/>
      <c r="D28" s="142" t="s">
        <v>35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 hidden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 hidden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 hidden="1">
      <c r="A32" s="38"/>
      <c r="B32" s="44"/>
      <c r="C32" s="38"/>
      <c r="D32" s="152" t="s">
        <v>37</v>
      </c>
      <c r="E32" s="38"/>
      <c r="F32" s="38"/>
      <c r="G32" s="38"/>
      <c r="H32" s="38"/>
      <c r="I32" s="38"/>
      <c r="J32" s="153">
        <f>ROUND(J92,2)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 hidden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38"/>
      <c r="F34" s="154" t="s">
        <v>39</v>
      </c>
      <c r="G34" s="38"/>
      <c r="H34" s="38"/>
      <c r="I34" s="154" t="s">
        <v>38</v>
      </c>
      <c r="J34" s="154" t="s">
        <v>40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155" t="s">
        <v>41</v>
      </c>
      <c r="E35" s="142" t="s">
        <v>42</v>
      </c>
      <c r="F35" s="156">
        <f>ROUND((SUM(BE92:BE447)),2)</f>
        <v>0</v>
      </c>
      <c r="G35" s="38"/>
      <c r="H35" s="38"/>
      <c r="I35" s="157">
        <v>0.21</v>
      </c>
      <c r="J35" s="156">
        <f>ROUND(((SUM(BE92:BE447))*I35),2)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43</v>
      </c>
      <c r="F36" s="156">
        <f>ROUND((SUM(BF92:BF447)),2)</f>
        <v>0</v>
      </c>
      <c r="G36" s="38"/>
      <c r="H36" s="38"/>
      <c r="I36" s="157">
        <v>0.15</v>
      </c>
      <c r="J36" s="156">
        <f>ROUND(((SUM(BF92:BF447))*I36),2)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44</v>
      </c>
      <c r="F37" s="156">
        <f>ROUND((SUM(BG92:BG447)),2)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45</v>
      </c>
      <c r="F38" s="156">
        <f>ROUND((SUM(BH92:BH447)),2)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46</v>
      </c>
      <c r="F39" s="156">
        <f>ROUND((SUM(BI92:BI447)),2)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 hidden="1">
      <c r="A41" s="38"/>
      <c r="B41" s="44"/>
      <c r="C41" s="158"/>
      <c r="D41" s="159" t="s">
        <v>47</v>
      </c>
      <c r="E41" s="160"/>
      <c r="F41" s="160"/>
      <c r="G41" s="161" t="s">
        <v>48</v>
      </c>
      <c r="H41" s="162" t="s">
        <v>49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 hidden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ht="12" hidden="1"/>
    <row r="44" ht="12" hidden="1"/>
    <row r="45" ht="12" hidden="1"/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118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 xml:space="preserve">Kopřivnice - chodník Mniší - úsek 04,05 -  po úpravě zídky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114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115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116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12 - SO 105 1 - chodník část 5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11. 4. 2023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Město Kopřivnice</v>
      </c>
      <c r="G58" s="40"/>
      <c r="H58" s="40"/>
      <c r="I58" s="32" t="s">
        <v>31</v>
      </c>
      <c r="J58" s="36" t="str">
        <f>E23</f>
        <v>MSS-projekt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119</v>
      </c>
      <c r="D61" s="171"/>
      <c r="E61" s="171"/>
      <c r="F61" s="171"/>
      <c r="G61" s="171"/>
      <c r="H61" s="171"/>
      <c r="I61" s="171"/>
      <c r="J61" s="172" t="s">
        <v>120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69</v>
      </c>
      <c r="D63" s="40"/>
      <c r="E63" s="40"/>
      <c r="F63" s="40"/>
      <c r="G63" s="40"/>
      <c r="H63" s="40"/>
      <c r="I63" s="40"/>
      <c r="J63" s="102">
        <f>J92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121</v>
      </c>
    </row>
    <row r="64" spans="1:31" s="9" customFormat="1" ht="24.95" customHeight="1">
      <c r="A64" s="9"/>
      <c r="B64" s="174"/>
      <c r="C64" s="175"/>
      <c r="D64" s="176" t="s">
        <v>122</v>
      </c>
      <c r="E64" s="177"/>
      <c r="F64" s="177"/>
      <c r="G64" s="177"/>
      <c r="H64" s="177"/>
      <c r="I64" s="177"/>
      <c r="J64" s="178">
        <f>J93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123</v>
      </c>
      <c r="E65" s="182"/>
      <c r="F65" s="182"/>
      <c r="G65" s="182"/>
      <c r="H65" s="182"/>
      <c r="I65" s="182"/>
      <c r="J65" s="183">
        <f>J94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124</v>
      </c>
      <c r="E66" s="182"/>
      <c r="F66" s="182"/>
      <c r="G66" s="182"/>
      <c r="H66" s="182"/>
      <c r="I66" s="182"/>
      <c r="J66" s="183">
        <f>J229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126</v>
      </c>
      <c r="E67" s="182"/>
      <c r="F67" s="182"/>
      <c r="G67" s="182"/>
      <c r="H67" s="182"/>
      <c r="I67" s="182"/>
      <c r="J67" s="183">
        <f>J257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127</v>
      </c>
      <c r="E68" s="182"/>
      <c r="F68" s="182"/>
      <c r="G68" s="182"/>
      <c r="H68" s="182"/>
      <c r="I68" s="182"/>
      <c r="J68" s="183">
        <f>J263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130</v>
      </c>
      <c r="E69" s="182"/>
      <c r="F69" s="182"/>
      <c r="G69" s="182"/>
      <c r="H69" s="182"/>
      <c r="I69" s="182"/>
      <c r="J69" s="183">
        <f>J436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131</v>
      </c>
      <c r="E70" s="182"/>
      <c r="F70" s="182"/>
      <c r="G70" s="182"/>
      <c r="H70" s="182"/>
      <c r="I70" s="182"/>
      <c r="J70" s="183">
        <f>J445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59"/>
      <c r="C72" s="60"/>
      <c r="D72" s="60"/>
      <c r="E72" s="60"/>
      <c r="F72" s="60"/>
      <c r="G72" s="60"/>
      <c r="H72" s="60"/>
      <c r="I72" s="60"/>
      <c r="J72" s="60"/>
      <c r="K72" s="6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6" spans="1:31" s="2" customFormat="1" ht="6.95" customHeight="1">
      <c r="A76" s="38"/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24.95" customHeight="1">
      <c r="A77" s="38"/>
      <c r="B77" s="39"/>
      <c r="C77" s="23" t="s">
        <v>135</v>
      </c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16</v>
      </c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6.5" customHeight="1">
      <c r="A80" s="38"/>
      <c r="B80" s="39"/>
      <c r="C80" s="40"/>
      <c r="D80" s="40"/>
      <c r="E80" s="169" t="str">
        <f>E7</f>
        <v xml:space="preserve">Kopřivnice - chodník Mniší - úsek 04,05 -  po úpravě zídky</v>
      </c>
      <c r="F80" s="32"/>
      <c r="G80" s="32"/>
      <c r="H80" s="32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2:12" s="1" customFormat="1" ht="12" customHeight="1">
      <c r="B81" s="21"/>
      <c r="C81" s="32" t="s">
        <v>114</v>
      </c>
      <c r="D81" s="22"/>
      <c r="E81" s="22"/>
      <c r="F81" s="22"/>
      <c r="G81" s="22"/>
      <c r="H81" s="22"/>
      <c r="I81" s="22"/>
      <c r="J81" s="22"/>
      <c r="K81" s="22"/>
      <c r="L81" s="20"/>
    </row>
    <row r="82" spans="1:31" s="2" customFormat="1" ht="16.5" customHeight="1">
      <c r="A82" s="38"/>
      <c r="B82" s="39"/>
      <c r="C82" s="40"/>
      <c r="D82" s="40"/>
      <c r="E82" s="169" t="s">
        <v>115</v>
      </c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116</v>
      </c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69" t="str">
        <f>E11</f>
        <v>12 - SO 105 1 - chodník část 5</v>
      </c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6.95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21</v>
      </c>
      <c r="D86" s="40"/>
      <c r="E86" s="40"/>
      <c r="F86" s="27" t="str">
        <f>F14</f>
        <v xml:space="preserve"> </v>
      </c>
      <c r="G86" s="40"/>
      <c r="H86" s="40"/>
      <c r="I86" s="32" t="s">
        <v>23</v>
      </c>
      <c r="J86" s="72" t="str">
        <f>IF(J14="","",J14)</f>
        <v>11. 4. 2023</v>
      </c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6.95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25</v>
      </c>
      <c r="D88" s="40"/>
      <c r="E88" s="40"/>
      <c r="F88" s="27" t="str">
        <f>E17</f>
        <v>Město Kopřivnice</v>
      </c>
      <c r="G88" s="40"/>
      <c r="H88" s="40"/>
      <c r="I88" s="32" t="s">
        <v>31</v>
      </c>
      <c r="J88" s="36" t="str">
        <f>E23</f>
        <v>MSS-projekt s.r.o.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29</v>
      </c>
      <c r="D89" s="40"/>
      <c r="E89" s="40"/>
      <c r="F89" s="27" t="str">
        <f>IF(E20="","",E20)</f>
        <v>Vyplň údaj</v>
      </c>
      <c r="G89" s="40"/>
      <c r="H89" s="40"/>
      <c r="I89" s="32" t="s">
        <v>34</v>
      </c>
      <c r="J89" s="36" t="str">
        <f>E26</f>
        <v xml:space="preserve"> </v>
      </c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0.3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11" customFormat="1" ht="29.25" customHeight="1">
      <c r="A91" s="185"/>
      <c r="B91" s="186"/>
      <c r="C91" s="187" t="s">
        <v>136</v>
      </c>
      <c r="D91" s="188" t="s">
        <v>56</v>
      </c>
      <c r="E91" s="188" t="s">
        <v>52</v>
      </c>
      <c r="F91" s="188" t="s">
        <v>53</v>
      </c>
      <c r="G91" s="188" t="s">
        <v>137</v>
      </c>
      <c r="H91" s="188" t="s">
        <v>138</v>
      </c>
      <c r="I91" s="188" t="s">
        <v>139</v>
      </c>
      <c r="J91" s="188" t="s">
        <v>120</v>
      </c>
      <c r="K91" s="189" t="s">
        <v>140</v>
      </c>
      <c r="L91" s="190"/>
      <c r="M91" s="92" t="s">
        <v>19</v>
      </c>
      <c r="N91" s="93" t="s">
        <v>41</v>
      </c>
      <c r="O91" s="93" t="s">
        <v>141</v>
      </c>
      <c r="P91" s="93" t="s">
        <v>142</v>
      </c>
      <c r="Q91" s="93" t="s">
        <v>143</v>
      </c>
      <c r="R91" s="93" t="s">
        <v>144</v>
      </c>
      <c r="S91" s="93" t="s">
        <v>145</v>
      </c>
      <c r="T91" s="94" t="s">
        <v>146</v>
      </c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</row>
    <row r="92" spans="1:63" s="2" customFormat="1" ht="22.8" customHeight="1">
      <c r="A92" s="38"/>
      <c r="B92" s="39"/>
      <c r="C92" s="99" t="s">
        <v>147</v>
      </c>
      <c r="D92" s="40"/>
      <c r="E92" s="40"/>
      <c r="F92" s="40"/>
      <c r="G92" s="40"/>
      <c r="H92" s="40"/>
      <c r="I92" s="40"/>
      <c r="J92" s="191">
        <f>BK92</f>
        <v>0</v>
      </c>
      <c r="K92" s="40"/>
      <c r="L92" s="44"/>
      <c r="M92" s="95"/>
      <c r="N92" s="192"/>
      <c r="O92" s="96"/>
      <c r="P92" s="193">
        <f>P93</f>
        <v>0</v>
      </c>
      <c r="Q92" s="96"/>
      <c r="R92" s="193">
        <f>R93</f>
        <v>503.51214222000004</v>
      </c>
      <c r="S92" s="96"/>
      <c r="T92" s="194">
        <f>T93</f>
        <v>21.49782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70</v>
      </c>
      <c r="AU92" s="17" t="s">
        <v>121</v>
      </c>
      <c r="BK92" s="195">
        <f>BK93</f>
        <v>0</v>
      </c>
    </row>
    <row r="93" spans="1:63" s="12" customFormat="1" ht="25.9" customHeight="1">
      <c r="A93" s="12"/>
      <c r="B93" s="196"/>
      <c r="C93" s="197"/>
      <c r="D93" s="198" t="s">
        <v>70</v>
      </c>
      <c r="E93" s="199" t="s">
        <v>148</v>
      </c>
      <c r="F93" s="199" t="s">
        <v>149</v>
      </c>
      <c r="G93" s="197"/>
      <c r="H93" s="197"/>
      <c r="I93" s="200"/>
      <c r="J93" s="201">
        <f>BK93</f>
        <v>0</v>
      </c>
      <c r="K93" s="197"/>
      <c r="L93" s="202"/>
      <c r="M93" s="203"/>
      <c r="N93" s="204"/>
      <c r="O93" s="204"/>
      <c r="P93" s="205">
        <f>P94+P229+P257+P263+P436+P445</f>
        <v>0</v>
      </c>
      <c r="Q93" s="204"/>
      <c r="R93" s="205">
        <f>R94+R229+R257+R263+R436+R445</f>
        <v>503.51214222000004</v>
      </c>
      <c r="S93" s="204"/>
      <c r="T93" s="206">
        <f>T94+T229+T257+T263+T436+T445</f>
        <v>21.49782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7" t="s">
        <v>75</v>
      </c>
      <c r="AT93" s="208" t="s">
        <v>70</v>
      </c>
      <c r="AU93" s="208" t="s">
        <v>71</v>
      </c>
      <c r="AY93" s="207" t="s">
        <v>150</v>
      </c>
      <c r="BK93" s="209">
        <f>BK94+BK229+BK257+BK263+BK436+BK445</f>
        <v>0</v>
      </c>
    </row>
    <row r="94" spans="1:63" s="12" customFormat="1" ht="22.8" customHeight="1">
      <c r="A94" s="12"/>
      <c r="B94" s="196"/>
      <c r="C94" s="197"/>
      <c r="D94" s="198" t="s">
        <v>70</v>
      </c>
      <c r="E94" s="210" t="s">
        <v>75</v>
      </c>
      <c r="F94" s="210" t="s">
        <v>151</v>
      </c>
      <c r="G94" s="197"/>
      <c r="H94" s="197"/>
      <c r="I94" s="200"/>
      <c r="J94" s="211">
        <f>BK94</f>
        <v>0</v>
      </c>
      <c r="K94" s="197"/>
      <c r="L94" s="202"/>
      <c r="M94" s="203"/>
      <c r="N94" s="204"/>
      <c r="O94" s="204"/>
      <c r="P94" s="205">
        <f>SUM(P95:P228)</f>
        <v>0</v>
      </c>
      <c r="Q94" s="204"/>
      <c r="R94" s="205">
        <f>SUM(R95:R228)</f>
        <v>6.94580388</v>
      </c>
      <c r="S94" s="204"/>
      <c r="T94" s="206">
        <f>SUM(T95:T228)</f>
        <v>21.3825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7" t="s">
        <v>75</v>
      </c>
      <c r="AT94" s="208" t="s">
        <v>70</v>
      </c>
      <c r="AU94" s="208" t="s">
        <v>75</v>
      </c>
      <c r="AY94" s="207" t="s">
        <v>150</v>
      </c>
      <c r="BK94" s="209">
        <f>SUM(BK95:BK228)</f>
        <v>0</v>
      </c>
    </row>
    <row r="95" spans="1:65" s="2" customFormat="1" ht="44.25" customHeight="1">
      <c r="A95" s="38"/>
      <c r="B95" s="39"/>
      <c r="C95" s="212" t="s">
        <v>75</v>
      </c>
      <c r="D95" s="212" t="s">
        <v>152</v>
      </c>
      <c r="E95" s="213" t="s">
        <v>733</v>
      </c>
      <c r="F95" s="214" t="s">
        <v>734</v>
      </c>
      <c r="G95" s="215" t="s">
        <v>155</v>
      </c>
      <c r="H95" s="216">
        <v>150</v>
      </c>
      <c r="I95" s="217"/>
      <c r="J95" s="218">
        <f>ROUND(I95*H95,2)</f>
        <v>0</v>
      </c>
      <c r="K95" s="214" t="s">
        <v>389</v>
      </c>
      <c r="L95" s="44"/>
      <c r="M95" s="219" t="s">
        <v>19</v>
      </c>
      <c r="N95" s="220" t="s">
        <v>42</v>
      </c>
      <c r="O95" s="84"/>
      <c r="P95" s="221">
        <f>O95*H95</f>
        <v>0</v>
      </c>
      <c r="Q95" s="221">
        <v>0</v>
      </c>
      <c r="R95" s="221">
        <f>Q95*H95</f>
        <v>0</v>
      </c>
      <c r="S95" s="221">
        <v>0</v>
      </c>
      <c r="T95" s="222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3" t="s">
        <v>157</v>
      </c>
      <c r="AT95" s="223" t="s">
        <v>152</v>
      </c>
      <c r="AU95" s="223" t="s">
        <v>79</v>
      </c>
      <c r="AY95" s="17" t="s">
        <v>150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75</v>
      </c>
      <c r="BK95" s="224">
        <f>ROUND(I95*H95,2)</f>
        <v>0</v>
      </c>
      <c r="BL95" s="17" t="s">
        <v>157</v>
      </c>
      <c r="BM95" s="223" t="s">
        <v>735</v>
      </c>
    </row>
    <row r="96" spans="1:47" s="2" customFormat="1" ht="12">
      <c r="A96" s="38"/>
      <c r="B96" s="39"/>
      <c r="C96" s="40"/>
      <c r="D96" s="225" t="s">
        <v>159</v>
      </c>
      <c r="E96" s="40"/>
      <c r="F96" s="226" t="s">
        <v>736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159</v>
      </c>
      <c r="AU96" s="17" t="s">
        <v>79</v>
      </c>
    </row>
    <row r="97" spans="1:51" s="13" customFormat="1" ht="12">
      <c r="A97" s="13"/>
      <c r="B97" s="230"/>
      <c r="C97" s="231"/>
      <c r="D97" s="232" t="s">
        <v>161</v>
      </c>
      <c r="E97" s="233" t="s">
        <v>19</v>
      </c>
      <c r="F97" s="234" t="s">
        <v>737</v>
      </c>
      <c r="G97" s="231"/>
      <c r="H97" s="233" t="s">
        <v>19</v>
      </c>
      <c r="I97" s="235"/>
      <c r="J97" s="231"/>
      <c r="K97" s="231"/>
      <c r="L97" s="236"/>
      <c r="M97" s="237"/>
      <c r="N97" s="238"/>
      <c r="O97" s="238"/>
      <c r="P97" s="238"/>
      <c r="Q97" s="238"/>
      <c r="R97" s="238"/>
      <c r="S97" s="238"/>
      <c r="T97" s="239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0" t="s">
        <v>161</v>
      </c>
      <c r="AU97" s="240" t="s">
        <v>79</v>
      </c>
      <c r="AV97" s="13" t="s">
        <v>75</v>
      </c>
      <c r="AW97" s="13" t="s">
        <v>33</v>
      </c>
      <c r="AX97" s="13" t="s">
        <v>71</v>
      </c>
      <c r="AY97" s="240" t="s">
        <v>150</v>
      </c>
    </row>
    <row r="98" spans="1:51" s="14" customFormat="1" ht="12">
      <c r="A98" s="14"/>
      <c r="B98" s="241"/>
      <c r="C98" s="242"/>
      <c r="D98" s="232" t="s">
        <v>161</v>
      </c>
      <c r="E98" s="243" t="s">
        <v>19</v>
      </c>
      <c r="F98" s="244" t="s">
        <v>738</v>
      </c>
      <c r="G98" s="242"/>
      <c r="H98" s="245">
        <v>150</v>
      </c>
      <c r="I98" s="246"/>
      <c r="J98" s="242"/>
      <c r="K98" s="242"/>
      <c r="L98" s="247"/>
      <c r="M98" s="248"/>
      <c r="N98" s="249"/>
      <c r="O98" s="249"/>
      <c r="P98" s="249"/>
      <c r="Q98" s="249"/>
      <c r="R98" s="249"/>
      <c r="S98" s="249"/>
      <c r="T98" s="250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1" t="s">
        <v>161</v>
      </c>
      <c r="AU98" s="251" t="s">
        <v>79</v>
      </c>
      <c r="AV98" s="14" t="s">
        <v>79</v>
      </c>
      <c r="AW98" s="14" t="s">
        <v>33</v>
      </c>
      <c r="AX98" s="14" t="s">
        <v>75</v>
      </c>
      <c r="AY98" s="251" t="s">
        <v>150</v>
      </c>
    </row>
    <row r="99" spans="1:65" s="2" customFormat="1" ht="44.25" customHeight="1">
      <c r="A99" s="38"/>
      <c r="B99" s="39"/>
      <c r="C99" s="212" t="s">
        <v>79</v>
      </c>
      <c r="D99" s="212" t="s">
        <v>152</v>
      </c>
      <c r="E99" s="213" t="s">
        <v>739</v>
      </c>
      <c r="F99" s="214" t="s">
        <v>740</v>
      </c>
      <c r="G99" s="215" t="s">
        <v>526</v>
      </c>
      <c r="H99" s="216">
        <v>60</v>
      </c>
      <c r="I99" s="217"/>
      <c r="J99" s="218">
        <f>ROUND(I99*H99,2)</f>
        <v>0</v>
      </c>
      <c r="K99" s="214" t="s">
        <v>389</v>
      </c>
      <c r="L99" s="44"/>
      <c r="M99" s="219" t="s">
        <v>19</v>
      </c>
      <c r="N99" s="220" t="s">
        <v>42</v>
      </c>
      <c r="O99" s="84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2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3" t="s">
        <v>157</v>
      </c>
      <c r="AT99" s="223" t="s">
        <v>152</v>
      </c>
      <c r="AU99" s="223" t="s">
        <v>79</v>
      </c>
      <c r="AY99" s="17" t="s">
        <v>150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75</v>
      </c>
      <c r="BK99" s="224">
        <f>ROUND(I99*H99,2)</f>
        <v>0</v>
      </c>
      <c r="BL99" s="17" t="s">
        <v>157</v>
      </c>
      <c r="BM99" s="223" t="s">
        <v>741</v>
      </c>
    </row>
    <row r="100" spans="1:47" s="2" customFormat="1" ht="12">
      <c r="A100" s="38"/>
      <c r="B100" s="39"/>
      <c r="C100" s="40"/>
      <c r="D100" s="225" t="s">
        <v>159</v>
      </c>
      <c r="E100" s="40"/>
      <c r="F100" s="226" t="s">
        <v>742</v>
      </c>
      <c r="G100" s="40"/>
      <c r="H100" s="40"/>
      <c r="I100" s="227"/>
      <c r="J100" s="40"/>
      <c r="K100" s="40"/>
      <c r="L100" s="44"/>
      <c r="M100" s="228"/>
      <c r="N100" s="229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159</v>
      </c>
      <c r="AU100" s="17" t="s">
        <v>79</v>
      </c>
    </row>
    <row r="101" spans="1:51" s="13" customFormat="1" ht="12">
      <c r="A101" s="13"/>
      <c r="B101" s="230"/>
      <c r="C101" s="231"/>
      <c r="D101" s="232" t="s">
        <v>161</v>
      </c>
      <c r="E101" s="233" t="s">
        <v>19</v>
      </c>
      <c r="F101" s="234" t="s">
        <v>743</v>
      </c>
      <c r="G101" s="231"/>
      <c r="H101" s="233" t="s">
        <v>19</v>
      </c>
      <c r="I101" s="235"/>
      <c r="J101" s="231"/>
      <c r="K101" s="231"/>
      <c r="L101" s="236"/>
      <c r="M101" s="237"/>
      <c r="N101" s="238"/>
      <c r="O101" s="238"/>
      <c r="P101" s="238"/>
      <c r="Q101" s="238"/>
      <c r="R101" s="238"/>
      <c r="S101" s="238"/>
      <c r="T101" s="239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0" t="s">
        <v>161</v>
      </c>
      <c r="AU101" s="240" t="s">
        <v>79</v>
      </c>
      <c r="AV101" s="13" t="s">
        <v>75</v>
      </c>
      <c r="AW101" s="13" t="s">
        <v>33</v>
      </c>
      <c r="AX101" s="13" t="s">
        <v>71</v>
      </c>
      <c r="AY101" s="240" t="s">
        <v>150</v>
      </c>
    </row>
    <row r="102" spans="1:51" s="14" customFormat="1" ht="12">
      <c r="A102" s="14"/>
      <c r="B102" s="241"/>
      <c r="C102" s="242"/>
      <c r="D102" s="232" t="s">
        <v>161</v>
      </c>
      <c r="E102" s="243" t="s">
        <v>19</v>
      </c>
      <c r="F102" s="244" t="s">
        <v>744</v>
      </c>
      <c r="G102" s="242"/>
      <c r="H102" s="245">
        <v>60</v>
      </c>
      <c r="I102" s="246"/>
      <c r="J102" s="242"/>
      <c r="K102" s="242"/>
      <c r="L102" s="247"/>
      <c r="M102" s="248"/>
      <c r="N102" s="249"/>
      <c r="O102" s="249"/>
      <c r="P102" s="249"/>
      <c r="Q102" s="249"/>
      <c r="R102" s="249"/>
      <c r="S102" s="249"/>
      <c r="T102" s="250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1" t="s">
        <v>161</v>
      </c>
      <c r="AU102" s="251" t="s">
        <v>79</v>
      </c>
      <c r="AV102" s="14" t="s">
        <v>79</v>
      </c>
      <c r="AW102" s="14" t="s">
        <v>33</v>
      </c>
      <c r="AX102" s="14" t="s">
        <v>75</v>
      </c>
      <c r="AY102" s="251" t="s">
        <v>150</v>
      </c>
    </row>
    <row r="103" spans="1:65" s="2" customFormat="1" ht="66.75" customHeight="1">
      <c r="A103" s="38"/>
      <c r="B103" s="39"/>
      <c r="C103" s="212" t="s">
        <v>99</v>
      </c>
      <c r="D103" s="212" t="s">
        <v>152</v>
      </c>
      <c r="E103" s="213" t="s">
        <v>745</v>
      </c>
      <c r="F103" s="214" t="s">
        <v>746</v>
      </c>
      <c r="G103" s="215" t="s">
        <v>155</v>
      </c>
      <c r="H103" s="216">
        <v>15</v>
      </c>
      <c r="I103" s="217"/>
      <c r="J103" s="218">
        <f>ROUND(I103*H103,2)</f>
        <v>0</v>
      </c>
      <c r="K103" s="214" t="s">
        <v>389</v>
      </c>
      <c r="L103" s="44"/>
      <c r="M103" s="219" t="s">
        <v>19</v>
      </c>
      <c r="N103" s="220" t="s">
        <v>42</v>
      </c>
      <c r="O103" s="84"/>
      <c r="P103" s="221">
        <f>O103*H103</f>
        <v>0</v>
      </c>
      <c r="Q103" s="221">
        <v>0</v>
      </c>
      <c r="R103" s="221">
        <f>Q103*H103</f>
        <v>0</v>
      </c>
      <c r="S103" s="221">
        <v>0.26</v>
      </c>
      <c r="T103" s="222">
        <f>S103*H103</f>
        <v>3.9000000000000004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157</v>
      </c>
      <c r="AT103" s="223" t="s">
        <v>152</v>
      </c>
      <c r="AU103" s="223" t="s">
        <v>79</v>
      </c>
      <c r="AY103" s="17" t="s">
        <v>150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75</v>
      </c>
      <c r="BK103" s="224">
        <f>ROUND(I103*H103,2)</f>
        <v>0</v>
      </c>
      <c r="BL103" s="17" t="s">
        <v>157</v>
      </c>
      <c r="BM103" s="223" t="s">
        <v>747</v>
      </c>
    </row>
    <row r="104" spans="1:47" s="2" customFormat="1" ht="12">
      <c r="A104" s="38"/>
      <c r="B104" s="39"/>
      <c r="C104" s="40"/>
      <c r="D104" s="225" t="s">
        <v>159</v>
      </c>
      <c r="E104" s="40"/>
      <c r="F104" s="226" t="s">
        <v>748</v>
      </c>
      <c r="G104" s="40"/>
      <c r="H104" s="40"/>
      <c r="I104" s="227"/>
      <c r="J104" s="40"/>
      <c r="K104" s="40"/>
      <c r="L104" s="44"/>
      <c r="M104" s="228"/>
      <c r="N104" s="229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159</v>
      </c>
      <c r="AU104" s="17" t="s">
        <v>79</v>
      </c>
    </row>
    <row r="105" spans="1:51" s="13" customFormat="1" ht="12">
      <c r="A105" s="13"/>
      <c r="B105" s="230"/>
      <c r="C105" s="231"/>
      <c r="D105" s="232" t="s">
        <v>161</v>
      </c>
      <c r="E105" s="233" t="s">
        <v>19</v>
      </c>
      <c r="F105" s="234" t="s">
        <v>749</v>
      </c>
      <c r="G105" s="231"/>
      <c r="H105" s="233" t="s">
        <v>19</v>
      </c>
      <c r="I105" s="235"/>
      <c r="J105" s="231"/>
      <c r="K105" s="231"/>
      <c r="L105" s="236"/>
      <c r="M105" s="237"/>
      <c r="N105" s="238"/>
      <c r="O105" s="238"/>
      <c r="P105" s="238"/>
      <c r="Q105" s="238"/>
      <c r="R105" s="238"/>
      <c r="S105" s="238"/>
      <c r="T105" s="239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0" t="s">
        <v>161</v>
      </c>
      <c r="AU105" s="240" t="s">
        <v>79</v>
      </c>
      <c r="AV105" s="13" t="s">
        <v>75</v>
      </c>
      <c r="AW105" s="13" t="s">
        <v>33</v>
      </c>
      <c r="AX105" s="13" t="s">
        <v>71</v>
      </c>
      <c r="AY105" s="240" t="s">
        <v>150</v>
      </c>
    </row>
    <row r="106" spans="1:51" s="14" customFormat="1" ht="12">
      <c r="A106" s="14"/>
      <c r="B106" s="241"/>
      <c r="C106" s="242"/>
      <c r="D106" s="232" t="s">
        <v>161</v>
      </c>
      <c r="E106" s="243" t="s">
        <v>19</v>
      </c>
      <c r="F106" s="244" t="s">
        <v>750</v>
      </c>
      <c r="G106" s="242"/>
      <c r="H106" s="245">
        <v>15</v>
      </c>
      <c r="I106" s="246"/>
      <c r="J106" s="242"/>
      <c r="K106" s="242"/>
      <c r="L106" s="247"/>
      <c r="M106" s="248"/>
      <c r="N106" s="249"/>
      <c r="O106" s="249"/>
      <c r="P106" s="249"/>
      <c r="Q106" s="249"/>
      <c r="R106" s="249"/>
      <c r="S106" s="249"/>
      <c r="T106" s="250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1" t="s">
        <v>161</v>
      </c>
      <c r="AU106" s="251" t="s">
        <v>79</v>
      </c>
      <c r="AV106" s="14" t="s">
        <v>79</v>
      </c>
      <c r="AW106" s="14" t="s">
        <v>33</v>
      </c>
      <c r="AX106" s="14" t="s">
        <v>75</v>
      </c>
      <c r="AY106" s="251" t="s">
        <v>150</v>
      </c>
    </row>
    <row r="107" spans="1:65" s="2" customFormat="1" ht="55.5" customHeight="1">
      <c r="A107" s="38"/>
      <c r="B107" s="39"/>
      <c r="C107" s="212" t="s">
        <v>157</v>
      </c>
      <c r="D107" s="212" t="s">
        <v>152</v>
      </c>
      <c r="E107" s="213" t="s">
        <v>751</v>
      </c>
      <c r="F107" s="214" t="s">
        <v>752</v>
      </c>
      <c r="G107" s="215" t="s">
        <v>155</v>
      </c>
      <c r="H107" s="216">
        <v>17</v>
      </c>
      <c r="I107" s="217"/>
      <c r="J107" s="218">
        <f>ROUND(I107*H107,2)</f>
        <v>0</v>
      </c>
      <c r="K107" s="214" t="s">
        <v>389</v>
      </c>
      <c r="L107" s="44"/>
      <c r="M107" s="219" t="s">
        <v>19</v>
      </c>
      <c r="N107" s="220" t="s">
        <v>42</v>
      </c>
      <c r="O107" s="84"/>
      <c r="P107" s="221">
        <f>O107*H107</f>
        <v>0</v>
      </c>
      <c r="Q107" s="221">
        <v>0</v>
      </c>
      <c r="R107" s="221">
        <f>Q107*H107</f>
        <v>0</v>
      </c>
      <c r="S107" s="221">
        <v>0.45</v>
      </c>
      <c r="T107" s="222">
        <f>S107*H107</f>
        <v>7.65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157</v>
      </c>
      <c r="AT107" s="223" t="s">
        <v>152</v>
      </c>
      <c r="AU107" s="223" t="s">
        <v>79</v>
      </c>
      <c r="AY107" s="17" t="s">
        <v>150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75</v>
      </c>
      <c r="BK107" s="224">
        <f>ROUND(I107*H107,2)</f>
        <v>0</v>
      </c>
      <c r="BL107" s="17" t="s">
        <v>157</v>
      </c>
      <c r="BM107" s="223" t="s">
        <v>753</v>
      </c>
    </row>
    <row r="108" spans="1:47" s="2" customFormat="1" ht="12">
      <c r="A108" s="38"/>
      <c r="B108" s="39"/>
      <c r="C108" s="40"/>
      <c r="D108" s="225" t="s">
        <v>159</v>
      </c>
      <c r="E108" s="40"/>
      <c r="F108" s="226" t="s">
        <v>754</v>
      </c>
      <c r="G108" s="40"/>
      <c r="H108" s="40"/>
      <c r="I108" s="227"/>
      <c r="J108" s="40"/>
      <c r="K108" s="40"/>
      <c r="L108" s="44"/>
      <c r="M108" s="228"/>
      <c r="N108" s="229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159</v>
      </c>
      <c r="AU108" s="17" t="s">
        <v>79</v>
      </c>
    </row>
    <row r="109" spans="1:51" s="13" customFormat="1" ht="12">
      <c r="A109" s="13"/>
      <c r="B109" s="230"/>
      <c r="C109" s="231"/>
      <c r="D109" s="232" t="s">
        <v>161</v>
      </c>
      <c r="E109" s="233" t="s">
        <v>19</v>
      </c>
      <c r="F109" s="234" t="s">
        <v>755</v>
      </c>
      <c r="G109" s="231"/>
      <c r="H109" s="233" t="s">
        <v>19</v>
      </c>
      <c r="I109" s="235"/>
      <c r="J109" s="231"/>
      <c r="K109" s="231"/>
      <c r="L109" s="236"/>
      <c r="M109" s="237"/>
      <c r="N109" s="238"/>
      <c r="O109" s="238"/>
      <c r="P109" s="238"/>
      <c r="Q109" s="238"/>
      <c r="R109" s="238"/>
      <c r="S109" s="238"/>
      <c r="T109" s="239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0" t="s">
        <v>161</v>
      </c>
      <c r="AU109" s="240" t="s">
        <v>79</v>
      </c>
      <c r="AV109" s="13" t="s">
        <v>75</v>
      </c>
      <c r="AW109" s="13" t="s">
        <v>33</v>
      </c>
      <c r="AX109" s="13" t="s">
        <v>71</v>
      </c>
      <c r="AY109" s="240" t="s">
        <v>150</v>
      </c>
    </row>
    <row r="110" spans="1:51" s="14" customFormat="1" ht="12">
      <c r="A110" s="14"/>
      <c r="B110" s="241"/>
      <c r="C110" s="242"/>
      <c r="D110" s="232" t="s">
        <v>161</v>
      </c>
      <c r="E110" s="243" t="s">
        <v>19</v>
      </c>
      <c r="F110" s="244" t="s">
        <v>756</v>
      </c>
      <c r="G110" s="242"/>
      <c r="H110" s="245">
        <v>17</v>
      </c>
      <c r="I110" s="246"/>
      <c r="J110" s="242"/>
      <c r="K110" s="242"/>
      <c r="L110" s="247"/>
      <c r="M110" s="248"/>
      <c r="N110" s="249"/>
      <c r="O110" s="249"/>
      <c r="P110" s="249"/>
      <c r="Q110" s="249"/>
      <c r="R110" s="249"/>
      <c r="S110" s="249"/>
      <c r="T110" s="250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1" t="s">
        <v>161</v>
      </c>
      <c r="AU110" s="251" t="s">
        <v>79</v>
      </c>
      <c r="AV110" s="14" t="s">
        <v>79</v>
      </c>
      <c r="AW110" s="14" t="s">
        <v>33</v>
      </c>
      <c r="AX110" s="14" t="s">
        <v>71</v>
      </c>
      <c r="AY110" s="251" t="s">
        <v>150</v>
      </c>
    </row>
    <row r="111" spans="1:51" s="15" customFormat="1" ht="12">
      <c r="A111" s="15"/>
      <c r="B111" s="252"/>
      <c r="C111" s="253"/>
      <c r="D111" s="232" t="s">
        <v>161</v>
      </c>
      <c r="E111" s="254" t="s">
        <v>19</v>
      </c>
      <c r="F111" s="255" t="s">
        <v>164</v>
      </c>
      <c r="G111" s="253"/>
      <c r="H111" s="256">
        <v>17</v>
      </c>
      <c r="I111" s="257"/>
      <c r="J111" s="253"/>
      <c r="K111" s="253"/>
      <c r="L111" s="258"/>
      <c r="M111" s="259"/>
      <c r="N111" s="260"/>
      <c r="O111" s="260"/>
      <c r="P111" s="260"/>
      <c r="Q111" s="260"/>
      <c r="R111" s="260"/>
      <c r="S111" s="260"/>
      <c r="T111" s="261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62" t="s">
        <v>161</v>
      </c>
      <c r="AU111" s="262" t="s">
        <v>79</v>
      </c>
      <c r="AV111" s="15" t="s">
        <v>157</v>
      </c>
      <c r="AW111" s="15" t="s">
        <v>33</v>
      </c>
      <c r="AX111" s="15" t="s">
        <v>75</v>
      </c>
      <c r="AY111" s="262" t="s">
        <v>150</v>
      </c>
    </row>
    <row r="112" spans="1:65" s="2" customFormat="1" ht="49.05" customHeight="1">
      <c r="A112" s="38"/>
      <c r="B112" s="39"/>
      <c r="C112" s="212" t="s">
        <v>186</v>
      </c>
      <c r="D112" s="212" t="s">
        <v>152</v>
      </c>
      <c r="E112" s="213" t="s">
        <v>187</v>
      </c>
      <c r="F112" s="214" t="s">
        <v>188</v>
      </c>
      <c r="G112" s="215" t="s">
        <v>155</v>
      </c>
      <c r="H112" s="216">
        <v>85.5</v>
      </c>
      <c r="I112" s="217"/>
      <c r="J112" s="218">
        <f>ROUND(I112*H112,2)</f>
        <v>0</v>
      </c>
      <c r="K112" s="214" t="s">
        <v>389</v>
      </c>
      <c r="L112" s="44"/>
      <c r="M112" s="219" t="s">
        <v>19</v>
      </c>
      <c r="N112" s="220" t="s">
        <v>42</v>
      </c>
      <c r="O112" s="84"/>
      <c r="P112" s="221">
        <f>O112*H112</f>
        <v>0</v>
      </c>
      <c r="Q112" s="221">
        <v>5E-05</v>
      </c>
      <c r="R112" s="221">
        <f>Q112*H112</f>
        <v>0.004275</v>
      </c>
      <c r="S112" s="221">
        <v>0.115</v>
      </c>
      <c r="T112" s="222">
        <f>S112*H112</f>
        <v>9.8325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157</v>
      </c>
      <c r="AT112" s="223" t="s">
        <v>152</v>
      </c>
      <c r="AU112" s="223" t="s">
        <v>79</v>
      </c>
      <c r="AY112" s="17" t="s">
        <v>150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75</v>
      </c>
      <c r="BK112" s="224">
        <f>ROUND(I112*H112,2)</f>
        <v>0</v>
      </c>
      <c r="BL112" s="17" t="s">
        <v>157</v>
      </c>
      <c r="BM112" s="223" t="s">
        <v>757</v>
      </c>
    </row>
    <row r="113" spans="1:47" s="2" customFormat="1" ht="12">
      <c r="A113" s="38"/>
      <c r="B113" s="39"/>
      <c r="C113" s="40"/>
      <c r="D113" s="225" t="s">
        <v>159</v>
      </c>
      <c r="E113" s="40"/>
      <c r="F113" s="226" t="s">
        <v>758</v>
      </c>
      <c r="G113" s="40"/>
      <c r="H113" s="40"/>
      <c r="I113" s="227"/>
      <c r="J113" s="40"/>
      <c r="K113" s="40"/>
      <c r="L113" s="44"/>
      <c r="M113" s="228"/>
      <c r="N113" s="229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159</v>
      </c>
      <c r="AU113" s="17" t="s">
        <v>79</v>
      </c>
    </row>
    <row r="114" spans="1:51" s="13" customFormat="1" ht="12">
      <c r="A114" s="13"/>
      <c r="B114" s="230"/>
      <c r="C114" s="231"/>
      <c r="D114" s="232" t="s">
        <v>161</v>
      </c>
      <c r="E114" s="233" t="s">
        <v>19</v>
      </c>
      <c r="F114" s="234" t="s">
        <v>320</v>
      </c>
      <c r="G114" s="231"/>
      <c r="H114" s="233" t="s">
        <v>19</v>
      </c>
      <c r="I114" s="235"/>
      <c r="J114" s="231"/>
      <c r="K114" s="231"/>
      <c r="L114" s="236"/>
      <c r="M114" s="237"/>
      <c r="N114" s="238"/>
      <c r="O114" s="238"/>
      <c r="P114" s="238"/>
      <c r="Q114" s="238"/>
      <c r="R114" s="238"/>
      <c r="S114" s="238"/>
      <c r="T114" s="239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0" t="s">
        <v>161</v>
      </c>
      <c r="AU114" s="240" t="s">
        <v>79</v>
      </c>
      <c r="AV114" s="13" t="s">
        <v>75</v>
      </c>
      <c r="AW114" s="13" t="s">
        <v>33</v>
      </c>
      <c r="AX114" s="13" t="s">
        <v>71</v>
      </c>
      <c r="AY114" s="240" t="s">
        <v>150</v>
      </c>
    </row>
    <row r="115" spans="1:51" s="14" customFormat="1" ht="12">
      <c r="A115" s="14"/>
      <c r="B115" s="241"/>
      <c r="C115" s="242"/>
      <c r="D115" s="232" t="s">
        <v>161</v>
      </c>
      <c r="E115" s="243" t="s">
        <v>19</v>
      </c>
      <c r="F115" s="244" t="s">
        <v>759</v>
      </c>
      <c r="G115" s="242"/>
      <c r="H115" s="245">
        <v>85.5</v>
      </c>
      <c r="I115" s="246"/>
      <c r="J115" s="242"/>
      <c r="K115" s="242"/>
      <c r="L115" s="247"/>
      <c r="M115" s="248"/>
      <c r="N115" s="249"/>
      <c r="O115" s="249"/>
      <c r="P115" s="249"/>
      <c r="Q115" s="249"/>
      <c r="R115" s="249"/>
      <c r="S115" s="249"/>
      <c r="T115" s="250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1" t="s">
        <v>161</v>
      </c>
      <c r="AU115" s="251" t="s">
        <v>79</v>
      </c>
      <c r="AV115" s="14" t="s">
        <v>79</v>
      </c>
      <c r="AW115" s="14" t="s">
        <v>33</v>
      </c>
      <c r="AX115" s="14" t="s">
        <v>71</v>
      </c>
      <c r="AY115" s="251" t="s">
        <v>150</v>
      </c>
    </row>
    <row r="116" spans="1:51" s="15" customFormat="1" ht="12">
      <c r="A116" s="15"/>
      <c r="B116" s="252"/>
      <c r="C116" s="253"/>
      <c r="D116" s="232" t="s">
        <v>161</v>
      </c>
      <c r="E116" s="254" t="s">
        <v>19</v>
      </c>
      <c r="F116" s="255" t="s">
        <v>164</v>
      </c>
      <c r="G116" s="253"/>
      <c r="H116" s="256">
        <v>85.5</v>
      </c>
      <c r="I116" s="257"/>
      <c r="J116" s="253"/>
      <c r="K116" s="253"/>
      <c r="L116" s="258"/>
      <c r="M116" s="259"/>
      <c r="N116" s="260"/>
      <c r="O116" s="260"/>
      <c r="P116" s="260"/>
      <c r="Q116" s="260"/>
      <c r="R116" s="260"/>
      <c r="S116" s="260"/>
      <c r="T116" s="261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62" t="s">
        <v>161</v>
      </c>
      <c r="AU116" s="262" t="s">
        <v>79</v>
      </c>
      <c r="AV116" s="15" t="s">
        <v>157</v>
      </c>
      <c r="AW116" s="15" t="s">
        <v>33</v>
      </c>
      <c r="AX116" s="15" t="s">
        <v>75</v>
      </c>
      <c r="AY116" s="262" t="s">
        <v>150</v>
      </c>
    </row>
    <row r="117" spans="1:65" s="2" customFormat="1" ht="24.15" customHeight="1">
      <c r="A117" s="38"/>
      <c r="B117" s="39"/>
      <c r="C117" s="212" t="s">
        <v>192</v>
      </c>
      <c r="D117" s="212" t="s">
        <v>152</v>
      </c>
      <c r="E117" s="213" t="s">
        <v>193</v>
      </c>
      <c r="F117" s="214" t="s">
        <v>194</v>
      </c>
      <c r="G117" s="215" t="s">
        <v>155</v>
      </c>
      <c r="H117" s="216">
        <v>62.25</v>
      </c>
      <c r="I117" s="217"/>
      <c r="J117" s="218">
        <f>ROUND(I117*H117,2)</f>
        <v>0</v>
      </c>
      <c r="K117" s="214" t="s">
        <v>389</v>
      </c>
      <c r="L117" s="44"/>
      <c r="M117" s="219" t="s">
        <v>19</v>
      </c>
      <c r="N117" s="220" t="s">
        <v>42</v>
      </c>
      <c r="O117" s="84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157</v>
      </c>
      <c r="AT117" s="223" t="s">
        <v>152</v>
      </c>
      <c r="AU117" s="223" t="s">
        <v>79</v>
      </c>
      <c r="AY117" s="17" t="s">
        <v>150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75</v>
      </c>
      <c r="BK117" s="224">
        <f>ROUND(I117*H117,2)</f>
        <v>0</v>
      </c>
      <c r="BL117" s="17" t="s">
        <v>157</v>
      </c>
      <c r="BM117" s="223" t="s">
        <v>760</v>
      </c>
    </row>
    <row r="118" spans="1:47" s="2" customFormat="1" ht="12">
      <c r="A118" s="38"/>
      <c r="B118" s="39"/>
      <c r="C118" s="40"/>
      <c r="D118" s="225" t="s">
        <v>159</v>
      </c>
      <c r="E118" s="40"/>
      <c r="F118" s="226" t="s">
        <v>761</v>
      </c>
      <c r="G118" s="40"/>
      <c r="H118" s="40"/>
      <c r="I118" s="227"/>
      <c r="J118" s="40"/>
      <c r="K118" s="40"/>
      <c r="L118" s="44"/>
      <c r="M118" s="228"/>
      <c r="N118" s="229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159</v>
      </c>
      <c r="AU118" s="17" t="s">
        <v>79</v>
      </c>
    </row>
    <row r="119" spans="1:51" s="13" customFormat="1" ht="12">
      <c r="A119" s="13"/>
      <c r="B119" s="230"/>
      <c r="C119" s="231"/>
      <c r="D119" s="232" t="s">
        <v>161</v>
      </c>
      <c r="E119" s="233" t="s">
        <v>19</v>
      </c>
      <c r="F119" s="234" t="s">
        <v>320</v>
      </c>
      <c r="G119" s="231"/>
      <c r="H119" s="233" t="s">
        <v>19</v>
      </c>
      <c r="I119" s="235"/>
      <c r="J119" s="231"/>
      <c r="K119" s="231"/>
      <c r="L119" s="236"/>
      <c r="M119" s="237"/>
      <c r="N119" s="238"/>
      <c r="O119" s="238"/>
      <c r="P119" s="238"/>
      <c r="Q119" s="238"/>
      <c r="R119" s="238"/>
      <c r="S119" s="238"/>
      <c r="T119" s="239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0" t="s">
        <v>161</v>
      </c>
      <c r="AU119" s="240" t="s">
        <v>79</v>
      </c>
      <c r="AV119" s="13" t="s">
        <v>75</v>
      </c>
      <c r="AW119" s="13" t="s">
        <v>33</v>
      </c>
      <c r="AX119" s="13" t="s">
        <v>71</v>
      </c>
      <c r="AY119" s="240" t="s">
        <v>150</v>
      </c>
    </row>
    <row r="120" spans="1:51" s="14" customFormat="1" ht="12">
      <c r="A120" s="14"/>
      <c r="B120" s="241"/>
      <c r="C120" s="242"/>
      <c r="D120" s="232" t="s">
        <v>161</v>
      </c>
      <c r="E120" s="243" t="s">
        <v>19</v>
      </c>
      <c r="F120" s="244" t="s">
        <v>762</v>
      </c>
      <c r="G120" s="242"/>
      <c r="H120" s="245">
        <v>62.25</v>
      </c>
      <c r="I120" s="246"/>
      <c r="J120" s="242"/>
      <c r="K120" s="242"/>
      <c r="L120" s="247"/>
      <c r="M120" s="248"/>
      <c r="N120" s="249"/>
      <c r="O120" s="249"/>
      <c r="P120" s="249"/>
      <c r="Q120" s="249"/>
      <c r="R120" s="249"/>
      <c r="S120" s="249"/>
      <c r="T120" s="250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1" t="s">
        <v>161</v>
      </c>
      <c r="AU120" s="251" t="s">
        <v>79</v>
      </c>
      <c r="AV120" s="14" t="s">
        <v>79</v>
      </c>
      <c r="AW120" s="14" t="s">
        <v>33</v>
      </c>
      <c r="AX120" s="14" t="s">
        <v>71</v>
      </c>
      <c r="AY120" s="251" t="s">
        <v>150</v>
      </c>
    </row>
    <row r="121" spans="1:51" s="15" customFormat="1" ht="12">
      <c r="A121" s="15"/>
      <c r="B121" s="252"/>
      <c r="C121" s="253"/>
      <c r="D121" s="232" t="s">
        <v>161</v>
      </c>
      <c r="E121" s="254" t="s">
        <v>19</v>
      </c>
      <c r="F121" s="255" t="s">
        <v>164</v>
      </c>
      <c r="G121" s="253"/>
      <c r="H121" s="256">
        <v>62.25</v>
      </c>
      <c r="I121" s="257"/>
      <c r="J121" s="253"/>
      <c r="K121" s="253"/>
      <c r="L121" s="258"/>
      <c r="M121" s="259"/>
      <c r="N121" s="260"/>
      <c r="O121" s="260"/>
      <c r="P121" s="260"/>
      <c r="Q121" s="260"/>
      <c r="R121" s="260"/>
      <c r="S121" s="260"/>
      <c r="T121" s="261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62" t="s">
        <v>161</v>
      </c>
      <c r="AU121" s="262" t="s">
        <v>79</v>
      </c>
      <c r="AV121" s="15" t="s">
        <v>157</v>
      </c>
      <c r="AW121" s="15" t="s">
        <v>33</v>
      </c>
      <c r="AX121" s="15" t="s">
        <v>75</v>
      </c>
      <c r="AY121" s="262" t="s">
        <v>150</v>
      </c>
    </row>
    <row r="122" spans="1:65" s="2" customFormat="1" ht="33" customHeight="1">
      <c r="A122" s="38"/>
      <c r="B122" s="39"/>
      <c r="C122" s="212" t="s">
        <v>199</v>
      </c>
      <c r="D122" s="212" t="s">
        <v>152</v>
      </c>
      <c r="E122" s="213" t="s">
        <v>200</v>
      </c>
      <c r="F122" s="214" t="s">
        <v>201</v>
      </c>
      <c r="G122" s="215" t="s">
        <v>202</v>
      </c>
      <c r="H122" s="216">
        <v>43.6</v>
      </c>
      <c r="I122" s="217"/>
      <c r="J122" s="218">
        <f>ROUND(I122*H122,2)</f>
        <v>0</v>
      </c>
      <c r="K122" s="214" t="s">
        <v>389</v>
      </c>
      <c r="L122" s="44"/>
      <c r="M122" s="219" t="s">
        <v>19</v>
      </c>
      <c r="N122" s="220" t="s">
        <v>42</v>
      </c>
      <c r="O122" s="84"/>
      <c r="P122" s="221">
        <f>O122*H122</f>
        <v>0</v>
      </c>
      <c r="Q122" s="221">
        <v>0</v>
      </c>
      <c r="R122" s="221">
        <f>Q122*H122</f>
        <v>0</v>
      </c>
      <c r="S122" s="221">
        <v>0</v>
      </c>
      <c r="T122" s="22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3" t="s">
        <v>157</v>
      </c>
      <c r="AT122" s="223" t="s">
        <v>152</v>
      </c>
      <c r="AU122" s="223" t="s">
        <v>79</v>
      </c>
      <c r="AY122" s="17" t="s">
        <v>150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75</v>
      </c>
      <c r="BK122" s="224">
        <f>ROUND(I122*H122,2)</f>
        <v>0</v>
      </c>
      <c r="BL122" s="17" t="s">
        <v>157</v>
      </c>
      <c r="BM122" s="223" t="s">
        <v>763</v>
      </c>
    </row>
    <row r="123" spans="1:47" s="2" customFormat="1" ht="12">
      <c r="A123" s="38"/>
      <c r="B123" s="39"/>
      <c r="C123" s="40"/>
      <c r="D123" s="225" t="s">
        <v>159</v>
      </c>
      <c r="E123" s="40"/>
      <c r="F123" s="226" t="s">
        <v>764</v>
      </c>
      <c r="G123" s="40"/>
      <c r="H123" s="40"/>
      <c r="I123" s="227"/>
      <c r="J123" s="40"/>
      <c r="K123" s="40"/>
      <c r="L123" s="44"/>
      <c r="M123" s="228"/>
      <c r="N123" s="229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159</v>
      </c>
      <c r="AU123" s="17" t="s">
        <v>79</v>
      </c>
    </row>
    <row r="124" spans="1:51" s="13" customFormat="1" ht="12">
      <c r="A124" s="13"/>
      <c r="B124" s="230"/>
      <c r="C124" s="231"/>
      <c r="D124" s="232" t="s">
        <v>161</v>
      </c>
      <c r="E124" s="233" t="s">
        <v>19</v>
      </c>
      <c r="F124" s="234" t="s">
        <v>320</v>
      </c>
      <c r="G124" s="231"/>
      <c r="H124" s="233" t="s">
        <v>19</v>
      </c>
      <c r="I124" s="235"/>
      <c r="J124" s="231"/>
      <c r="K124" s="231"/>
      <c r="L124" s="236"/>
      <c r="M124" s="237"/>
      <c r="N124" s="238"/>
      <c r="O124" s="238"/>
      <c r="P124" s="238"/>
      <c r="Q124" s="238"/>
      <c r="R124" s="238"/>
      <c r="S124" s="238"/>
      <c r="T124" s="239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0" t="s">
        <v>161</v>
      </c>
      <c r="AU124" s="240" t="s">
        <v>79</v>
      </c>
      <c r="AV124" s="13" t="s">
        <v>75</v>
      </c>
      <c r="AW124" s="13" t="s">
        <v>33</v>
      </c>
      <c r="AX124" s="13" t="s">
        <v>71</v>
      </c>
      <c r="AY124" s="240" t="s">
        <v>150</v>
      </c>
    </row>
    <row r="125" spans="1:51" s="14" customFormat="1" ht="12">
      <c r="A125" s="14"/>
      <c r="B125" s="241"/>
      <c r="C125" s="242"/>
      <c r="D125" s="232" t="s">
        <v>161</v>
      </c>
      <c r="E125" s="243" t="s">
        <v>19</v>
      </c>
      <c r="F125" s="244" t="s">
        <v>765</v>
      </c>
      <c r="G125" s="242"/>
      <c r="H125" s="245">
        <v>43.6</v>
      </c>
      <c r="I125" s="246"/>
      <c r="J125" s="242"/>
      <c r="K125" s="242"/>
      <c r="L125" s="247"/>
      <c r="M125" s="248"/>
      <c r="N125" s="249"/>
      <c r="O125" s="249"/>
      <c r="P125" s="249"/>
      <c r="Q125" s="249"/>
      <c r="R125" s="249"/>
      <c r="S125" s="249"/>
      <c r="T125" s="250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1" t="s">
        <v>161</v>
      </c>
      <c r="AU125" s="251" t="s">
        <v>79</v>
      </c>
      <c r="AV125" s="14" t="s">
        <v>79</v>
      </c>
      <c r="AW125" s="14" t="s">
        <v>33</v>
      </c>
      <c r="AX125" s="14" t="s">
        <v>71</v>
      </c>
      <c r="AY125" s="251" t="s">
        <v>150</v>
      </c>
    </row>
    <row r="126" spans="1:51" s="15" customFormat="1" ht="12">
      <c r="A126" s="15"/>
      <c r="B126" s="252"/>
      <c r="C126" s="253"/>
      <c r="D126" s="232" t="s">
        <v>161</v>
      </c>
      <c r="E126" s="254" t="s">
        <v>19</v>
      </c>
      <c r="F126" s="255" t="s">
        <v>164</v>
      </c>
      <c r="G126" s="253"/>
      <c r="H126" s="256">
        <v>43.6</v>
      </c>
      <c r="I126" s="257"/>
      <c r="J126" s="253"/>
      <c r="K126" s="253"/>
      <c r="L126" s="258"/>
      <c r="M126" s="259"/>
      <c r="N126" s="260"/>
      <c r="O126" s="260"/>
      <c r="P126" s="260"/>
      <c r="Q126" s="260"/>
      <c r="R126" s="260"/>
      <c r="S126" s="260"/>
      <c r="T126" s="261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62" t="s">
        <v>161</v>
      </c>
      <c r="AU126" s="262" t="s">
        <v>79</v>
      </c>
      <c r="AV126" s="15" t="s">
        <v>157</v>
      </c>
      <c r="AW126" s="15" t="s">
        <v>33</v>
      </c>
      <c r="AX126" s="15" t="s">
        <v>75</v>
      </c>
      <c r="AY126" s="262" t="s">
        <v>150</v>
      </c>
    </row>
    <row r="127" spans="1:65" s="2" customFormat="1" ht="44.25" customHeight="1">
      <c r="A127" s="38"/>
      <c r="B127" s="39"/>
      <c r="C127" s="212" t="s">
        <v>207</v>
      </c>
      <c r="D127" s="212" t="s">
        <v>152</v>
      </c>
      <c r="E127" s="213" t="s">
        <v>766</v>
      </c>
      <c r="F127" s="214" t="s">
        <v>767</v>
      </c>
      <c r="G127" s="215" t="s">
        <v>202</v>
      </c>
      <c r="H127" s="216">
        <v>34.6</v>
      </c>
      <c r="I127" s="217"/>
      <c r="J127" s="218">
        <f>ROUND(I127*H127,2)</f>
        <v>0</v>
      </c>
      <c r="K127" s="214" t="s">
        <v>389</v>
      </c>
      <c r="L127" s="44"/>
      <c r="M127" s="219" t="s">
        <v>19</v>
      </c>
      <c r="N127" s="220" t="s">
        <v>42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157</v>
      </c>
      <c r="AT127" s="223" t="s">
        <v>152</v>
      </c>
      <c r="AU127" s="223" t="s">
        <v>79</v>
      </c>
      <c r="AY127" s="17" t="s">
        <v>150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75</v>
      </c>
      <c r="BK127" s="224">
        <f>ROUND(I127*H127,2)</f>
        <v>0</v>
      </c>
      <c r="BL127" s="17" t="s">
        <v>157</v>
      </c>
      <c r="BM127" s="223" t="s">
        <v>768</v>
      </c>
    </row>
    <row r="128" spans="1:47" s="2" customFormat="1" ht="12">
      <c r="A128" s="38"/>
      <c r="B128" s="39"/>
      <c r="C128" s="40"/>
      <c r="D128" s="225" t="s">
        <v>159</v>
      </c>
      <c r="E128" s="40"/>
      <c r="F128" s="226" t="s">
        <v>769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159</v>
      </c>
      <c r="AU128" s="17" t="s">
        <v>79</v>
      </c>
    </row>
    <row r="129" spans="1:51" s="13" customFormat="1" ht="12">
      <c r="A129" s="13"/>
      <c r="B129" s="230"/>
      <c r="C129" s="231"/>
      <c r="D129" s="232" t="s">
        <v>161</v>
      </c>
      <c r="E129" s="233" t="s">
        <v>19</v>
      </c>
      <c r="F129" s="234" t="s">
        <v>770</v>
      </c>
      <c r="G129" s="231"/>
      <c r="H129" s="233" t="s">
        <v>19</v>
      </c>
      <c r="I129" s="235"/>
      <c r="J129" s="231"/>
      <c r="K129" s="231"/>
      <c r="L129" s="236"/>
      <c r="M129" s="237"/>
      <c r="N129" s="238"/>
      <c r="O129" s="238"/>
      <c r="P129" s="238"/>
      <c r="Q129" s="238"/>
      <c r="R129" s="238"/>
      <c r="S129" s="238"/>
      <c r="T129" s="239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0" t="s">
        <v>161</v>
      </c>
      <c r="AU129" s="240" t="s">
        <v>79</v>
      </c>
      <c r="AV129" s="13" t="s">
        <v>75</v>
      </c>
      <c r="AW129" s="13" t="s">
        <v>33</v>
      </c>
      <c r="AX129" s="13" t="s">
        <v>71</v>
      </c>
      <c r="AY129" s="240" t="s">
        <v>150</v>
      </c>
    </row>
    <row r="130" spans="1:51" s="14" customFormat="1" ht="12">
      <c r="A130" s="14"/>
      <c r="B130" s="241"/>
      <c r="C130" s="242"/>
      <c r="D130" s="232" t="s">
        <v>161</v>
      </c>
      <c r="E130" s="243" t="s">
        <v>19</v>
      </c>
      <c r="F130" s="244" t="s">
        <v>771</v>
      </c>
      <c r="G130" s="242"/>
      <c r="H130" s="245">
        <v>34.6</v>
      </c>
      <c r="I130" s="246"/>
      <c r="J130" s="242"/>
      <c r="K130" s="242"/>
      <c r="L130" s="247"/>
      <c r="M130" s="248"/>
      <c r="N130" s="249"/>
      <c r="O130" s="249"/>
      <c r="P130" s="249"/>
      <c r="Q130" s="249"/>
      <c r="R130" s="249"/>
      <c r="S130" s="249"/>
      <c r="T130" s="250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1" t="s">
        <v>161</v>
      </c>
      <c r="AU130" s="251" t="s">
        <v>79</v>
      </c>
      <c r="AV130" s="14" t="s">
        <v>79</v>
      </c>
      <c r="AW130" s="14" t="s">
        <v>33</v>
      </c>
      <c r="AX130" s="14" t="s">
        <v>71</v>
      </c>
      <c r="AY130" s="251" t="s">
        <v>150</v>
      </c>
    </row>
    <row r="131" spans="1:51" s="15" customFormat="1" ht="12">
      <c r="A131" s="15"/>
      <c r="B131" s="252"/>
      <c r="C131" s="253"/>
      <c r="D131" s="232" t="s">
        <v>161</v>
      </c>
      <c r="E131" s="254" t="s">
        <v>19</v>
      </c>
      <c r="F131" s="255" t="s">
        <v>164</v>
      </c>
      <c r="G131" s="253"/>
      <c r="H131" s="256">
        <v>34.6</v>
      </c>
      <c r="I131" s="257"/>
      <c r="J131" s="253"/>
      <c r="K131" s="253"/>
      <c r="L131" s="258"/>
      <c r="M131" s="259"/>
      <c r="N131" s="260"/>
      <c r="O131" s="260"/>
      <c r="P131" s="260"/>
      <c r="Q131" s="260"/>
      <c r="R131" s="260"/>
      <c r="S131" s="260"/>
      <c r="T131" s="261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62" t="s">
        <v>161</v>
      </c>
      <c r="AU131" s="262" t="s">
        <v>79</v>
      </c>
      <c r="AV131" s="15" t="s">
        <v>157</v>
      </c>
      <c r="AW131" s="15" t="s">
        <v>33</v>
      </c>
      <c r="AX131" s="15" t="s">
        <v>75</v>
      </c>
      <c r="AY131" s="262" t="s">
        <v>150</v>
      </c>
    </row>
    <row r="132" spans="1:65" s="2" customFormat="1" ht="49.05" customHeight="1">
      <c r="A132" s="38"/>
      <c r="B132" s="39"/>
      <c r="C132" s="212" t="s">
        <v>216</v>
      </c>
      <c r="D132" s="212" t="s">
        <v>152</v>
      </c>
      <c r="E132" s="213" t="s">
        <v>772</v>
      </c>
      <c r="F132" s="214" t="s">
        <v>773</v>
      </c>
      <c r="G132" s="215" t="s">
        <v>202</v>
      </c>
      <c r="H132" s="216">
        <v>5.825</v>
      </c>
      <c r="I132" s="217"/>
      <c r="J132" s="218">
        <f>ROUND(I132*H132,2)</f>
        <v>0</v>
      </c>
      <c r="K132" s="214" t="s">
        <v>389</v>
      </c>
      <c r="L132" s="44"/>
      <c r="M132" s="219" t="s">
        <v>19</v>
      </c>
      <c r="N132" s="220" t="s">
        <v>42</v>
      </c>
      <c r="O132" s="84"/>
      <c r="P132" s="221">
        <f>O132*H132</f>
        <v>0</v>
      </c>
      <c r="Q132" s="221">
        <v>0</v>
      </c>
      <c r="R132" s="221">
        <f>Q132*H132</f>
        <v>0</v>
      </c>
      <c r="S132" s="221">
        <v>0</v>
      </c>
      <c r="T132" s="22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3" t="s">
        <v>157</v>
      </c>
      <c r="AT132" s="223" t="s">
        <v>152</v>
      </c>
      <c r="AU132" s="223" t="s">
        <v>79</v>
      </c>
      <c r="AY132" s="17" t="s">
        <v>150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75</v>
      </c>
      <c r="BK132" s="224">
        <f>ROUND(I132*H132,2)</f>
        <v>0</v>
      </c>
      <c r="BL132" s="17" t="s">
        <v>157</v>
      </c>
      <c r="BM132" s="223" t="s">
        <v>774</v>
      </c>
    </row>
    <row r="133" spans="1:47" s="2" customFormat="1" ht="12">
      <c r="A133" s="38"/>
      <c r="B133" s="39"/>
      <c r="C133" s="40"/>
      <c r="D133" s="225" t="s">
        <v>159</v>
      </c>
      <c r="E133" s="40"/>
      <c r="F133" s="226" t="s">
        <v>775</v>
      </c>
      <c r="G133" s="40"/>
      <c r="H133" s="40"/>
      <c r="I133" s="227"/>
      <c r="J133" s="40"/>
      <c r="K133" s="40"/>
      <c r="L133" s="44"/>
      <c r="M133" s="228"/>
      <c r="N133" s="229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159</v>
      </c>
      <c r="AU133" s="17" t="s">
        <v>79</v>
      </c>
    </row>
    <row r="134" spans="1:51" s="13" customFormat="1" ht="12">
      <c r="A134" s="13"/>
      <c r="B134" s="230"/>
      <c r="C134" s="231"/>
      <c r="D134" s="232" t="s">
        <v>161</v>
      </c>
      <c r="E134" s="233" t="s">
        <v>19</v>
      </c>
      <c r="F134" s="234" t="s">
        <v>776</v>
      </c>
      <c r="G134" s="231"/>
      <c r="H134" s="233" t="s">
        <v>19</v>
      </c>
      <c r="I134" s="235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0" t="s">
        <v>161</v>
      </c>
      <c r="AU134" s="240" t="s">
        <v>79</v>
      </c>
      <c r="AV134" s="13" t="s">
        <v>75</v>
      </c>
      <c r="AW134" s="13" t="s">
        <v>33</v>
      </c>
      <c r="AX134" s="13" t="s">
        <v>71</v>
      </c>
      <c r="AY134" s="240" t="s">
        <v>150</v>
      </c>
    </row>
    <row r="135" spans="1:51" s="14" customFormat="1" ht="12">
      <c r="A135" s="14"/>
      <c r="B135" s="241"/>
      <c r="C135" s="242"/>
      <c r="D135" s="232" t="s">
        <v>161</v>
      </c>
      <c r="E135" s="243" t="s">
        <v>19</v>
      </c>
      <c r="F135" s="244" t="s">
        <v>777</v>
      </c>
      <c r="G135" s="242"/>
      <c r="H135" s="245">
        <v>2.794</v>
      </c>
      <c r="I135" s="246"/>
      <c r="J135" s="242"/>
      <c r="K135" s="242"/>
      <c r="L135" s="247"/>
      <c r="M135" s="248"/>
      <c r="N135" s="249"/>
      <c r="O135" s="249"/>
      <c r="P135" s="249"/>
      <c r="Q135" s="249"/>
      <c r="R135" s="249"/>
      <c r="S135" s="249"/>
      <c r="T135" s="250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1" t="s">
        <v>161</v>
      </c>
      <c r="AU135" s="251" t="s">
        <v>79</v>
      </c>
      <c r="AV135" s="14" t="s">
        <v>79</v>
      </c>
      <c r="AW135" s="14" t="s">
        <v>33</v>
      </c>
      <c r="AX135" s="14" t="s">
        <v>71</v>
      </c>
      <c r="AY135" s="251" t="s">
        <v>150</v>
      </c>
    </row>
    <row r="136" spans="1:51" s="13" customFormat="1" ht="12">
      <c r="A136" s="13"/>
      <c r="B136" s="230"/>
      <c r="C136" s="231"/>
      <c r="D136" s="232" t="s">
        <v>161</v>
      </c>
      <c r="E136" s="233" t="s">
        <v>19</v>
      </c>
      <c r="F136" s="234" t="s">
        <v>778</v>
      </c>
      <c r="G136" s="231"/>
      <c r="H136" s="233" t="s">
        <v>19</v>
      </c>
      <c r="I136" s="235"/>
      <c r="J136" s="231"/>
      <c r="K136" s="231"/>
      <c r="L136" s="236"/>
      <c r="M136" s="237"/>
      <c r="N136" s="238"/>
      <c r="O136" s="238"/>
      <c r="P136" s="238"/>
      <c r="Q136" s="238"/>
      <c r="R136" s="238"/>
      <c r="S136" s="238"/>
      <c r="T136" s="23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0" t="s">
        <v>161</v>
      </c>
      <c r="AU136" s="240" t="s">
        <v>79</v>
      </c>
      <c r="AV136" s="13" t="s">
        <v>75</v>
      </c>
      <c r="AW136" s="13" t="s">
        <v>33</v>
      </c>
      <c r="AX136" s="13" t="s">
        <v>71</v>
      </c>
      <c r="AY136" s="240" t="s">
        <v>150</v>
      </c>
    </row>
    <row r="137" spans="1:51" s="14" customFormat="1" ht="12">
      <c r="A137" s="14"/>
      <c r="B137" s="241"/>
      <c r="C137" s="242"/>
      <c r="D137" s="232" t="s">
        <v>161</v>
      </c>
      <c r="E137" s="243" t="s">
        <v>19</v>
      </c>
      <c r="F137" s="244" t="s">
        <v>779</v>
      </c>
      <c r="G137" s="242"/>
      <c r="H137" s="245">
        <v>3.031</v>
      </c>
      <c r="I137" s="246"/>
      <c r="J137" s="242"/>
      <c r="K137" s="242"/>
      <c r="L137" s="247"/>
      <c r="M137" s="248"/>
      <c r="N137" s="249"/>
      <c r="O137" s="249"/>
      <c r="P137" s="249"/>
      <c r="Q137" s="249"/>
      <c r="R137" s="249"/>
      <c r="S137" s="249"/>
      <c r="T137" s="250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1" t="s">
        <v>161</v>
      </c>
      <c r="AU137" s="251" t="s">
        <v>79</v>
      </c>
      <c r="AV137" s="14" t="s">
        <v>79</v>
      </c>
      <c r="AW137" s="14" t="s">
        <v>33</v>
      </c>
      <c r="AX137" s="14" t="s">
        <v>71</v>
      </c>
      <c r="AY137" s="251" t="s">
        <v>150</v>
      </c>
    </row>
    <row r="138" spans="1:51" s="15" customFormat="1" ht="12">
      <c r="A138" s="15"/>
      <c r="B138" s="252"/>
      <c r="C138" s="253"/>
      <c r="D138" s="232" t="s">
        <v>161</v>
      </c>
      <c r="E138" s="254" t="s">
        <v>19</v>
      </c>
      <c r="F138" s="255" t="s">
        <v>164</v>
      </c>
      <c r="G138" s="253"/>
      <c r="H138" s="256">
        <v>5.825</v>
      </c>
      <c r="I138" s="257"/>
      <c r="J138" s="253"/>
      <c r="K138" s="253"/>
      <c r="L138" s="258"/>
      <c r="M138" s="259"/>
      <c r="N138" s="260"/>
      <c r="O138" s="260"/>
      <c r="P138" s="260"/>
      <c r="Q138" s="260"/>
      <c r="R138" s="260"/>
      <c r="S138" s="260"/>
      <c r="T138" s="261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62" t="s">
        <v>161</v>
      </c>
      <c r="AU138" s="262" t="s">
        <v>79</v>
      </c>
      <c r="AV138" s="15" t="s">
        <v>157</v>
      </c>
      <c r="AW138" s="15" t="s">
        <v>33</v>
      </c>
      <c r="AX138" s="15" t="s">
        <v>75</v>
      </c>
      <c r="AY138" s="262" t="s">
        <v>150</v>
      </c>
    </row>
    <row r="139" spans="1:65" s="2" customFormat="1" ht="37.8" customHeight="1">
      <c r="A139" s="38"/>
      <c r="B139" s="39"/>
      <c r="C139" s="212" t="s">
        <v>225</v>
      </c>
      <c r="D139" s="212" t="s">
        <v>152</v>
      </c>
      <c r="E139" s="213" t="s">
        <v>226</v>
      </c>
      <c r="F139" s="214" t="s">
        <v>227</v>
      </c>
      <c r="G139" s="215" t="s">
        <v>155</v>
      </c>
      <c r="H139" s="216">
        <v>9.332</v>
      </c>
      <c r="I139" s="217"/>
      <c r="J139" s="218">
        <f>ROUND(I139*H139,2)</f>
        <v>0</v>
      </c>
      <c r="K139" s="214" t="s">
        <v>389</v>
      </c>
      <c r="L139" s="44"/>
      <c r="M139" s="219" t="s">
        <v>19</v>
      </c>
      <c r="N139" s="220" t="s">
        <v>42</v>
      </c>
      <c r="O139" s="84"/>
      <c r="P139" s="221">
        <f>O139*H139</f>
        <v>0</v>
      </c>
      <c r="Q139" s="221">
        <v>0.00084</v>
      </c>
      <c r="R139" s="221">
        <f>Q139*H139</f>
        <v>0.007838880000000001</v>
      </c>
      <c r="S139" s="221">
        <v>0</v>
      </c>
      <c r="T139" s="22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157</v>
      </c>
      <c r="AT139" s="223" t="s">
        <v>152</v>
      </c>
      <c r="AU139" s="223" t="s">
        <v>79</v>
      </c>
      <c r="AY139" s="17" t="s">
        <v>150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75</v>
      </c>
      <c r="BK139" s="224">
        <f>ROUND(I139*H139,2)</f>
        <v>0</v>
      </c>
      <c r="BL139" s="17" t="s">
        <v>157</v>
      </c>
      <c r="BM139" s="223" t="s">
        <v>780</v>
      </c>
    </row>
    <row r="140" spans="1:47" s="2" customFormat="1" ht="12">
      <c r="A140" s="38"/>
      <c r="B140" s="39"/>
      <c r="C140" s="40"/>
      <c r="D140" s="225" t="s">
        <v>159</v>
      </c>
      <c r="E140" s="40"/>
      <c r="F140" s="226" t="s">
        <v>781</v>
      </c>
      <c r="G140" s="40"/>
      <c r="H140" s="40"/>
      <c r="I140" s="227"/>
      <c r="J140" s="40"/>
      <c r="K140" s="40"/>
      <c r="L140" s="44"/>
      <c r="M140" s="228"/>
      <c r="N140" s="229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159</v>
      </c>
      <c r="AU140" s="17" t="s">
        <v>79</v>
      </c>
    </row>
    <row r="141" spans="1:51" s="13" customFormat="1" ht="12">
      <c r="A141" s="13"/>
      <c r="B141" s="230"/>
      <c r="C141" s="231"/>
      <c r="D141" s="232" t="s">
        <v>161</v>
      </c>
      <c r="E141" s="233" t="s">
        <v>19</v>
      </c>
      <c r="F141" s="234" t="s">
        <v>782</v>
      </c>
      <c r="G141" s="231"/>
      <c r="H141" s="233" t="s">
        <v>19</v>
      </c>
      <c r="I141" s="235"/>
      <c r="J141" s="231"/>
      <c r="K141" s="231"/>
      <c r="L141" s="236"/>
      <c r="M141" s="237"/>
      <c r="N141" s="238"/>
      <c r="O141" s="238"/>
      <c r="P141" s="238"/>
      <c r="Q141" s="238"/>
      <c r="R141" s="238"/>
      <c r="S141" s="238"/>
      <c r="T141" s="23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0" t="s">
        <v>161</v>
      </c>
      <c r="AU141" s="240" t="s">
        <v>79</v>
      </c>
      <c r="AV141" s="13" t="s">
        <v>75</v>
      </c>
      <c r="AW141" s="13" t="s">
        <v>33</v>
      </c>
      <c r="AX141" s="13" t="s">
        <v>71</v>
      </c>
      <c r="AY141" s="240" t="s">
        <v>150</v>
      </c>
    </row>
    <row r="142" spans="1:51" s="14" customFormat="1" ht="12">
      <c r="A142" s="14"/>
      <c r="B142" s="241"/>
      <c r="C142" s="242"/>
      <c r="D142" s="232" t="s">
        <v>161</v>
      </c>
      <c r="E142" s="243" t="s">
        <v>19</v>
      </c>
      <c r="F142" s="244" t="s">
        <v>783</v>
      </c>
      <c r="G142" s="242"/>
      <c r="H142" s="245">
        <v>3.27</v>
      </c>
      <c r="I142" s="246"/>
      <c r="J142" s="242"/>
      <c r="K142" s="242"/>
      <c r="L142" s="247"/>
      <c r="M142" s="248"/>
      <c r="N142" s="249"/>
      <c r="O142" s="249"/>
      <c r="P142" s="249"/>
      <c r="Q142" s="249"/>
      <c r="R142" s="249"/>
      <c r="S142" s="249"/>
      <c r="T142" s="250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1" t="s">
        <v>161</v>
      </c>
      <c r="AU142" s="251" t="s">
        <v>79</v>
      </c>
      <c r="AV142" s="14" t="s">
        <v>79</v>
      </c>
      <c r="AW142" s="14" t="s">
        <v>33</v>
      </c>
      <c r="AX142" s="14" t="s">
        <v>71</v>
      </c>
      <c r="AY142" s="251" t="s">
        <v>150</v>
      </c>
    </row>
    <row r="143" spans="1:51" s="13" customFormat="1" ht="12">
      <c r="A143" s="13"/>
      <c r="B143" s="230"/>
      <c r="C143" s="231"/>
      <c r="D143" s="232" t="s">
        <v>161</v>
      </c>
      <c r="E143" s="233" t="s">
        <v>19</v>
      </c>
      <c r="F143" s="234" t="s">
        <v>784</v>
      </c>
      <c r="G143" s="231"/>
      <c r="H143" s="233" t="s">
        <v>19</v>
      </c>
      <c r="I143" s="235"/>
      <c r="J143" s="231"/>
      <c r="K143" s="231"/>
      <c r="L143" s="236"/>
      <c r="M143" s="237"/>
      <c r="N143" s="238"/>
      <c r="O143" s="238"/>
      <c r="P143" s="238"/>
      <c r="Q143" s="238"/>
      <c r="R143" s="238"/>
      <c r="S143" s="238"/>
      <c r="T143" s="23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0" t="s">
        <v>161</v>
      </c>
      <c r="AU143" s="240" t="s">
        <v>79</v>
      </c>
      <c r="AV143" s="13" t="s">
        <v>75</v>
      </c>
      <c r="AW143" s="13" t="s">
        <v>33</v>
      </c>
      <c r="AX143" s="13" t="s">
        <v>71</v>
      </c>
      <c r="AY143" s="240" t="s">
        <v>150</v>
      </c>
    </row>
    <row r="144" spans="1:51" s="14" customFormat="1" ht="12">
      <c r="A144" s="14"/>
      <c r="B144" s="241"/>
      <c r="C144" s="242"/>
      <c r="D144" s="232" t="s">
        <v>161</v>
      </c>
      <c r="E144" s="243" t="s">
        <v>19</v>
      </c>
      <c r="F144" s="244" t="s">
        <v>785</v>
      </c>
      <c r="G144" s="242"/>
      <c r="H144" s="245">
        <v>3.15</v>
      </c>
      <c r="I144" s="246"/>
      <c r="J144" s="242"/>
      <c r="K144" s="242"/>
      <c r="L144" s="247"/>
      <c r="M144" s="248"/>
      <c r="N144" s="249"/>
      <c r="O144" s="249"/>
      <c r="P144" s="249"/>
      <c r="Q144" s="249"/>
      <c r="R144" s="249"/>
      <c r="S144" s="249"/>
      <c r="T144" s="250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1" t="s">
        <v>161</v>
      </c>
      <c r="AU144" s="251" t="s">
        <v>79</v>
      </c>
      <c r="AV144" s="14" t="s">
        <v>79</v>
      </c>
      <c r="AW144" s="14" t="s">
        <v>33</v>
      </c>
      <c r="AX144" s="14" t="s">
        <v>71</v>
      </c>
      <c r="AY144" s="251" t="s">
        <v>150</v>
      </c>
    </row>
    <row r="145" spans="1:51" s="13" customFormat="1" ht="12">
      <c r="A145" s="13"/>
      <c r="B145" s="230"/>
      <c r="C145" s="231"/>
      <c r="D145" s="232" t="s">
        <v>161</v>
      </c>
      <c r="E145" s="233" t="s">
        <v>19</v>
      </c>
      <c r="F145" s="234" t="s">
        <v>786</v>
      </c>
      <c r="G145" s="231"/>
      <c r="H145" s="233" t="s">
        <v>19</v>
      </c>
      <c r="I145" s="235"/>
      <c r="J145" s="231"/>
      <c r="K145" s="231"/>
      <c r="L145" s="236"/>
      <c r="M145" s="237"/>
      <c r="N145" s="238"/>
      <c r="O145" s="238"/>
      <c r="P145" s="238"/>
      <c r="Q145" s="238"/>
      <c r="R145" s="238"/>
      <c r="S145" s="238"/>
      <c r="T145" s="23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0" t="s">
        <v>161</v>
      </c>
      <c r="AU145" s="240" t="s">
        <v>79</v>
      </c>
      <c r="AV145" s="13" t="s">
        <v>75</v>
      </c>
      <c r="AW145" s="13" t="s">
        <v>33</v>
      </c>
      <c r="AX145" s="13" t="s">
        <v>71</v>
      </c>
      <c r="AY145" s="240" t="s">
        <v>150</v>
      </c>
    </row>
    <row r="146" spans="1:51" s="14" customFormat="1" ht="12">
      <c r="A146" s="14"/>
      <c r="B146" s="241"/>
      <c r="C146" s="242"/>
      <c r="D146" s="232" t="s">
        <v>161</v>
      </c>
      <c r="E146" s="243" t="s">
        <v>19</v>
      </c>
      <c r="F146" s="244" t="s">
        <v>787</v>
      </c>
      <c r="G146" s="242"/>
      <c r="H146" s="245">
        <v>2.912</v>
      </c>
      <c r="I146" s="246"/>
      <c r="J146" s="242"/>
      <c r="K146" s="242"/>
      <c r="L146" s="247"/>
      <c r="M146" s="248"/>
      <c r="N146" s="249"/>
      <c r="O146" s="249"/>
      <c r="P146" s="249"/>
      <c r="Q146" s="249"/>
      <c r="R146" s="249"/>
      <c r="S146" s="249"/>
      <c r="T146" s="250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1" t="s">
        <v>161</v>
      </c>
      <c r="AU146" s="251" t="s">
        <v>79</v>
      </c>
      <c r="AV146" s="14" t="s">
        <v>79</v>
      </c>
      <c r="AW146" s="14" t="s">
        <v>33</v>
      </c>
      <c r="AX146" s="14" t="s">
        <v>71</v>
      </c>
      <c r="AY146" s="251" t="s">
        <v>150</v>
      </c>
    </row>
    <row r="147" spans="1:51" s="15" customFormat="1" ht="12">
      <c r="A147" s="15"/>
      <c r="B147" s="252"/>
      <c r="C147" s="253"/>
      <c r="D147" s="232" t="s">
        <v>161</v>
      </c>
      <c r="E147" s="254" t="s">
        <v>19</v>
      </c>
      <c r="F147" s="255" t="s">
        <v>164</v>
      </c>
      <c r="G147" s="253"/>
      <c r="H147" s="256">
        <v>9.332</v>
      </c>
      <c r="I147" s="257"/>
      <c r="J147" s="253"/>
      <c r="K147" s="253"/>
      <c r="L147" s="258"/>
      <c r="M147" s="259"/>
      <c r="N147" s="260"/>
      <c r="O147" s="260"/>
      <c r="P147" s="260"/>
      <c r="Q147" s="260"/>
      <c r="R147" s="260"/>
      <c r="S147" s="260"/>
      <c r="T147" s="261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62" t="s">
        <v>161</v>
      </c>
      <c r="AU147" s="262" t="s">
        <v>79</v>
      </c>
      <c r="AV147" s="15" t="s">
        <v>157</v>
      </c>
      <c r="AW147" s="15" t="s">
        <v>33</v>
      </c>
      <c r="AX147" s="15" t="s">
        <v>75</v>
      </c>
      <c r="AY147" s="262" t="s">
        <v>150</v>
      </c>
    </row>
    <row r="148" spans="1:65" s="2" customFormat="1" ht="44.25" customHeight="1">
      <c r="A148" s="38"/>
      <c r="B148" s="39"/>
      <c r="C148" s="212" t="s">
        <v>81</v>
      </c>
      <c r="D148" s="212" t="s">
        <v>152</v>
      </c>
      <c r="E148" s="213" t="s">
        <v>234</v>
      </c>
      <c r="F148" s="214" t="s">
        <v>235</v>
      </c>
      <c r="G148" s="215" t="s">
        <v>155</v>
      </c>
      <c r="H148" s="216">
        <v>9.332</v>
      </c>
      <c r="I148" s="217"/>
      <c r="J148" s="218">
        <f>ROUND(I148*H148,2)</f>
        <v>0</v>
      </c>
      <c r="K148" s="214" t="s">
        <v>389</v>
      </c>
      <c r="L148" s="44"/>
      <c r="M148" s="219" t="s">
        <v>19</v>
      </c>
      <c r="N148" s="220" t="s">
        <v>42</v>
      </c>
      <c r="O148" s="84"/>
      <c r="P148" s="221">
        <f>O148*H148</f>
        <v>0</v>
      </c>
      <c r="Q148" s="221">
        <v>0</v>
      </c>
      <c r="R148" s="221">
        <f>Q148*H148</f>
        <v>0</v>
      </c>
      <c r="S148" s="221">
        <v>0</v>
      </c>
      <c r="T148" s="22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3" t="s">
        <v>157</v>
      </c>
      <c r="AT148" s="223" t="s">
        <v>152</v>
      </c>
      <c r="AU148" s="223" t="s">
        <v>79</v>
      </c>
      <c r="AY148" s="17" t="s">
        <v>150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75</v>
      </c>
      <c r="BK148" s="224">
        <f>ROUND(I148*H148,2)</f>
        <v>0</v>
      </c>
      <c r="BL148" s="17" t="s">
        <v>157</v>
      </c>
      <c r="BM148" s="223" t="s">
        <v>788</v>
      </c>
    </row>
    <row r="149" spans="1:47" s="2" customFormat="1" ht="12">
      <c r="A149" s="38"/>
      <c r="B149" s="39"/>
      <c r="C149" s="40"/>
      <c r="D149" s="225" t="s">
        <v>159</v>
      </c>
      <c r="E149" s="40"/>
      <c r="F149" s="226" t="s">
        <v>789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159</v>
      </c>
      <c r="AU149" s="17" t="s">
        <v>79</v>
      </c>
    </row>
    <row r="150" spans="1:65" s="2" customFormat="1" ht="55.5" customHeight="1">
      <c r="A150" s="38"/>
      <c r="B150" s="39"/>
      <c r="C150" s="212" t="s">
        <v>85</v>
      </c>
      <c r="D150" s="212" t="s">
        <v>152</v>
      </c>
      <c r="E150" s="213" t="s">
        <v>790</v>
      </c>
      <c r="F150" s="214" t="s">
        <v>791</v>
      </c>
      <c r="G150" s="215" t="s">
        <v>202</v>
      </c>
      <c r="H150" s="216">
        <v>21.582</v>
      </c>
      <c r="I150" s="217"/>
      <c r="J150" s="218">
        <f>ROUND(I150*H150,2)</f>
        <v>0</v>
      </c>
      <c r="K150" s="214" t="s">
        <v>389</v>
      </c>
      <c r="L150" s="44"/>
      <c r="M150" s="219" t="s">
        <v>19</v>
      </c>
      <c r="N150" s="220" t="s">
        <v>42</v>
      </c>
      <c r="O150" s="84"/>
      <c r="P150" s="221">
        <f>O150*H150</f>
        <v>0</v>
      </c>
      <c r="Q150" s="221">
        <v>0</v>
      </c>
      <c r="R150" s="221">
        <f>Q150*H150</f>
        <v>0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157</v>
      </c>
      <c r="AT150" s="223" t="s">
        <v>152</v>
      </c>
      <c r="AU150" s="223" t="s">
        <v>79</v>
      </c>
      <c r="AY150" s="17" t="s">
        <v>150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75</v>
      </c>
      <c r="BK150" s="224">
        <f>ROUND(I150*H150,2)</f>
        <v>0</v>
      </c>
      <c r="BL150" s="17" t="s">
        <v>157</v>
      </c>
      <c r="BM150" s="223" t="s">
        <v>792</v>
      </c>
    </row>
    <row r="151" spans="1:47" s="2" customFormat="1" ht="12">
      <c r="A151" s="38"/>
      <c r="B151" s="39"/>
      <c r="C151" s="40"/>
      <c r="D151" s="225" t="s">
        <v>159</v>
      </c>
      <c r="E151" s="40"/>
      <c r="F151" s="226" t="s">
        <v>793</v>
      </c>
      <c r="G151" s="40"/>
      <c r="H151" s="40"/>
      <c r="I151" s="227"/>
      <c r="J151" s="40"/>
      <c r="K151" s="40"/>
      <c r="L151" s="44"/>
      <c r="M151" s="228"/>
      <c r="N151" s="229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159</v>
      </c>
      <c r="AU151" s="17" t="s">
        <v>79</v>
      </c>
    </row>
    <row r="152" spans="1:51" s="14" customFormat="1" ht="12">
      <c r="A152" s="14"/>
      <c r="B152" s="241"/>
      <c r="C152" s="242"/>
      <c r="D152" s="232" t="s">
        <v>161</v>
      </c>
      <c r="E152" s="243" t="s">
        <v>19</v>
      </c>
      <c r="F152" s="244" t="s">
        <v>794</v>
      </c>
      <c r="G152" s="242"/>
      <c r="H152" s="245">
        <v>3.132</v>
      </c>
      <c r="I152" s="246"/>
      <c r="J152" s="242"/>
      <c r="K152" s="242"/>
      <c r="L152" s="247"/>
      <c r="M152" s="248"/>
      <c r="N152" s="249"/>
      <c r="O152" s="249"/>
      <c r="P152" s="249"/>
      <c r="Q152" s="249"/>
      <c r="R152" s="249"/>
      <c r="S152" s="249"/>
      <c r="T152" s="250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1" t="s">
        <v>161</v>
      </c>
      <c r="AU152" s="251" t="s">
        <v>79</v>
      </c>
      <c r="AV152" s="14" t="s">
        <v>79</v>
      </c>
      <c r="AW152" s="14" t="s">
        <v>33</v>
      </c>
      <c r="AX152" s="14" t="s">
        <v>71</v>
      </c>
      <c r="AY152" s="251" t="s">
        <v>150</v>
      </c>
    </row>
    <row r="153" spans="1:51" s="13" customFormat="1" ht="12">
      <c r="A153" s="13"/>
      <c r="B153" s="230"/>
      <c r="C153" s="231"/>
      <c r="D153" s="232" t="s">
        <v>161</v>
      </c>
      <c r="E153" s="233" t="s">
        <v>19</v>
      </c>
      <c r="F153" s="234" t="s">
        <v>250</v>
      </c>
      <c r="G153" s="231"/>
      <c r="H153" s="233" t="s">
        <v>19</v>
      </c>
      <c r="I153" s="235"/>
      <c r="J153" s="231"/>
      <c r="K153" s="231"/>
      <c r="L153" s="236"/>
      <c r="M153" s="237"/>
      <c r="N153" s="238"/>
      <c r="O153" s="238"/>
      <c r="P153" s="238"/>
      <c r="Q153" s="238"/>
      <c r="R153" s="238"/>
      <c r="S153" s="238"/>
      <c r="T153" s="23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0" t="s">
        <v>161</v>
      </c>
      <c r="AU153" s="240" t="s">
        <v>79</v>
      </c>
      <c r="AV153" s="13" t="s">
        <v>75</v>
      </c>
      <c r="AW153" s="13" t="s">
        <v>33</v>
      </c>
      <c r="AX153" s="13" t="s">
        <v>71</v>
      </c>
      <c r="AY153" s="240" t="s">
        <v>150</v>
      </c>
    </row>
    <row r="154" spans="1:51" s="14" customFormat="1" ht="12">
      <c r="A154" s="14"/>
      <c r="B154" s="241"/>
      <c r="C154" s="242"/>
      <c r="D154" s="232" t="s">
        <v>161</v>
      </c>
      <c r="E154" s="243" t="s">
        <v>19</v>
      </c>
      <c r="F154" s="244" t="s">
        <v>795</v>
      </c>
      <c r="G154" s="242"/>
      <c r="H154" s="245">
        <v>18.45</v>
      </c>
      <c r="I154" s="246"/>
      <c r="J154" s="242"/>
      <c r="K154" s="242"/>
      <c r="L154" s="247"/>
      <c r="M154" s="248"/>
      <c r="N154" s="249"/>
      <c r="O154" s="249"/>
      <c r="P154" s="249"/>
      <c r="Q154" s="249"/>
      <c r="R154" s="249"/>
      <c r="S154" s="249"/>
      <c r="T154" s="25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1" t="s">
        <v>161</v>
      </c>
      <c r="AU154" s="251" t="s">
        <v>79</v>
      </c>
      <c r="AV154" s="14" t="s">
        <v>79</v>
      </c>
      <c r="AW154" s="14" t="s">
        <v>33</v>
      </c>
      <c r="AX154" s="14" t="s">
        <v>71</v>
      </c>
      <c r="AY154" s="251" t="s">
        <v>150</v>
      </c>
    </row>
    <row r="155" spans="1:51" s="15" customFormat="1" ht="12">
      <c r="A155" s="15"/>
      <c r="B155" s="252"/>
      <c r="C155" s="253"/>
      <c r="D155" s="232" t="s">
        <v>161</v>
      </c>
      <c r="E155" s="254" t="s">
        <v>19</v>
      </c>
      <c r="F155" s="255" t="s">
        <v>164</v>
      </c>
      <c r="G155" s="253"/>
      <c r="H155" s="256">
        <v>21.582</v>
      </c>
      <c r="I155" s="257"/>
      <c r="J155" s="253"/>
      <c r="K155" s="253"/>
      <c r="L155" s="258"/>
      <c r="M155" s="259"/>
      <c r="N155" s="260"/>
      <c r="O155" s="260"/>
      <c r="P155" s="260"/>
      <c r="Q155" s="260"/>
      <c r="R155" s="260"/>
      <c r="S155" s="260"/>
      <c r="T155" s="261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62" t="s">
        <v>161</v>
      </c>
      <c r="AU155" s="262" t="s">
        <v>79</v>
      </c>
      <c r="AV155" s="15" t="s">
        <v>157</v>
      </c>
      <c r="AW155" s="15" t="s">
        <v>33</v>
      </c>
      <c r="AX155" s="15" t="s">
        <v>75</v>
      </c>
      <c r="AY155" s="262" t="s">
        <v>150</v>
      </c>
    </row>
    <row r="156" spans="1:65" s="2" customFormat="1" ht="62.7" customHeight="1">
      <c r="A156" s="38"/>
      <c r="B156" s="39"/>
      <c r="C156" s="212" t="s">
        <v>244</v>
      </c>
      <c r="D156" s="212" t="s">
        <v>152</v>
      </c>
      <c r="E156" s="213" t="s">
        <v>796</v>
      </c>
      <c r="F156" s="214" t="s">
        <v>797</v>
      </c>
      <c r="G156" s="215" t="s">
        <v>202</v>
      </c>
      <c r="H156" s="216">
        <v>236.157</v>
      </c>
      <c r="I156" s="217"/>
      <c r="J156" s="218">
        <f>ROUND(I156*H156,2)</f>
        <v>0</v>
      </c>
      <c r="K156" s="214" t="s">
        <v>389</v>
      </c>
      <c r="L156" s="44"/>
      <c r="M156" s="219" t="s">
        <v>19</v>
      </c>
      <c r="N156" s="220" t="s">
        <v>42</v>
      </c>
      <c r="O156" s="84"/>
      <c r="P156" s="221">
        <f>O156*H156</f>
        <v>0</v>
      </c>
      <c r="Q156" s="221">
        <v>0</v>
      </c>
      <c r="R156" s="221">
        <f>Q156*H156</f>
        <v>0</v>
      </c>
      <c r="S156" s="221">
        <v>0</v>
      </c>
      <c r="T156" s="22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3" t="s">
        <v>157</v>
      </c>
      <c r="AT156" s="223" t="s">
        <v>152</v>
      </c>
      <c r="AU156" s="223" t="s">
        <v>79</v>
      </c>
      <c r="AY156" s="17" t="s">
        <v>150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75</v>
      </c>
      <c r="BK156" s="224">
        <f>ROUND(I156*H156,2)</f>
        <v>0</v>
      </c>
      <c r="BL156" s="17" t="s">
        <v>157</v>
      </c>
      <c r="BM156" s="223" t="s">
        <v>798</v>
      </c>
    </row>
    <row r="157" spans="1:47" s="2" customFormat="1" ht="12">
      <c r="A157" s="38"/>
      <c r="B157" s="39"/>
      <c r="C157" s="40"/>
      <c r="D157" s="225" t="s">
        <v>159</v>
      </c>
      <c r="E157" s="40"/>
      <c r="F157" s="226" t="s">
        <v>799</v>
      </c>
      <c r="G157" s="40"/>
      <c r="H157" s="40"/>
      <c r="I157" s="227"/>
      <c r="J157" s="40"/>
      <c r="K157" s="40"/>
      <c r="L157" s="44"/>
      <c r="M157" s="228"/>
      <c r="N157" s="229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159</v>
      </c>
      <c r="AU157" s="17" t="s">
        <v>79</v>
      </c>
    </row>
    <row r="158" spans="1:51" s="13" customFormat="1" ht="12">
      <c r="A158" s="13"/>
      <c r="B158" s="230"/>
      <c r="C158" s="231"/>
      <c r="D158" s="232" t="s">
        <v>161</v>
      </c>
      <c r="E158" s="233" t="s">
        <v>19</v>
      </c>
      <c r="F158" s="234" t="s">
        <v>800</v>
      </c>
      <c r="G158" s="231"/>
      <c r="H158" s="233" t="s">
        <v>19</v>
      </c>
      <c r="I158" s="235"/>
      <c r="J158" s="231"/>
      <c r="K158" s="231"/>
      <c r="L158" s="236"/>
      <c r="M158" s="237"/>
      <c r="N158" s="238"/>
      <c r="O158" s="238"/>
      <c r="P158" s="238"/>
      <c r="Q158" s="238"/>
      <c r="R158" s="238"/>
      <c r="S158" s="238"/>
      <c r="T158" s="23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0" t="s">
        <v>161</v>
      </c>
      <c r="AU158" s="240" t="s">
        <v>79</v>
      </c>
      <c r="AV158" s="13" t="s">
        <v>75</v>
      </c>
      <c r="AW158" s="13" t="s">
        <v>33</v>
      </c>
      <c r="AX158" s="13" t="s">
        <v>71</v>
      </c>
      <c r="AY158" s="240" t="s">
        <v>150</v>
      </c>
    </row>
    <row r="159" spans="1:51" s="13" customFormat="1" ht="12">
      <c r="A159" s="13"/>
      <c r="B159" s="230"/>
      <c r="C159" s="231"/>
      <c r="D159" s="232" t="s">
        <v>161</v>
      </c>
      <c r="E159" s="233" t="s">
        <v>19</v>
      </c>
      <c r="F159" s="234" t="s">
        <v>801</v>
      </c>
      <c r="G159" s="231"/>
      <c r="H159" s="233" t="s">
        <v>19</v>
      </c>
      <c r="I159" s="235"/>
      <c r="J159" s="231"/>
      <c r="K159" s="231"/>
      <c r="L159" s="236"/>
      <c r="M159" s="237"/>
      <c r="N159" s="238"/>
      <c r="O159" s="238"/>
      <c r="P159" s="238"/>
      <c r="Q159" s="238"/>
      <c r="R159" s="238"/>
      <c r="S159" s="238"/>
      <c r="T159" s="23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0" t="s">
        <v>161</v>
      </c>
      <c r="AU159" s="240" t="s">
        <v>79</v>
      </c>
      <c r="AV159" s="13" t="s">
        <v>75</v>
      </c>
      <c r="AW159" s="13" t="s">
        <v>33</v>
      </c>
      <c r="AX159" s="13" t="s">
        <v>71</v>
      </c>
      <c r="AY159" s="240" t="s">
        <v>150</v>
      </c>
    </row>
    <row r="160" spans="1:51" s="14" customFormat="1" ht="12">
      <c r="A160" s="14"/>
      <c r="B160" s="241"/>
      <c r="C160" s="242"/>
      <c r="D160" s="232" t="s">
        <v>161</v>
      </c>
      <c r="E160" s="243" t="s">
        <v>19</v>
      </c>
      <c r="F160" s="244" t="s">
        <v>802</v>
      </c>
      <c r="G160" s="242"/>
      <c r="H160" s="245">
        <v>84.025</v>
      </c>
      <c r="I160" s="246"/>
      <c r="J160" s="242"/>
      <c r="K160" s="242"/>
      <c r="L160" s="247"/>
      <c r="M160" s="248"/>
      <c r="N160" s="249"/>
      <c r="O160" s="249"/>
      <c r="P160" s="249"/>
      <c r="Q160" s="249"/>
      <c r="R160" s="249"/>
      <c r="S160" s="249"/>
      <c r="T160" s="250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1" t="s">
        <v>161</v>
      </c>
      <c r="AU160" s="251" t="s">
        <v>79</v>
      </c>
      <c r="AV160" s="14" t="s">
        <v>79</v>
      </c>
      <c r="AW160" s="14" t="s">
        <v>33</v>
      </c>
      <c r="AX160" s="14" t="s">
        <v>71</v>
      </c>
      <c r="AY160" s="251" t="s">
        <v>150</v>
      </c>
    </row>
    <row r="161" spans="1:51" s="13" customFormat="1" ht="12">
      <c r="A161" s="13"/>
      <c r="B161" s="230"/>
      <c r="C161" s="231"/>
      <c r="D161" s="232" t="s">
        <v>161</v>
      </c>
      <c r="E161" s="233" t="s">
        <v>19</v>
      </c>
      <c r="F161" s="234" t="s">
        <v>803</v>
      </c>
      <c r="G161" s="231"/>
      <c r="H161" s="233" t="s">
        <v>19</v>
      </c>
      <c r="I161" s="235"/>
      <c r="J161" s="231"/>
      <c r="K161" s="231"/>
      <c r="L161" s="236"/>
      <c r="M161" s="237"/>
      <c r="N161" s="238"/>
      <c r="O161" s="238"/>
      <c r="P161" s="238"/>
      <c r="Q161" s="238"/>
      <c r="R161" s="238"/>
      <c r="S161" s="238"/>
      <c r="T161" s="23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0" t="s">
        <v>161</v>
      </c>
      <c r="AU161" s="240" t="s">
        <v>79</v>
      </c>
      <c r="AV161" s="13" t="s">
        <v>75</v>
      </c>
      <c r="AW161" s="13" t="s">
        <v>33</v>
      </c>
      <c r="AX161" s="13" t="s">
        <v>71</v>
      </c>
      <c r="AY161" s="240" t="s">
        <v>150</v>
      </c>
    </row>
    <row r="162" spans="1:51" s="14" customFormat="1" ht="12">
      <c r="A162" s="14"/>
      <c r="B162" s="241"/>
      <c r="C162" s="242"/>
      <c r="D162" s="232" t="s">
        <v>161</v>
      </c>
      <c r="E162" s="243" t="s">
        <v>19</v>
      </c>
      <c r="F162" s="244" t="s">
        <v>804</v>
      </c>
      <c r="G162" s="242"/>
      <c r="H162" s="245">
        <v>62.25</v>
      </c>
      <c r="I162" s="246"/>
      <c r="J162" s="242"/>
      <c r="K162" s="242"/>
      <c r="L162" s="247"/>
      <c r="M162" s="248"/>
      <c r="N162" s="249"/>
      <c r="O162" s="249"/>
      <c r="P162" s="249"/>
      <c r="Q162" s="249"/>
      <c r="R162" s="249"/>
      <c r="S162" s="249"/>
      <c r="T162" s="250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1" t="s">
        <v>161</v>
      </c>
      <c r="AU162" s="251" t="s">
        <v>79</v>
      </c>
      <c r="AV162" s="14" t="s">
        <v>79</v>
      </c>
      <c r="AW162" s="14" t="s">
        <v>33</v>
      </c>
      <c r="AX162" s="14" t="s">
        <v>71</v>
      </c>
      <c r="AY162" s="251" t="s">
        <v>150</v>
      </c>
    </row>
    <row r="163" spans="1:51" s="13" customFormat="1" ht="12">
      <c r="A163" s="13"/>
      <c r="B163" s="230"/>
      <c r="C163" s="231"/>
      <c r="D163" s="232" t="s">
        <v>161</v>
      </c>
      <c r="E163" s="233" t="s">
        <v>19</v>
      </c>
      <c r="F163" s="234" t="s">
        <v>805</v>
      </c>
      <c r="G163" s="231"/>
      <c r="H163" s="233" t="s">
        <v>19</v>
      </c>
      <c r="I163" s="235"/>
      <c r="J163" s="231"/>
      <c r="K163" s="231"/>
      <c r="L163" s="236"/>
      <c r="M163" s="237"/>
      <c r="N163" s="238"/>
      <c r="O163" s="238"/>
      <c r="P163" s="238"/>
      <c r="Q163" s="238"/>
      <c r="R163" s="238"/>
      <c r="S163" s="238"/>
      <c r="T163" s="23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0" t="s">
        <v>161</v>
      </c>
      <c r="AU163" s="240" t="s">
        <v>79</v>
      </c>
      <c r="AV163" s="13" t="s">
        <v>75</v>
      </c>
      <c r="AW163" s="13" t="s">
        <v>33</v>
      </c>
      <c r="AX163" s="13" t="s">
        <v>71</v>
      </c>
      <c r="AY163" s="240" t="s">
        <v>150</v>
      </c>
    </row>
    <row r="164" spans="1:51" s="14" customFormat="1" ht="12">
      <c r="A164" s="14"/>
      <c r="B164" s="241"/>
      <c r="C164" s="242"/>
      <c r="D164" s="232" t="s">
        <v>161</v>
      </c>
      <c r="E164" s="243" t="s">
        <v>19</v>
      </c>
      <c r="F164" s="244" t="s">
        <v>806</v>
      </c>
      <c r="G164" s="242"/>
      <c r="H164" s="245">
        <v>71.432</v>
      </c>
      <c r="I164" s="246"/>
      <c r="J164" s="242"/>
      <c r="K164" s="242"/>
      <c r="L164" s="247"/>
      <c r="M164" s="248"/>
      <c r="N164" s="249"/>
      <c r="O164" s="249"/>
      <c r="P164" s="249"/>
      <c r="Q164" s="249"/>
      <c r="R164" s="249"/>
      <c r="S164" s="249"/>
      <c r="T164" s="250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1" t="s">
        <v>161</v>
      </c>
      <c r="AU164" s="251" t="s">
        <v>79</v>
      </c>
      <c r="AV164" s="14" t="s">
        <v>79</v>
      </c>
      <c r="AW164" s="14" t="s">
        <v>33</v>
      </c>
      <c r="AX164" s="14" t="s">
        <v>71</v>
      </c>
      <c r="AY164" s="251" t="s">
        <v>150</v>
      </c>
    </row>
    <row r="165" spans="1:51" s="13" customFormat="1" ht="12">
      <c r="A165" s="13"/>
      <c r="B165" s="230"/>
      <c r="C165" s="231"/>
      <c r="D165" s="232" t="s">
        <v>161</v>
      </c>
      <c r="E165" s="233" t="s">
        <v>19</v>
      </c>
      <c r="F165" s="234" t="s">
        <v>807</v>
      </c>
      <c r="G165" s="231"/>
      <c r="H165" s="233" t="s">
        <v>19</v>
      </c>
      <c r="I165" s="235"/>
      <c r="J165" s="231"/>
      <c r="K165" s="231"/>
      <c r="L165" s="236"/>
      <c r="M165" s="237"/>
      <c r="N165" s="238"/>
      <c r="O165" s="238"/>
      <c r="P165" s="238"/>
      <c r="Q165" s="238"/>
      <c r="R165" s="238"/>
      <c r="S165" s="238"/>
      <c r="T165" s="23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0" t="s">
        <v>161</v>
      </c>
      <c r="AU165" s="240" t="s">
        <v>79</v>
      </c>
      <c r="AV165" s="13" t="s">
        <v>75</v>
      </c>
      <c r="AW165" s="13" t="s">
        <v>33</v>
      </c>
      <c r="AX165" s="13" t="s">
        <v>71</v>
      </c>
      <c r="AY165" s="240" t="s">
        <v>150</v>
      </c>
    </row>
    <row r="166" spans="1:51" s="14" customFormat="1" ht="12">
      <c r="A166" s="14"/>
      <c r="B166" s="241"/>
      <c r="C166" s="242"/>
      <c r="D166" s="232" t="s">
        <v>161</v>
      </c>
      <c r="E166" s="243" t="s">
        <v>19</v>
      </c>
      <c r="F166" s="244" t="s">
        <v>808</v>
      </c>
      <c r="G166" s="242"/>
      <c r="H166" s="245">
        <v>18.45</v>
      </c>
      <c r="I166" s="246"/>
      <c r="J166" s="242"/>
      <c r="K166" s="242"/>
      <c r="L166" s="247"/>
      <c r="M166" s="248"/>
      <c r="N166" s="249"/>
      <c r="O166" s="249"/>
      <c r="P166" s="249"/>
      <c r="Q166" s="249"/>
      <c r="R166" s="249"/>
      <c r="S166" s="249"/>
      <c r="T166" s="250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1" t="s">
        <v>161</v>
      </c>
      <c r="AU166" s="251" t="s">
        <v>79</v>
      </c>
      <c r="AV166" s="14" t="s">
        <v>79</v>
      </c>
      <c r="AW166" s="14" t="s">
        <v>33</v>
      </c>
      <c r="AX166" s="14" t="s">
        <v>71</v>
      </c>
      <c r="AY166" s="251" t="s">
        <v>150</v>
      </c>
    </row>
    <row r="167" spans="1:51" s="15" customFormat="1" ht="12">
      <c r="A167" s="15"/>
      <c r="B167" s="252"/>
      <c r="C167" s="253"/>
      <c r="D167" s="232" t="s">
        <v>161</v>
      </c>
      <c r="E167" s="254" t="s">
        <v>19</v>
      </c>
      <c r="F167" s="255" t="s">
        <v>164</v>
      </c>
      <c r="G167" s="253"/>
      <c r="H167" s="256">
        <v>236.157</v>
      </c>
      <c r="I167" s="257"/>
      <c r="J167" s="253"/>
      <c r="K167" s="253"/>
      <c r="L167" s="258"/>
      <c r="M167" s="259"/>
      <c r="N167" s="260"/>
      <c r="O167" s="260"/>
      <c r="P167" s="260"/>
      <c r="Q167" s="260"/>
      <c r="R167" s="260"/>
      <c r="S167" s="260"/>
      <c r="T167" s="261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62" t="s">
        <v>161</v>
      </c>
      <c r="AU167" s="262" t="s">
        <v>79</v>
      </c>
      <c r="AV167" s="15" t="s">
        <v>157</v>
      </c>
      <c r="AW167" s="15" t="s">
        <v>33</v>
      </c>
      <c r="AX167" s="15" t="s">
        <v>75</v>
      </c>
      <c r="AY167" s="262" t="s">
        <v>150</v>
      </c>
    </row>
    <row r="168" spans="1:65" s="2" customFormat="1" ht="62.7" customHeight="1">
      <c r="A168" s="38"/>
      <c r="B168" s="39"/>
      <c r="C168" s="212" t="s">
        <v>253</v>
      </c>
      <c r="D168" s="212" t="s">
        <v>152</v>
      </c>
      <c r="E168" s="213" t="s">
        <v>245</v>
      </c>
      <c r="F168" s="214" t="s">
        <v>246</v>
      </c>
      <c r="G168" s="215" t="s">
        <v>202</v>
      </c>
      <c r="H168" s="216">
        <v>56.393</v>
      </c>
      <c r="I168" s="217"/>
      <c r="J168" s="218">
        <f>ROUND(I168*H168,2)</f>
        <v>0</v>
      </c>
      <c r="K168" s="214" t="s">
        <v>389</v>
      </c>
      <c r="L168" s="44"/>
      <c r="M168" s="219" t="s">
        <v>19</v>
      </c>
      <c r="N168" s="220" t="s">
        <v>42</v>
      </c>
      <c r="O168" s="84"/>
      <c r="P168" s="221">
        <f>O168*H168</f>
        <v>0</v>
      </c>
      <c r="Q168" s="221">
        <v>0</v>
      </c>
      <c r="R168" s="221">
        <f>Q168*H168</f>
        <v>0</v>
      </c>
      <c r="S168" s="221">
        <v>0</v>
      </c>
      <c r="T168" s="22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3" t="s">
        <v>157</v>
      </c>
      <c r="AT168" s="223" t="s">
        <v>152</v>
      </c>
      <c r="AU168" s="223" t="s">
        <v>79</v>
      </c>
      <c r="AY168" s="17" t="s">
        <v>150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75</v>
      </c>
      <c r="BK168" s="224">
        <f>ROUND(I168*H168,2)</f>
        <v>0</v>
      </c>
      <c r="BL168" s="17" t="s">
        <v>157</v>
      </c>
      <c r="BM168" s="223" t="s">
        <v>809</v>
      </c>
    </row>
    <row r="169" spans="1:47" s="2" customFormat="1" ht="12">
      <c r="A169" s="38"/>
      <c r="B169" s="39"/>
      <c r="C169" s="40"/>
      <c r="D169" s="225" t="s">
        <v>159</v>
      </c>
      <c r="E169" s="40"/>
      <c r="F169" s="226" t="s">
        <v>810</v>
      </c>
      <c r="G169" s="40"/>
      <c r="H169" s="40"/>
      <c r="I169" s="227"/>
      <c r="J169" s="40"/>
      <c r="K169" s="40"/>
      <c r="L169" s="44"/>
      <c r="M169" s="228"/>
      <c r="N169" s="229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159</v>
      </c>
      <c r="AU169" s="17" t="s">
        <v>79</v>
      </c>
    </row>
    <row r="170" spans="1:51" s="13" customFormat="1" ht="12">
      <c r="A170" s="13"/>
      <c r="B170" s="230"/>
      <c r="C170" s="231"/>
      <c r="D170" s="232" t="s">
        <v>161</v>
      </c>
      <c r="E170" s="233" t="s">
        <v>19</v>
      </c>
      <c r="F170" s="234" t="s">
        <v>250</v>
      </c>
      <c r="G170" s="231"/>
      <c r="H170" s="233" t="s">
        <v>19</v>
      </c>
      <c r="I170" s="235"/>
      <c r="J170" s="231"/>
      <c r="K170" s="231"/>
      <c r="L170" s="236"/>
      <c r="M170" s="237"/>
      <c r="N170" s="238"/>
      <c r="O170" s="238"/>
      <c r="P170" s="238"/>
      <c r="Q170" s="238"/>
      <c r="R170" s="238"/>
      <c r="S170" s="238"/>
      <c r="T170" s="23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0" t="s">
        <v>161</v>
      </c>
      <c r="AU170" s="240" t="s">
        <v>79</v>
      </c>
      <c r="AV170" s="13" t="s">
        <v>75</v>
      </c>
      <c r="AW170" s="13" t="s">
        <v>33</v>
      </c>
      <c r="AX170" s="13" t="s">
        <v>71</v>
      </c>
      <c r="AY170" s="240" t="s">
        <v>150</v>
      </c>
    </row>
    <row r="171" spans="1:51" s="14" customFormat="1" ht="12">
      <c r="A171" s="14"/>
      <c r="B171" s="241"/>
      <c r="C171" s="242"/>
      <c r="D171" s="232" t="s">
        <v>161</v>
      </c>
      <c r="E171" s="243" t="s">
        <v>19</v>
      </c>
      <c r="F171" s="244" t="s">
        <v>811</v>
      </c>
      <c r="G171" s="242"/>
      <c r="H171" s="245">
        <v>43.8</v>
      </c>
      <c r="I171" s="246"/>
      <c r="J171" s="242"/>
      <c r="K171" s="242"/>
      <c r="L171" s="247"/>
      <c r="M171" s="248"/>
      <c r="N171" s="249"/>
      <c r="O171" s="249"/>
      <c r="P171" s="249"/>
      <c r="Q171" s="249"/>
      <c r="R171" s="249"/>
      <c r="S171" s="249"/>
      <c r="T171" s="250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1" t="s">
        <v>161</v>
      </c>
      <c r="AU171" s="251" t="s">
        <v>79</v>
      </c>
      <c r="AV171" s="14" t="s">
        <v>79</v>
      </c>
      <c r="AW171" s="14" t="s">
        <v>33</v>
      </c>
      <c r="AX171" s="14" t="s">
        <v>71</v>
      </c>
      <c r="AY171" s="251" t="s">
        <v>150</v>
      </c>
    </row>
    <row r="172" spans="1:51" s="13" customFormat="1" ht="12">
      <c r="A172" s="13"/>
      <c r="B172" s="230"/>
      <c r="C172" s="231"/>
      <c r="D172" s="232" t="s">
        <v>161</v>
      </c>
      <c r="E172" s="233" t="s">
        <v>19</v>
      </c>
      <c r="F172" s="234" t="s">
        <v>812</v>
      </c>
      <c r="G172" s="231"/>
      <c r="H172" s="233" t="s">
        <v>19</v>
      </c>
      <c r="I172" s="235"/>
      <c r="J172" s="231"/>
      <c r="K172" s="231"/>
      <c r="L172" s="236"/>
      <c r="M172" s="237"/>
      <c r="N172" s="238"/>
      <c r="O172" s="238"/>
      <c r="P172" s="238"/>
      <c r="Q172" s="238"/>
      <c r="R172" s="238"/>
      <c r="S172" s="238"/>
      <c r="T172" s="23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0" t="s">
        <v>161</v>
      </c>
      <c r="AU172" s="240" t="s">
        <v>79</v>
      </c>
      <c r="AV172" s="13" t="s">
        <v>75</v>
      </c>
      <c r="AW172" s="13" t="s">
        <v>33</v>
      </c>
      <c r="AX172" s="13" t="s">
        <v>71</v>
      </c>
      <c r="AY172" s="240" t="s">
        <v>150</v>
      </c>
    </row>
    <row r="173" spans="1:51" s="14" customFormat="1" ht="12">
      <c r="A173" s="14"/>
      <c r="B173" s="241"/>
      <c r="C173" s="242"/>
      <c r="D173" s="232" t="s">
        <v>161</v>
      </c>
      <c r="E173" s="243" t="s">
        <v>19</v>
      </c>
      <c r="F173" s="244" t="s">
        <v>813</v>
      </c>
      <c r="G173" s="242"/>
      <c r="H173" s="245">
        <v>12.593</v>
      </c>
      <c r="I173" s="246"/>
      <c r="J173" s="242"/>
      <c r="K173" s="242"/>
      <c r="L173" s="247"/>
      <c r="M173" s="248"/>
      <c r="N173" s="249"/>
      <c r="O173" s="249"/>
      <c r="P173" s="249"/>
      <c r="Q173" s="249"/>
      <c r="R173" s="249"/>
      <c r="S173" s="249"/>
      <c r="T173" s="250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1" t="s">
        <v>161</v>
      </c>
      <c r="AU173" s="251" t="s">
        <v>79</v>
      </c>
      <c r="AV173" s="14" t="s">
        <v>79</v>
      </c>
      <c r="AW173" s="14" t="s">
        <v>33</v>
      </c>
      <c r="AX173" s="14" t="s">
        <v>71</v>
      </c>
      <c r="AY173" s="251" t="s">
        <v>150</v>
      </c>
    </row>
    <row r="174" spans="1:51" s="15" customFormat="1" ht="12">
      <c r="A174" s="15"/>
      <c r="B174" s="252"/>
      <c r="C174" s="253"/>
      <c r="D174" s="232" t="s">
        <v>161</v>
      </c>
      <c r="E174" s="254" t="s">
        <v>19</v>
      </c>
      <c r="F174" s="255" t="s">
        <v>164</v>
      </c>
      <c r="G174" s="253"/>
      <c r="H174" s="256">
        <v>56.393</v>
      </c>
      <c r="I174" s="257"/>
      <c r="J174" s="253"/>
      <c r="K174" s="253"/>
      <c r="L174" s="258"/>
      <c r="M174" s="259"/>
      <c r="N174" s="260"/>
      <c r="O174" s="260"/>
      <c r="P174" s="260"/>
      <c r="Q174" s="260"/>
      <c r="R174" s="260"/>
      <c r="S174" s="260"/>
      <c r="T174" s="261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62" t="s">
        <v>161</v>
      </c>
      <c r="AU174" s="262" t="s">
        <v>79</v>
      </c>
      <c r="AV174" s="15" t="s">
        <v>157</v>
      </c>
      <c r="AW174" s="15" t="s">
        <v>33</v>
      </c>
      <c r="AX174" s="15" t="s">
        <v>75</v>
      </c>
      <c r="AY174" s="262" t="s">
        <v>150</v>
      </c>
    </row>
    <row r="175" spans="1:65" s="2" customFormat="1" ht="66.75" customHeight="1">
      <c r="A175" s="38"/>
      <c r="B175" s="39"/>
      <c r="C175" s="212" t="s">
        <v>8</v>
      </c>
      <c r="D175" s="212" t="s">
        <v>152</v>
      </c>
      <c r="E175" s="213" t="s">
        <v>254</v>
      </c>
      <c r="F175" s="214" t="s">
        <v>255</v>
      </c>
      <c r="G175" s="215" t="s">
        <v>202</v>
      </c>
      <c r="H175" s="216">
        <v>281.965</v>
      </c>
      <c r="I175" s="217"/>
      <c r="J175" s="218">
        <f>ROUND(I175*H175,2)</f>
        <v>0</v>
      </c>
      <c r="K175" s="214" t="s">
        <v>389</v>
      </c>
      <c r="L175" s="44"/>
      <c r="M175" s="219" t="s">
        <v>19</v>
      </c>
      <c r="N175" s="220" t="s">
        <v>42</v>
      </c>
      <c r="O175" s="84"/>
      <c r="P175" s="221">
        <f>O175*H175</f>
        <v>0</v>
      </c>
      <c r="Q175" s="221">
        <v>0</v>
      </c>
      <c r="R175" s="221">
        <f>Q175*H175</f>
        <v>0</v>
      </c>
      <c r="S175" s="221">
        <v>0</v>
      </c>
      <c r="T175" s="222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3" t="s">
        <v>157</v>
      </c>
      <c r="AT175" s="223" t="s">
        <v>152</v>
      </c>
      <c r="AU175" s="223" t="s">
        <v>79</v>
      </c>
      <c r="AY175" s="17" t="s">
        <v>150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7" t="s">
        <v>75</v>
      </c>
      <c r="BK175" s="224">
        <f>ROUND(I175*H175,2)</f>
        <v>0</v>
      </c>
      <c r="BL175" s="17" t="s">
        <v>157</v>
      </c>
      <c r="BM175" s="223" t="s">
        <v>814</v>
      </c>
    </row>
    <row r="176" spans="1:47" s="2" customFormat="1" ht="12">
      <c r="A176" s="38"/>
      <c r="B176" s="39"/>
      <c r="C176" s="40"/>
      <c r="D176" s="225" t="s">
        <v>159</v>
      </c>
      <c r="E176" s="40"/>
      <c r="F176" s="226" t="s">
        <v>815</v>
      </c>
      <c r="G176" s="40"/>
      <c r="H176" s="40"/>
      <c r="I176" s="227"/>
      <c r="J176" s="40"/>
      <c r="K176" s="40"/>
      <c r="L176" s="44"/>
      <c r="M176" s="228"/>
      <c r="N176" s="229"/>
      <c r="O176" s="84"/>
      <c r="P176" s="84"/>
      <c r="Q176" s="84"/>
      <c r="R176" s="84"/>
      <c r="S176" s="84"/>
      <c r="T176" s="85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159</v>
      </c>
      <c r="AU176" s="17" t="s">
        <v>79</v>
      </c>
    </row>
    <row r="177" spans="1:51" s="14" customFormat="1" ht="12">
      <c r="A177" s="14"/>
      <c r="B177" s="241"/>
      <c r="C177" s="242"/>
      <c r="D177" s="232" t="s">
        <v>161</v>
      </c>
      <c r="E177" s="243" t="s">
        <v>19</v>
      </c>
      <c r="F177" s="244" t="s">
        <v>816</v>
      </c>
      <c r="G177" s="242"/>
      <c r="H177" s="245">
        <v>281.965</v>
      </c>
      <c r="I177" s="246"/>
      <c r="J177" s="242"/>
      <c r="K177" s="242"/>
      <c r="L177" s="247"/>
      <c r="M177" s="248"/>
      <c r="N177" s="249"/>
      <c r="O177" s="249"/>
      <c r="P177" s="249"/>
      <c r="Q177" s="249"/>
      <c r="R177" s="249"/>
      <c r="S177" s="249"/>
      <c r="T177" s="250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1" t="s">
        <v>161</v>
      </c>
      <c r="AU177" s="251" t="s">
        <v>79</v>
      </c>
      <c r="AV177" s="14" t="s">
        <v>79</v>
      </c>
      <c r="AW177" s="14" t="s">
        <v>33</v>
      </c>
      <c r="AX177" s="14" t="s">
        <v>71</v>
      </c>
      <c r="AY177" s="251" t="s">
        <v>150</v>
      </c>
    </row>
    <row r="178" spans="1:51" s="15" customFormat="1" ht="12">
      <c r="A178" s="15"/>
      <c r="B178" s="252"/>
      <c r="C178" s="253"/>
      <c r="D178" s="232" t="s">
        <v>161</v>
      </c>
      <c r="E178" s="254" t="s">
        <v>19</v>
      </c>
      <c r="F178" s="255" t="s">
        <v>164</v>
      </c>
      <c r="G178" s="253"/>
      <c r="H178" s="256">
        <v>281.965</v>
      </c>
      <c r="I178" s="257"/>
      <c r="J178" s="253"/>
      <c r="K178" s="253"/>
      <c r="L178" s="258"/>
      <c r="M178" s="259"/>
      <c r="N178" s="260"/>
      <c r="O178" s="260"/>
      <c r="P178" s="260"/>
      <c r="Q178" s="260"/>
      <c r="R178" s="260"/>
      <c r="S178" s="260"/>
      <c r="T178" s="261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62" t="s">
        <v>161</v>
      </c>
      <c r="AU178" s="262" t="s">
        <v>79</v>
      </c>
      <c r="AV178" s="15" t="s">
        <v>157</v>
      </c>
      <c r="AW178" s="15" t="s">
        <v>33</v>
      </c>
      <c r="AX178" s="15" t="s">
        <v>75</v>
      </c>
      <c r="AY178" s="262" t="s">
        <v>150</v>
      </c>
    </row>
    <row r="179" spans="1:65" s="2" customFormat="1" ht="44.25" customHeight="1">
      <c r="A179" s="38"/>
      <c r="B179" s="39"/>
      <c r="C179" s="212" t="s">
        <v>266</v>
      </c>
      <c r="D179" s="212" t="s">
        <v>152</v>
      </c>
      <c r="E179" s="213" t="s">
        <v>261</v>
      </c>
      <c r="F179" s="214" t="s">
        <v>262</v>
      </c>
      <c r="G179" s="215" t="s">
        <v>202</v>
      </c>
      <c r="H179" s="216">
        <v>68.3</v>
      </c>
      <c r="I179" s="217"/>
      <c r="J179" s="218">
        <f>ROUND(I179*H179,2)</f>
        <v>0</v>
      </c>
      <c r="K179" s="214" t="s">
        <v>389</v>
      </c>
      <c r="L179" s="44"/>
      <c r="M179" s="219" t="s">
        <v>19</v>
      </c>
      <c r="N179" s="220" t="s">
        <v>42</v>
      </c>
      <c r="O179" s="84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157</v>
      </c>
      <c r="AT179" s="223" t="s">
        <v>152</v>
      </c>
      <c r="AU179" s="223" t="s">
        <v>79</v>
      </c>
      <c r="AY179" s="17" t="s">
        <v>150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75</v>
      </c>
      <c r="BK179" s="224">
        <f>ROUND(I179*H179,2)</f>
        <v>0</v>
      </c>
      <c r="BL179" s="17" t="s">
        <v>157</v>
      </c>
      <c r="BM179" s="223" t="s">
        <v>817</v>
      </c>
    </row>
    <row r="180" spans="1:47" s="2" customFormat="1" ht="12">
      <c r="A180" s="38"/>
      <c r="B180" s="39"/>
      <c r="C180" s="40"/>
      <c r="D180" s="225" t="s">
        <v>159</v>
      </c>
      <c r="E180" s="40"/>
      <c r="F180" s="226" t="s">
        <v>818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159</v>
      </c>
      <c r="AU180" s="17" t="s">
        <v>79</v>
      </c>
    </row>
    <row r="181" spans="1:51" s="13" customFormat="1" ht="12">
      <c r="A181" s="13"/>
      <c r="B181" s="230"/>
      <c r="C181" s="231"/>
      <c r="D181" s="232" t="s">
        <v>161</v>
      </c>
      <c r="E181" s="233" t="s">
        <v>19</v>
      </c>
      <c r="F181" s="234" t="s">
        <v>320</v>
      </c>
      <c r="G181" s="231"/>
      <c r="H181" s="233" t="s">
        <v>19</v>
      </c>
      <c r="I181" s="235"/>
      <c r="J181" s="231"/>
      <c r="K181" s="231"/>
      <c r="L181" s="236"/>
      <c r="M181" s="237"/>
      <c r="N181" s="238"/>
      <c r="O181" s="238"/>
      <c r="P181" s="238"/>
      <c r="Q181" s="238"/>
      <c r="R181" s="238"/>
      <c r="S181" s="238"/>
      <c r="T181" s="23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0" t="s">
        <v>161</v>
      </c>
      <c r="AU181" s="240" t="s">
        <v>79</v>
      </c>
      <c r="AV181" s="13" t="s">
        <v>75</v>
      </c>
      <c r="AW181" s="13" t="s">
        <v>33</v>
      </c>
      <c r="AX181" s="13" t="s">
        <v>71</v>
      </c>
      <c r="AY181" s="240" t="s">
        <v>150</v>
      </c>
    </row>
    <row r="182" spans="1:51" s="14" customFormat="1" ht="12">
      <c r="A182" s="14"/>
      <c r="B182" s="241"/>
      <c r="C182" s="242"/>
      <c r="D182" s="232" t="s">
        <v>161</v>
      </c>
      <c r="E182" s="243" t="s">
        <v>19</v>
      </c>
      <c r="F182" s="244" t="s">
        <v>819</v>
      </c>
      <c r="G182" s="242"/>
      <c r="H182" s="245">
        <v>68.3</v>
      </c>
      <c r="I182" s="246"/>
      <c r="J182" s="242"/>
      <c r="K182" s="242"/>
      <c r="L182" s="247"/>
      <c r="M182" s="248"/>
      <c r="N182" s="249"/>
      <c r="O182" s="249"/>
      <c r="P182" s="249"/>
      <c r="Q182" s="249"/>
      <c r="R182" s="249"/>
      <c r="S182" s="249"/>
      <c r="T182" s="250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1" t="s">
        <v>161</v>
      </c>
      <c r="AU182" s="251" t="s">
        <v>79</v>
      </c>
      <c r="AV182" s="14" t="s">
        <v>79</v>
      </c>
      <c r="AW182" s="14" t="s">
        <v>33</v>
      </c>
      <c r="AX182" s="14" t="s">
        <v>71</v>
      </c>
      <c r="AY182" s="251" t="s">
        <v>150</v>
      </c>
    </row>
    <row r="183" spans="1:51" s="15" customFormat="1" ht="12">
      <c r="A183" s="15"/>
      <c r="B183" s="252"/>
      <c r="C183" s="253"/>
      <c r="D183" s="232" t="s">
        <v>161</v>
      </c>
      <c r="E183" s="254" t="s">
        <v>19</v>
      </c>
      <c r="F183" s="255" t="s">
        <v>164</v>
      </c>
      <c r="G183" s="253"/>
      <c r="H183" s="256">
        <v>68.3</v>
      </c>
      <c r="I183" s="257"/>
      <c r="J183" s="253"/>
      <c r="K183" s="253"/>
      <c r="L183" s="258"/>
      <c r="M183" s="259"/>
      <c r="N183" s="260"/>
      <c r="O183" s="260"/>
      <c r="P183" s="260"/>
      <c r="Q183" s="260"/>
      <c r="R183" s="260"/>
      <c r="S183" s="260"/>
      <c r="T183" s="261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62" t="s">
        <v>161</v>
      </c>
      <c r="AU183" s="262" t="s">
        <v>79</v>
      </c>
      <c r="AV183" s="15" t="s">
        <v>157</v>
      </c>
      <c r="AW183" s="15" t="s">
        <v>33</v>
      </c>
      <c r="AX183" s="15" t="s">
        <v>75</v>
      </c>
      <c r="AY183" s="262" t="s">
        <v>150</v>
      </c>
    </row>
    <row r="184" spans="1:65" s="2" customFormat="1" ht="37.8" customHeight="1">
      <c r="A184" s="38"/>
      <c r="B184" s="39"/>
      <c r="C184" s="212" t="s">
        <v>271</v>
      </c>
      <c r="D184" s="212" t="s">
        <v>152</v>
      </c>
      <c r="E184" s="213" t="s">
        <v>267</v>
      </c>
      <c r="F184" s="214" t="s">
        <v>268</v>
      </c>
      <c r="G184" s="215" t="s">
        <v>202</v>
      </c>
      <c r="H184" s="216">
        <v>57.893</v>
      </c>
      <c r="I184" s="217"/>
      <c r="J184" s="218">
        <f>ROUND(I184*H184,2)</f>
        <v>0</v>
      </c>
      <c r="K184" s="214" t="s">
        <v>389</v>
      </c>
      <c r="L184" s="44"/>
      <c r="M184" s="219" t="s">
        <v>19</v>
      </c>
      <c r="N184" s="220" t="s">
        <v>42</v>
      </c>
      <c r="O184" s="84"/>
      <c r="P184" s="221">
        <f>O184*H184</f>
        <v>0</v>
      </c>
      <c r="Q184" s="221">
        <v>0</v>
      </c>
      <c r="R184" s="221">
        <f>Q184*H184</f>
        <v>0</v>
      </c>
      <c r="S184" s="221">
        <v>0</v>
      </c>
      <c r="T184" s="22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3" t="s">
        <v>157</v>
      </c>
      <c r="AT184" s="223" t="s">
        <v>152</v>
      </c>
      <c r="AU184" s="223" t="s">
        <v>79</v>
      </c>
      <c r="AY184" s="17" t="s">
        <v>150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75</v>
      </c>
      <c r="BK184" s="224">
        <f>ROUND(I184*H184,2)</f>
        <v>0</v>
      </c>
      <c r="BL184" s="17" t="s">
        <v>157</v>
      </c>
      <c r="BM184" s="223" t="s">
        <v>820</v>
      </c>
    </row>
    <row r="185" spans="1:47" s="2" customFormat="1" ht="12">
      <c r="A185" s="38"/>
      <c r="B185" s="39"/>
      <c r="C185" s="40"/>
      <c r="D185" s="225" t="s">
        <v>159</v>
      </c>
      <c r="E185" s="40"/>
      <c r="F185" s="226" t="s">
        <v>821</v>
      </c>
      <c r="G185" s="40"/>
      <c r="H185" s="40"/>
      <c r="I185" s="227"/>
      <c r="J185" s="40"/>
      <c r="K185" s="40"/>
      <c r="L185" s="44"/>
      <c r="M185" s="228"/>
      <c r="N185" s="229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159</v>
      </c>
      <c r="AU185" s="17" t="s">
        <v>79</v>
      </c>
    </row>
    <row r="186" spans="1:65" s="2" customFormat="1" ht="44.25" customHeight="1">
      <c r="A186" s="38"/>
      <c r="B186" s="39"/>
      <c r="C186" s="212" t="s">
        <v>278</v>
      </c>
      <c r="D186" s="212" t="s">
        <v>152</v>
      </c>
      <c r="E186" s="213" t="s">
        <v>272</v>
      </c>
      <c r="F186" s="214" t="s">
        <v>273</v>
      </c>
      <c r="G186" s="215" t="s">
        <v>202</v>
      </c>
      <c r="H186" s="216">
        <v>2.532</v>
      </c>
      <c r="I186" s="217"/>
      <c r="J186" s="218">
        <f>ROUND(I186*H186,2)</f>
        <v>0</v>
      </c>
      <c r="K186" s="214" t="s">
        <v>389</v>
      </c>
      <c r="L186" s="44"/>
      <c r="M186" s="219" t="s">
        <v>19</v>
      </c>
      <c r="N186" s="220" t="s">
        <v>42</v>
      </c>
      <c r="O186" s="84"/>
      <c r="P186" s="221">
        <f>O186*H186</f>
        <v>0</v>
      </c>
      <c r="Q186" s="221">
        <v>0</v>
      </c>
      <c r="R186" s="221">
        <f>Q186*H186</f>
        <v>0</v>
      </c>
      <c r="S186" s="221">
        <v>0</v>
      </c>
      <c r="T186" s="222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3" t="s">
        <v>157</v>
      </c>
      <c r="AT186" s="223" t="s">
        <v>152</v>
      </c>
      <c r="AU186" s="223" t="s">
        <v>79</v>
      </c>
      <c r="AY186" s="17" t="s">
        <v>150</v>
      </c>
      <c r="BE186" s="224">
        <f>IF(N186="základní",J186,0)</f>
        <v>0</v>
      </c>
      <c r="BF186" s="224">
        <f>IF(N186="snížená",J186,0)</f>
        <v>0</v>
      </c>
      <c r="BG186" s="224">
        <f>IF(N186="zákl. přenesená",J186,0)</f>
        <v>0</v>
      </c>
      <c r="BH186" s="224">
        <f>IF(N186="sníž. přenesená",J186,0)</f>
        <v>0</v>
      </c>
      <c r="BI186" s="224">
        <f>IF(N186="nulová",J186,0)</f>
        <v>0</v>
      </c>
      <c r="BJ186" s="17" t="s">
        <v>75</v>
      </c>
      <c r="BK186" s="224">
        <f>ROUND(I186*H186,2)</f>
        <v>0</v>
      </c>
      <c r="BL186" s="17" t="s">
        <v>157</v>
      </c>
      <c r="BM186" s="223" t="s">
        <v>822</v>
      </c>
    </row>
    <row r="187" spans="1:47" s="2" customFormat="1" ht="12">
      <c r="A187" s="38"/>
      <c r="B187" s="39"/>
      <c r="C187" s="40"/>
      <c r="D187" s="225" t="s">
        <v>159</v>
      </c>
      <c r="E187" s="40"/>
      <c r="F187" s="226" t="s">
        <v>823</v>
      </c>
      <c r="G187" s="40"/>
      <c r="H187" s="40"/>
      <c r="I187" s="227"/>
      <c r="J187" s="40"/>
      <c r="K187" s="40"/>
      <c r="L187" s="44"/>
      <c r="M187" s="228"/>
      <c r="N187" s="229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159</v>
      </c>
      <c r="AU187" s="17" t="s">
        <v>79</v>
      </c>
    </row>
    <row r="188" spans="1:51" s="13" customFormat="1" ht="12">
      <c r="A188" s="13"/>
      <c r="B188" s="230"/>
      <c r="C188" s="231"/>
      <c r="D188" s="232" t="s">
        <v>161</v>
      </c>
      <c r="E188" s="233" t="s">
        <v>19</v>
      </c>
      <c r="F188" s="234" t="s">
        <v>776</v>
      </c>
      <c r="G188" s="231"/>
      <c r="H188" s="233" t="s">
        <v>19</v>
      </c>
      <c r="I188" s="235"/>
      <c r="J188" s="231"/>
      <c r="K188" s="231"/>
      <c r="L188" s="236"/>
      <c r="M188" s="237"/>
      <c r="N188" s="238"/>
      <c r="O188" s="238"/>
      <c r="P188" s="238"/>
      <c r="Q188" s="238"/>
      <c r="R188" s="238"/>
      <c r="S188" s="238"/>
      <c r="T188" s="23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0" t="s">
        <v>161</v>
      </c>
      <c r="AU188" s="240" t="s">
        <v>79</v>
      </c>
      <c r="AV188" s="13" t="s">
        <v>75</v>
      </c>
      <c r="AW188" s="13" t="s">
        <v>33</v>
      </c>
      <c r="AX188" s="13" t="s">
        <v>71</v>
      </c>
      <c r="AY188" s="240" t="s">
        <v>150</v>
      </c>
    </row>
    <row r="189" spans="1:51" s="14" customFormat="1" ht="12">
      <c r="A189" s="14"/>
      <c r="B189" s="241"/>
      <c r="C189" s="242"/>
      <c r="D189" s="232" t="s">
        <v>161</v>
      </c>
      <c r="E189" s="243" t="s">
        <v>19</v>
      </c>
      <c r="F189" s="244" t="s">
        <v>824</v>
      </c>
      <c r="G189" s="242"/>
      <c r="H189" s="245">
        <v>1.241</v>
      </c>
      <c r="I189" s="246"/>
      <c r="J189" s="242"/>
      <c r="K189" s="242"/>
      <c r="L189" s="247"/>
      <c r="M189" s="248"/>
      <c r="N189" s="249"/>
      <c r="O189" s="249"/>
      <c r="P189" s="249"/>
      <c r="Q189" s="249"/>
      <c r="R189" s="249"/>
      <c r="S189" s="249"/>
      <c r="T189" s="250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1" t="s">
        <v>161</v>
      </c>
      <c r="AU189" s="251" t="s">
        <v>79</v>
      </c>
      <c r="AV189" s="14" t="s">
        <v>79</v>
      </c>
      <c r="AW189" s="14" t="s">
        <v>33</v>
      </c>
      <c r="AX189" s="14" t="s">
        <v>71</v>
      </c>
      <c r="AY189" s="251" t="s">
        <v>150</v>
      </c>
    </row>
    <row r="190" spans="1:51" s="13" customFormat="1" ht="12">
      <c r="A190" s="13"/>
      <c r="B190" s="230"/>
      <c r="C190" s="231"/>
      <c r="D190" s="232" t="s">
        <v>161</v>
      </c>
      <c r="E190" s="233" t="s">
        <v>19</v>
      </c>
      <c r="F190" s="234" t="s">
        <v>778</v>
      </c>
      <c r="G190" s="231"/>
      <c r="H190" s="233" t="s">
        <v>19</v>
      </c>
      <c r="I190" s="235"/>
      <c r="J190" s="231"/>
      <c r="K190" s="231"/>
      <c r="L190" s="236"/>
      <c r="M190" s="237"/>
      <c r="N190" s="238"/>
      <c r="O190" s="238"/>
      <c r="P190" s="238"/>
      <c r="Q190" s="238"/>
      <c r="R190" s="238"/>
      <c r="S190" s="238"/>
      <c r="T190" s="23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0" t="s">
        <v>161</v>
      </c>
      <c r="AU190" s="240" t="s">
        <v>79</v>
      </c>
      <c r="AV190" s="13" t="s">
        <v>75</v>
      </c>
      <c r="AW190" s="13" t="s">
        <v>33</v>
      </c>
      <c r="AX190" s="13" t="s">
        <v>71</v>
      </c>
      <c r="AY190" s="240" t="s">
        <v>150</v>
      </c>
    </row>
    <row r="191" spans="1:51" s="14" customFormat="1" ht="12">
      <c r="A191" s="14"/>
      <c r="B191" s="241"/>
      <c r="C191" s="242"/>
      <c r="D191" s="232" t="s">
        <v>161</v>
      </c>
      <c r="E191" s="243" t="s">
        <v>19</v>
      </c>
      <c r="F191" s="244" t="s">
        <v>825</v>
      </c>
      <c r="G191" s="242"/>
      <c r="H191" s="245">
        <v>1.291</v>
      </c>
      <c r="I191" s="246"/>
      <c r="J191" s="242"/>
      <c r="K191" s="242"/>
      <c r="L191" s="247"/>
      <c r="M191" s="248"/>
      <c r="N191" s="249"/>
      <c r="O191" s="249"/>
      <c r="P191" s="249"/>
      <c r="Q191" s="249"/>
      <c r="R191" s="249"/>
      <c r="S191" s="249"/>
      <c r="T191" s="250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1" t="s">
        <v>161</v>
      </c>
      <c r="AU191" s="251" t="s">
        <v>79</v>
      </c>
      <c r="AV191" s="14" t="s">
        <v>79</v>
      </c>
      <c r="AW191" s="14" t="s">
        <v>33</v>
      </c>
      <c r="AX191" s="14" t="s">
        <v>71</v>
      </c>
      <c r="AY191" s="251" t="s">
        <v>150</v>
      </c>
    </row>
    <row r="192" spans="1:51" s="15" customFormat="1" ht="12">
      <c r="A192" s="15"/>
      <c r="B192" s="252"/>
      <c r="C192" s="253"/>
      <c r="D192" s="232" t="s">
        <v>161</v>
      </c>
      <c r="E192" s="254" t="s">
        <v>19</v>
      </c>
      <c r="F192" s="255" t="s">
        <v>164</v>
      </c>
      <c r="G192" s="253"/>
      <c r="H192" s="256">
        <v>2.532</v>
      </c>
      <c r="I192" s="257"/>
      <c r="J192" s="253"/>
      <c r="K192" s="253"/>
      <c r="L192" s="258"/>
      <c r="M192" s="259"/>
      <c r="N192" s="260"/>
      <c r="O192" s="260"/>
      <c r="P192" s="260"/>
      <c r="Q192" s="260"/>
      <c r="R192" s="260"/>
      <c r="S192" s="260"/>
      <c r="T192" s="261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62" t="s">
        <v>161</v>
      </c>
      <c r="AU192" s="262" t="s">
        <v>79</v>
      </c>
      <c r="AV192" s="15" t="s">
        <v>157</v>
      </c>
      <c r="AW192" s="15" t="s">
        <v>33</v>
      </c>
      <c r="AX192" s="15" t="s">
        <v>75</v>
      </c>
      <c r="AY192" s="262" t="s">
        <v>150</v>
      </c>
    </row>
    <row r="193" spans="1:65" s="2" customFormat="1" ht="66.75" customHeight="1">
      <c r="A193" s="38"/>
      <c r="B193" s="39"/>
      <c r="C193" s="212" t="s">
        <v>285</v>
      </c>
      <c r="D193" s="212" t="s">
        <v>152</v>
      </c>
      <c r="E193" s="213" t="s">
        <v>279</v>
      </c>
      <c r="F193" s="214" t="s">
        <v>280</v>
      </c>
      <c r="G193" s="215" t="s">
        <v>202</v>
      </c>
      <c r="H193" s="216">
        <v>2.475</v>
      </c>
      <c r="I193" s="217"/>
      <c r="J193" s="218">
        <f>ROUND(I193*H193,2)</f>
        <v>0</v>
      </c>
      <c r="K193" s="214" t="s">
        <v>389</v>
      </c>
      <c r="L193" s="44"/>
      <c r="M193" s="219" t="s">
        <v>19</v>
      </c>
      <c r="N193" s="220" t="s">
        <v>42</v>
      </c>
      <c r="O193" s="84"/>
      <c r="P193" s="221">
        <f>O193*H193</f>
        <v>0</v>
      </c>
      <c r="Q193" s="221">
        <v>0</v>
      </c>
      <c r="R193" s="221">
        <f>Q193*H193</f>
        <v>0</v>
      </c>
      <c r="S193" s="221">
        <v>0</v>
      </c>
      <c r="T193" s="222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3" t="s">
        <v>157</v>
      </c>
      <c r="AT193" s="223" t="s">
        <v>152</v>
      </c>
      <c r="AU193" s="223" t="s">
        <v>79</v>
      </c>
      <c r="AY193" s="17" t="s">
        <v>150</v>
      </c>
      <c r="BE193" s="224">
        <f>IF(N193="základní",J193,0)</f>
        <v>0</v>
      </c>
      <c r="BF193" s="224">
        <f>IF(N193="snížená",J193,0)</f>
        <v>0</v>
      </c>
      <c r="BG193" s="224">
        <f>IF(N193="zákl. přenesená",J193,0)</f>
        <v>0</v>
      </c>
      <c r="BH193" s="224">
        <f>IF(N193="sníž. přenesená",J193,0)</f>
        <v>0</v>
      </c>
      <c r="BI193" s="224">
        <f>IF(N193="nulová",J193,0)</f>
        <v>0</v>
      </c>
      <c r="BJ193" s="17" t="s">
        <v>75</v>
      </c>
      <c r="BK193" s="224">
        <f>ROUND(I193*H193,2)</f>
        <v>0</v>
      </c>
      <c r="BL193" s="17" t="s">
        <v>157</v>
      </c>
      <c r="BM193" s="223" t="s">
        <v>826</v>
      </c>
    </row>
    <row r="194" spans="1:47" s="2" customFormat="1" ht="12">
      <c r="A194" s="38"/>
      <c r="B194" s="39"/>
      <c r="C194" s="40"/>
      <c r="D194" s="225" t="s">
        <v>159</v>
      </c>
      <c r="E194" s="40"/>
      <c r="F194" s="226" t="s">
        <v>827</v>
      </c>
      <c r="G194" s="40"/>
      <c r="H194" s="40"/>
      <c r="I194" s="227"/>
      <c r="J194" s="40"/>
      <c r="K194" s="40"/>
      <c r="L194" s="44"/>
      <c r="M194" s="228"/>
      <c r="N194" s="229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159</v>
      </c>
      <c r="AU194" s="17" t="s">
        <v>79</v>
      </c>
    </row>
    <row r="195" spans="1:51" s="13" customFormat="1" ht="12">
      <c r="A195" s="13"/>
      <c r="B195" s="230"/>
      <c r="C195" s="231"/>
      <c r="D195" s="232" t="s">
        <v>161</v>
      </c>
      <c r="E195" s="233" t="s">
        <v>19</v>
      </c>
      <c r="F195" s="234" t="s">
        <v>828</v>
      </c>
      <c r="G195" s="231"/>
      <c r="H195" s="233" t="s">
        <v>19</v>
      </c>
      <c r="I195" s="235"/>
      <c r="J195" s="231"/>
      <c r="K195" s="231"/>
      <c r="L195" s="236"/>
      <c r="M195" s="237"/>
      <c r="N195" s="238"/>
      <c r="O195" s="238"/>
      <c r="P195" s="238"/>
      <c r="Q195" s="238"/>
      <c r="R195" s="238"/>
      <c r="S195" s="238"/>
      <c r="T195" s="23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0" t="s">
        <v>161</v>
      </c>
      <c r="AU195" s="240" t="s">
        <v>79</v>
      </c>
      <c r="AV195" s="13" t="s">
        <v>75</v>
      </c>
      <c r="AW195" s="13" t="s">
        <v>33</v>
      </c>
      <c r="AX195" s="13" t="s">
        <v>71</v>
      </c>
      <c r="AY195" s="240" t="s">
        <v>150</v>
      </c>
    </row>
    <row r="196" spans="1:51" s="14" customFormat="1" ht="12">
      <c r="A196" s="14"/>
      <c r="B196" s="241"/>
      <c r="C196" s="242"/>
      <c r="D196" s="232" t="s">
        <v>161</v>
      </c>
      <c r="E196" s="243" t="s">
        <v>19</v>
      </c>
      <c r="F196" s="244" t="s">
        <v>829</v>
      </c>
      <c r="G196" s="242"/>
      <c r="H196" s="245">
        <v>2.475</v>
      </c>
      <c r="I196" s="246"/>
      <c r="J196" s="242"/>
      <c r="K196" s="242"/>
      <c r="L196" s="247"/>
      <c r="M196" s="248"/>
      <c r="N196" s="249"/>
      <c r="O196" s="249"/>
      <c r="P196" s="249"/>
      <c r="Q196" s="249"/>
      <c r="R196" s="249"/>
      <c r="S196" s="249"/>
      <c r="T196" s="250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1" t="s">
        <v>161</v>
      </c>
      <c r="AU196" s="251" t="s">
        <v>79</v>
      </c>
      <c r="AV196" s="14" t="s">
        <v>79</v>
      </c>
      <c r="AW196" s="14" t="s">
        <v>33</v>
      </c>
      <c r="AX196" s="14" t="s">
        <v>71</v>
      </c>
      <c r="AY196" s="251" t="s">
        <v>150</v>
      </c>
    </row>
    <row r="197" spans="1:51" s="15" customFormat="1" ht="12">
      <c r="A197" s="15"/>
      <c r="B197" s="252"/>
      <c r="C197" s="253"/>
      <c r="D197" s="232" t="s">
        <v>161</v>
      </c>
      <c r="E197" s="254" t="s">
        <v>19</v>
      </c>
      <c r="F197" s="255" t="s">
        <v>164</v>
      </c>
      <c r="G197" s="253"/>
      <c r="H197" s="256">
        <v>2.475</v>
      </c>
      <c r="I197" s="257"/>
      <c r="J197" s="253"/>
      <c r="K197" s="253"/>
      <c r="L197" s="258"/>
      <c r="M197" s="259"/>
      <c r="N197" s="260"/>
      <c r="O197" s="260"/>
      <c r="P197" s="260"/>
      <c r="Q197" s="260"/>
      <c r="R197" s="260"/>
      <c r="S197" s="260"/>
      <c r="T197" s="261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62" t="s">
        <v>161</v>
      </c>
      <c r="AU197" s="262" t="s">
        <v>79</v>
      </c>
      <c r="AV197" s="15" t="s">
        <v>157</v>
      </c>
      <c r="AW197" s="15" t="s">
        <v>33</v>
      </c>
      <c r="AX197" s="15" t="s">
        <v>75</v>
      </c>
      <c r="AY197" s="262" t="s">
        <v>150</v>
      </c>
    </row>
    <row r="198" spans="1:65" s="2" customFormat="1" ht="16.5" customHeight="1">
      <c r="A198" s="38"/>
      <c r="B198" s="39"/>
      <c r="C198" s="264" t="s">
        <v>292</v>
      </c>
      <c r="D198" s="264" t="s">
        <v>286</v>
      </c>
      <c r="E198" s="265" t="s">
        <v>287</v>
      </c>
      <c r="F198" s="266" t="s">
        <v>830</v>
      </c>
      <c r="G198" s="267" t="s">
        <v>289</v>
      </c>
      <c r="H198" s="268">
        <v>6.93</v>
      </c>
      <c r="I198" s="269"/>
      <c r="J198" s="270">
        <f>ROUND(I198*H198,2)</f>
        <v>0</v>
      </c>
      <c r="K198" s="266" t="s">
        <v>389</v>
      </c>
      <c r="L198" s="271"/>
      <c r="M198" s="272" t="s">
        <v>19</v>
      </c>
      <c r="N198" s="273" t="s">
        <v>42</v>
      </c>
      <c r="O198" s="84"/>
      <c r="P198" s="221">
        <f>O198*H198</f>
        <v>0</v>
      </c>
      <c r="Q198" s="221">
        <v>1</v>
      </c>
      <c r="R198" s="221">
        <f>Q198*H198</f>
        <v>6.93</v>
      </c>
      <c r="S198" s="221">
        <v>0</v>
      </c>
      <c r="T198" s="222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3" t="s">
        <v>207</v>
      </c>
      <c r="AT198" s="223" t="s">
        <v>286</v>
      </c>
      <c r="AU198" s="223" t="s">
        <v>79</v>
      </c>
      <c r="AY198" s="17" t="s">
        <v>150</v>
      </c>
      <c r="BE198" s="224">
        <f>IF(N198="základní",J198,0)</f>
        <v>0</v>
      </c>
      <c r="BF198" s="224">
        <f>IF(N198="snížená",J198,0)</f>
        <v>0</v>
      </c>
      <c r="BG198" s="224">
        <f>IF(N198="zákl. přenesená",J198,0)</f>
        <v>0</v>
      </c>
      <c r="BH198" s="224">
        <f>IF(N198="sníž. přenesená",J198,0)</f>
        <v>0</v>
      </c>
      <c r="BI198" s="224">
        <f>IF(N198="nulová",J198,0)</f>
        <v>0</v>
      </c>
      <c r="BJ198" s="17" t="s">
        <v>75</v>
      </c>
      <c r="BK198" s="224">
        <f>ROUND(I198*H198,2)</f>
        <v>0</v>
      </c>
      <c r="BL198" s="17" t="s">
        <v>157</v>
      </c>
      <c r="BM198" s="223" t="s">
        <v>831</v>
      </c>
    </row>
    <row r="199" spans="1:51" s="14" customFormat="1" ht="12">
      <c r="A199" s="14"/>
      <c r="B199" s="241"/>
      <c r="C199" s="242"/>
      <c r="D199" s="232" t="s">
        <v>161</v>
      </c>
      <c r="E199" s="243" t="s">
        <v>19</v>
      </c>
      <c r="F199" s="244" t="s">
        <v>832</v>
      </c>
      <c r="G199" s="242"/>
      <c r="H199" s="245">
        <v>6.93</v>
      </c>
      <c r="I199" s="246"/>
      <c r="J199" s="242"/>
      <c r="K199" s="242"/>
      <c r="L199" s="247"/>
      <c r="M199" s="248"/>
      <c r="N199" s="249"/>
      <c r="O199" s="249"/>
      <c r="P199" s="249"/>
      <c r="Q199" s="249"/>
      <c r="R199" s="249"/>
      <c r="S199" s="249"/>
      <c r="T199" s="250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1" t="s">
        <v>161</v>
      </c>
      <c r="AU199" s="251" t="s">
        <v>79</v>
      </c>
      <c r="AV199" s="14" t="s">
        <v>79</v>
      </c>
      <c r="AW199" s="14" t="s">
        <v>33</v>
      </c>
      <c r="AX199" s="14" t="s">
        <v>75</v>
      </c>
      <c r="AY199" s="251" t="s">
        <v>150</v>
      </c>
    </row>
    <row r="200" spans="1:65" s="2" customFormat="1" ht="24.15" customHeight="1">
      <c r="A200" s="38"/>
      <c r="B200" s="39"/>
      <c r="C200" s="212" t="s">
        <v>7</v>
      </c>
      <c r="D200" s="212" t="s">
        <v>152</v>
      </c>
      <c r="E200" s="213" t="s">
        <v>297</v>
      </c>
      <c r="F200" s="214" t="s">
        <v>298</v>
      </c>
      <c r="G200" s="215" t="s">
        <v>155</v>
      </c>
      <c r="H200" s="216">
        <v>464</v>
      </c>
      <c r="I200" s="217"/>
      <c r="J200" s="218">
        <f>ROUND(I200*H200,2)</f>
        <v>0</v>
      </c>
      <c r="K200" s="214" t="s">
        <v>389</v>
      </c>
      <c r="L200" s="44"/>
      <c r="M200" s="219" t="s">
        <v>19</v>
      </c>
      <c r="N200" s="220" t="s">
        <v>42</v>
      </c>
      <c r="O200" s="84"/>
      <c r="P200" s="221">
        <f>O200*H200</f>
        <v>0</v>
      </c>
      <c r="Q200" s="221">
        <v>0</v>
      </c>
      <c r="R200" s="221">
        <f>Q200*H200</f>
        <v>0</v>
      </c>
      <c r="S200" s="221">
        <v>0</v>
      </c>
      <c r="T200" s="222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3" t="s">
        <v>157</v>
      </c>
      <c r="AT200" s="223" t="s">
        <v>152</v>
      </c>
      <c r="AU200" s="223" t="s">
        <v>79</v>
      </c>
      <c r="AY200" s="17" t="s">
        <v>150</v>
      </c>
      <c r="BE200" s="224">
        <f>IF(N200="základní",J200,0)</f>
        <v>0</v>
      </c>
      <c r="BF200" s="224">
        <f>IF(N200="snížená",J200,0)</f>
        <v>0</v>
      </c>
      <c r="BG200" s="224">
        <f>IF(N200="zákl. přenesená",J200,0)</f>
        <v>0</v>
      </c>
      <c r="BH200" s="224">
        <f>IF(N200="sníž. přenesená",J200,0)</f>
        <v>0</v>
      </c>
      <c r="BI200" s="224">
        <f>IF(N200="nulová",J200,0)</f>
        <v>0</v>
      </c>
      <c r="BJ200" s="17" t="s">
        <v>75</v>
      </c>
      <c r="BK200" s="224">
        <f>ROUND(I200*H200,2)</f>
        <v>0</v>
      </c>
      <c r="BL200" s="17" t="s">
        <v>157</v>
      </c>
      <c r="BM200" s="223" t="s">
        <v>833</v>
      </c>
    </row>
    <row r="201" spans="1:47" s="2" customFormat="1" ht="12">
      <c r="A201" s="38"/>
      <c r="B201" s="39"/>
      <c r="C201" s="40"/>
      <c r="D201" s="225" t="s">
        <v>159</v>
      </c>
      <c r="E201" s="40"/>
      <c r="F201" s="226" t="s">
        <v>834</v>
      </c>
      <c r="G201" s="40"/>
      <c r="H201" s="40"/>
      <c r="I201" s="227"/>
      <c r="J201" s="40"/>
      <c r="K201" s="40"/>
      <c r="L201" s="44"/>
      <c r="M201" s="228"/>
      <c r="N201" s="229"/>
      <c r="O201" s="84"/>
      <c r="P201" s="84"/>
      <c r="Q201" s="84"/>
      <c r="R201" s="84"/>
      <c r="S201" s="84"/>
      <c r="T201" s="85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159</v>
      </c>
      <c r="AU201" s="17" t="s">
        <v>79</v>
      </c>
    </row>
    <row r="202" spans="1:51" s="13" customFormat="1" ht="12">
      <c r="A202" s="13"/>
      <c r="B202" s="230"/>
      <c r="C202" s="231"/>
      <c r="D202" s="232" t="s">
        <v>161</v>
      </c>
      <c r="E202" s="233" t="s">
        <v>19</v>
      </c>
      <c r="F202" s="234" t="s">
        <v>320</v>
      </c>
      <c r="G202" s="231"/>
      <c r="H202" s="233" t="s">
        <v>19</v>
      </c>
      <c r="I202" s="235"/>
      <c r="J202" s="231"/>
      <c r="K202" s="231"/>
      <c r="L202" s="236"/>
      <c r="M202" s="237"/>
      <c r="N202" s="238"/>
      <c r="O202" s="238"/>
      <c r="P202" s="238"/>
      <c r="Q202" s="238"/>
      <c r="R202" s="238"/>
      <c r="S202" s="238"/>
      <c r="T202" s="239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0" t="s">
        <v>161</v>
      </c>
      <c r="AU202" s="240" t="s">
        <v>79</v>
      </c>
      <c r="AV202" s="13" t="s">
        <v>75</v>
      </c>
      <c r="AW202" s="13" t="s">
        <v>33</v>
      </c>
      <c r="AX202" s="13" t="s">
        <v>71</v>
      </c>
      <c r="AY202" s="240" t="s">
        <v>150</v>
      </c>
    </row>
    <row r="203" spans="1:51" s="14" customFormat="1" ht="12">
      <c r="A203" s="14"/>
      <c r="B203" s="241"/>
      <c r="C203" s="242"/>
      <c r="D203" s="232" t="s">
        <v>161</v>
      </c>
      <c r="E203" s="243" t="s">
        <v>19</v>
      </c>
      <c r="F203" s="244" t="s">
        <v>835</v>
      </c>
      <c r="G203" s="242"/>
      <c r="H203" s="245">
        <v>464</v>
      </c>
      <c r="I203" s="246"/>
      <c r="J203" s="242"/>
      <c r="K203" s="242"/>
      <c r="L203" s="247"/>
      <c r="M203" s="248"/>
      <c r="N203" s="249"/>
      <c r="O203" s="249"/>
      <c r="P203" s="249"/>
      <c r="Q203" s="249"/>
      <c r="R203" s="249"/>
      <c r="S203" s="249"/>
      <c r="T203" s="250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1" t="s">
        <v>161</v>
      </c>
      <c r="AU203" s="251" t="s">
        <v>79</v>
      </c>
      <c r="AV203" s="14" t="s">
        <v>79</v>
      </c>
      <c r="AW203" s="14" t="s">
        <v>33</v>
      </c>
      <c r="AX203" s="14" t="s">
        <v>71</v>
      </c>
      <c r="AY203" s="251" t="s">
        <v>150</v>
      </c>
    </row>
    <row r="204" spans="1:51" s="15" customFormat="1" ht="12">
      <c r="A204" s="15"/>
      <c r="B204" s="252"/>
      <c r="C204" s="253"/>
      <c r="D204" s="232" t="s">
        <v>161</v>
      </c>
      <c r="E204" s="254" t="s">
        <v>19</v>
      </c>
      <c r="F204" s="255" t="s">
        <v>164</v>
      </c>
      <c r="G204" s="253"/>
      <c r="H204" s="256">
        <v>464</v>
      </c>
      <c r="I204" s="257"/>
      <c r="J204" s="253"/>
      <c r="K204" s="253"/>
      <c r="L204" s="258"/>
      <c r="M204" s="259"/>
      <c r="N204" s="260"/>
      <c r="O204" s="260"/>
      <c r="P204" s="260"/>
      <c r="Q204" s="260"/>
      <c r="R204" s="260"/>
      <c r="S204" s="260"/>
      <c r="T204" s="261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62" t="s">
        <v>161</v>
      </c>
      <c r="AU204" s="262" t="s">
        <v>79</v>
      </c>
      <c r="AV204" s="15" t="s">
        <v>157</v>
      </c>
      <c r="AW204" s="15" t="s">
        <v>33</v>
      </c>
      <c r="AX204" s="15" t="s">
        <v>75</v>
      </c>
      <c r="AY204" s="262" t="s">
        <v>150</v>
      </c>
    </row>
    <row r="205" spans="1:65" s="2" customFormat="1" ht="24.15" customHeight="1">
      <c r="A205" s="38"/>
      <c r="B205" s="39"/>
      <c r="C205" s="212" t="s">
        <v>91</v>
      </c>
      <c r="D205" s="212" t="s">
        <v>152</v>
      </c>
      <c r="E205" s="213" t="s">
        <v>297</v>
      </c>
      <c r="F205" s="214" t="s">
        <v>298</v>
      </c>
      <c r="G205" s="215" t="s">
        <v>155</v>
      </c>
      <c r="H205" s="216">
        <v>7</v>
      </c>
      <c r="I205" s="217"/>
      <c r="J205" s="218">
        <f>ROUND(I205*H205,2)</f>
        <v>0</v>
      </c>
      <c r="K205" s="214" t="s">
        <v>389</v>
      </c>
      <c r="L205" s="44"/>
      <c r="M205" s="219" t="s">
        <v>19</v>
      </c>
      <c r="N205" s="220" t="s">
        <v>42</v>
      </c>
      <c r="O205" s="84"/>
      <c r="P205" s="221">
        <f>O205*H205</f>
        <v>0</v>
      </c>
      <c r="Q205" s="221">
        <v>0</v>
      </c>
      <c r="R205" s="221">
        <f>Q205*H205</f>
        <v>0</v>
      </c>
      <c r="S205" s="221">
        <v>0</v>
      </c>
      <c r="T205" s="222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3" t="s">
        <v>157</v>
      </c>
      <c r="AT205" s="223" t="s">
        <v>152</v>
      </c>
      <c r="AU205" s="223" t="s">
        <v>79</v>
      </c>
      <c r="AY205" s="17" t="s">
        <v>150</v>
      </c>
      <c r="BE205" s="224">
        <f>IF(N205="základní",J205,0)</f>
        <v>0</v>
      </c>
      <c r="BF205" s="224">
        <f>IF(N205="snížená",J205,0)</f>
        <v>0</v>
      </c>
      <c r="BG205" s="224">
        <f>IF(N205="zákl. přenesená",J205,0)</f>
        <v>0</v>
      </c>
      <c r="BH205" s="224">
        <f>IF(N205="sníž. přenesená",J205,0)</f>
        <v>0</v>
      </c>
      <c r="BI205" s="224">
        <f>IF(N205="nulová",J205,0)</f>
        <v>0</v>
      </c>
      <c r="BJ205" s="17" t="s">
        <v>75</v>
      </c>
      <c r="BK205" s="224">
        <f>ROUND(I205*H205,2)</f>
        <v>0</v>
      </c>
      <c r="BL205" s="17" t="s">
        <v>157</v>
      </c>
      <c r="BM205" s="223" t="s">
        <v>836</v>
      </c>
    </row>
    <row r="206" spans="1:47" s="2" customFormat="1" ht="12">
      <c r="A206" s="38"/>
      <c r="B206" s="39"/>
      <c r="C206" s="40"/>
      <c r="D206" s="225" t="s">
        <v>159</v>
      </c>
      <c r="E206" s="40"/>
      <c r="F206" s="226" t="s">
        <v>834</v>
      </c>
      <c r="G206" s="40"/>
      <c r="H206" s="40"/>
      <c r="I206" s="227"/>
      <c r="J206" s="40"/>
      <c r="K206" s="40"/>
      <c r="L206" s="44"/>
      <c r="M206" s="228"/>
      <c r="N206" s="229"/>
      <c r="O206" s="84"/>
      <c r="P206" s="84"/>
      <c r="Q206" s="84"/>
      <c r="R206" s="84"/>
      <c r="S206" s="84"/>
      <c r="T206" s="85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159</v>
      </c>
      <c r="AU206" s="17" t="s">
        <v>79</v>
      </c>
    </row>
    <row r="207" spans="1:51" s="13" customFormat="1" ht="12">
      <c r="A207" s="13"/>
      <c r="B207" s="230"/>
      <c r="C207" s="231"/>
      <c r="D207" s="232" t="s">
        <v>161</v>
      </c>
      <c r="E207" s="233" t="s">
        <v>19</v>
      </c>
      <c r="F207" s="234" t="s">
        <v>306</v>
      </c>
      <c r="G207" s="231"/>
      <c r="H207" s="233" t="s">
        <v>19</v>
      </c>
      <c r="I207" s="235"/>
      <c r="J207" s="231"/>
      <c r="K207" s="231"/>
      <c r="L207" s="236"/>
      <c r="M207" s="237"/>
      <c r="N207" s="238"/>
      <c r="O207" s="238"/>
      <c r="P207" s="238"/>
      <c r="Q207" s="238"/>
      <c r="R207" s="238"/>
      <c r="S207" s="238"/>
      <c r="T207" s="239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0" t="s">
        <v>161</v>
      </c>
      <c r="AU207" s="240" t="s">
        <v>79</v>
      </c>
      <c r="AV207" s="13" t="s">
        <v>75</v>
      </c>
      <c r="AW207" s="13" t="s">
        <v>33</v>
      </c>
      <c r="AX207" s="13" t="s">
        <v>71</v>
      </c>
      <c r="AY207" s="240" t="s">
        <v>150</v>
      </c>
    </row>
    <row r="208" spans="1:51" s="13" customFormat="1" ht="12">
      <c r="A208" s="13"/>
      <c r="B208" s="230"/>
      <c r="C208" s="231"/>
      <c r="D208" s="232" t="s">
        <v>161</v>
      </c>
      <c r="E208" s="233" t="s">
        <v>19</v>
      </c>
      <c r="F208" s="234" t="s">
        <v>320</v>
      </c>
      <c r="G208" s="231"/>
      <c r="H208" s="233" t="s">
        <v>19</v>
      </c>
      <c r="I208" s="235"/>
      <c r="J208" s="231"/>
      <c r="K208" s="231"/>
      <c r="L208" s="236"/>
      <c r="M208" s="237"/>
      <c r="N208" s="238"/>
      <c r="O208" s="238"/>
      <c r="P208" s="238"/>
      <c r="Q208" s="238"/>
      <c r="R208" s="238"/>
      <c r="S208" s="238"/>
      <c r="T208" s="23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0" t="s">
        <v>161</v>
      </c>
      <c r="AU208" s="240" t="s">
        <v>79</v>
      </c>
      <c r="AV208" s="13" t="s">
        <v>75</v>
      </c>
      <c r="AW208" s="13" t="s">
        <v>33</v>
      </c>
      <c r="AX208" s="13" t="s">
        <v>71</v>
      </c>
      <c r="AY208" s="240" t="s">
        <v>150</v>
      </c>
    </row>
    <row r="209" spans="1:51" s="14" customFormat="1" ht="12">
      <c r="A209" s="14"/>
      <c r="B209" s="241"/>
      <c r="C209" s="242"/>
      <c r="D209" s="232" t="s">
        <v>161</v>
      </c>
      <c r="E209" s="243" t="s">
        <v>19</v>
      </c>
      <c r="F209" s="244" t="s">
        <v>837</v>
      </c>
      <c r="G209" s="242"/>
      <c r="H209" s="245">
        <v>7</v>
      </c>
      <c r="I209" s="246"/>
      <c r="J209" s="242"/>
      <c r="K209" s="242"/>
      <c r="L209" s="247"/>
      <c r="M209" s="248"/>
      <c r="N209" s="249"/>
      <c r="O209" s="249"/>
      <c r="P209" s="249"/>
      <c r="Q209" s="249"/>
      <c r="R209" s="249"/>
      <c r="S209" s="249"/>
      <c r="T209" s="250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1" t="s">
        <v>161</v>
      </c>
      <c r="AU209" s="251" t="s">
        <v>79</v>
      </c>
      <c r="AV209" s="14" t="s">
        <v>79</v>
      </c>
      <c r="AW209" s="14" t="s">
        <v>33</v>
      </c>
      <c r="AX209" s="14" t="s">
        <v>71</v>
      </c>
      <c r="AY209" s="251" t="s">
        <v>150</v>
      </c>
    </row>
    <row r="210" spans="1:51" s="15" customFormat="1" ht="12">
      <c r="A210" s="15"/>
      <c r="B210" s="252"/>
      <c r="C210" s="253"/>
      <c r="D210" s="232" t="s">
        <v>161</v>
      </c>
      <c r="E210" s="254" t="s">
        <v>19</v>
      </c>
      <c r="F210" s="255" t="s">
        <v>164</v>
      </c>
      <c r="G210" s="253"/>
      <c r="H210" s="256">
        <v>7</v>
      </c>
      <c r="I210" s="257"/>
      <c r="J210" s="253"/>
      <c r="K210" s="253"/>
      <c r="L210" s="258"/>
      <c r="M210" s="259"/>
      <c r="N210" s="260"/>
      <c r="O210" s="260"/>
      <c r="P210" s="260"/>
      <c r="Q210" s="260"/>
      <c r="R210" s="260"/>
      <c r="S210" s="260"/>
      <c r="T210" s="261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62" t="s">
        <v>161</v>
      </c>
      <c r="AU210" s="262" t="s">
        <v>79</v>
      </c>
      <c r="AV210" s="15" t="s">
        <v>157</v>
      </c>
      <c r="AW210" s="15" t="s">
        <v>33</v>
      </c>
      <c r="AX210" s="15" t="s">
        <v>75</v>
      </c>
      <c r="AY210" s="262" t="s">
        <v>150</v>
      </c>
    </row>
    <row r="211" spans="1:65" s="2" customFormat="1" ht="37.8" customHeight="1">
      <c r="A211" s="38"/>
      <c r="B211" s="39"/>
      <c r="C211" s="212" t="s">
        <v>309</v>
      </c>
      <c r="D211" s="212" t="s">
        <v>152</v>
      </c>
      <c r="E211" s="213" t="s">
        <v>316</v>
      </c>
      <c r="F211" s="214" t="s">
        <v>317</v>
      </c>
      <c r="G211" s="215" t="s">
        <v>155</v>
      </c>
      <c r="H211" s="216">
        <v>123</v>
      </c>
      <c r="I211" s="217"/>
      <c r="J211" s="218">
        <f>ROUND(I211*H211,2)</f>
        <v>0</v>
      </c>
      <c r="K211" s="214" t="s">
        <v>389</v>
      </c>
      <c r="L211" s="44"/>
      <c r="M211" s="219" t="s">
        <v>19</v>
      </c>
      <c r="N211" s="220" t="s">
        <v>42</v>
      </c>
      <c r="O211" s="84"/>
      <c r="P211" s="221">
        <f>O211*H211</f>
        <v>0</v>
      </c>
      <c r="Q211" s="221">
        <v>0</v>
      </c>
      <c r="R211" s="221">
        <f>Q211*H211</f>
        <v>0</v>
      </c>
      <c r="S211" s="221">
        <v>0</v>
      </c>
      <c r="T211" s="222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3" t="s">
        <v>157</v>
      </c>
      <c r="AT211" s="223" t="s">
        <v>152</v>
      </c>
      <c r="AU211" s="223" t="s">
        <v>79</v>
      </c>
      <c r="AY211" s="17" t="s">
        <v>150</v>
      </c>
      <c r="BE211" s="224">
        <f>IF(N211="základní",J211,0)</f>
        <v>0</v>
      </c>
      <c r="BF211" s="224">
        <f>IF(N211="snížená",J211,0)</f>
        <v>0</v>
      </c>
      <c r="BG211" s="224">
        <f>IF(N211="zákl. přenesená",J211,0)</f>
        <v>0</v>
      </c>
      <c r="BH211" s="224">
        <f>IF(N211="sníž. přenesená",J211,0)</f>
        <v>0</v>
      </c>
      <c r="BI211" s="224">
        <f>IF(N211="nulová",J211,0)</f>
        <v>0</v>
      </c>
      <c r="BJ211" s="17" t="s">
        <v>75</v>
      </c>
      <c r="BK211" s="224">
        <f>ROUND(I211*H211,2)</f>
        <v>0</v>
      </c>
      <c r="BL211" s="17" t="s">
        <v>157</v>
      </c>
      <c r="BM211" s="223" t="s">
        <v>838</v>
      </c>
    </row>
    <row r="212" spans="1:47" s="2" customFormat="1" ht="12">
      <c r="A212" s="38"/>
      <c r="B212" s="39"/>
      <c r="C212" s="40"/>
      <c r="D212" s="225" t="s">
        <v>159</v>
      </c>
      <c r="E212" s="40"/>
      <c r="F212" s="226" t="s">
        <v>839</v>
      </c>
      <c r="G212" s="40"/>
      <c r="H212" s="40"/>
      <c r="I212" s="227"/>
      <c r="J212" s="40"/>
      <c r="K212" s="40"/>
      <c r="L212" s="44"/>
      <c r="M212" s="228"/>
      <c r="N212" s="229"/>
      <c r="O212" s="84"/>
      <c r="P212" s="84"/>
      <c r="Q212" s="84"/>
      <c r="R212" s="84"/>
      <c r="S212" s="84"/>
      <c r="T212" s="85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159</v>
      </c>
      <c r="AU212" s="17" t="s">
        <v>79</v>
      </c>
    </row>
    <row r="213" spans="1:51" s="13" customFormat="1" ht="12">
      <c r="A213" s="13"/>
      <c r="B213" s="230"/>
      <c r="C213" s="231"/>
      <c r="D213" s="232" t="s">
        <v>161</v>
      </c>
      <c r="E213" s="233" t="s">
        <v>19</v>
      </c>
      <c r="F213" s="234" t="s">
        <v>320</v>
      </c>
      <c r="G213" s="231"/>
      <c r="H213" s="233" t="s">
        <v>19</v>
      </c>
      <c r="I213" s="235"/>
      <c r="J213" s="231"/>
      <c r="K213" s="231"/>
      <c r="L213" s="236"/>
      <c r="M213" s="237"/>
      <c r="N213" s="238"/>
      <c r="O213" s="238"/>
      <c r="P213" s="238"/>
      <c r="Q213" s="238"/>
      <c r="R213" s="238"/>
      <c r="S213" s="238"/>
      <c r="T213" s="23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0" t="s">
        <v>161</v>
      </c>
      <c r="AU213" s="240" t="s">
        <v>79</v>
      </c>
      <c r="AV213" s="13" t="s">
        <v>75</v>
      </c>
      <c r="AW213" s="13" t="s">
        <v>33</v>
      </c>
      <c r="AX213" s="13" t="s">
        <v>71</v>
      </c>
      <c r="AY213" s="240" t="s">
        <v>150</v>
      </c>
    </row>
    <row r="214" spans="1:51" s="14" customFormat="1" ht="12">
      <c r="A214" s="14"/>
      <c r="B214" s="241"/>
      <c r="C214" s="242"/>
      <c r="D214" s="232" t="s">
        <v>161</v>
      </c>
      <c r="E214" s="243" t="s">
        <v>19</v>
      </c>
      <c r="F214" s="244" t="s">
        <v>840</v>
      </c>
      <c r="G214" s="242"/>
      <c r="H214" s="245">
        <v>123</v>
      </c>
      <c r="I214" s="246"/>
      <c r="J214" s="242"/>
      <c r="K214" s="242"/>
      <c r="L214" s="247"/>
      <c r="M214" s="248"/>
      <c r="N214" s="249"/>
      <c r="O214" s="249"/>
      <c r="P214" s="249"/>
      <c r="Q214" s="249"/>
      <c r="R214" s="249"/>
      <c r="S214" s="249"/>
      <c r="T214" s="250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1" t="s">
        <v>161</v>
      </c>
      <c r="AU214" s="251" t="s">
        <v>79</v>
      </c>
      <c r="AV214" s="14" t="s">
        <v>79</v>
      </c>
      <c r="AW214" s="14" t="s">
        <v>33</v>
      </c>
      <c r="AX214" s="14" t="s">
        <v>71</v>
      </c>
      <c r="AY214" s="251" t="s">
        <v>150</v>
      </c>
    </row>
    <row r="215" spans="1:51" s="15" customFormat="1" ht="12">
      <c r="A215" s="15"/>
      <c r="B215" s="252"/>
      <c r="C215" s="253"/>
      <c r="D215" s="232" t="s">
        <v>161</v>
      </c>
      <c r="E215" s="254" t="s">
        <v>19</v>
      </c>
      <c r="F215" s="255" t="s">
        <v>164</v>
      </c>
      <c r="G215" s="253"/>
      <c r="H215" s="256">
        <v>123</v>
      </c>
      <c r="I215" s="257"/>
      <c r="J215" s="253"/>
      <c r="K215" s="253"/>
      <c r="L215" s="258"/>
      <c r="M215" s="259"/>
      <c r="N215" s="260"/>
      <c r="O215" s="260"/>
      <c r="P215" s="260"/>
      <c r="Q215" s="260"/>
      <c r="R215" s="260"/>
      <c r="S215" s="260"/>
      <c r="T215" s="261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62" t="s">
        <v>161</v>
      </c>
      <c r="AU215" s="262" t="s">
        <v>79</v>
      </c>
      <c r="AV215" s="15" t="s">
        <v>157</v>
      </c>
      <c r="AW215" s="15" t="s">
        <v>33</v>
      </c>
      <c r="AX215" s="15" t="s">
        <v>75</v>
      </c>
      <c r="AY215" s="262" t="s">
        <v>150</v>
      </c>
    </row>
    <row r="216" spans="1:65" s="2" customFormat="1" ht="37.8" customHeight="1">
      <c r="A216" s="38"/>
      <c r="B216" s="39"/>
      <c r="C216" s="212" t="s">
        <v>93</v>
      </c>
      <c r="D216" s="212" t="s">
        <v>152</v>
      </c>
      <c r="E216" s="213" t="s">
        <v>841</v>
      </c>
      <c r="F216" s="214" t="s">
        <v>842</v>
      </c>
      <c r="G216" s="215" t="s">
        <v>155</v>
      </c>
      <c r="H216" s="216">
        <v>123</v>
      </c>
      <c r="I216" s="217"/>
      <c r="J216" s="218">
        <f>ROUND(I216*H216,2)</f>
        <v>0</v>
      </c>
      <c r="K216" s="214" t="s">
        <v>389</v>
      </c>
      <c r="L216" s="44"/>
      <c r="M216" s="219" t="s">
        <v>19</v>
      </c>
      <c r="N216" s="220" t="s">
        <v>42</v>
      </c>
      <c r="O216" s="84"/>
      <c r="P216" s="221">
        <f>O216*H216</f>
        <v>0</v>
      </c>
      <c r="Q216" s="221">
        <v>0</v>
      </c>
      <c r="R216" s="221">
        <f>Q216*H216</f>
        <v>0</v>
      </c>
      <c r="S216" s="221">
        <v>0</v>
      </c>
      <c r="T216" s="222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3" t="s">
        <v>157</v>
      </c>
      <c r="AT216" s="223" t="s">
        <v>152</v>
      </c>
      <c r="AU216" s="223" t="s">
        <v>79</v>
      </c>
      <c r="AY216" s="17" t="s">
        <v>150</v>
      </c>
      <c r="BE216" s="224">
        <f>IF(N216="základní",J216,0)</f>
        <v>0</v>
      </c>
      <c r="BF216" s="224">
        <f>IF(N216="snížená",J216,0)</f>
        <v>0</v>
      </c>
      <c r="BG216" s="224">
        <f>IF(N216="zákl. přenesená",J216,0)</f>
        <v>0</v>
      </c>
      <c r="BH216" s="224">
        <f>IF(N216="sníž. přenesená",J216,0)</f>
        <v>0</v>
      </c>
      <c r="BI216" s="224">
        <f>IF(N216="nulová",J216,0)</f>
        <v>0</v>
      </c>
      <c r="BJ216" s="17" t="s">
        <v>75</v>
      </c>
      <c r="BK216" s="224">
        <f>ROUND(I216*H216,2)</f>
        <v>0</v>
      </c>
      <c r="BL216" s="17" t="s">
        <v>157</v>
      </c>
      <c r="BM216" s="223" t="s">
        <v>843</v>
      </c>
    </row>
    <row r="217" spans="1:47" s="2" customFormat="1" ht="12">
      <c r="A217" s="38"/>
      <c r="B217" s="39"/>
      <c r="C217" s="40"/>
      <c r="D217" s="225" t="s">
        <v>159</v>
      </c>
      <c r="E217" s="40"/>
      <c r="F217" s="226" t="s">
        <v>844</v>
      </c>
      <c r="G217" s="40"/>
      <c r="H217" s="40"/>
      <c r="I217" s="227"/>
      <c r="J217" s="40"/>
      <c r="K217" s="40"/>
      <c r="L217" s="44"/>
      <c r="M217" s="228"/>
      <c r="N217" s="229"/>
      <c r="O217" s="84"/>
      <c r="P217" s="84"/>
      <c r="Q217" s="84"/>
      <c r="R217" s="84"/>
      <c r="S217" s="84"/>
      <c r="T217" s="85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159</v>
      </c>
      <c r="AU217" s="17" t="s">
        <v>79</v>
      </c>
    </row>
    <row r="218" spans="1:65" s="2" customFormat="1" ht="37.8" customHeight="1">
      <c r="A218" s="38"/>
      <c r="B218" s="39"/>
      <c r="C218" s="212" t="s">
        <v>96</v>
      </c>
      <c r="D218" s="212" t="s">
        <v>152</v>
      </c>
      <c r="E218" s="213" t="s">
        <v>310</v>
      </c>
      <c r="F218" s="214" t="s">
        <v>311</v>
      </c>
      <c r="G218" s="215" t="s">
        <v>155</v>
      </c>
      <c r="H218" s="216">
        <v>116</v>
      </c>
      <c r="I218" s="217"/>
      <c r="J218" s="218">
        <f>ROUND(I218*H218,2)</f>
        <v>0</v>
      </c>
      <c r="K218" s="214" t="s">
        <v>389</v>
      </c>
      <c r="L218" s="44"/>
      <c r="M218" s="219" t="s">
        <v>19</v>
      </c>
      <c r="N218" s="220" t="s">
        <v>42</v>
      </c>
      <c r="O218" s="84"/>
      <c r="P218" s="221">
        <f>O218*H218</f>
        <v>0</v>
      </c>
      <c r="Q218" s="221">
        <v>0</v>
      </c>
      <c r="R218" s="221">
        <f>Q218*H218</f>
        <v>0</v>
      </c>
      <c r="S218" s="221">
        <v>0</v>
      </c>
      <c r="T218" s="222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3" t="s">
        <v>157</v>
      </c>
      <c r="AT218" s="223" t="s">
        <v>152</v>
      </c>
      <c r="AU218" s="223" t="s">
        <v>79</v>
      </c>
      <c r="AY218" s="17" t="s">
        <v>150</v>
      </c>
      <c r="BE218" s="224">
        <f>IF(N218="základní",J218,0)</f>
        <v>0</v>
      </c>
      <c r="BF218" s="224">
        <f>IF(N218="snížená",J218,0)</f>
        <v>0</v>
      </c>
      <c r="BG218" s="224">
        <f>IF(N218="zákl. přenesená",J218,0)</f>
        <v>0</v>
      </c>
      <c r="BH218" s="224">
        <f>IF(N218="sníž. přenesená",J218,0)</f>
        <v>0</v>
      </c>
      <c r="BI218" s="224">
        <f>IF(N218="nulová",J218,0)</f>
        <v>0</v>
      </c>
      <c r="BJ218" s="17" t="s">
        <v>75</v>
      </c>
      <c r="BK218" s="224">
        <f>ROUND(I218*H218,2)</f>
        <v>0</v>
      </c>
      <c r="BL218" s="17" t="s">
        <v>157</v>
      </c>
      <c r="BM218" s="223" t="s">
        <v>845</v>
      </c>
    </row>
    <row r="219" spans="1:47" s="2" customFormat="1" ht="12">
      <c r="A219" s="38"/>
      <c r="B219" s="39"/>
      <c r="C219" s="40"/>
      <c r="D219" s="225" t="s">
        <v>159</v>
      </c>
      <c r="E219" s="40"/>
      <c r="F219" s="226" t="s">
        <v>846</v>
      </c>
      <c r="G219" s="40"/>
      <c r="H219" s="40"/>
      <c r="I219" s="227"/>
      <c r="J219" s="40"/>
      <c r="K219" s="40"/>
      <c r="L219" s="44"/>
      <c r="M219" s="228"/>
      <c r="N219" s="229"/>
      <c r="O219" s="84"/>
      <c r="P219" s="84"/>
      <c r="Q219" s="84"/>
      <c r="R219" s="84"/>
      <c r="S219" s="84"/>
      <c r="T219" s="85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159</v>
      </c>
      <c r="AU219" s="17" t="s">
        <v>79</v>
      </c>
    </row>
    <row r="220" spans="1:51" s="13" customFormat="1" ht="12">
      <c r="A220" s="13"/>
      <c r="B220" s="230"/>
      <c r="C220" s="231"/>
      <c r="D220" s="232" t="s">
        <v>161</v>
      </c>
      <c r="E220" s="233" t="s">
        <v>19</v>
      </c>
      <c r="F220" s="234" t="s">
        <v>306</v>
      </c>
      <c r="G220" s="231"/>
      <c r="H220" s="233" t="s">
        <v>19</v>
      </c>
      <c r="I220" s="235"/>
      <c r="J220" s="231"/>
      <c r="K220" s="231"/>
      <c r="L220" s="236"/>
      <c r="M220" s="237"/>
      <c r="N220" s="238"/>
      <c r="O220" s="238"/>
      <c r="P220" s="238"/>
      <c r="Q220" s="238"/>
      <c r="R220" s="238"/>
      <c r="S220" s="238"/>
      <c r="T220" s="239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0" t="s">
        <v>161</v>
      </c>
      <c r="AU220" s="240" t="s">
        <v>79</v>
      </c>
      <c r="AV220" s="13" t="s">
        <v>75</v>
      </c>
      <c r="AW220" s="13" t="s">
        <v>33</v>
      </c>
      <c r="AX220" s="13" t="s">
        <v>71</v>
      </c>
      <c r="AY220" s="240" t="s">
        <v>150</v>
      </c>
    </row>
    <row r="221" spans="1:51" s="13" customFormat="1" ht="12">
      <c r="A221" s="13"/>
      <c r="B221" s="230"/>
      <c r="C221" s="231"/>
      <c r="D221" s="232" t="s">
        <v>161</v>
      </c>
      <c r="E221" s="233" t="s">
        <v>19</v>
      </c>
      <c r="F221" s="234" t="s">
        <v>320</v>
      </c>
      <c r="G221" s="231"/>
      <c r="H221" s="233" t="s">
        <v>19</v>
      </c>
      <c r="I221" s="235"/>
      <c r="J221" s="231"/>
      <c r="K221" s="231"/>
      <c r="L221" s="236"/>
      <c r="M221" s="237"/>
      <c r="N221" s="238"/>
      <c r="O221" s="238"/>
      <c r="P221" s="238"/>
      <c r="Q221" s="238"/>
      <c r="R221" s="238"/>
      <c r="S221" s="238"/>
      <c r="T221" s="23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0" t="s">
        <v>161</v>
      </c>
      <c r="AU221" s="240" t="s">
        <v>79</v>
      </c>
      <c r="AV221" s="13" t="s">
        <v>75</v>
      </c>
      <c r="AW221" s="13" t="s">
        <v>33</v>
      </c>
      <c r="AX221" s="13" t="s">
        <v>71</v>
      </c>
      <c r="AY221" s="240" t="s">
        <v>150</v>
      </c>
    </row>
    <row r="222" spans="1:51" s="14" customFormat="1" ht="12">
      <c r="A222" s="14"/>
      <c r="B222" s="241"/>
      <c r="C222" s="242"/>
      <c r="D222" s="232" t="s">
        <v>161</v>
      </c>
      <c r="E222" s="243" t="s">
        <v>19</v>
      </c>
      <c r="F222" s="244" t="s">
        <v>847</v>
      </c>
      <c r="G222" s="242"/>
      <c r="H222" s="245">
        <v>116</v>
      </c>
      <c r="I222" s="246"/>
      <c r="J222" s="242"/>
      <c r="K222" s="242"/>
      <c r="L222" s="247"/>
      <c r="M222" s="248"/>
      <c r="N222" s="249"/>
      <c r="O222" s="249"/>
      <c r="P222" s="249"/>
      <c r="Q222" s="249"/>
      <c r="R222" s="249"/>
      <c r="S222" s="249"/>
      <c r="T222" s="250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1" t="s">
        <v>161</v>
      </c>
      <c r="AU222" s="251" t="s">
        <v>79</v>
      </c>
      <c r="AV222" s="14" t="s">
        <v>79</v>
      </c>
      <c r="AW222" s="14" t="s">
        <v>33</v>
      </c>
      <c r="AX222" s="14" t="s">
        <v>71</v>
      </c>
      <c r="AY222" s="251" t="s">
        <v>150</v>
      </c>
    </row>
    <row r="223" spans="1:51" s="15" customFormat="1" ht="12">
      <c r="A223" s="15"/>
      <c r="B223" s="252"/>
      <c r="C223" s="253"/>
      <c r="D223" s="232" t="s">
        <v>161</v>
      </c>
      <c r="E223" s="254" t="s">
        <v>19</v>
      </c>
      <c r="F223" s="255" t="s">
        <v>164</v>
      </c>
      <c r="G223" s="253"/>
      <c r="H223" s="256">
        <v>116</v>
      </c>
      <c r="I223" s="257"/>
      <c r="J223" s="253"/>
      <c r="K223" s="253"/>
      <c r="L223" s="258"/>
      <c r="M223" s="259"/>
      <c r="N223" s="260"/>
      <c r="O223" s="260"/>
      <c r="P223" s="260"/>
      <c r="Q223" s="260"/>
      <c r="R223" s="260"/>
      <c r="S223" s="260"/>
      <c r="T223" s="261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62" t="s">
        <v>161</v>
      </c>
      <c r="AU223" s="262" t="s">
        <v>79</v>
      </c>
      <c r="AV223" s="15" t="s">
        <v>157</v>
      </c>
      <c r="AW223" s="15" t="s">
        <v>33</v>
      </c>
      <c r="AX223" s="15" t="s">
        <v>75</v>
      </c>
      <c r="AY223" s="262" t="s">
        <v>150</v>
      </c>
    </row>
    <row r="224" spans="1:65" s="2" customFormat="1" ht="21.75" customHeight="1">
      <c r="A224" s="38"/>
      <c r="B224" s="39"/>
      <c r="C224" s="212" t="s">
        <v>326</v>
      </c>
      <c r="D224" s="212" t="s">
        <v>152</v>
      </c>
      <c r="E224" s="213" t="s">
        <v>322</v>
      </c>
      <c r="F224" s="214" t="s">
        <v>323</v>
      </c>
      <c r="G224" s="215" t="s">
        <v>155</v>
      </c>
      <c r="H224" s="216">
        <v>123</v>
      </c>
      <c r="I224" s="217"/>
      <c r="J224" s="218">
        <f>ROUND(I224*H224,2)</f>
        <v>0</v>
      </c>
      <c r="K224" s="214" t="s">
        <v>389</v>
      </c>
      <c r="L224" s="44"/>
      <c r="M224" s="219" t="s">
        <v>19</v>
      </c>
      <c r="N224" s="220" t="s">
        <v>42</v>
      </c>
      <c r="O224" s="84"/>
      <c r="P224" s="221">
        <f>O224*H224</f>
        <v>0</v>
      </c>
      <c r="Q224" s="221">
        <v>0</v>
      </c>
      <c r="R224" s="221">
        <f>Q224*H224</f>
        <v>0</v>
      </c>
      <c r="S224" s="221">
        <v>0</v>
      </c>
      <c r="T224" s="222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3" t="s">
        <v>157</v>
      </c>
      <c r="AT224" s="223" t="s">
        <v>152</v>
      </c>
      <c r="AU224" s="223" t="s">
        <v>79</v>
      </c>
      <c r="AY224" s="17" t="s">
        <v>150</v>
      </c>
      <c r="BE224" s="224">
        <f>IF(N224="základní",J224,0)</f>
        <v>0</v>
      </c>
      <c r="BF224" s="224">
        <f>IF(N224="snížená",J224,0)</f>
        <v>0</v>
      </c>
      <c r="BG224" s="224">
        <f>IF(N224="zákl. přenesená",J224,0)</f>
        <v>0</v>
      </c>
      <c r="BH224" s="224">
        <f>IF(N224="sníž. přenesená",J224,0)</f>
        <v>0</v>
      </c>
      <c r="BI224" s="224">
        <f>IF(N224="nulová",J224,0)</f>
        <v>0</v>
      </c>
      <c r="BJ224" s="17" t="s">
        <v>75</v>
      </c>
      <c r="BK224" s="224">
        <f>ROUND(I224*H224,2)</f>
        <v>0</v>
      </c>
      <c r="BL224" s="17" t="s">
        <v>157</v>
      </c>
      <c r="BM224" s="223" t="s">
        <v>848</v>
      </c>
    </row>
    <row r="225" spans="1:47" s="2" customFormat="1" ht="12">
      <c r="A225" s="38"/>
      <c r="B225" s="39"/>
      <c r="C225" s="40"/>
      <c r="D225" s="225" t="s">
        <v>159</v>
      </c>
      <c r="E225" s="40"/>
      <c r="F225" s="226" t="s">
        <v>849</v>
      </c>
      <c r="G225" s="40"/>
      <c r="H225" s="40"/>
      <c r="I225" s="227"/>
      <c r="J225" s="40"/>
      <c r="K225" s="40"/>
      <c r="L225" s="44"/>
      <c r="M225" s="228"/>
      <c r="N225" s="229"/>
      <c r="O225" s="84"/>
      <c r="P225" s="84"/>
      <c r="Q225" s="84"/>
      <c r="R225" s="84"/>
      <c r="S225" s="84"/>
      <c r="T225" s="85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159</v>
      </c>
      <c r="AU225" s="17" t="s">
        <v>79</v>
      </c>
    </row>
    <row r="226" spans="1:65" s="2" customFormat="1" ht="16.5" customHeight="1">
      <c r="A226" s="38"/>
      <c r="B226" s="39"/>
      <c r="C226" s="264" t="s">
        <v>333</v>
      </c>
      <c r="D226" s="264" t="s">
        <v>286</v>
      </c>
      <c r="E226" s="265" t="s">
        <v>327</v>
      </c>
      <c r="F226" s="266" t="s">
        <v>328</v>
      </c>
      <c r="G226" s="267" t="s">
        <v>329</v>
      </c>
      <c r="H226" s="268">
        <v>3.69</v>
      </c>
      <c r="I226" s="269"/>
      <c r="J226" s="270">
        <f>ROUND(I226*H226,2)</f>
        <v>0</v>
      </c>
      <c r="K226" s="266" t="s">
        <v>389</v>
      </c>
      <c r="L226" s="271"/>
      <c r="M226" s="272" t="s">
        <v>19</v>
      </c>
      <c r="N226" s="273" t="s">
        <v>42</v>
      </c>
      <c r="O226" s="84"/>
      <c r="P226" s="221">
        <f>O226*H226</f>
        <v>0</v>
      </c>
      <c r="Q226" s="221">
        <v>0.001</v>
      </c>
      <c r="R226" s="221">
        <f>Q226*H226</f>
        <v>0.00369</v>
      </c>
      <c r="S226" s="221">
        <v>0</v>
      </c>
      <c r="T226" s="222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3" t="s">
        <v>207</v>
      </c>
      <c r="AT226" s="223" t="s">
        <v>286</v>
      </c>
      <c r="AU226" s="223" t="s">
        <v>79</v>
      </c>
      <c r="AY226" s="17" t="s">
        <v>150</v>
      </c>
      <c r="BE226" s="224">
        <f>IF(N226="základní",J226,0)</f>
        <v>0</v>
      </c>
      <c r="BF226" s="224">
        <f>IF(N226="snížená",J226,0)</f>
        <v>0</v>
      </c>
      <c r="BG226" s="224">
        <f>IF(N226="zákl. přenesená",J226,0)</f>
        <v>0</v>
      </c>
      <c r="BH226" s="224">
        <f>IF(N226="sníž. přenesená",J226,0)</f>
        <v>0</v>
      </c>
      <c r="BI226" s="224">
        <f>IF(N226="nulová",J226,0)</f>
        <v>0</v>
      </c>
      <c r="BJ226" s="17" t="s">
        <v>75</v>
      </c>
      <c r="BK226" s="224">
        <f>ROUND(I226*H226,2)</f>
        <v>0</v>
      </c>
      <c r="BL226" s="17" t="s">
        <v>157</v>
      </c>
      <c r="BM226" s="223" t="s">
        <v>850</v>
      </c>
    </row>
    <row r="227" spans="1:51" s="14" customFormat="1" ht="12">
      <c r="A227" s="14"/>
      <c r="B227" s="241"/>
      <c r="C227" s="242"/>
      <c r="D227" s="232" t="s">
        <v>161</v>
      </c>
      <c r="E227" s="243" t="s">
        <v>19</v>
      </c>
      <c r="F227" s="244" t="s">
        <v>851</v>
      </c>
      <c r="G227" s="242"/>
      <c r="H227" s="245">
        <v>3.69</v>
      </c>
      <c r="I227" s="246"/>
      <c r="J227" s="242"/>
      <c r="K227" s="242"/>
      <c r="L227" s="247"/>
      <c r="M227" s="248"/>
      <c r="N227" s="249"/>
      <c r="O227" s="249"/>
      <c r="P227" s="249"/>
      <c r="Q227" s="249"/>
      <c r="R227" s="249"/>
      <c r="S227" s="249"/>
      <c r="T227" s="250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1" t="s">
        <v>161</v>
      </c>
      <c r="AU227" s="251" t="s">
        <v>79</v>
      </c>
      <c r="AV227" s="14" t="s">
        <v>79</v>
      </c>
      <c r="AW227" s="14" t="s">
        <v>33</v>
      </c>
      <c r="AX227" s="14" t="s">
        <v>71</v>
      </c>
      <c r="AY227" s="251" t="s">
        <v>150</v>
      </c>
    </row>
    <row r="228" spans="1:51" s="15" customFormat="1" ht="12">
      <c r="A228" s="15"/>
      <c r="B228" s="252"/>
      <c r="C228" s="253"/>
      <c r="D228" s="232" t="s">
        <v>161</v>
      </c>
      <c r="E228" s="254" t="s">
        <v>19</v>
      </c>
      <c r="F228" s="255" t="s">
        <v>164</v>
      </c>
      <c r="G228" s="253"/>
      <c r="H228" s="256">
        <v>3.69</v>
      </c>
      <c r="I228" s="257"/>
      <c r="J228" s="253"/>
      <c r="K228" s="253"/>
      <c r="L228" s="258"/>
      <c r="M228" s="259"/>
      <c r="N228" s="260"/>
      <c r="O228" s="260"/>
      <c r="P228" s="260"/>
      <c r="Q228" s="260"/>
      <c r="R228" s="260"/>
      <c r="S228" s="260"/>
      <c r="T228" s="261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62" t="s">
        <v>161</v>
      </c>
      <c r="AU228" s="262" t="s">
        <v>79</v>
      </c>
      <c r="AV228" s="15" t="s">
        <v>157</v>
      </c>
      <c r="AW228" s="15" t="s">
        <v>33</v>
      </c>
      <c r="AX228" s="15" t="s">
        <v>75</v>
      </c>
      <c r="AY228" s="262" t="s">
        <v>150</v>
      </c>
    </row>
    <row r="229" spans="1:63" s="12" customFormat="1" ht="22.8" customHeight="1">
      <c r="A229" s="12"/>
      <c r="B229" s="196"/>
      <c r="C229" s="197"/>
      <c r="D229" s="198" t="s">
        <v>70</v>
      </c>
      <c r="E229" s="210" t="s">
        <v>79</v>
      </c>
      <c r="F229" s="210" t="s">
        <v>332</v>
      </c>
      <c r="G229" s="197"/>
      <c r="H229" s="197"/>
      <c r="I229" s="200"/>
      <c r="J229" s="211">
        <f>BK229</f>
        <v>0</v>
      </c>
      <c r="K229" s="197"/>
      <c r="L229" s="202"/>
      <c r="M229" s="203"/>
      <c r="N229" s="204"/>
      <c r="O229" s="204"/>
      <c r="P229" s="205">
        <f>SUM(P230:P256)</f>
        <v>0</v>
      </c>
      <c r="Q229" s="204"/>
      <c r="R229" s="205">
        <f>SUM(R230:R256)</f>
        <v>62.46761525000001</v>
      </c>
      <c r="S229" s="204"/>
      <c r="T229" s="206">
        <f>SUM(T230:T256)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07" t="s">
        <v>75</v>
      </c>
      <c r="AT229" s="208" t="s">
        <v>70</v>
      </c>
      <c r="AU229" s="208" t="s">
        <v>75</v>
      </c>
      <c r="AY229" s="207" t="s">
        <v>150</v>
      </c>
      <c r="BK229" s="209">
        <f>SUM(BK230:BK256)</f>
        <v>0</v>
      </c>
    </row>
    <row r="230" spans="1:65" s="2" customFormat="1" ht="44.25" customHeight="1">
      <c r="A230" s="38"/>
      <c r="B230" s="39"/>
      <c r="C230" s="212" t="s">
        <v>339</v>
      </c>
      <c r="D230" s="212" t="s">
        <v>152</v>
      </c>
      <c r="E230" s="213" t="s">
        <v>334</v>
      </c>
      <c r="F230" s="214" t="s">
        <v>335</v>
      </c>
      <c r="G230" s="215" t="s">
        <v>202</v>
      </c>
      <c r="H230" s="216">
        <v>8.65</v>
      </c>
      <c r="I230" s="217"/>
      <c r="J230" s="218">
        <f>ROUND(I230*H230,2)</f>
        <v>0</v>
      </c>
      <c r="K230" s="214" t="s">
        <v>389</v>
      </c>
      <c r="L230" s="44"/>
      <c r="M230" s="219" t="s">
        <v>19</v>
      </c>
      <c r="N230" s="220" t="s">
        <v>42</v>
      </c>
      <c r="O230" s="84"/>
      <c r="P230" s="221">
        <f>O230*H230</f>
        <v>0</v>
      </c>
      <c r="Q230" s="221">
        <v>1.665</v>
      </c>
      <c r="R230" s="221">
        <f>Q230*H230</f>
        <v>14.40225</v>
      </c>
      <c r="S230" s="221">
        <v>0</v>
      </c>
      <c r="T230" s="222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3" t="s">
        <v>157</v>
      </c>
      <c r="AT230" s="223" t="s">
        <v>152</v>
      </c>
      <c r="AU230" s="223" t="s">
        <v>79</v>
      </c>
      <c r="AY230" s="17" t="s">
        <v>150</v>
      </c>
      <c r="BE230" s="224">
        <f>IF(N230="základní",J230,0)</f>
        <v>0</v>
      </c>
      <c r="BF230" s="224">
        <f>IF(N230="snížená",J230,0)</f>
        <v>0</v>
      </c>
      <c r="BG230" s="224">
        <f>IF(N230="zákl. přenesená",J230,0)</f>
        <v>0</v>
      </c>
      <c r="BH230" s="224">
        <f>IF(N230="sníž. přenesená",J230,0)</f>
        <v>0</v>
      </c>
      <c r="BI230" s="224">
        <f>IF(N230="nulová",J230,0)</f>
        <v>0</v>
      </c>
      <c r="BJ230" s="17" t="s">
        <v>75</v>
      </c>
      <c r="BK230" s="224">
        <f>ROUND(I230*H230,2)</f>
        <v>0</v>
      </c>
      <c r="BL230" s="17" t="s">
        <v>157</v>
      </c>
      <c r="BM230" s="223" t="s">
        <v>852</v>
      </c>
    </row>
    <row r="231" spans="1:47" s="2" customFormat="1" ht="12">
      <c r="A231" s="38"/>
      <c r="B231" s="39"/>
      <c r="C231" s="40"/>
      <c r="D231" s="225" t="s">
        <v>159</v>
      </c>
      <c r="E231" s="40"/>
      <c r="F231" s="226" t="s">
        <v>853</v>
      </c>
      <c r="G231" s="40"/>
      <c r="H231" s="40"/>
      <c r="I231" s="227"/>
      <c r="J231" s="40"/>
      <c r="K231" s="40"/>
      <c r="L231" s="44"/>
      <c r="M231" s="228"/>
      <c r="N231" s="229"/>
      <c r="O231" s="84"/>
      <c r="P231" s="84"/>
      <c r="Q231" s="84"/>
      <c r="R231" s="84"/>
      <c r="S231" s="84"/>
      <c r="T231" s="85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159</v>
      </c>
      <c r="AU231" s="17" t="s">
        <v>79</v>
      </c>
    </row>
    <row r="232" spans="1:51" s="14" customFormat="1" ht="12">
      <c r="A232" s="14"/>
      <c r="B232" s="241"/>
      <c r="C232" s="242"/>
      <c r="D232" s="232" t="s">
        <v>161</v>
      </c>
      <c r="E232" s="243" t="s">
        <v>19</v>
      </c>
      <c r="F232" s="244" t="s">
        <v>854</v>
      </c>
      <c r="G232" s="242"/>
      <c r="H232" s="245">
        <v>8.65</v>
      </c>
      <c r="I232" s="246"/>
      <c r="J232" s="242"/>
      <c r="K232" s="242"/>
      <c r="L232" s="247"/>
      <c r="M232" s="248"/>
      <c r="N232" s="249"/>
      <c r="O232" s="249"/>
      <c r="P232" s="249"/>
      <c r="Q232" s="249"/>
      <c r="R232" s="249"/>
      <c r="S232" s="249"/>
      <c r="T232" s="250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1" t="s">
        <v>161</v>
      </c>
      <c r="AU232" s="251" t="s">
        <v>79</v>
      </c>
      <c r="AV232" s="14" t="s">
        <v>79</v>
      </c>
      <c r="AW232" s="14" t="s">
        <v>33</v>
      </c>
      <c r="AX232" s="14" t="s">
        <v>71</v>
      </c>
      <c r="AY232" s="251" t="s">
        <v>150</v>
      </c>
    </row>
    <row r="233" spans="1:51" s="15" customFormat="1" ht="12">
      <c r="A233" s="15"/>
      <c r="B233" s="252"/>
      <c r="C233" s="253"/>
      <c r="D233" s="232" t="s">
        <v>161</v>
      </c>
      <c r="E233" s="254" t="s">
        <v>19</v>
      </c>
      <c r="F233" s="255" t="s">
        <v>164</v>
      </c>
      <c r="G233" s="253"/>
      <c r="H233" s="256">
        <v>8.65</v>
      </c>
      <c r="I233" s="257"/>
      <c r="J233" s="253"/>
      <c r="K233" s="253"/>
      <c r="L233" s="258"/>
      <c r="M233" s="259"/>
      <c r="N233" s="260"/>
      <c r="O233" s="260"/>
      <c r="P233" s="260"/>
      <c r="Q233" s="260"/>
      <c r="R233" s="260"/>
      <c r="S233" s="260"/>
      <c r="T233" s="261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62" t="s">
        <v>161</v>
      </c>
      <c r="AU233" s="262" t="s">
        <v>79</v>
      </c>
      <c r="AV233" s="15" t="s">
        <v>157</v>
      </c>
      <c r="AW233" s="15" t="s">
        <v>33</v>
      </c>
      <c r="AX233" s="15" t="s">
        <v>75</v>
      </c>
      <c r="AY233" s="262" t="s">
        <v>150</v>
      </c>
    </row>
    <row r="234" spans="1:65" s="2" customFormat="1" ht="37.8" customHeight="1">
      <c r="A234" s="38"/>
      <c r="B234" s="39"/>
      <c r="C234" s="212" t="s">
        <v>345</v>
      </c>
      <c r="D234" s="212" t="s">
        <v>152</v>
      </c>
      <c r="E234" s="213" t="s">
        <v>346</v>
      </c>
      <c r="F234" s="214" t="s">
        <v>347</v>
      </c>
      <c r="G234" s="215" t="s">
        <v>155</v>
      </c>
      <c r="H234" s="216">
        <v>86.915</v>
      </c>
      <c r="I234" s="217"/>
      <c r="J234" s="218">
        <f>ROUND(I234*H234,2)</f>
        <v>0</v>
      </c>
      <c r="K234" s="214" t="s">
        <v>389</v>
      </c>
      <c r="L234" s="44"/>
      <c r="M234" s="219" t="s">
        <v>19</v>
      </c>
      <c r="N234" s="220" t="s">
        <v>42</v>
      </c>
      <c r="O234" s="84"/>
      <c r="P234" s="221">
        <f>O234*H234</f>
        <v>0</v>
      </c>
      <c r="Q234" s="221">
        <v>0.00017</v>
      </c>
      <c r="R234" s="221">
        <f>Q234*H234</f>
        <v>0.014775550000000002</v>
      </c>
      <c r="S234" s="221">
        <v>0</v>
      </c>
      <c r="T234" s="222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3" t="s">
        <v>157</v>
      </c>
      <c r="AT234" s="223" t="s">
        <v>152</v>
      </c>
      <c r="AU234" s="223" t="s">
        <v>79</v>
      </c>
      <c r="AY234" s="17" t="s">
        <v>150</v>
      </c>
      <c r="BE234" s="224">
        <f>IF(N234="základní",J234,0)</f>
        <v>0</v>
      </c>
      <c r="BF234" s="224">
        <f>IF(N234="snížená",J234,0)</f>
        <v>0</v>
      </c>
      <c r="BG234" s="224">
        <f>IF(N234="zákl. přenesená",J234,0)</f>
        <v>0</v>
      </c>
      <c r="BH234" s="224">
        <f>IF(N234="sníž. přenesená",J234,0)</f>
        <v>0</v>
      </c>
      <c r="BI234" s="224">
        <f>IF(N234="nulová",J234,0)</f>
        <v>0</v>
      </c>
      <c r="BJ234" s="17" t="s">
        <v>75</v>
      </c>
      <c r="BK234" s="224">
        <f>ROUND(I234*H234,2)</f>
        <v>0</v>
      </c>
      <c r="BL234" s="17" t="s">
        <v>157</v>
      </c>
      <c r="BM234" s="223" t="s">
        <v>855</v>
      </c>
    </row>
    <row r="235" spans="1:47" s="2" customFormat="1" ht="12">
      <c r="A235" s="38"/>
      <c r="B235" s="39"/>
      <c r="C235" s="40"/>
      <c r="D235" s="225" t="s">
        <v>159</v>
      </c>
      <c r="E235" s="40"/>
      <c r="F235" s="226" t="s">
        <v>856</v>
      </c>
      <c r="G235" s="40"/>
      <c r="H235" s="40"/>
      <c r="I235" s="227"/>
      <c r="J235" s="40"/>
      <c r="K235" s="40"/>
      <c r="L235" s="44"/>
      <c r="M235" s="228"/>
      <c r="N235" s="229"/>
      <c r="O235" s="84"/>
      <c r="P235" s="84"/>
      <c r="Q235" s="84"/>
      <c r="R235" s="84"/>
      <c r="S235" s="84"/>
      <c r="T235" s="85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159</v>
      </c>
      <c r="AU235" s="17" t="s">
        <v>79</v>
      </c>
    </row>
    <row r="236" spans="1:51" s="14" customFormat="1" ht="12">
      <c r="A236" s="14"/>
      <c r="B236" s="241"/>
      <c r="C236" s="242"/>
      <c r="D236" s="232" t="s">
        <v>161</v>
      </c>
      <c r="E236" s="243" t="s">
        <v>19</v>
      </c>
      <c r="F236" s="244" t="s">
        <v>857</v>
      </c>
      <c r="G236" s="242"/>
      <c r="H236" s="245">
        <v>86.915</v>
      </c>
      <c r="I236" s="246"/>
      <c r="J236" s="242"/>
      <c r="K236" s="242"/>
      <c r="L236" s="247"/>
      <c r="M236" s="248"/>
      <c r="N236" s="249"/>
      <c r="O236" s="249"/>
      <c r="P236" s="249"/>
      <c r="Q236" s="249"/>
      <c r="R236" s="249"/>
      <c r="S236" s="249"/>
      <c r="T236" s="250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1" t="s">
        <v>161</v>
      </c>
      <c r="AU236" s="251" t="s">
        <v>79</v>
      </c>
      <c r="AV236" s="14" t="s">
        <v>79</v>
      </c>
      <c r="AW236" s="14" t="s">
        <v>33</v>
      </c>
      <c r="AX236" s="14" t="s">
        <v>71</v>
      </c>
      <c r="AY236" s="251" t="s">
        <v>150</v>
      </c>
    </row>
    <row r="237" spans="1:51" s="15" customFormat="1" ht="12">
      <c r="A237" s="15"/>
      <c r="B237" s="252"/>
      <c r="C237" s="253"/>
      <c r="D237" s="232" t="s">
        <v>161</v>
      </c>
      <c r="E237" s="254" t="s">
        <v>19</v>
      </c>
      <c r="F237" s="255" t="s">
        <v>164</v>
      </c>
      <c r="G237" s="253"/>
      <c r="H237" s="256">
        <v>86.915</v>
      </c>
      <c r="I237" s="257"/>
      <c r="J237" s="253"/>
      <c r="K237" s="253"/>
      <c r="L237" s="258"/>
      <c r="M237" s="259"/>
      <c r="N237" s="260"/>
      <c r="O237" s="260"/>
      <c r="P237" s="260"/>
      <c r="Q237" s="260"/>
      <c r="R237" s="260"/>
      <c r="S237" s="260"/>
      <c r="T237" s="261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62" t="s">
        <v>161</v>
      </c>
      <c r="AU237" s="262" t="s">
        <v>79</v>
      </c>
      <c r="AV237" s="15" t="s">
        <v>157</v>
      </c>
      <c r="AW237" s="15" t="s">
        <v>33</v>
      </c>
      <c r="AX237" s="15" t="s">
        <v>75</v>
      </c>
      <c r="AY237" s="262" t="s">
        <v>150</v>
      </c>
    </row>
    <row r="238" spans="1:65" s="2" customFormat="1" ht="37.8" customHeight="1">
      <c r="A238" s="38"/>
      <c r="B238" s="39"/>
      <c r="C238" s="264" t="s">
        <v>351</v>
      </c>
      <c r="D238" s="264" t="s">
        <v>286</v>
      </c>
      <c r="E238" s="265" t="s">
        <v>858</v>
      </c>
      <c r="F238" s="266" t="s">
        <v>859</v>
      </c>
      <c r="G238" s="267" t="s">
        <v>342</v>
      </c>
      <c r="H238" s="268">
        <v>174.73</v>
      </c>
      <c r="I238" s="269"/>
      <c r="J238" s="270">
        <f>ROUND(I238*H238,2)</f>
        <v>0</v>
      </c>
      <c r="K238" s="266" t="s">
        <v>389</v>
      </c>
      <c r="L238" s="271"/>
      <c r="M238" s="272" t="s">
        <v>19</v>
      </c>
      <c r="N238" s="273" t="s">
        <v>42</v>
      </c>
      <c r="O238" s="84"/>
      <c r="P238" s="221">
        <f>O238*H238</f>
        <v>0</v>
      </c>
      <c r="Q238" s="221">
        <v>0.00114</v>
      </c>
      <c r="R238" s="221">
        <f>Q238*H238</f>
        <v>0.19919219999999999</v>
      </c>
      <c r="S238" s="221">
        <v>0</v>
      </c>
      <c r="T238" s="222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3" t="s">
        <v>207</v>
      </c>
      <c r="AT238" s="223" t="s">
        <v>286</v>
      </c>
      <c r="AU238" s="223" t="s">
        <v>79</v>
      </c>
      <c r="AY238" s="17" t="s">
        <v>150</v>
      </c>
      <c r="BE238" s="224">
        <f>IF(N238="základní",J238,0)</f>
        <v>0</v>
      </c>
      <c r="BF238" s="224">
        <f>IF(N238="snížená",J238,0)</f>
        <v>0</v>
      </c>
      <c r="BG238" s="224">
        <f>IF(N238="zákl. přenesená",J238,0)</f>
        <v>0</v>
      </c>
      <c r="BH238" s="224">
        <f>IF(N238="sníž. přenesená",J238,0)</f>
        <v>0</v>
      </c>
      <c r="BI238" s="224">
        <f>IF(N238="nulová",J238,0)</f>
        <v>0</v>
      </c>
      <c r="BJ238" s="17" t="s">
        <v>75</v>
      </c>
      <c r="BK238" s="224">
        <f>ROUND(I238*H238,2)</f>
        <v>0</v>
      </c>
      <c r="BL238" s="17" t="s">
        <v>157</v>
      </c>
      <c r="BM238" s="223" t="s">
        <v>860</v>
      </c>
    </row>
    <row r="239" spans="1:51" s="14" customFormat="1" ht="12">
      <c r="A239" s="14"/>
      <c r="B239" s="241"/>
      <c r="C239" s="242"/>
      <c r="D239" s="232" t="s">
        <v>161</v>
      </c>
      <c r="E239" s="243" t="s">
        <v>19</v>
      </c>
      <c r="F239" s="244" t="s">
        <v>861</v>
      </c>
      <c r="G239" s="242"/>
      <c r="H239" s="245">
        <v>174.73</v>
      </c>
      <c r="I239" s="246"/>
      <c r="J239" s="242"/>
      <c r="K239" s="242"/>
      <c r="L239" s="247"/>
      <c r="M239" s="248"/>
      <c r="N239" s="249"/>
      <c r="O239" s="249"/>
      <c r="P239" s="249"/>
      <c r="Q239" s="249"/>
      <c r="R239" s="249"/>
      <c r="S239" s="249"/>
      <c r="T239" s="250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1" t="s">
        <v>161</v>
      </c>
      <c r="AU239" s="251" t="s">
        <v>79</v>
      </c>
      <c r="AV239" s="14" t="s">
        <v>79</v>
      </c>
      <c r="AW239" s="14" t="s">
        <v>33</v>
      </c>
      <c r="AX239" s="14" t="s">
        <v>71</v>
      </c>
      <c r="AY239" s="251" t="s">
        <v>150</v>
      </c>
    </row>
    <row r="240" spans="1:51" s="15" customFormat="1" ht="12">
      <c r="A240" s="15"/>
      <c r="B240" s="252"/>
      <c r="C240" s="253"/>
      <c r="D240" s="232" t="s">
        <v>161</v>
      </c>
      <c r="E240" s="254" t="s">
        <v>19</v>
      </c>
      <c r="F240" s="255" t="s">
        <v>164</v>
      </c>
      <c r="G240" s="253"/>
      <c r="H240" s="256">
        <v>174.73</v>
      </c>
      <c r="I240" s="257"/>
      <c r="J240" s="253"/>
      <c r="K240" s="253"/>
      <c r="L240" s="258"/>
      <c r="M240" s="259"/>
      <c r="N240" s="260"/>
      <c r="O240" s="260"/>
      <c r="P240" s="260"/>
      <c r="Q240" s="260"/>
      <c r="R240" s="260"/>
      <c r="S240" s="260"/>
      <c r="T240" s="261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62" t="s">
        <v>161</v>
      </c>
      <c r="AU240" s="262" t="s">
        <v>79</v>
      </c>
      <c r="AV240" s="15" t="s">
        <v>157</v>
      </c>
      <c r="AW240" s="15" t="s">
        <v>33</v>
      </c>
      <c r="AX240" s="15" t="s">
        <v>75</v>
      </c>
      <c r="AY240" s="262" t="s">
        <v>150</v>
      </c>
    </row>
    <row r="241" spans="1:65" s="2" customFormat="1" ht="24.15" customHeight="1">
      <c r="A241" s="38"/>
      <c r="B241" s="39"/>
      <c r="C241" s="264" t="s">
        <v>102</v>
      </c>
      <c r="D241" s="264" t="s">
        <v>286</v>
      </c>
      <c r="E241" s="265" t="s">
        <v>352</v>
      </c>
      <c r="F241" s="266" t="s">
        <v>353</v>
      </c>
      <c r="G241" s="267" t="s">
        <v>155</v>
      </c>
      <c r="H241" s="268">
        <v>99.952</v>
      </c>
      <c r="I241" s="269"/>
      <c r="J241" s="270">
        <f>ROUND(I241*H241,2)</f>
        <v>0</v>
      </c>
      <c r="K241" s="266" t="s">
        <v>389</v>
      </c>
      <c r="L241" s="271"/>
      <c r="M241" s="272" t="s">
        <v>19</v>
      </c>
      <c r="N241" s="273" t="s">
        <v>42</v>
      </c>
      <c r="O241" s="84"/>
      <c r="P241" s="221">
        <f>O241*H241</f>
        <v>0</v>
      </c>
      <c r="Q241" s="221">
        <v>0.0014</v>
      </c>
      <c r="R241" s="221">
        <f>Q241*H241</f>
        <v>0.1399328</v>
      </c>
      <c r="S241" s="221">
        <v>0</v>
      </c>
      <c r="T241" s="222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3" t="s">
        <v>207</v>
      </c>
      <c r="AT241" s="223" t="s">
        <v>286</v>
      </c>
      <c r="AU241" s="223" t="s">
        <v>79</v>
      </c>
      <c r="AY241" s="17" t="s">
        <v>150</v>
      </c>
      <c r="BE241" s="224">
        <f>IF(N241="základní",J241,0)</f>
        <v>0</v>
      </c>
      <c r="BF241" s="224">
        <f>IF(N241="snížená",J241,0)</f>
        <v>0</v>
      </c>
      <c r="BG241" s="224">
        <f>IF(N241="zákl. přenesená",J241,0)</f>
        <v>0</v>
      </c>
      <c r="BH241" s="224">
        <f>IF(N241="sníž. přenesená",J241,0)</f>
        <v>0</v>
      </c>
      <c r="BI241" s="224">
        <f>IF(N241="nulová",J241,0)</f>
        <v>0</v>
      </c>
      <c r="BJ241" s="17" t="s">
        <v>75</v>
      </c>
      <c r="BK241" s="224">
        <f>ROUND(I241*H241,2)</f>
        <v>0</v>
      </c>
      <c r="BL241" s="17" t="s">
        <v>157</v>
      </c>
      <c r="BM241" s="223" t="s">
        <v>862</v>
      </c>
    </row>
    <row r="242" spans="1:51" s="13" customFormat="1" ht="12">
      <c r="A242" s="13"/>
      <c r="B242" s="230"/>
      <c r="C242" s="231"/>
      <c r="D242" s="232" t="s">
        <v>161</v>
      </c>
      <c r="E242" s="233" t="s">
        <v>19</v>
      </c>
      <c r="F242" s="234" t="s">
        <v>355</v>
      </c>
      <c r="G242" s="231"/>
      <c r="H242" s="233" t="s">
        <v>19</v>
      </c>
      <c r="I242" s="235"/>
      <c r="J242" s="231"/>
      <c r="K242" s="231"/>
      <c r="L242" s="236"/>
      <c r="M242" s="237"/>
      <c r="N242" s="238"/>
      <c r="O242" s="238"/>
      <c r="P242" s="238"/>
      <c r="Q242" s="238"/>
      <c r="R242" s="238"/>
      <c r="S242" s="238"/>
      <c r="T242" s="23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0" t="s">
        <v>161</v>
      </c>
      <c r="AU242" s="240" t="s">
        <v>79</v>
      </c>
      <c r="AV242" s="13" t="s">
        <v>75</v>
      </c>
      <c r="AW242" s="13" t="s">
        <v>33</v>
      </c>
      <c r="AX242" s="13" t="s">
        <v>71</v>
      </c>
      <c r="AY242" s="240" t="s">
        <v>150</v>
      </c>
    </row>
    <row r="243" spans="1:51" s="14" customFormat="1" ht="12">
      <c r="A243" s="14"/>
      <c r="B243" s="241"/>
      <c r="C243" s="242"/>
      <c r="D243" s="232" t="s">
        <v>161</v>
      </c>
      <c r="E243" s="243" t="s">
        <v>19</v>
      </c>
      <c r="F243" s="244" t="s">
        <v>863</v>
      </c>
      <c r="G243" s="242"/>
      <c r="H243" s="245">
        <v>99.952</v>
      </c>
      <c r="I243" s="246"/>
      <c r="J243" s="242"/>
      <c r="K243" s="242"/>
      <c r="L243" s="247"/>
      <c r="M243" s="248"/>
      <c r="N243" s="249"/>
      <c r="O243" s="249"/>
      <c r="P243" s="249"/>
      <c r="Q243" s="249"/>
      <c r="R243" s="249"/>
      <c r="S243" s="249"/>
      <c r="T243" s="250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1" t="s">
        <v>161</v>
      </c>
      <c r="AU243" s="251" t="s">
        <v>79</v>
      </c>
      <c r="AV243" s="14" t="s">
        <v>79</v>
      </c>
      <c r="AW243" s="14" t="s">
        <v>33</v>
      </c>
      <c r="AX243" s="14" t="s">
        <v>71</v>
      </c>
      <c r="AY243" s="251" t="s">
        <v>150</v>
      </c>
    </row>
    <row r="244" spans="1:51" s="15" customFormat="1" ht="12">
      <c r="A244" s="15"/>
      <c r="B244" s="252"/>
      <c r="C244" s="253"/>
      <c r="D244" s="232" t="s">
        <v>161</v>
      </c>
      <c r="E244" s="254" t="s">
        <v>19</v>
      </c>
      <c r="F244" s="255" t="s">
        <v>164</v>
      </c>
      <c r="G244" s="253"/>
      <c r="H244" s="256">
        <v>99.952</v>
      </c>
      <c r="I244" s="257"/>
      <c r="J244" s="253"/>
      <c r="K244" s="253"/>
      <c r="L244" s="258"/>
      <c r="M244" s="259"/>
      <c r="N244" s="260"/>
      <c r="O244" s="260"/>
      <c r="P244" s="260"/>
      <c r="Q244" s="260"/>
      <c r="R244" s="260"/>
      <c r="S244" s="260"/>
      <c r="T244" s="261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62" t="s">
        <v>161</v>
      </c>
      <c r="AU244" s="262" t="s">
        <v>79</v>
      </c>
      <c r="AV244" s="15" t="s">
        <v>157</v>
      </c>
      <c r="AW244" s="15" t="s">
        <v>33</v>
      </c>
      <c r="AX244" s="15" t="s">
        <v>75</v>
      </c>
      <c r="AY244" s="262" t="s">
        <v>150</v>
      </c>
    </row>
    <row r="245" spans="1:65" s="2" customFormat="1" ht="55.5" customHeight="1">
      <c r="A245" s="38"/>
      <c r="B245" s="39"/>
      <c r="C245" s="212" t="s">
        <v>104</v>
      </c>
      <c r="D245" s="212" t="s">
        <v>152</v>
      </c>
      <c r="E245" s="213" t="s">
        <v>340</v>
      </c>
      <c r="F245" s="214" t="s">
        <v>341</v>
      </c>
      <c r="G245" s="215" t="s">
        <v>342</v>
      </c>
      <c r="H245" s="216">
        <v>173</v>
      </c>
      <c r="I245" s="217"/>
      <c r="J245" s="218">
        <f>ROUND(I245*H245,2)</f>
        <v>0</v>
      </c>
      <c r="K245" s="214" t="s">
        <v>389</v>
      </c>
      <c r="L245" s="44"/>
      <c r="M245" s="219" t="s">
        <v>19</v>
      </c>
      <c r="N245" s="220" t="s">
        <v>42</v>
      </c>
      <c r="O245" s="84"/>
      <c r="P245" s="221">
        <f>O245*H245</f>
        <v>0</v>
      </c>
      <c r="Q245" s="221">
        <v>0.27378</v>
      </c>
      <c r="R245" s="221">
        <f>Q245*H245</f>
        <v>47.36394000000001</v>
      </c>
      <c r="S245" s="221">
        <v>0</v>
      </c>
      <c r="T245" s="222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3" t="s">
        <v>157</v>
      </c>
      <c r="AT245" s="223" t="s">
        <v>152</v>
      </c>
      <c r="AU245" s="223" t="s">
        <v>79</v>
      </c>
      <c r="AY245" s="17" t="s">
        <v>150</v>
      </c>
      <c r="BE245" s="224">
        <f>IF(N245="základní",J245,0)</f>
        <v>0</v>
      </c>
      <c r="BF245" s="224">
        <f>IF(N245="snížená",J245,0)</f>
        <v>0</v>
      </c>
      <c r="BG245" s="224">
        <f>IF(N245="zákl. přenesená",J245,0)</f>
        <v>0</v>
      </c>
      <c r="BH245" s="224">
        <f>IF(N245="sníž. přenesená",J245,0)</f>
        <v>0</v>
      </c>
      <c r="BI245" s="224">
        <f>IF(N245="nulová",J245,0)</f>
        <v>0</v>
      </c>
      <c r="BJ245" s="17" t="s">
        <v>75</v>
      </c>
      <c r="BK245" s="224">
        <f>ROUND(I245*H245,2)</f>
        <v>0</v>
      </c>
      <c r="BL245" s="17" t="s">
        <v>157</v>
      </c>
      <c r="BM245" s="223" t="s">
        <v>864</v>
      </c>
    </row>
    <row r="246" spans="1:47" s="2" customFormat="1" ht="12">
      <c r="A246" s="38"/>
      <c r="B246" s="39"/>
      <c r="C246" s="40"/>
      <c r="D246" s="225" t="s">
        <v>159</v>
      </c>
      <c r="E246" s="40"/>
      <c r="F246" s="226" t="s">
        <v>865</v>
      </c>
      <c r="G246" s="40"/>
      <c r="H246" s="40"/>
      <c r="I246" s="227"/>
      <c r="J246" s="40"/>
      <c r="K246" s="40"/>
      <c r="L246" s="44"/>
      <c r="M246" s="228"/>
      <c r="N246" s="229"/>
      <c r="O246" s="84"/>
      <c r="P246" s="84"/>
      <c r="Q246" s="84"/>
      <c r="R246" s="84"/>
      <c r="S246" s="84"/>
      <c r="T246" s="85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159</v>
      </c>
      <c r="AU246" s="17" t="s">
        <v>79</v>
      </c>
    </row>
    <row r="247" spans="1:51" s="13" customFormat="1" ht="12">
      <c r="A247" s="13"/>
      <c r="B247" s="230"/>
      <c r="C247" s="231"/>
      <c r="D247" s="232" t="s">
        <v>161</v>
      </c>
      <c r="E247" s="233" t="s">
        <v>19</v>
      </c>
      <c r="F247" s="234" t="s">
        <v>320</v>
      </c>
      <c r="G247" s="231"/>
      <c r="H247" s="233" t="s">
        <v>19</v>
      </c>
      <c r="I247" s="235"/>
      <c r="J247" s="231"/>
      <c r="K247" s="231"/>
      <c r="L247" s="236"/>
      <c r="M247" s="237"/>
      <c r="N247" s="238"/>
      <c r="O247" s="238"/>
      <c r="P247" s="238"/>
      <c r="Q247" s="238"/>
      <c r="R247" s="238"/>
      <c r="S247" s="238"/>
      <c r="T247" s="239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0" t="s">
        <v>161</v>
      </c>
      <c r="AU247" s="240" t="s">
        <v>79</v>
      </c>
      <c r="AV247" s="13" t="s">
        <v>75</v>
      </c>
      <c r="AW247" s="13" t="s">
        <v>33</v>
      </c>
      <c r="AX247" s="13" t="s">
        <v>71</v>
      </c>
      <c r="AY247" s="240" t="s">
        <v>150</v>
      </c>
    </row>
    <row r="248" spans="1:51" s="14" customFormat="1" ht="12">
      <c r="A248" s="14"/>
      <c r="B248" s="241"/>
      <c r="C248" s="242"/>
      <c r="D248" s="232" t="s">
        <v>161</v>
      </c>
      <c r="E248" s="243" t="s">
        <v>19</v>
      </c>
      <c r="F248" s="244" t="s">
        <v>866</v>
      </c>
      <c r="G248" s="242"/>
      <c r="H248" s="245">
        <v>173</v>
      </c>
      <c r="I248" s="246"/>
      <c r="J248" s="242"/>
      <c r="K248" s="242"/>
      <c r="L248" s="247"/>
      <c r="M248" s="248"/>
      <c r="N248" s="249"/>
      <c r="O248" s="249"/>
      <c r="P248" s="249"/>
      <c r="Q248" s="249"/>
      <c r="R248" s="249"/>
      <c r="S248" s="249"/>
      <c r="T248" s="250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1" t="s">
        <v>161</v>
      </c>
      <c r="AU248" s="251" t="s">
        <v>79</v>
      </c>
      <c r="AV248" s="14" t="s">
        <v>79</v>
      </c>
      <c r="AW248" s="14" t="s">
        <v>33</v>
      </c>
      <c r="AX248" s="14" t="s">
        <v>71</v>
      </c>
      <c r="AY248" s="251" t="s">
        <v>150</v>
      </c>
    </row>
    <row r="249" spans="1:51" s="15" customFormat="1" ht="12">
      <c r="A249" s="15"/>
      <c r="B249" s="252"/>
      <c r="C249" s="253"/>
      <c r="D249" s="232" t="s">
        <v>161</v>
      </c>
      <c r="E249" s="254" t="s">
        <v>19</v>
      </c>
      <c r="F249" s="255" t="s">
        <v>164</v>
      </c>
      <c r="G249" s="253"/>
      <c r="H249" s="256">
        <v>173</v>
      </c>
      <c r="I249" s="257"/>
      <c r="J249" s="253"/>
      <c r="K249" s="253"/>
      <c r="L249" s="258"/>
      <c r="M249" s="259"/>
      <c r="N249" s="260"/>
      <c r="O249" s="260"/>
      <c r="P249" s="260"/>
      <c r="Q249" s="260"/>
      <c r="R249" s="260"/>
      <c r="S249" s="260"/>
      <c r="T249" s="261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62" t="s">
        <v>161</v>
      </c>
      <c r="AU249" s="262" t="s">
        <v>79</v>
      </c>
      <c r="AV249" s="15" t="s">
        <v>157</v>
      </c>
      <c r="AW249" s="15" t="s">
        <v>33</v>
      </c>
      <c r="AX249" s="15" t="s">
        <v>75</v>
      </c>
      <c r="AY249" s="262" t="s">
        <v>150</v>
      </c>
    </row>
    <row r="250" spans="1:65" s="2" customFormat="1" ht="37.8" customHeight="1">
      <c r="A250" s="38"/>
      <c r="B250" s="39"/>
      <c r="C250" s="212" t="s">
        <v>106</v>
      </c>
      <c r="D250" s="212" t="s">
        <v>152</v>
      </c>
      <c r="E250" s="213" t="s">
        <v>373</v>
      </c>
      <c r="F250" s="214" t="s">
        <v>374</v>
      </c>
      <c r="G250" s="215" t="s">
        <v>155</v>
      </c>
      <c r="H250" s="216">
        <v>769.1</v>
      </c>
      <c r="I250" s="217"/>
      <c r="J250" s="218">
        <f>ROUND(I250*H250,2)</f>
        <v>0</v>
      </c>
      <c r="K250" s="214" t="s">
        <v>389</v>
      </c>
      <c r="L250" s="44"/>
      <c r="M250" s="219" t="s">
        <v>19</v>
      </c>
      <c r="N250" s="220" t="s">
        <v>42</v>
      </c>
      <c r="O250" s="84"/>
      <c r="P250" s="221">
        <f>O250*H250</f>
        <v>0</v>
      </c>
      <c r="Q250" s="221">
        <v>0.0001</v>
      </c>
      <c r="R250" s="221">
        <f>Q250*H250</f>
        <v>0.07691</v>
      </c>
      <c r="S250" s="221">
        <v>0</v>
      </c>
      <c r="T250" s="222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3" t="s">
        <v>157</v>
      </c>
      <c r="AT250" s="223" t="s">
        <v>152</v>
      </c>
      <c r="AU250" s="223" t="s">
        <v>79</v>
      </c>
      <c r="AY250" s="17" t="s">
        <v>150</v>
      </c>
      <c r="BE250" s="224">
        <f>IF(N250="základní",J250,0)</f>
        <v>0</v>
      </c>
      <c r="BF250" s="224">
        <f>IF(N250="snížená",J250,0)</f>
        <v>0</v>
      </c>
      <c r="BG250" s="224">
        <f>IF(N250="zákl. přenesená",J250,0)</f>
        <v>0</v>
      </c>
      <c r="BH250" s="224">
        <f>IF(N250="sníž. přenesená",J250,0)</f>
        <v>0</v>
      </c>
      <c r="BI250" s="224">
        <f>IF(N250="nulová",J250,0)</f>
        <v>0</v>
      </c>
      <c r="BJ250" s="17" t="s">
        <v>75</v>
      </c>
      <c r="BK250" s="224">
        <f>ROUND(I250*H250,2)</f>
        <v>0</v>
      </c>
      <c r="BL250" s="17" t="s">
        <v>157</v>
      </c>
      <c r="BM250" s="223" t="s">
        <v>867</v>
      </c>
    </row>
    <row r="251" spans="1:47" s="2" customFormat="1" ht="12">
      <c r="A251" s="38"/>
      <c r="B251" s="39"/>
      <c r="C251" s="40"/>
      <c r="D251" s="225" t="s">
        <v>159</v>
      </c>
      <c r="E251" s="40"/>
      <c r="F251" s="226" t="s">
        <v>868</v>
      </c>
      <c r="G251" s="40"/>
      <c r="H251" s="40"/>
      <c r="I251" s="227"/>
      <c r="J251" s="40"/>
      <c r="K251" s="40"/>
      <c r="L251" s="44"/>
      <c r="M251" s="228"/>
      <c r="N251" s="229"/>
      <c r="O251" s="84"/>
      <c r="P251" s="84"/>
      <c r="Q251" s="84"/>
      <c r="R251" s="84"/>
      <c r="S251" s="84"/>
      <c r="T251" s="85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159</v>
      </c>
      <c r="AU251" s="17" t="s">
        <v>79</v>
      </c>
    </row>
    <row r="252" spans="1:51" s="13" customFormat="1" ht="12">
      <c r="A252" s="13"/>
      <c r="B252" s="230"/>
      <c r="C252" s="231"/>
      <c r="D252" s="232" t="s">
        <v>161</v>
      </c>
      <c r="E252" s="233" t="s">
        <v>19</v>
      </c>
      <c r="F252" s="234" t="s">
        <v>320</v>
      </c>
      <c r="G252" s="231"/>
      <c r="H252" s="233" t="s">
        <v>19</v>
      </c>
      <c r="I252" s="235"/>
      <c r="J252" s="231"/>
      <c r="K252" s="231"/>
      <c r="L252" s="236"/>
      <c r="M252" s="237"/>
      <c r="N252" s="238"/>
      <c r="O252" s="238"/>
      <c r="P252" s="238"/>
      <c r="Q252" s="238"/>
      <c r="R252" s="238"/>
      <c r="S252" s="238"/>
      <c r="T252" s="239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0" t="s">
        <v>161</v>
      </c>
      <c r="AU252" s="240" t="s">
        <v>79</v>
      </c>
      <c r="AV252" s="13" t="s">
        <v>75</v>
      </c>
      <c r="AW252" s="13" t="s">
        <v>33</v>
      </c>
      <c r="AX252" s="13" t="s">
        <v>71</v>
      </c>
      <c r="AY252" s="240" t="s">
        <v>150</v>
      </c>
    </row>
    <row r="253" spans="1:51" s="14" customFormat="1" ht="12">
      <c r="A253" s="14"/>
      <c r="B253" s="241"/>
      <c r="C253" s="242"/>
      <c r="D253" s="232" t="s">
        <v>161</v>
      </c>
      <c r="E253" s="243" t="s">
        <v>19</v>
      </c>
      <c r="F253" s="244" t="s">
        <v>869</v>
      </c>
      <c r="G253" s="242"/>
      <c r="H253" s="245">
        <v>769.1</v>
      </c>
      <c r="I253" s="246"/>
      <c r="J253" s="242"/>
      <c r="K253" s="242"/>
      <c r="L253" s="247"/>
      <c r="M253" s="248"/>
      <c r="N253" s="249"/>
      <c r="O253" s="249"/>
      <c r="P253" s="249"/>
      <c r="Q253" s="249"/>
      <c r="R253" s="249"/>
      <c r="S253" s="249"/>
      <c r="T253" s="250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1" t="s">
        <v>161</v>
      </c>
      <c r="AU253" s="251" t="s">
        <v>79</v>
      </c>
      <c r="AV253" s="14" t="s">
        <v>79</v>
      </c>
      <c r="AW253" s="14" t="s">
        <v>33</v>
      </c>
      <c r="AX253" s="14" t="s">
        <v>71</v>
      </c>
      <c r="AY253" s="251" t="s">
        <v>150</v>
      </c>
    </row>
    <row r="254" spans="1:51" s="15" customFormat="1" ht="12">
      <c r="A254" s="15"/>
      <c r="B254" s="252"/>
      <c r="C254" s="253"/>
      <c r="D254" s="232" t="s">
        <v>161</v>
      </c>
      <c r="E254" s="254" t="s">
        <v>19</v>
      </c>
      <c r="F254" s="255" t="s">
        <v>164</v>
      </c>
      <c r="G254" s="253"/>
      <c r="H254" s="256">
        <v>769.1</v>
      </c>
      <c r="I254" s="257"/>
      <c r="J254" s="253"/>
      <c r="K254" s="253"/>
      <c r="L254" s="258"/>
      <c r="M254" s="259"/>
      <c r="N254" s="260"/>
      <c r="O254" s="260"/>
      <c r="P254" s="260"/>
      <c r="Q254" s="260"/>
      <c r="R254" s="260"/>
      <c r="S254" s="260"/>
      <c r="T254" s="261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62" t="s">
        <v>161</v>
      </c>
      <c r="AU254" s="262" t="s">
        <v>79</v>
      </c>
      <c r="AV254" s="15" t="s">
        <v>157</v>
      </c>
      <c r="AW254" s="15" t="s">
        <v>33</v>
      </c>
      <c r="AX254" s="15" t="s">
        <v>75</v>
      </c>
      <c r="AY254" s="262" t="s">
        <v>150</v>
      </c>
    </row>
    <row r="255" spans="1:65" s="2" customFormat="1" ht="24.15" customHeight="1">
      <c r="A255" s="38"/>
      <c r="B255" s="39"/>
      <c r="C255" s="264" t="s">
        <v>109</v>
      </c>
      <c r="D255" s="264" t="s">
        <v>286</v>
      </c>
      <c r="E255" s="265" t="s">
        <v>381</v>
      </c>
      <c r="F255" s="266" t="s">
        <v>382</v>
      </c>
      <c r="G255" s="267" t="s">
        <v>155</v>
      </c>
      <c r="H255" s="268">
        <v>902.049</v>
      </c>
      <c r="I255" s="269"/>
      <c r="J255" s="270">
        <f>ROUND(I255*H255,2)</f>
        <v>0</v>
      </c>
      <c r="K255" s="266" t="s">
        <v>389</v>
      </c>
      <c r="L255" s="271"/>
      <c r="M255" s="272" t="s">
        <v>19</v>
      </c>
      <c r="N255" s="273" t="s">
        <v>42</v>
      </c>
      <c r="O255" s="84"/>
      <c r="P255" s="221">
        <f>O255*H255</f>
        <v>0</v>
      </c>
      <c r="Q255" s="221">
        <v>0.0003</v>
      </c>
      <c r="R255" s="221">
        <f>Q255*H255</f>
        <v>0.2706147</v>
      </c>
      <c r="S255" s="221">
        <v>0</v>
      </c>
      <c r="T255" s="222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3" t="s">
        <v>207</v>
      </c>
      <c r="AT255" s="223" t="s">
        <v>286</v>
      </c>
      <c r="AU255" s="223" t="s">
        <v>79</v>
      </c>
      <c r="AY255" s="17" t="s">
        <v>150</v>
      </c>
      <c r="BE255" s="224">
        <f>IF(N255="základní",J255,0)</f>
        <v>0</v>
      </c>
      <c r="BF255" s="224">
        <f>IF(N255="snížená",J255,0)</f>
        <v>0</v>
      </c>
      <c r="BG255" s="224">
        <f>IF(N255="zákl. přenesená",J255,0)</f>
        <v>0</v>
      </c>
      <c r="BH255" s="224">
        <f>IF(N255="sníž. přenesená",J255,0)</f>
        <v>0</v>
      </c>
      <c r="BI255" s="224">
        <f>IF(N255="nulová",J255,0)</f>
        <v>0</v>
      </c>
      <c r="BJ255" s="17" t="s">
        <v>75</v>
      </c>
      <c r="BK255" s="224">
        <f>ROUND(I255*H255,2)</f>
        <v>0</v>
      </c>
      <c r="BL255" s="17" t="s">
        <v>157</v>
      </c>
      <c r="BM255" s="223" t="s">
        <v>870</v>
      </c>
    </row>
    <row r="256" spans="1:51" s="14" customFormat="1" ht="12">
      <c r="A256" s="14"/>
      <c r="B256" s="241"/>
      <c r="C256" s="242"/>
      <c r="D256" s="232" t="s">
        <v>161</v>
      </c>
      <c r="E256" s="243" t="s">
        <v>19</v>
      </c>
      <c r="F256" s="244" t="s">
        <v>871</v>
      </c>
      <c r="G256" s="242"/>
      <c r="H256" s="245">
        <v>902.049</v>
      </c>
      <c r="I256" s="246"/>
      <c r="J256" s="242"/>
      <c r="K256" s="242"/>
      <c r="L256" s="247"/>
      <c r="M256" s="248"/>
      <c r="N256" s="249"/>
      <c r="O256" s="249"/>
      <c r="P256" s="249"/>
      <c r="Q256" s="249"/>
      <c r="R256" s="249"/>
      <c r="S256" s="249"/>
      <c r="T256" s="250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1" t="s">
        <v>161</v>
      </c>
      <c r="AU256" s="251" t="s">
        <v>79</v>
      </c>
      <c r="AV256" s="14" t="s">
        <v>79</v>
      </c>
      <c r="AW256" s="14" t="s">
        <v>33</v>
      </c>
      <c r="AX256" s="14" t="s">
        <v>75</v>
      </c>
      <c r="AY256" s="251" t="s">
        <v>150</v>
      </c>
    </row>
    <row r="257" spans="1:63" s="12" customFormat="1" ht="22.8" customHeight="1">
      <c r="A257" s="12"/>
      <c r="B257" s="196"/>
      <c r="C257" s="197"/>
      <c r="D257" s="198" t="s">
        <v>70</v>
      </c>
      <c r="E257" s="210" t="s">
        <v>157</v>
      </c>
      <c r="F257" s="210" t="s">
        <v>400</v>
      </c>
      <c r="G257" s="197"/>
      <c r="H257" s="197"/>
      <c r="I257" s="200"/>
      <c r="J257" s="211">
        <f>BK257</f>
        <v>0</v>
      </c>
      <c r="K257" s="197"/>
      <c r="L257" s="202"/>
      <c r="M257" s="203"/>
      <c r="N257" s="204"/>
      <c r="O257" s="204"/>
      <c r="P257" s="205">
        <f>SUM(P258:P262)</f>
        <v>0</v>
      </c>
      <c r="Q257" s="204"/>
      <c r="R257" s="205">
        <f>SUM(R258:R262)</f>
        <v>1.55988525</v>
      </c>
      <c r="S257" s="204"/>
      <c r="T257" s="206">
        <f>SUM(T258:T262)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07" t="s">
        <v>75</v>
      </c>
      <c r="AT257" s="208" t="s">
        <v>70</v>
      </c>
      <c r="AU257" s="208" t="s">
        <v>75</v>
      </c>
      <c r="AY257" s="207" t="s">
        <v>150</v>
      </c>
      <c r="BK257" s="209">
        <f>SUM(BK258:BK262)</f>
        <v>0</v>
      </c>
    </row>
    <row r="258" spans="1:65" s="2" customFormat="1" ht="33" customHeight="1">
      <c r="A258" s="38"/>
      <c r="B258" s="39"/>
      <c r="C258" s="212" t="s">
        <v>111</v>
      </c>
      <c r="D258" s="212" t="s">
        <v>152</v>
      </c>
      <c r="E258" s="213" t="s">
        <v>402</v>
      </c>
      <c r="F258" s="214" t="s">
        <v>403</v>
      </c>
      <c r="G258" s="215" t="s">
        <v>202</v>
      </c>
      <c r="H258" s="216">
        <v>0.825</v>
      </c>
      <c r="I258" s="217"/>
      <c r="J258" s="218">
        <f>ROUND(I258*H258,2)</f>
        <v>0</v>
      </c>
      <c r="K258" s="214" t="s">
        <v>389</v>
      </c>
      <c r="L258" s="44"/>
      <c r="M258" s="219" t="s">
        <v>19</v>
      </c>
      <c r="N258" s="220" t="s">
        <v>42</v>
      </c>
      <c r="O258" s="84"/>
      <c r="P258" s="221">
        <f>O258*H258</f>
        <v>0</v>
      </c>
      <c r="Q258" s="221">
        <v>1.89077</v>
      </c>
      <c r="R258" s="221">
        <f>Q258*H258</f>
        <v>1.55988525</v>
      </c>
      <c r="S258" s="221">
        <v>0</v>
      </c>
      <c r="T258" s="222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3" t="s">
        <v>157</v>
      </c>
      <c r="AT258" s="223" t="s">
        <v>152</v>
      </c>
      <c r="AU258" s="223" t="s">
        <v>79</v>
      </c>
      <c r="AY258" s="17" t="s">
        <v>150</v>
      </c>
      <c r="BE258" s="224">
        <f>IF(N258="základní",J258,0)</f>
        <v>0</v>
      </c>
      <c r="BF258" s="224">
        <f>IF(N258="snížená",J258,0)</f>
        <v>0</v>
      </c>
      <c r="BG258" s="224">
        <f>IF(N258="zákl. přenesená",J258,0)</f>
        <v>0</v>
      </c>
      <c r="BH258" s="224">
        <f>IF(N258="sníž. přenesená",J258,0)</f>
        <v>0</v>
      </c>
      <c r="BI258" s="224">
        <f>IF(N258="nulová",J258,0)</f>
        <v>0</v>
      </c>
      <c r="BJ258" s="17" t="s">
        <v>75</v>
      </c>
      <c r="BK258" s="224">
        <f>ROUND(I258*H258,2)</f>
        <v>0</v>
      </c>
      <c r="BL258" s="17" t="s">
        <v>157</v>
      </c>
      <c r="BM258" s="223" t="s">
        <v>872</v>
      </c>
    </row>
    <row r="259" spans="1:47" s="2" customFormat="1" ht="12">
      <c r="A259" s="38"/>
      <c r="B259" s="39"/>
      <c r="C259" s="40"/>
      <c r="D259" s="225" t="s">
        <v>159</v>
      </c>
      <c r="E259" s="40"/>
      <c r="F259" s="226" t="s">
        <v>405</v>
      </c>
      <c r="G259" s="40"/>
      <c r="H259" s="40"/>
      <c r="I259" s="227"/>
      <c r="J259" s="40"/>
      <c r="K259" s="40"/>
      <c r="L259" s="44"/>
      <c r="M259" s="228"/>
      <c r="N259" s="229"/>
      <c r="O259" s="84"/>
      <c r="P259" s="84"/>
      <c r="Q259" s="84"/>
      <c r="R259" s="84"/>
      <c r="S259" s="84"/>
      <c r="T259" s="85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159</v>
      </c>
      <c r="AU259" s="17" t="s">
        <v>79</v>
      </c>
    </row>
    <row r="260" spans="1:51" s="13" customFormat="1" ht="12">
      <c r="A260" s="13"/>
      <c r="B260" s="230"/>
      <c r="C260" s="231"/>
      <c r="D260" s="232" t="s">
        <v>161</v>
      </c>
      <c r="E260" s="233" t="s">
        <v>19</v>
      </c>
      <c r="F260" s="234" t="s">
        <v>828</v>
      </c>
      <c r="G260" s="231"/>
      <c r="H260" s="233" t="s">
        <v>19</v>
      </c>
      <c r="I260" s="235"/>
      <c r="J260" s="231"/>
      <c r="K260" s="231"/>
      <c r="L260" s="236"/>
      <c r="M260" s="237"/>
      <c r="N260" s="238"/>
      <c r="O260" s="238"/>
      <c r="P260" s="238"/>
      <c r="Q260" s="238"/>
      <c r="R260" s="238"/>
      <c r="S260" s="238"/>
      <c r="T260" s="239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0" t="s">
        <v>161</v>
      </c>
      <c r="AU260" s="240" t="s">
        <v>79</v>
      </c>
      <c r="AV260" s="13" t="s">
        <v>75</v>
      </c>
      <c r="AW260" s="13" t="s">
        <v>33</v>
      </c>
      <c r="AX260" s="13" t="s">
        <v>71</v>
      </c>
      <c r="AY260" s="240" t="s">
        <v>150</v>
      </c>
    </row>
    <row r="261" spans="1:51" s="14" customFormat="1" ht="12">
      <c r="A261" s="14"/>
      <c r="B261" s="241"/>
      <c r="C261" s="242"/>
      <c r="D261" s="232" t="s">
        <v>161</v>
      </c>
      <c r="E261" s="243" t="s">
        <v>19</v>
      </c>
      <c r="F261" s="244" t="s">
        <v>873</v>
      </c>
      <c r="G261" s="242"/>
      <c r="H261" s="245">
        <v>0.825</v>
      </c>
      <c r="I261" s="246"/>
      <c r="J261" s="242"/>
      <c r="K261" s="242"/>
      <c r="L261" s="247"/>
      <c r="M261" s="248"/>
      <c r="N261" s="249"/>
      <c r="O261" s="249"/>
      <c r="P261" s="249"/>
      <c r="Q261" s="249"/>
      <c r="R261" s="249"/>
      <c r="S261" s="249"/>
      <c r="T261" s="250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1" t="s">
        <v>161</v>
      </c>
      <c r="AU261" s="251" t="s">
        <v>79</v>
      </c>
      <c r="AV261" s="14" t="s">
        <v>79</v>
      </c>
      <c r="AW261" s="14" t="s">
        <v>33</v>
      </c>
      <c r="AX261" s="14" t="s">
        <v>71</v>
      </c>
      <c r="AY261" s="251" t="s">
        <v>150</v>
      </c>
    </row>
    <row r="262" spans="1:51" s="15" customFormat="1" ht="12">
      <c r="A262" s="15"/>
      <c r="B262" s="252"/>
      <c r="C262" s="253"/>
      <c r="D262" s="232" t="s">
        <v>161</v>
      </c>
      <c r="E262" s="254" t="s">
        <v>19</v>
      </c>
      <c r="F262" s="255" t="s">
        <v>164</v>
      </c>
      <c r="G262" s="253"/>
      <c r="H262" s="256">
        <v>0.825</v>
      </c>
      <c r="I262" s="257"/>
      <c r="J262" s="253"/>
      <c r="K262" s="253"/>
      <c r="L262" s="258"/>
      <c r="M262" s="259"/>
      <c r="N262" s="260"/>
      <c r="O262" s="260"/>
      <c r="P262" s="260"/>
      <c r="Q262" s="260"/>
      <c r="R262" s="260"/>
      <c r="S262" s="260"/>
      <c r="T262" s="261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62" t="s">
        <v>161</v>
      </c>
      <c r="AU262" s="262" t="s">
        <v>79</v>
      </c>
      <c r="AV262" s="15" t="s">
        <v>157</v>
      </c>
      <c r="AW262" s="15" t="s">
        <v>33</v>
      </c>
      <c r="AX262" s="15" t="s">
        <v>75</v>
      </c>
      <c r="AY262" s="262" t="s">
        <v>150</v>
      </c>
    </row>
    <row r="263" spans="1:63" s="12" customFormat="1" ht="22.8" customHeight="1">
      <c r="A263" s="12"/>
      <c r="B263" s="196"/>
      <c r="C263" s="197"/>
      <c r="D263" s="198" t="s">
        <v>70</v>
      </c>
      <c r="E263" s="210" t="s">
        <v>186</v>
      </c>
      <c r="F263" s="210" t="s">
        <v>408</v>
      </c>
      <c r="G263" s="197"/>
      <c r="H263" s="197"/>
      <c r="I263" s="200"/>
      <c r="J263" s="211">
        <f>BK263</f>
        <v>0</v>
      </c>
      <c r="K263" s="197"/>
      <c r="L263" s="202"/>
      <c r="M263" s="203"/>
      <c r="N263" s="204"/>
      <c r="O263" s="204"/>
      <c r="P263" s="205">
        <f>SUM(P264:P435)</f>
        <v>0</v>
      </c>
      <c r="Q263" s="204"/>
      <c r="R263" s="205">
        <f>SUM(R264:R435)</f>
        <v>432.53883784000004</v>
      </c>
      <c r="S263" s="204"/>
      <c r="T263" s="206">
        <f>SUM(T264:T435)</f>
        <v>0.11532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07" t="s">
        <v>75</v>
      </c>
      <c r="AT263" s="208" t="s">
        <v>70</v>
      </c>
      <c r="AU263" s="208" t="s">
        <v>75</v>
      </c>
      <c r="AY263" s="207" t="s">
        <v>150</v>
      </c>
      <c r="BK263" s="209">
        <f>SUM(BK264:BK435)</f>
        <v>0</v>
      </c>
    </row>
    <row r="264" spans="1:65" s="2" customFormat="1" ht="33" customHeight="1">
      <c r="A264" s="38"/>
      <c r="B264" s="39"/>
      <c r="C264" s="212" t="s">
        <v>386</v>
      </c>
      <c r="D264" s="212" t="s">
        <v>152</v>
      </c>
      <c r="E264" s="213" t="s">
        <v>429</v>
      </c>
      <c r="F264" s="214" t="s">
        <v>430</v>
      </c>
      <c r="G264" s="215" t="s">
        <v>155</v>
      </c>
      <c r="H264" s="216">
        <v>103.35</v>
      </c>
      <c r="I264" s="217"/>
      <c r="J264" s="218">
        <f>ROUND(I264*H264,2)</f>
        <v>0</v>
      </c>
      <c r="K264" s="214" t="s">
        <v>389</v>
      </c>
      <c r="L264" s="44"/>
      <c r="M264" s="219" t="s">
        <v>19</v>
      </c>
      <c r="N264" s="220" t="s">
        <v>42</v>
      </c>
      <c r="O264" s="84"/>
      <c r="P264" s="221">
        <f>O264*H264</f>
        <v>0</v>
      </c>
      <c r="Q264" s="221">
        <v>0.414</v>
      </c>
      <c r="R264" s="221">
        <f>Q264*H264</f>
        <v>42.786899999999996</v>
      </c>
      <c r="S264" s="221">
        <v>0</v>
      </c>
      <c r="T264" s="222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3" t="s">
        <v>157</v>
      </c>
      <c r="AT264" s="223" t="s">
        <v>152</v>
      </c>
      <c r="AU264" s="223" t="s">
        <v>79</v>
      </c>
      <c r="AY264" s="17" t="s">
        <v>150</v>
      </c>
      <c r="BE264" s="224">
        <f>IF(N264="základní",J264,0)</f>
        <v>0</v>
      </c>
      <c r="BF264" s="224">
        <f>IF(N264="snížená",J264,0)</f>
        <v>0</v>
      </c>
      <c r="BG264" s="224">
        <f>IF(N264="zákl. přenesená",J264,0)</f>
        <v>0</v>
      </c>
      <c r="BH264" s="224">
        <f>IF(N264="sníž. přenesená",J264,0)</f>
        <v>0</v>
      </c>
      <c r="BI264" s="224">
        <f>IF(N264="nulová",J264,0)</f>
        <v>0</v>
      </c>
      <c r="BJ264" s="17" t="s">
        <v>75</v>
      </c>
      <c r="BK264" s="224">
        <f>ROUND(I264*H264,2)</f>
        <v>0</v>
      </c>
      <c r="BL264" s="17" t="s">
        <v>157</v>
      </c>
      <c r="BM264" s="223" t="s">
        <v>874</v>
      </c>
    </row>
    <row r="265" spans="1:47" s="2" customFormat="1" ht="12">
      <c r="A265" s="38"/>
      <c r="B265" s="39"/>
      <c r="C265" s="40"/>
      <c r="D265" s="225" t="s">
        <v>159</v>
      </c>
      <c r="E265" s="40"/>
      <c r="F265" s="226" t="s">
        <v>432</v>
      </c>
      <c r="G265" s="40"/>
      <c r="H265" s="40"/>
      <c r="I265" s="227"/>
      <c r="J265" s="40"/>
      <c r="K265" s="40"/>
      <c r="L265" s="44"/>
      <c r="M265" s="228"/>
      <c r="N265" s="229"/>
      <c r="O265" s="84"/>
      <c r="P265" s="84"/>
      <c r="Q265" s="84"/>
      <c r="R265" s="84"/>
      <c r="S265" s="84"/>
      <c r="T265" s="85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159</v>
      </c>
      <c r="AU265" s="17" t="s">
        <v>79</v>
      </c>
    </row>
    <row r="266" spans="1:51" s="13" customFormat="1" ht="12">
      <c r="A266" s="13"/>
      <c r="B266" s="230"/>
      <c r="C266" s="231"/>
      <c r="D266" s="232" t="s">
        <v>161</v>
      </c>
      <c r="E266" s="233" t="s">
        <v>19</v>
      </c>
      <c r="F266" s="234" t="s">
        <v>433</v>
      </c>
      <c r="G266" s="231"/>
      <c r="H266" s="233" t="s">
        <v>19</v>
      </c>
      <c r="I266" s="235"/>
      <c r="J266" s="231"/>
      <c r="K266" s="231"/>
      <c r="L266" s="236"/>
      <c r="M266" s="237"/>
      <c r="N266" s="238"/>
      <c r="O266" s="238"/>
      <c r="P266" s="238"/>
      <c r="Q266" s="238"/>
      <c r="R266" s="238"/>
      <c r="S266" s="238"/>
      <c r="T266" s="239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0" t="s">
        <v>161</v>
      </c>
      <c r="AU266" s="240" t="s">
        <v>79</v>
      </c>
      <c r="AV266" s="13" t="s">
        <v>75</v>
      </c>
      <c r="AW266" s="13" t="s">
        <v>33</v>
      </c>
      <c r="AX266" s="13" t="s">
        <v>71</v>
      </c>
      <c r="AY266" s="240" t="s">
        <v>150</v>
      </c>
    </row>
    <row r="267" spans="1:51" s="13" customFormat="1" ht="12">
      <c r="A267" s="13"/>
      <c r="B267" s="230"/>
      <c r="C267" s="231"/>
      <c r="D267" s="232" t="s">
        <v>161</v>
      </c>
      <c r="E267" s="233" t="s">
        <v>19</v>
      </c>
      <c r="F267" s="234" t="s">
        <v>320</v>
      </c>
      <c r="G267" s="231"/>
      <c r="H267" s="233" t="s">
        <v>19</v>
      </c>
      <c r="I267" s="235"/>
      <c r="J267" s="231"/>
      <c r="K267" s="231"/>
      <c r="L267" s="236"/>
      <c r="M267" s="237"/>
      <c r="N267" s="238"/>
      <c r="O267" s="238"/>
      <c r="P267" s="238"/>
      <c r="Q267" s="238"/>
      <c r="R267" s="238"/>
      <c r="S267" s="238"/>
      <c r="T267" s="239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0" t="s">
        <v>161</v>
      </c>
      <c r="AU267" s="240" t="s">
        <v>79</v>
      </c>
      <c r="AV267" s="13" t="s">
        <v>75</v>
      </c>
      <c r="AW267" s="13" t="s">
        <v>33</v>
      </c>
      <c r="AX267" s="13" t="s">
        <v>71</v>
      </c>
      <c r="AY267" s="240" t="s">
        <v>150</v>
      </c>
    </row>
    <row r="268" spans="1:51" s="14" customFormat="1" ht="12">
      <c r="A268" s="14"/>
      <c r="B268" s="241"/>
      <c r="C268" s="242"/>
      <c r="D268" s="232" t="s">
        <v>161</v>
      </c>
      <c r="E268" s="243" t="s">
        <v>19</v>
      </c>
      <c r="F268" s="244" t="s">
        <v>875</v>
      </c>
      <c r="G268" s="242"/>
      <c r="H268" s="245">
        <v>75.6</v>
      </c>
      <c r="I268" s="246"/>
      <c r="J268" s="242"/>
      <c r="K268" s="242"/>
      <c r="L268" s="247"/>
      <c r="M268" s="248"/>
      <c r="N268" s="249"/>
      <c r="O268" s="249"/>
      <c r="P268" s="249"/>
      <c r="Q268" s="249"/>
      <c r="R268" s="249"/>
      <c r="S268" s="249"/>
      <c r="T268" s="250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1" t="s">
        <v>161</v>
      </c>
      <c r="AU268" s="251" t="s">
        <v>79</v>
      </c>
      <c r="AV268" s="14" t="s">
        <v>79</v>
      </c>
      <c r="AW268" s="14" t="s">
        <v>33</v>
      </c>
      <c r="AX268" s="14" t="s">
        <v>71</v>
      </c>
      <c r="AY268" s="251" t="s">
        <v>150</v>
      </c>
    </row>
    <row r="269" spans="1:51" s="13" customFormat="1" ht="12">
      <c r="A269" s="13"/>
      <c r="B269" s="230"/>
      <c r="C269" s="231"/>
      <c r="D269" s="232" t="s">
        <v>161</v>
      </c>
      <c r="E269" s="233" t="s">
        <v>19</v>
      </c>
      <c r="F269" s="234" t="s">
        <v>876</v>
      </c>
      <c r="G269" s="231"/>
      <c r="H269" s="233" t="s">
        <v>19</v>
      </c>
      <c r="I269" s="235"/>
      <c r="J269" s="231"/>
      <c r="K269" s="231"/>
      <c r="L269" s="236"/>
      <c r="M269" s="237"/>
      <c r="N269" s="238"/>
      <c r="O269" s="238"/>
      <c r="P269" s="238"/>
      <c r="Q269" s="238"/>
      <c r="R269" s="238"/>
      <c r="S269" s="238"/>
      <c r="T269" s="239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0" t="s">
        <v>161</v>
      </c>
      <c r="AU269" s="240" t="s">
        <v>79</v>
      </c>
      <c r="AV269" s="13" t="s">
        <v>75</v>
      </c>
      <c r="AW269" s="13" t="s">
        <v>33</v>
      </c>
      <c r="AX269" s="13" t="s">
        <v>71</v>
      </c>
      <c r="AY269" s="240" t="s">
        <v>150</v>
      </c>
    </row>
    <row r="270" spans="1:51" s="14" customFormat="1" ht="12">
      <c r="A270" s="14"/>
      <c r="B270" s="241"/>
      <c r="C270" s="242"/>
      <c r="D270" s="232" t="s">
        <v>161</v>
      </c>
      <c r="E270" s="243" t="s">
        <v>19</v>
      </c>
      <c r="F270" s="244" t="s">
        <v>877</v>
      </c>
      <c r="G270" s="242"/>
      <c r="H270" s="245">
        <v>27.75</v>
      </c>
      <c r="I270" s="246"/>
      <c r="J270" s="242"/>
      <c r="K270" s="242"/>
      <c r="L270" s="247"/>
      <c r="M270" s="248"/>
      <c r="N270" s="249"/>
      <c r="O270" s="249"/>
      <c r="P270" s="249"/>
      <c r="Q270" s="249"/>
      <c r="R270" s="249"/>
      <c r="S270" s="249"/>
      <c r="T270" s="250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1" t="s">
        <v>161</v>
      </c>
      <c r="AU270" s="251" t="s">
        <v>79</v>
      </c>
      <c r="AV270" s="14" t="s">
        <v>79</v>
      </c>
      <c r="AW270" s="14" t="s">
        <v>33</v>
      </c>
      <c r="AX270" s="14" t="s">
        <v>71</v>
      </c>
      <c r="AY270" s="251" t="s">
        <v>150</v>
      </c>
    </row>
    <row r="271" spans="1:51" s="15" customFormat="1" ht="12">
      <c r="A271" s="15"/>
      <c r="B271" s="252"/>
      <c r="C271" s="253"/>
      <c r="D271" s="232" t="s">
        <v>161</v>
      </c>
      <c r="E271" s="254" t="s">
        <v>19</v>
      </c>
      <c r="F271" s="255" t="s">
        <v>164</v>
      </c>
      <c r="G271" s="253"/>
      <c r="H271" s="256">
        <v>103.35</v>
      </c>
      <c r="I271" s="257"/>
      <c r="J271" s="253"/>
      <c r="K271" s="253"/>
      <c r="L271" s="258"/>
      <c r="M271" s="259"/>
      <c r="N271" s="260"/>
      <c r="O271" s="260"/>
      <c r="P271" s="260"/>
      <c r="Q271" s="260"/>
      <c r="R271" s="260"/>
      <c r="S271" s="260"/>
      <c r="T271" s="261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62" t="s">
        <v>161</v>
      </c>
      <c r="AU271" s="262" t="s">
        <v>79</v>
      </c>
      <c r="AV271" s="15" t="s">
        <v>157</v>
      </c>
      <c r="AW271" s="15" t="s">
        <v>33</v>
      </c>
      <c r="AX271" s="15" t="s">
        <v>75</v>
      </c>
      <c r="AY271" s="262" t="s">
        <v>150</v>
      </c>
    </row>
    <row r="272" spans="1:65" s="2" customFormat="1" ht="33" customHeight="1">
      <c r="A272" s="38"/>
      <c r="B272" s="39"/>
      <c r="C272" s="212" t="s">
        <v>394</v>
      </c>
      <c r="D272" s="212" t="s">
        <v>152</v>
      </c>
      <c r="E272" s="213" t="s">
        <v>422</v>
      </c>
      <c r="F272" s="214" t="s">
        <v>423</v>
      </c>
      <c r="G272" s="215" t="s">
        <v>155</v>
      </c>
      <c r="H272" s="216">
        <v>228</v>
      </c>
      <c r="I272" s="217"/>
      <c r="J272" s="218">
        <f>ROUND(I272*H272,2)</f>
        <v>0</v>
      </c>
      <c r="K272" s="214" t="s">
        <v>389</v>
      </c>
      <c r="L272" s="44"/>
      <c r="M272" s="219" t="s">
        <v>19</v>
      </c>
      <c r="N272" s="220" t="s">
        <v>42</v>
      </c>
      <c r="O272" s="84"/>
      <c r="P272" s="221">
        <f>O272*H272</f>
        <v>0</v>
      </c>
      <c r="Q272" s="221">
        <v>0.345</v>
      </c>
      <c r="R272" s="221">
        <f>Q272*H272</f>
        <v>78.66</v>
      </c>
      <c r="S272" s="221">
        <v>0</v>
      </c>
      <c r="T272" s="222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3" t="s">
        <v>157</v>
      </c>
      <c r="AT272" s="223" t="s">
        <v>152</v>
      </c>
      <c r="AU272" s="223" t="s">
        <v>79</v>
      </c>
      <c r="AY272" s="17" t="s">
        <v>150</v>
      </c>
      <c r="BE272" s="224">
        <f>IF(N272="základní",J272,0)</f>
        <v>0</v>
      </c>
      <c r="BF272" s="224">
        <f>IF(N272="snížená",J272,0)</f>
        <v>0</v>
      </c>
      <c r="BG272" s="224">
        <f>IF(N272="zákl. přenesená",J272,0)</f>
        <v>0</v>
      </c>
      <c r="BH272" s="224">
        <f>IF(N272="sníž. přenesená",J272,0)</f>
        <v>0</v>
      </c>
      <c r="BI272" s="224">
        <f>IF(N272="nulová",J272,0)</f>
        <v>0</v>
      </c>
      <c r="BJ272" s="17" t="s">
        <v>75</v>
      </c>
      <c r="BK272" s="224">
        <f>ROUND(I272*H272,2)</f>
        <v>0</v>
      </c>
      <c r="BL272" s="17" t="s">
        <v>157</v>
      </c>
      <c r="BM272" s="223" t="s">
        <v>878</v>
      </c>
    </row>
    <row r="273" spans="1:47" s="2" customFormat="1" ht="12">
      <c r="A273" s="38"/>
      <c r="B273" s="39"/>
      <c r="C273" s="40"/>
      <c r="D273" s="225" t="s">
        <v>159</v>
      </c>
      <c r="E273" s="40"/>
      <c r="F273" s="226" t="s">
        <v>425</v>
      </c>
      <c r="G273" s="40"/>
      <c r="H273" s="40"/>
      <c r="I273" s="227"/>
      <c r="J273" s="40"/>
      <c r="K273" s="40"/>
      <c r="L273" s="44"/>
      <c r="M273" s="228"/>
      <c r="N273" s="229"/>
      <c r="O273" s="84"/>
      <c r="P273" s="84"/>
      <c r="Q273" s="84"/>
      <c r="R273" s="84"/>
      <c r="S273" s="84"/>
      <c r="T273" s="85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159</v>
      </c>
      <c r="AU273" s="17" t="s">
        <v>79</v>
      </c>
    </row>
    <row r="274" spans="1:51" s="13" customFormat="1" ht="12">
      <c r="A274" s="13"/>
      <c r="B274" s="230"/>
      <c r="C274" s="231"/>
      <c r="D274" s="232" t="s">
        <v>161</v>
      </c>
      <c r="E274" s="233" t="s">
        <v>19</v>
      </c>
      <c r="F274" s="234" t="s">
        <v>426</v>
      </c>
      <c r="G274" s="231"/>
      <c r="H274" s="233" t="s">
        <v>19</v>
      </c>
      <c r="I274" s="235"/>
      <c r="J274" s="231"/>
      <c r="K274" s="231"/>
      <c r="L274" s="236"/>
      <c r="M274" s="237"/>
      <c r="N274" s="238"/>
      <c r="O274" s="238"/>
      <c r="P274" s="238"/>
      <c r="Q274" s="238"/>
      <c r="R274" s="238"/>
      <c r="S274" s="238"/>
      <c r="T274" s="239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0" t="s">
        <v>161</v>
      </c>
      <c r="AU274" s="240" t="s">
        <v>79</v>
      </c>
      <c r="AV274" s="13" t="s">
        <v>75</v>
      </c>
      <c r="AW274" s="13" t="s">
        <v>33</v>
      </c>
      <c r="AX274" s="13" t="s">
        <v>71</v>
      </c>
      <c r="AY274" s="240" t="s">
        <v>150</v>
      </c>
    </row>
    <row r="275" spans="1:51" s="14" customFormat="1" ht="12">
      <c r="A275" s="14"/>
      <c r="B275" s="241"/>
      <c r="C275" s="242"/>
      <c r="D275" s="232" t="s">
        <v>161</v>
      </c>
      <c r="E275" s="243" t="s">
        <v>19</v>
      </c>
      <c r="F275" s="244" t="s">
        <v>879</v>
      </c>
      <c r="G275" s="242"/>
      <c r="H275" s="245">
        <v>228</v>
      </c>
      <c r="I275" s="246"/>
      <c r="J275" s="242"/>
      <c r="K275" s="242"/>
      <c r="L275" s="247"/>
      <c r="M275" s="248"/>
      <c r="N275" s="249"/>
      <c r="O275" s="249"/>
      <c r="P275" s="249"/>
      <c r="Q275" s="249"/>
      <c r="R275" s="249"/>
      <c r="S275" s="249"/>
      <c r="T275" s="250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1" t="s">
        <v>161</v>
      </c>
      <c r="AU275" s="251" t="s">
        <v>79</v>
      </c>
      <c r="AV275" s="14" t="s">
        <v>79</v>
      </c>
      <c r="AW275" s="14" t="s">
        <v>33</v>
      </c>
      <c r="AX275" s="14" t="s">
        <v>71</v>
      </c>
      <c r="AY275" s="251" t="s">
        <v>150</v>
      </c>
    </row>
    <row r="276" spans="1:51" s="15" customFormat="1" ht="12">
      <c r="A276" s="15"/>
      <c r="B276" s="252"/>
      <c r="C276" s="253"/>
      <c r="D276" s="232" t="s">
        <v>161</v>
      </c>
      <c r="E276" s="254" t="s">
        <v>19</v>
      </c>
      <c r="F276" s="255" t="s">
        <v>164</v>
      </c>
      <c r="G276" s="253"/>
      <c r="H276" s="256">
        <v>228</v>
      </c>
      <c r="I276" s="257"/>
      <c r="J276" s="253"/>
      <c r="K276" s="253"/>
      <c r="L276" s="258"/>
      <c r="M276" s="259"/>
      <c r="N276" s="260"/>
      <c r="O276" s="260"/>
      <c r="P276" s="260"/>
      <c r="Q276" s="260"/>
      <c r="R276" s="260"/>
      <c r="S276" s="260"/>
      <c r="T276" s="261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62" t="s">
        <v>161</v>
      </c>
      <c r="AU276" s="262" t="s">
        <v>79</v>
      </c>
      <c r="AV276" s="15" t="s">
        <v>157</v>
      </c>
      <c r="AW276" s="15" t="s">
        <v>33</v>
      </c>
      <c r="AX276" s="15" t="s">
        <v>75</v>
      </c>
      <c r="AY276" s="262" t="s">
        <v>150</v>
      </c>
    </row>
    <row r="277" spans="1:65" s="2" customFormat="1" ht="33" customHeight="1">
      <c r="A277" s="38"/>
      <c r="B277" s="39"/>
      <c r="C277" s="212" t="s">
        <v>401</v>
      </c>
      <c r="D277" s="212" t="s">
        <v>152</v>
      </c>
      <c r="E277" s="213" t="s">
        <v>440</v>
      </c>
      <c r="F277" s="214" t="s">
        <v>441</v>
      </c>
      <c r="G277" s="215" t="s">
        <v>155</v>
      </c>
      <c r="H277" s="216">
        <v>228.4</v>
      </c>
      <c r="I277" s="217"/>
      <c r="J277" s="218">
        <f>ROUND(I277*H277,2)</f>
        <v>0</v>
      </c>
      <c r="K277" s="214" t="s">
        <v>389</v>
      </c>
      <c r="L277" s="44"/>
      <c r="M277" s="219" t="s">
        <v>19</v>
      </c>
      <c r="N277" s="220" t="s">
        <v>42</v>
      </c>
      <c r="O277" s="84"/>
      <c r="P277" s="221">
        <f>O277*H277</f>
        <v>0</v>
      </c>
      <c r="Q277" s="221">
        <v>0.575</v>
      </c>
      <c r="R277" s="221">
        <f>Q277*H277</f>
        <v>131.32999999999998</v>
      </c>
      <c r="S277" s="221">
        <v>0</v>
      </c>
      <c r="T277" s="222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3" t="s">
        <v>157</v>
      </c>
      <c r="AT277" s="223" t="s">
        <v>152</v>
      </c>
      <c r="AU277" s="223" t="s">
        <v>79</v>
      </c>
      <c r="AY277" s="17" t="s">
        <v>150</v>
      </c>
      <c r="BE277" s="224">
        <f>IF(N277="základní",J277,0)</f>
        <v>0</v>
      </c>
      <c r="BF277" s="224">
        <f>IF(N277="snížená",J277,0)</f>
        <v>0</v>
      </c>
      <c r="BG277" s="224">
        <f>IF(N277="zákl. přenesená",J277,0)</f>
        <v>0</v>
      </c>
      <c r="BH277" s="224">
        <f>IF(N277="sníž. přenesená",J277,0)</f>
        <v>0</v>
      </c>
      <c r="BI277" s="224">
        <f>IF(N277="nulová",J277,0)</f>
        <v>0</v>
      </c>
      <c r="BJ277" s="17" t="s">
        <v>75</v>
      </c>
      <c r="BK277" s="224">
        <f>ROUND(I277*H277,2)</f>
        <v>0</v>
      </c>
      <c r="BL277" s="17" t="s">
        <v>157</v>
      </c>
      <c r="BM277" s="223" t="s">
        <v>880</v>
      </c>
    </row>
    <row r="278" spans="1:47" s="2" customFormat="1" ht="12">
      <c r="A278" s="38"/>
      <c r="B278" s="39"/>
      <c r="C278" s="40"/>
      <c r="D278" s="225" t="s">
        <v>159</v>
      </c>
      <c r="E278" s="40"/>
      <c r="F278" s="226" t="s">
        <v>443</v>
      </c>
      <c r="G278" s="40"/>
      <c r="H278" s="40"/>
      <c r="I278" s="227"/>
      <c r="J278" s="40"/>
      <c r="K278" s="40"/>
      <c r="L278" s="44"/>
      <c r="M278" s="228"/>
      <c r="N278" s="229"/>
      <c r="O278" s="84"/>
      <c r="P278" s="84"/>
      <c r="Q278" s="84"/>
      <c r="R278" s="84"/>
      <c r="S278" s="84"/>
      <c r="T278" s="85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159</v>
      </c>
      <c r="AU278" s="17" t="s">
        <v>79</v>
      </c>
    </row>
    <row r="279" spans="1:51" s="13" customFormat="1" ht="12">
      <c r="A279" s="13"/>
      <c r="B279" s="230"/>
      <c r="C279" s="231"/>
      <c r="D279" s="232" t="s">
        <v>161</v>
      </c>
      <c r="E279" s="233" t="s">
        <v>19</v>
      </c>
      <c r="F279" s="234" t="s">
        <v>444</v>
      </c>
      <c r="G279" s="231"/>
      <c r="H279" s="233" t="s">
        <v>19</v>
      </c>
      <c r="I279" s="235"/>
      <c r="J279" s="231"/>
      <c r="K279" s="231"/>
      <c r="L279" s="236"/>
      <c r="M279" s="237"/>
      <c r="N279" s="238"/>
      <c r="O279" s="238"/>
      <c r="P279" s="238"/>
      <c r="Q279" s="238"/>
      <c r="R279" s="238"/>
      <c r="S279" s="238"/>
      <c r="T279" s="239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0" t="s">
        <v>161</v>
      </c>
      <c r="AU279" s="240" t="s">
        <v>79</v>
      </c>
      <c r="AV279" s="13" t="s">
        <v>75</v>
      </c>
      <c r="AW279" s="13" t="s">
        <v>33</v>
      </c>
      <c r="AX279" s="13" t="s">
        <v>71</v>
      </c>
      <c r="AY279" s="240" t="s">
        <v>150</v>
      </c>
    </row>
    <row r="280" spans="1:51" s="13" customFormat="1" ht="12">
      <c r="A280" s="13"/>
      <c r="B280" s="230"/>
      <c r="C280" s="231"/>
      <c r="D280" s="232" t="s">
        <v>161</v>
      </c>
      <c r="E280" s="233" t="s">
        <v>19</v>
      </c>
      <c r="F280" s="234" t="s">
        <v>320</v>
      </c>
      <c r="G280" s="231"/>
      <c r="H280" s="233" t="s">
        <v>19</v>
      </c>
      <c r="I280" s="235"/>
      <c r="J280" s="231"/>
      <c r="K280" s="231"/>
      <c r="L280" s="236"/>
      <c r="M280" s="237"/>
      <c r="N280" s="238"/>
      <c r="O280" s="238"/>
      <c r="P280" s="238"/>
      <c r="Q280" s="238"/>
      <c r="R280" s="238"/>
      <c r="S280" s="238"/>
      <c r="T280" s="239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0" t="s">
        <v>161</v>
      </c>
      <c r="AU280" s="240" t="s">
        <v>79</v>
      </c>
      <c r="AV280" s="13" t="s">
        <v>75</v>
      </c>
      <c r="AW280" s="13" t="s">
        <v>33</v>
      </c>
      <c r="AX280" s="13" t="s">
        <v>71</v>
      </c>
      <c r="AY280" s="240" t="s">
        <v>150</v>
      </c>
    </row>
    <row r="281" spans="1:51" s="14" customFormat="1" ht="12">
      <c r="A281" s="14"/>
      <c r="B281" s="241"/>
      <c r="C281" s="242"/>
      <c r="D281" s="232" t="s">
        <v>161</v>
      </c>
      <c r="E281" s="243" t="s">
        <v>19</v>
      </c>
      <c r="F281" s="244" t="s">
        <v>881</v>
      </c>
      <c r="G281" s="242"/>
      <c r="H281" s="245">
        <v>228.4</v>
      </c>
      <c r="I281" s="246"/>
      <c r="J281" s="242"/>
      <c r="K281" s="242"/>
      <c r="L281" s="247"/>
      <c r="M281" s="248"/>
      <c r="N281" s="249"/>
      <c r="O281" s="249"/>
      <c r="P281" s="249"/>
      <c r="Q281" s="249"/>
      <c r="R281" s="249"/>
      <c r="S281" s="249"/>
      <c r="T281" s="250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1" t="s">
        <v>161</v>
      </c>
      <c r="AU281" s="251" t="s">
        <v>79</v>
      </c>
      <c r="AV281" s="14" t="s">
        <v>79</v>
      </c>
      <c r="AW281" s="14" t="s">
        <v>33</v>
      </c>
      <c r="AX281" s="14" t="s">
        <v>71</v>
      </c>
      <c r="AY281" s="251" t="s">
        <v>150</v>
      </c>
    </row>
    <row r="282" spans="1:51" s="15" customFormat="1" ht="12">
      <c r="A282" s="15"/>
      <c r="B282" s="252"/>
      <c r="C282" s="253"/>
      <c r="D282" s="232" t="s">
        <v>161</v>
      </c>
      <c r="E282" s="254" t="s">
        <v>19</v>
      </c>
      <c r="F282" s="255" t="s">
        <v>164</v>
      </c>
      <c r="G282" s="253"/>
      <c r="H282" s="256">
        <v>228.4</v>
      </c>
      <c r="I282" s="257"/>
      <c r="J282" s="253"/>
      <c r="K282" s="253"/>
      <c r="L282" s="258"/>
      <c r="M282" s="259"/>
      <c r="N282" s="260"/>
      <c r="O282" s="260"/>
      <c r="P282" s="260"/>
      <c r="Q282" s="260"/>
      <c r="R282" s="260"/>
      <c r="S282" s="260"/>
      <c r="T282" s="261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62" t="s">
        <v>161</v>
      </c>
      <c r="AU282" s="262" t="s">
        <v>79</v>
      </c>
      <c r="AV282" s="15" t="s">
        <v>157</v>
      </c>
      <c r="AW282" s="15" t="s">
        <v>33</v>
      </c>
      <c r="AX282" s="15" t="s">
        <v>75</v>
      </c>
      <c r="AY282" s="262" t="s">
        <v>150</v>
      </c>
    </row>
    <row r="283" spans="1:65" s="2" customFormat="1" ht="24.15" customHeight="1">
      <c r="A283" s="38"/>
      <c r="B283" s="39"/>
      <c r="C283" s="212" t="s">
        <v>409</v>
      </c>
      <c r="D283" s="212" t="s">
        <v>152</v>
      </c>
      <c r="E283" s="213" t="s">
        <v>447</v>
      </c>
      <c r="F283" s="214" t="s">
        <v>448</v>
      </c>
      <c r="G283" s="215" t="s">
        <v>155</v>
      </c>
      <c r="H283" s="216">
        <v>27.75</v>
      </c>
      <c r="I283" s="217"/>
      <c r="J283" s="218">
        <f>ROUND(I283*H283,2)</f>
        <v>0</v>
      </c>
      <c r="K283" s="214" t="s">
        <v>389</v>
      </c>
      <c r="L283" s="44"/>
      <c r="M283" s="219" t="s">
        <v>19</v>
      </c>
      <c r="N283" s="220" t="s">
        <v>42</v>
      </c>
      <c r="O283" s="84"/>
      <c r="P283" s="221">
        <f>O283*H283</f>
        <v>0</v>
      </c>
      <c r="Q283" s="221">
        <v>0.00071</v>
      </c>
      <c r="R283" s="221">
        <f>Q283*H283</f>
        <v>0.0197025</v>
      </c>
      <c r="S283" s="221">
        <v>0</v>
      </c>
      <c r="T283" s="222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3" t="s">
        <v>157</v>
      </c>
      <c r="AT283" s="223" t="s">
        <v>152</v>
      </c>
      <c r="AU283" s="223" t="s">
        <v>79</v>
      </c>
      <c r="AY283" s="17" t="s">
        <v>150</v>
      </c>
      <c r="BE283" s="224">
        <f>IF(N283="základní",J283,0)</f>
        <v>0</v>
      </c>
      <c r="BF283" s="224">
        <f>IF(N283="snížená",J283,0)</f>
        <v>0</v>
      </c>
      <c r="BG283" s="224">
        <f>IF(N283="zákl. přenesená",J283,0)</f>
        <v>0</v>
      </c>
      <c r="BH283" s="224">
        <f>IF(N283="sníž. přenesená",J283,0)</f>
        <v>0</v>
      </c>
      <c r="BI283" s="224">
        <f>IF(N283="nulová",J283,0)</f>
        <v>0</v>
      </c>
      <c r="BJ283" s="17" t="s">
        <v>75</v>
      </c>
      <c r="BK283" s="224">
        <f>ROUND(I283*H283,2)</f>
        <v>0</v>
      </c>
      <c r="BL283" s="17" t="s">
        <v>157</v>
      </c>
      <c r="BM283" s="223" t="s">
        <v>882</v>
      </c>
    </row>
    <row r="284" spans="1:47" s="2" customFormat="1" ht="12">
      <c r="A284" s="38"/>
      <c r="B284" s="39"/>
      <c r="C284" s="40"/>
      <c r="D284" s="225" t="s">
        <v>159</v>
      </c>
      <c r="E284" s="40"/>
      <c r="F284" s="226" t="s">
        <v>450</v>
      </c>
      <c r="G284" s="40"/>
      <c r="H284" s="40"/>
      <c r="I284" s="227"/>
      <c r="J284" s="40"/>
      <c r="K284" s="40"/>
      <c r="L284" s="44"/>
      <c r="M284" s="228"/>
      <c r="N284" s="229"/>
      <c r="O284" s="84"/>
      <c r="P284" s="84"/>
      <c r="Q284" s="84"/>
      <c r="R284" s="84"/>
      <c r="S284" s="84"/>
      <c r="T284" s="85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7" t="s">
        <v>159</v>
      </c>
      <c r="AU284" s="17" t="s">
        <v>79</v>
      </c>
    </row>
    <row r="285" spans="1:47" s="2" customFormat="1" ht="12">
      <c r="A285" s="38"/>
      <c r="B285" s="39"/>
      <c r="C285" s="40"/>
      <c r="D285" s="232" t="s">
        <v>258</v>
      </c>
      <c r="E285" s="40"/>
      <c r="F285" s="263" t="s">
        <v>883</v>
      </c>
      <c r="G285" s="40"/>
      <c r="H285" s="40"/>
      <c r="I285" s="227"/>
      <c r="J285" s="40"/>
      <c r="K285" s="40"/>
      <c r="L285" s="44"/>
      <c r="M285" s="228"/>
      <c r="N285" s="229"/>
      <c r="O285" s="84"/>
      <c r="P285" s="84"/>
      <c r="Q285" s="84"/>
      <c r="R285" s="84"/>
      <c r="S285" s="84"/>
      <c r="T285" s="85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258</v>
      </c>
      <c r="AU285" s="17" t="s">
        <v>79</v>
      </c>
    </row>
    <row r="286" spans="1:51" s="13" customFormat="1" ht="12">
      <c r="A286" s="13"/>
      <c r="B286" s="230"/>
      <c r="C286" s="231"/>
      <c r="D286" s="232" t="s">
        <v>161</v>
      </c>
      <c r="E286" s="233" t="s">
        <v>19</v>
      </c>
      <c r="F286" s="234" t="s">
        <v>184</v>
      </c>
      <c r="G286" s="231"/>
      <c r="H286" s="233" t="s">
        <v>19</v>
      </c>
      <c r="I286" s="235"/>
      <c r="J286" s="231"/>
      <c r="K286" s="231"/>
      <c r="L286" s="236"/>
      <c r="M286" s="237"/>
      <c r="N286" s="238"/>
      <c r="O286" s="238"/>
      <c r="P286" s="238"/>
      <c r="Q286" s="238"/>
      <c r="R286" s="238"/>
      <c r="S286" s="238"/>
      <c r="T286" s="239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0" t="s">
        <v>161</v>
      </c>
      <c r="AU286" s="240" t="s">
        <v>79</v>
      </c>
      <c r="AV286" s="13" t="s">
        <v>75</v>
      </c>
      <c r="AW286" s="13" t="s">
        <v>33</v>
      </c>
      <c r="AX286" s="13" t="s">
        <v>71</v>
      </c>
      <c r="AY286" s="240" t="s">
        <v>150</v>
      </c>
    </row>
    <row r="287" spans="1:51" s="14" customFormat="1" ht="12">
      <c r="A287" s="14"/>
      <c r="B287" s="241"/>
      <c r="C287" s="242"/>
      <c r="D287" s="232" t="s">
        <v>161</v>
      </c>
      <c r="E287" s="243" t="s">
        <v>19</v>
      </c>
      <c r="F287" s="244" t="s">
        <v>877</v>
      </c>
      <c r="G287" s="242"/>
      <c r="H287" s="245">
        <v>27.75</v>
      </c>
      <c r="I287" s="246"/>
      <c r="J287" s="242"/>
      <c r="K287" s="242"/>
      <c r="L287" s="247"/>
      <c r="M287" s="248"/>
      <c r="N287" s="249"/>
      <c r="O287" s="249"/>
      <c r="P287" s="249"/>
      <c r="Q287" s="249"/>
      <c r="R287" s="249"/>
      <c r="S287" s="249"/>
      <c r="T287" s="250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1" t="s">
        <v>161</v>
      </c>
      <c r="AU287" s="251" t="s">
        <v>79</v>
      </c>
      <c r="AV287" s="14" t="s">
        <v>79</v>
      </c>
      <c r="AW287" s="14" t="s">
        <v>33</v>
      </c>
      <c r="AX287" s="14" t="s">
        <v>71</v>
      </c>
      <c r="AY287" s="251" t="s">
        <v>150</v>
      </c>
    </row>
    <row r="288" spans="1:51" s="15" customFormat="1" ht="12">
      <c r="A288" s="15"/>
      <c r="B288" s="252"/>
      <c r="C288" s="253"/>
      <c r="D288" s="232" t="s">
        <v>161</v>
      </c>
      <c r="E288" s="254" t="s">
        <v>19</v>
      </c>
      <c r="F288" s="255" t="s">
        <v>164</v>
      </c>
      <c r="G288" s="253"/>
      <c r="H288" s="256">
        <v>27.75</v>
      </c>
      <c r="I288" s="257"/>
      <c r="J288" s="253"/>
      <c r="K288" s="253"/>
      <c r="L288" s="258"/>
      <c r="M288" s="259"/>
      <c r="N288" s="260"/>
      <c r="O288" s="260"/>
      <c r="P288" s="260"/>
      <c r="Q288" s="260"/>
      <c r="R288" s="260"/>
      <c r="S288" s="260"/>
      <c r="T288" s="261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62" t="s">
        <v>161</v>
      </c>
      <c r="AU288" s="262" t="s">
        <v>79</v>
      </c>
      <c r="AV288" s="15" t="s">
        <v>157</v>
      </c>
      <c r="AW288" s="15" t="s">
        <v>33</v>
      </c>
      <c r="AX288" s="15" t="s">
        <v>75</v>
      </c>
      <c r="AY288" s="262" t="s">
        <v>150</v>
      </c>
    </row>
    <row r="289" spans="1:65" s="2" customFormat="1" ht="44.25" customHeight="1">
      <c r="A289" s="38"/>
      <c r="B289" s="39"/>
      <c r="C289" s="212" t="s">
        <v>415</v>
      </c>
      <c r="D289" s="212" t="s">
        <v>152</v>
      </c>
      <c r="E289" s="213" t="s">
        <v>452</v>
      </c>
      <c r="F289" s="214" t="s">
        <v>453</v>
      </c>
      <c r="G289" s="215" t="s">
        <v>155</v>
      </c>
      <c r="H289" s="216">
        <v>27.75</v>
      </c>
      <c r="I289" s="217"/>
      <c r="J289" s="218">
        <f>ROUND(I289*H289,2)</f>
        <v>0</v>
      </c>
      <c r="K289" s="214" t="s">
        <v>389</v>
      </c>
      <c r="L289" s="44"/>
      <c r="M289" s="219" t="s">
        <v>19</v>
      </c>
      <c r="N289" s="220" t="s">
        <v>42</v>
      </c>
      <c r="O289" s="84"/>
      <c r="P289" s="221">
        <f>O289*H289</f>
        <v>0</v>
      </c>
      <c r="Q289" s="221">
        <v>0.10373</v>
      </c>
      <c r="R289" s="221">
        <f>Q289*H289</f>
        <v>2.8785075</v>
      </c>
      <c r="S289" s="221">
        <v>0</v>
      </c>
      <c r="T289" s="222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3" t="s">
        <v>157</v>
      </c>
      <c r="AT289" s="223" t="s">
        <v>152</v>
      </c>
      <c r="AU289" s="223" t="s">
        <v>79</v>
      </c>
      <c r="AY289" s="17" t="s">
        <v>150</v>
      </c>
      <c r="BE289" s="224">
        <f>IF(N289="základní",J289,0)</f>
        <v>0</v>
      </c>
      <c r="BF289" s="224">
        <f>IF(N289="snížená",J289,0)</f>
        <v>0</v>
      </c>
      <c r="BG289" s="224">
        <f>IF(N289="zákl. přenesená",J289,0)</f>
        <v>0</v>
      </c>
      <c r="BH289" s="224">
        <f>IF(N289="sníž. přenesená",J289,0)</f>
        <v>0</v>
      </c>
      <c r="BI289" s="224">
        <f>IF(N289="nulová",J289,0)</f>
        <v>0</v>
      </c>
      <c r="BJ289" s="17" t="s">
        <v>75</v>
      </c>
      <c r="BK289" s="224">
        <f>ROUND(I289*H289,2)</f>
        <v>0</v>
      </c>
      <c r="BL289" s="17" t="s">
        <v>157</v>
      </c>
      <c r="BM289" s="223" t="s">
        <v>884</v>
      </c>
    </row>
    <row r="290" spans="1:47" s="2" customFormat="1" ht="12">
      <c r="A290" s="38"/>
      <c r="B290" s="39"/>
      <c r="C290" s="40"/>
      <c r="D290" s="225" t="s">
        <v>159</v>
      </c>
      <c r="E290" s="40"/>
      <c r="F290" s="226" t="s">
        <v>455</v>
      </c>
      <c r="G290" s="40"/>
      <c r="H290" s="40"/>
      <c r="I290" s="227"/>
      <c r="J290" s="40"/>
      <c r="K290" s="40"/>
      <c r="L290" s="44"/>
      <c r="M290" s="228"/>
      <c r="N290" s="229"/>
      <c r="O290" s="84"/>
      <c r="P290" s="84"/>
      <c r="Q290" s="84"/>
      <c r="R290" s="84"/>
      <c r="S290" s="84"/>
      <c r="T290" s="85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7" t="s">
        <v>159</v>
      </c>
      <c r="AU290" s="17" t="s">
        <v>79</v>
      </c>
    </row>
    <row r="291" spans="1:51" s="13" customFormat="1" ht="12">
      <c r="A291" s="13"/>
      <c r="B291" s="230"/>
      <c r="C291" s="231"/>
      <c r="D291" s="232" t="s">
        <v>161</v>
      </c>
      <c r="E291" s="233" t="s">
        <v>19</v>
      </c>
      <c r="F291" s="234" t="s">
        <v>885</v>
      </c>
      <c r="G291" s="231"/>
      <c r="H291" s="233" t="s">
        <v>19</v>
      </c>
      <c r="I291" s="235"/>
      <c r="J291" s="231"/>
      <c r="K291" s="231"/>
      <c r="L291" s="236"/>
      <c r="M291" s="237"/>
      <c r="N291" s="238"/>
      <c r="O291" s="238"/>
      <c r="P291" s="238"/>
      <c r="Q291" s="238"/>
      <c r="R291" s="238"/>
      <c r="S291" s="238"/>
      <c r="T291" s="239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0" t="s">
        <v>161</v>
      </c>
      <c r="AU291" s="240" t="s">
        <v>79</v>
      </c>
      <c r="AV291" s="13" t="s">
        <v>75</v>
      </c>
      <c r="AW291" s="13" t="s">
        <v>33</v>
      </c>
      <c r="AX291" s="13" t="s">
        <v>71</v>
      </c>
      <c r="AY291" s="240" t="s">
        <v>150</v>
      </c>
    </row>
    <row r="292" spans="1:51" s="14" customFormat="1" ht="12">
      <c r="A292" s="14"/>
      <c r="B292" s="241"/>
      <c r="C292" s="242"/>
      <c r="D292" s="232" t="s">
        <v>161</v>
      </c>
      <c r="E292" s="243" t="s">
        <v>19</v>
      </c>
      <c r="F292" s="244" t="s">
        <v>877</v>
      </c>
      <c r="G292" s="242"/>
      <c r="H292" s="245">
        <v>27.75</v>
      </c>
      <c r="I292" s="246"/>
      <c r="J292" s="242"/>
      <c r="K292" s="242"/>
      <c r="L292" s="247"/>
      <c r="M292" s="248"/>
      <c r="N292" s="249"/>
      <c r="O292" s="249"/>
      <c r="P292" s="249"/>
      <c r="Q292" s="249"/>
      <c r="R292" s="249"/>
      <c r="S292" s="249"/>
      <c r="T292" s="250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1" t="s">
        <v>161</v>
      </c>
      <c r="AU292" s="251" t="s">
        <v>79</v>
      </c>
      <c r="AV292" s="14" t="s">
        <v>79</v>
      </c>
      <c r="AW292" s="14" t="s">
        <v>33</v>
      </c>
      <c r="AX292" s="14" t="s">
        <v>71</v>
      </c>
      <c r="AY292" s="251" t="s">
        <v>150</v>
      </c>
    </row>
    <row r="293" spans="1:51" s="15" customFormat="1" ht="12">
      <c r="A293" s="15"/>
      <c r="B293" s="252"/>
      <c r="C293" s="253"/>
      <c r="D293" s="232" t="s">
        <v>161</v>
      </c>
      <c r="E293" s="254" t="s">
        <v>19</v>
      </c>
      <c r="F293" s="255" t="s">
        <v>164</v>
      </c>
      <c r="G293" s="253"/>
      <c r="H293" s="256">
        <v>27.75</v>
      </c>
      <c r="I293" s="257"/>
      <c r="J293" s="253"/>
      <c r="K293" s="253"/>
      <c r="L293" s="258"/>
      <c r="M293" s="259"/>
      <c r="N293" s="260"/>
      <c r="O293" s="260"/>
      <c r="P293" s="260"/>
      <c r="Q293" s="260"/>
      <c r="R293" s="260"/>
      <c r="S293" s="260"/>
      <c r="T293" s="261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62" t="s">
        <v>161</v>
      </c>
      <c r="AU293" s="262" t="s">
        <v>79</v>
      </c>
      <c r="AV293" s="15" t="s">
        <v>157</v>
      </c>
      <c r="AW293" s="15" t="s">
        <v>33</v>
      </c>
      <c r="AX293" s="15" t="s">
        <v>75</v>
      </c>
      <c r="AY293" s="262" t="s">
        <v>150</v>
      </c>
    </row>
    <row r="294" spans="1:65" s="2" customFormat="1" ht="78" customHeight="1">
      <c r="A294" s="38"/>
      <c r="B294" s="39"/>
      <c r="C294" s="212" t="s">
        <v>421</v>
      </c>
      <c r="D294" s="212" t="s">
        <v>152</v>
      </c>
      <c r="E294" s="213" t="s">
        <v>457</v>
      </c>
      <c r="F294" s="214" t="s">
        <v>458</v>
      </c>
      <c r="G294" s="215" t="s">
        <v>155</v>
      </c>
      <c r="H294" s="216">
        <v>228.4</v>
      </c>
      <c r="I294" s="217"/>
      <c r="J294" s="218">
        <f>ROUND(I294*H294,2)</f>
        <v>0</v>
      </c>
      <c r="K294" s="214" t="s">
        <v>389</v>
      </c>
      <c r="L294" s="44"/>
      <c r="M294" s="219" t="s">
        <v>19</v>
      </c>
      <c r="N294" s="220" t="s">
        <v>42</v>
      </c>
      <c r="O294" s="84"/>
      <c r="P294" s="221">
        <f>O294*H294</f>
        <v>0</v>
      </c>
      <c r="Q294" s="221">
        <v>0.08922</v>
      </c>
      <c r="R294" s="221">
        <f>Q294*H294</f>
        <v>20.377848</v>
      </c>
      <c r="S294" s="221">
        <v>0</v>
      </c>
      <c r="T294" s="222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3" t="s">
        <v>157</v>
      </c>
      <c r="AT294" s="223" t="s">
        <v>152</v>
      </c>
      <c r="AU294" s="223" t="s">
        <v>79</v>
      </c>
      <c r="AY294" s="17" t="s">
        <v>150</v>
      </c>
      <c r="BE294" s="224">
        <f>IF(N294="základní",J294,0)</f>
        <v>0</v>
      </c>
      <c r="BF294" s="224">
        <f>IF(N294="snížená",J294,0)</f>
        <v>0</v>
      </c>
      <c r="BG294" s="224">
        <f>IF(N294="zákl. přenesená",J294,0)</f>
        <v>0</v>
      </c>
      <c r="BH294" s="224">
        <f>IF(N294="sníž. přenesená",J294,0)</f>
        <v>0</v>
      </c>
      <c r="BI294" s="224">
        <f>IF(N294="nulová",J294,0)</f>
        <v>0</v>
      </c>
      <c r="BJ294" s="17" t="s">
        <v>75</v>
      </c>
      <c r="BK294" s="224">
        <f>ROUND(I294*H294,2)</f>
        <v>0</v>
      </c>
      <c r="BL294" s="17" t="s">
        <v>157</v>
      </c>
      <c r="BM294" s="223" t="s">
        <v>886</v>
      </c>
    </row>
    <row r="295" spans="1:47" s="2" customFormat="1" ht="12">
      <c r="A295" s="38"/>
      <c r="B295" s="39"/>
      <c r="C295" s="40"/>
      <c r="D295" s="225" t="s">
        <v>159</v>
      </c>
      <c r="E295" s="40"/>
      <c r="F295" s="226" t="s">
        <v>460</v>
      </c>
      <c r="G295" s="40"/>
      <c r="H295" s="40"/>
      <c r="I295" s="227"/>
      <c r="J295" s="40"/>
      <c r="K295" s="40"/>
      <c r="L295" s="44"/>
      <c r="M295" s="228"/>
      <c r="N295" s="229"/>
      <c r="O295" s="84"/>
      <c r="P295" s="84"/>
      <c r="Q295" s="84"/>
      <c r="R295" s="84"/>
      <c r="S295" s="84"/>
      <c r="T295" s="85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7" t="s">
        <v>159</v>
      </c>
      <c r="AU295" s="17" t="s">
        <v>79</v>
      </c>
    </row>
    <row r="296" spans="1:51" s="13" customFormat="1" ht="12">
      <c r="A296" s="13"/>
      <c r="B296" s="230"/>
      <c r="C296" s="231"/>
      <c r="D296" s="232" t="s">
        <v>161</v>
      </c>
      <c r="E296" s="233" t="s">
        <v>19</v>
      </c>
      <c r="F296" s="234" t="s">
        <v>320</v>
      </c>
      <c r="G296" s="231"/>
      <c r="H296" s="233" t="s">
        <v>19</v>
      </c>
      <c r="I296" s="235"/>
      <c r="J296" s="231"/>
      <c r="K296" s="231"/>
      <c r="L296" s="236"/>
      <c r="M296" s="237"/>
      <c r="N296" s="238"/>
      <c r="O296" s="238"/>
      <c r="P296" s="238"/>
      <c r="Q296" s="238"/>
      <c r="R296" s="238"/>
      <c r="S296" s="238"/>
      <c r="T296" s="239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0" t="s">
        <v>161</v>
      </c>
      <c r="AU296" s="240" t="s">
        <v>79</v>
      </c>
      <c r="AV296" s="13" t="s">
        <v>75</v>
      </c>
      <c r="AW296" s="13" t="s">
        <v>33</v>
      </c>
      <c r="AX296" s="13" t="s">
        <v>71</v>
      </c>
      <c r="AY296" s="240" t="s">
        <v>150</v>
      </c>
    </row>
    <row r="297" spans="1:51" s="14" customFormat="1" ht="12">
      <c r="A297" s="14"/>
      <c r="B297" s="241"/>
      <c r="C297" s="242"/>
      <c r="D297" s="232" t="s">
        <v>161</v>
      </c>
      <c r="E297" s="243" t="s">
        <v>19</v>
      </c>
      <c r="F297" s="244" t="s">
        <v>887</v>
      </c>
      <c r="G297" s="242"/>
      <c r="H297" s="245">
        <v>228.4</v>
      </c>
      <c r="I297" s="246"/>
      <c r="J297" s="242"/>
      <c r="K297" s="242"/>
      <c r="L297" s="247"/>
      <c r="M297" s="248"/>
      <c r="N297" s="249"/>
      <c r="O297" s="249"/>
      <c r="P297" s="249"/>
      <c r="Q297" s="249"/>
      <c r="R297" s="249"/>
      <c r="S297" s="249"/>
      <c r="T297" s="250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1" t="s">
        <v>161</v>
      </c>
      <c r="AU297" s="251" t="s">
        <v>79</v>
      </c>
      <c r="AV297" s="14" t="s">
        <v>79</v>
      </c>
      <c r="AW297" s="14" t="s">
        <v>33</v>
      </c>
      <c r="AX297" s="14" t="s">
        <v>71</v>
      </c>
      <c r="AY297" s="251" t="s">
        <v>150</v>
      </c>
    </row>
    <row r="298" spans="1:51" s="15" customFormat="1" ht="12">
      <c r="A298" s="15"/>
      <c r="B298" s="252"/>
      <c r="C298" s="253"/>
      <c r="D298" s="232" t="s">
        <v>161</v>
      </c>
      <c r="E298" s="254" t="s">
        <v>19</v>
      </c>
      <c r="F298" s="255" t="s">
        <v>164</v>
      </c>
      <c r="G298" s="253"/>
      <c r="H298" s="256">
        <v>228.4</v>
      </c>
      <c r="I298" s="257"/>
      <c r="J298" s="253"/>
      <c r="K298" s="253"/>
      <c r="L298" s="258"/>
      <c r="M298" s="259"/>
      <c r="N298" s="260"/>
      <c r="O298" s="260"/>
      <c r="P298" s="260"/>
      <c r="Q298" s="260"/>
      <c r="R298" s="260"/>
      <c r="S298" s="260"/>
      <c r="T298" s="261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62" t="s">
        <v>161</v>
      </c>
      <c r="AU298" s="262" t="s">
        <v>79</v>
      </c>
      <c r="AV298" s="15" t="s">
        <v>157</v>
      </c>
      <c r="AW298" s="15" t="s">
        <v>33</v>
      </c>
      <c r="AX298" s="15" t="s">
        <v>75</v>
      </c>
      <c r="AY298" s="262" t="s">
        <v>150</v>
      </c>
    </row>
    <row r="299" spans="1:65" s="2" customFormat="1" ht="90" customHeight="1">
      <c r="A299" s="38"/>
      <c r="B299" s="39"/>
      <c r="C299" s="212" t="s">
        <v>428</v>
      </c>
      <c r="D299" s="212" t="s">
        <v>152</v>
      </c>
      <c r="E299" s="213" t="s">
        <v>470</v>
      </c>
      <c r="F299" s="214" t="s">
        <v>471</v>
      </c>
      <c r="G299" s="215" t="s">
        <v>155</v>
      </c>
      <c r="H299" s="216">
        <v>228.4</v>
      </c>
      <c r="I299" s="217"/>
      <c r="J299" s="218">
        <f>ROUND(I299*H299,2)</f>
        <v>0</v>
      </c>
      <c r="K299" s="214" t="s">
        <v>389</v>
      </c>
      <c r="L299" s="44"/>
      <c r="M299" s="219" t="s">
        <v>19</v>
      </c>
      <c r="N299" s="220" t="s">
        <v>42</v>
      </c>
      <c r="O299" s="84"/>
      <c r="P299" s="221">
        <f>O299*H299</f>
        <v>0</v>
      </c>
      <c r="Q299" s="221">
        <v>0</v>
      </c>
      <c r="R299" s="221">
        <f>Q299*H299</f>
        <v>0</v>
      </c>
      <c r="S299" s="221">
        <v>0</v>
      </c>
      <c r="T299" s="222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3" t="s">
        <v>157</v>
      </c>
      <c r="AT299" s="223" t="s">
        <v>152</v>
      </c>
      <c r="AU299" s="223" t="s">
        <v>79</v>
      </c>
      <c r="AY299" s="17" t="s">
        <v>150</v>
      </c>
      <c r="BE299" s="224">
        <f>IF(N299="základní",J299,0)</f>
        <v>0</v>
      </c>
      <c r="BF299" s="224">
        <f>IF(N299="snížená",J299,0)</f>
        <v>0</v>
      </c>
      <c r="BG299" s="224">
        <f>IF(N299="zákl. přenesená",J299,0)</f>
        <v>0</v>
      </c>
      <c r="BH299" s="224">
        <f>IF(N299="sníž. přenesená",J299,0)</f>
        <v>0</v>
      </c>
      <c r="BI299" s="224">
        <f>IF(N299="nulová",J299,0)</f>
        <v>0</v>
      </c>
      <c r="BJ299" s="17" t="s">
        <v>75</v>
      </c>
      <c r="BK299" s="224">
        <f>ROUND(I299*H299,2)</f>
        <v>0</v>
      </c>
      <c r="BL299" s="17" t="s">
        <v>157</v>
      </c>
      <c r="BM299" s="223" t="s">
        <v>888</v>
      </c>
    </row>
    <row r="300" spans="1:47" s="2" customFormat="1" ht="12">
      <c r="A300" s="38"/>
      <c r="B300" s="39"/>
      <c r="C300" s="40"/>
      <c r="D300" s="225" t="s">
        <v>159</v>
      </c>
      <c r="E300" s="40"/>
      <c r="F300" s="226" t="s">
        <v>473</v>
      </c>
      <c r="G300" s="40"/>
      <c r="H300" s="40"/>
      <c r="I300" s="227"/>
      <c r="J300" s="40"/>
      <c r="K300" s="40"/>
      <c r="L300" s="44"/>
      <c r="M300" s="228"/>
      <c r="N300" s="229"/>
      <c r="O300" s="84"/>
      <c r="P300" s="84"/>
      <c r="Q300" s="84"/>
      <c r="R300" s="84"/>
      <c r="S300" s="84"/>
      <c r="T300" s="85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7" t="s">
        <v>159</v>
      </c>
      <c r="AU300" s="17" t="s">
        <v>79</v>
      </c>
    </row>
    <row r="301" spans="1:65" s="2" customFormat="1" ht="78" customHeight="1">
      <c r="A301" s="38"/>
      <c r="B301" s="39"/>
      <c r="C301" s="212" t="s">
        <v>439</v>
      </c>
      <c r="D301" s="212" t="s">
        <v>152</v>
      </c>
      <c r="E301" s="213" t="s">
        <v>463</v>
      </c>
      <c r="F301" s="214" t="s">
        <v>464</v>
      </c>
      <c r="G301" s="215" t="s">
        <v>155</v>
      </c>
      <c r="H301" s="216">
        <v>36.75</v>
      </c>
      <c r="I301" s="217"/>
      <c r="J301" s="218">
        <f>ROUND(I301*H301,2)</f>
        <v>0</v>
      </c>
      <c r="K301" s="214" t="s">
        <v>389</v>
      </c>
      <c r="L301" s="44"/>
      <c r="M301" s="219" t="s">
        <v>19</v>
      </c>
      <c r="N301" s="220" t="s">
        <v>42</v>
      </c>
      <c r="O301" s="84"/>
      <c r="P301" s="221">
        <f>O301*H301</f>
        <v>0</v>
      </c>
      <c r="Q301" s="221">
        <v>0.09062</v>
      </c>
      <c r="R301" s="221">
        <f>Q301*H301</f>
        <v>3.3302850000000004</v>
      </c>
      <c r="S301" s="221">
        <v>0</v>
      </c>
      <c r="T301" s="222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3" t="s">
        <v>157</v>
      </c>
      <c r="AT301" s="223" t="s">
        <v>152</v>
      </c>
      <c r="AU301" s="223" t="s">
        <v>79</v>
      </c>
      <c r="AY301" s="17" t="s">
        <v>150</v>
      </c>
      <c r="BE301" s="224">
        <f>IF(N301="základní",J301,0)</f>
        <v>0</v>
      </c>
      <c r="BF301" s="224">
        <f>IF(N301="snížená",J301,0)</f>
        <v>0</v>
      </c>
      <c r="BG301" s="224">
        <f>IF(N301="zákl. přenesená",J301,0)</f>
        <v>0</v>
      </c>
      <c r="BH301" s="224">
        <f>IF(N301="sníž. přenesená",J301,0)</f>
        <v>0</v>
      </c>
      <c r="BI301" s="224">
        <f>IF(N301="nulová",J301,0)</f>
        <v>0</v>
      </c>
      <c r="BJ301" s="17" t="s">
        <v>75</v>
      </c>
      <c r="BK301" s="224">
        <f>ROUND(I301*H301,2)</f>
        <v>0</v>
      </c>
      <c r="BL301" s="17" t="s">
        <v>157</v>
      </c>
      <c r="BM301" s="223" t="s">
        <v>889</v>
      </c>
    </row>
    <row r="302" spans="1:47" s="2" customFormat="1" ht="12">
      <c r="A302" s="38"/>
      <c r="B302" s="39"/>
      <c r="C302" s="40"/>
      <c r="D302" s="225" t="s">
        <v>159</v>
      </c>
      <c r="E302" s="40"/>
      <c r="F302" s="226" t="s">
        <v>466</v>
      </c>
      <c r="G302" s="40"/>
      <c r="H302" s="40"/>
      <c r="I302" s="227"/>
      <c r="J302" s="40"/>
      <c r="K302" s="40"/>
      <c r="L302" s="44"/>
      <c r="M302" s="228"/>
      <c r="N302" s="229"/>
      <c r="O302" s="84"/>
      <c r="P302" s="84"/>
      <c r="Q302" s="84"/>
      <c r="R302" s="84"/>
      <c r="S302" s="84"/>
      <c r="T302" s="85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T302" s="17" t="s">
        <v>159</v>
      </c>
      <c r="AU302" s="17" t="s">
        <v>79</v>
      </c>
    </row>
    <row r="303" spans="1:51" s="13" customFormat="1" ht="12">
      <c r="A303" s="13"/>
      <c r="B303" s="230"/>
      <c r="C303" s="231"/>
      <c r="D303" s="232" t="s">
        <v>161</v>
      </c>
      <c r="E303" s="233" t="s">
        <v>19</v>
      </c>
      <c r="F303" s="234" t="s">
        <v>467</v>
      </c>
      <c r="G303" s="231"/>
      <c r="H303" s="233" t="s">
        <v>19</v>
      </c>
      <c r="I303" s="235"/>
      <c r="J303" s="231"/>
      <c r="K303" s="231"/>
      <c r="L303" s="236"/>
      <c r="M303" s="237"/>
      <c r="N303" s="238"/>
      <c r="O303" s="238"/>
      <c r="P303" s="238"/>
      <c r="Q303" s="238"/>
      <c r="R303" s="238"/>
      <c r="S303" s="238"/>
      <c r="T303" s="239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0" t="s">
        <v>161</v>
      </c>
      <c r="AU303" s="240" t="s">
        <v>79</v>
      </c>
      <c r="AV303" s="13" t="s">
        <v>75</v>
      </c>
      <c r="AW303" s="13" t="s">
        <v>33</v>
      </c>
      <c r="AX303" s="13" t="s">
        <v>71</v>
      </c>
      <c r="AY303" s="240" t="s">
        <v>150</v>
      </c>
    </row>
    <row r="304" spans="1:51" s="14" customFormat="1" ht="12">
      <c r="A304" s="14"/>
      <c r="B304" s="241"/>
      <c r="C304" s="242"/>
      <c r="D304" s="232" t="s">
        <v>161</v>
      </c>
      <c r="E304" s="243" t="s">
        <v>19</v>
      </c>
      <c r="F304" s="244" t="s">
        <v>877</v>
      </c>
      <c r="G304" s="242"/>
      <c r="H304" s="245">
        <v>27.75</v>
      </c>
      <c r="I304" s="246"/>
      <c r="J304" s="242"/>
      <c r="K304" s="242"/>
      <c r="L304" s="247"/>
      <c r="M304" s="248"/>
      <c r="N304" s="249"/>
      <c r="O304" s="249"/>
      <c r="P304" s="249"/>
      <c r="Q304" s="249"/>
      <c r="R304" s="249"/>
      <c r="S304" s="249"/>
      <c r="T304" s="250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1" t="s">
        <v>161</v>
      </c>
      <c r="AU304" s="251" t="s">
        <v>79</v>
      </c>
      <c r="AV304" s="14" t="s">
        <v>79</v>
      </c>
      <c r="AW304" s="14" t="s">
        <v>33</v>
      </c>
      <c r="AX304" s="14" t="s">
        <v>71</v>
      </c>
      <c r="AY304" s="251" t="s">
        <v>150</v>
      </c>
    </row>
    <row r="305" spans="1:51" s="13" customFormat="1" ht="12">
      <c r="A305" s="13"/>
      <c r="B305" s="230"/>
      <c r="C305" s="231"/>
      <c r="D305" s="232" t="s">
        <v>161</v>
      </c>
      <c r="E305" s="233" t="s">
        <v>19</v>
      </c>
      <c r="F305" s="234" t="s">
        <v>890</v>
      </c>
      <c r="G305" s="231"/>
      <c r="H305" s="233" t="s">
        <v>19</v>
      </c>
      <c r="I305" s="235"/>
      <c r="J305" s="231"/>
      <c r="K305" s="231"/>
      <c r="L305" s="236"/>
      <c r="M305" s="237"/>
      <c r="N305" s="238"/>
      <c r="O305" s="238"/>
      <c r="P305" s="238"/>
      <c r="Q305" s="238"/>
      <c r="R305" s="238"/>
      <c r="S305" s="238"/>
      <c r="T305" s="239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0" t="s">
        <v>161</v>
      </c>
      <c r="AU305" s="240" t="s">
        <v>79</v>
      </c>
      <c r="AV305" s="13" t="s">
        <v>75</v>
      </c>
      <c r="AW305" s="13" t="s">
        <v>33</v>
      </c>
      <c r="AX305" s="13" t="s">
        <v>71</v>
      </c>
      <c r="AY305" s="240" t="s">
        <v>150</v>
      </c>
    </row>
    <row r="306" spans="1:51" s="14" customFormat="1" ht="12">
      <c r="A306" s="14"/>
      <c r="B306" s="241"/>
      <c r="C306" s="242"/>
      <c r="D306" s="232" t="s">
        <v>161</v>
      </c>
      <c r="E306" s="243" t="s">
        <v>19</v>
      </c>
      <c r="F306" s="244" t="s">
        <v>891</v>
      </c>
      <c r="G306" s="242"/>
      <c r="H306" s="245">
        <v>9</v>
      </c>
      <c r="I306" s="246"/>
      <c r="J306" s="242"/>
      <c r="K306" s="242"/>
      <c r="L306" s="247"/>
      <c r="M306" s="248"/>
      <c r="N306" s="249"/>
      <c r="O306" s="249"/>
      <c r="P306" s="249"/>
      <c r="Q306" s="249"/>
      <c r="R306" s="249"/>
      <c r="S306" s="249"/>
      <c r="T306" s="250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1" t="s">
        <v>161</v>
      </c>
      <c r="AU306" s="251" t="s">
        <v>79</v>
      </c>
      <c r="AV306" s="14" t="s">
        <v>79</v>
      </c>
      <c r="AW306" s="14" t="s">
        <v>33</v>
      </c>
      <c r="AX306" s="14" t="s">
        <v>71</v>
      </c>
      <c r="AY306" s="251" t="s">
        <v>150</v>
      </c>
    </row>
    <row r="307" spans="1:51" s="15" customFormat="1" ht="12">
      <c r="A307" s="15"/>
      <c r="B307" s="252"/>
      <c r="C307" s="253"/>
      <c r="D307" s="232" t="s">
        <v>161</v>
      </c>
      <c r="E307" s="254" t="s">
        <v>19</v>
      </c>
      <c r="F307" s="255" t="s">
        <v>164</v>
      </c>
      <c r="G307" s="253"/>
      <c r="H307" s="256">
        <v>36.75</v>
      </c>
      <c r="I307" s="257"/>
      <c r="J307" s="253"/>
      <c r="K307" s="253"/>
      <c r="L307" s="258"/>
      <c r="M307" s="259"/>
      <c r="N307" s="260"/>
      <c r="O307" s="260"/>
      <c r="P307" s="260"/>
      <c r="Q307" s="260"/>
      <c r="R307" s="260"/>
      <c r="S307" s="260"/>
      <c r="T307" s="261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62" t="s">
        <v>161</v>
      </c>
      <c r="AU307" s="262" t="s">
        <v>79</v>
      </c>
      <c r="AV307" s="15" t="s">
        <v>157</v>
      </c>
      <c r="AW307" s="15" t="s">
        <v>33</v>
      </c>
      <c r="AX307" s="15" t="s">
        <v>75</v>
      </c>
      <c r="AY307" s="262" t="s">
        <v>150</v>
      </c>
    </row>
    <row r="308" spans="1:65" s="2" customFormat="1" ht="90" customHeight="1">
      <c r="A308" s="38"/>
      <c r="B308" s="39"/>
      <c r="C308" s="212" t="s">
        <v>446</v>
      </c>
      <c r="D308" s="212" t="s">
        <v>152</v>
      </c>
      <c r="E308" s="213" t="s">
        <v>480</v>
      </c>
      <c r="F308" s="214" t="s">
        <v>481</v>
      </c>
      <c r="G308" s="215" t="s">
        <v>155</v>
      </c>
      <c r="H308" s="216">
        <v>36.75</v>
      </c>
      <c r="I308" s="217"/>
      <c r="J308" s="218">
        <f>ROUND(I308*H308,2)</f>
        <v>0</v>
      </c>
      <c r="K308" s="214" t="s">
        <v>389</v>
      </c>
      <c r="L308" s="44"/>
      <c r="M308" s="219" t="s">
        <v>19</v>
      </c>
      <c r="N308" s="220" t="s">
        <v>42</v>
      </c>
      <c r="O308" s="84"/>
      <c r="P308" s="221">
        <f>O308*H308</f>
        <v>0</v>
      </c>
      <c r="Q308" s="221">
        <v>0</v>
      </c>
      <c r="R308" s="221">
        <f>Q308*H308</f>
        <v>0</v>
      </c>
      <c r="S308" s="221">
        <v>0</v>
      </c>
      <c r="T308" s="222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23" t="s">
        <v>157</v>
      </c>
      <c r="AT308" s="223" t="s">
        <v>152</v>
      </c>
      <c r="AU308" s="223" t="s">
        <v>79</v>
      </c>
      <c r="AY308" s="17" t="s">
        <v>150</v>
      </c>
      <c r="BE308" s="224">
        <f>IF(N308="základní",J308,0)</f>
        <v>0</v>
      </c>
      <c r="BF308" s="224">
        <f>IF(N308="snížená",J308,0)</f>
        <v>0</v>
      </c>
      <c r="BG308" s="224">
        <f>IF(N308="zákl. přenesená",J308,0)</f>
        <v>0</v>
      </c>
      <c r="BH308" s="224">
        <f>IF(N308="sníž. přenesená",J308,0)</f>
        <v>0</v>
      </c>
      <c r="BI308" s="224">
        <f>IF(N308="nulová",J308,0)</f>
        <v>0</v>
      </c>
      <c r="BJ308" s="17" t="s">
        <v>75</v>
      </c>
      <c r="BK308" s="224">
        <f>ROUND(I308*H308,2)</f>
        <v>0</v>
      </c>
      <c r="BL308" s="17" t="s">
        <v>157</v>
      </c>
      <c r="BM308" s="223" t="s">
        <v>892</v>
      </c>
    </row>
    <row r="309" spans="1:47" s="2" customFormat="1" ht="12">
      <c r="A309" s="38"/>
      <c r="B309" s="39"/>
      <c r="C309" s="40"/>
      <c r="D309" s="225" t="s">
        <v>159</v>
      </c>
      <c r="E309" s="40"/>
      <c r="F309" s="226" t="s">
        <v>483</v>
      </c>
      <c r="G309" s="40"/>
      <c r="H309" s="40"/>
      <c r="I309" s="227"/>
      <c r="J309" s="40"/>
      <c r="K309" s="40"/>
      <c r="L309" s="44"/>
      <c r="M309" s="228"/>
      <c r="N309" s="229"/>
      <c r="O309" s="84"/>
      <c r="P309" s="84"/>
      <c r="Q309" s="84"/>
      <c r="R309" s="84"/>
      <c r="S309" s="84"/>
      <c r="T309" s="85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T309" s="17" t="s">
        <v>159</v>
      </c>
      <c r="AU309" s="17" t="s">
        <v>79</v>
      </c>
    </row>
    <row r="310" spans="1:65" s="2" customFormat="1" ht="21.75" customHeight="1">
      <c r="A310" s="38"/>
      <c r="B310" s="39"/>
      <c r="C310" s="264" t="s">
        <v>451</v>
      </c>
      <c r="D310" s="264" t="s">
        <v>286</v>
      </c>
      <c r="E310" s="265" t="s">
        <v>485</v>
      </c>
      <c r="F310" s="266" t="s">
        <v>486</v>
      </c>
      <c r="G310" s="267" t="s">
        <v>155</v>
      </c>
      <c r="H310" s="268">
        <v>228.664</v>
      </c>
      <c r="I310" s="269"/>
      <c r="J310" s="270">
        <f>ROUND(I310*H310,2)</f>
        <v>0</v>
      </c>
      <c r="K310" s="266" t="s">
        <v>389</v>
      </c>
      <c r="L310" s="271"/>
      <c r="M310" s="272" t="s">
        <v>19</v>
      </c>
      <c r="N310" s="273" t="s">
        <v>42</v>
      </c>
      <c r="O310" s="84"/>
      <c r="P310" s="221">
        <f>O310*H310</f>
        <v>0</v>
      </c>
      <c r="Q310" s="221">
        <v>0.131</v>
      </c>
      <c r="R310" s="221">
        <f>Q310*H310</f>
        <v>29.954984</v>
      </c>
      <c r="S310" s="221">
        <v>0</v>
      </c>
      <c r="T310" s="222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23" t="s">
        <v>207</v>
      </c>
      <c r="AT310" s="223" t="s">
        <v>286</v>
      </c>
      <c r="AU310" s="223" t="s">
        <v>79</v>
      </c>
      <c r="AY310" s="17" t="s">
        <v>150</v>
      </c>
      <c r="BE310" s="224">
        <f>IF(N310="základní",J310,0)</f>
        <v>0</v>
      </c>
      <c r="BF310" s="224">
        <f>IF(N310="snížená",J310,0)</f>
        <v>0</v>
      </c>
      <c r="BG310" s="224">
        <f>IF(N310="zákl. přenesená",J310,0)</f>
        <v>0</v>
      </c>
      <c r="BH310" s="224">
        <f>IF(N310="sníž. přenesená",J310,0)</f>
        <v>0</v>
      </c>
      <c r="BI310" s="224">
        <f>IF(N310="nulová",J310,0)</f>
        <v>0</v>
      </c>
      <c r="BJ310" s="17" t="s">
        <v>75</v>
      </c>
      <c r="BK310" s="224">
        <f>ROUND(I310*H310,2)</f>
        <v>0</v>
      </c>
      <c r="BL310" s="17" t="s">
        <v>157</v>
      </c>
      <c r="BM310" s="223" t="s">
        <v>893</v>
      </c>
    </row>
    <row r="311" spans="1:51" s="13" customFormat="1" ht="12">
      <c r="A311" s="13"/>
      <c r="B311" s="230"/>
      <c r="C311" s="231"/>
      <c r="D311" s="232" t="s">
        <v>161</v>
      </c>
      <c r="E311" s="233" t="s">
        <v>19</v>
      </c>
      <c r="F311" s="234" t="s">
        <v>320</v>
      </c>
      <c r="G311" s="231"/>
      <c r="H311" s="233" t="s">
        <v>19</v>
      </c>
      <c r="I311" s="235"/>
      <c r="J311" s="231"/>
      <c r="K311" s="231"/>
      <c r="L311" s="236"/>
      <c r="M311" s="237"/>
      <c r="N311" s="238"/>
      <c r="O311" s="238"/>
      <c r="P311" s="238"/>
      <c r="Q311" s="238"/>
      <c r="R311" s="238"/>
      <c r="S311" s="238"/>
      <c r="T311" s="239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0" t="s">
        <v>161</v>
      </c>
      <c r="AU311" s="240" t="s">
        <v>79</v>
      </c>
      <c r="AV311" s="13" t="s">
        <v>75</v>
      </c>
      <c r="AW311" s="13" t="s">
        <v>33</v>
      </c>
      <c r="AX311" s="13" t="s">
        <v>71</v>
      </c>
      <c r="AY311" s="240" t="s">
        <v>150</v>
      </c>
    </row>
    <row r="312" spans="1:51" s="14" customFormat="1" ht="12">
      <c r="A312" s="14"/>
      <c r="B312" s="241"/>
      <c r="C312" s="242"/>
      <c r="D312" s="232" t="s">
        <v>161</v>
      </c>
      <c r="E312" s="243" t="s">
        <v>19</v>
      </c>
      <c r="F312" s="244" t="s">
        <v>894</v>
      </c>
      <c r="G312" s="242"/>
      <c r="H312" s="245">
        <v>228.664</v>
      </c>
      <c r="I312" s="246"/>
      <c r="J312" s="242"/>
      <c r="K312" s="242"/>
      <c r="L312" s="247"/>
      <c r="M312" s="248"/>
      <c r="N312" s="249"/>
      <c r="O312" s="249"/>
      <c r="P312" s="249"/>
      <c r="Q312" s="249"/>
      <c r="R312" s="249"/>
      <c r="S312" s="249"/>
      <c r="T312" s="250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1" t="s">
        <v>161</v>
      </c>
      <c r="AU312" s="251" t="s">
        <v>79</v>
      </c>
      <c r="AV312" s="14" t="s">
        <v>79</v>
      </c>
      <c r="AW312" s="14" t="s">
        <v>33</v>
      </c>
      <c r="AX312" s="14" t="s">
        <v>71</v>
      </c>
      <c r="AY312" s="251" t="s">
        <v>150</v>
      </c>
    </row>
    <row r="313" spans="1:51" s="15" customFormat="1" ht="12">
      <c r="A313" s="15"/>
      <c r="B313" s="252"/>
      <c r="C313" s="253"/>
      <c r="D313" s="232" t="s">
        <v>161</v>
      </c>
      <c r="E313" s="254" t="s">
        <v>19</v>
      </c>
      <c r="F313" s="255" t="s">
        <v>164</v>
      </c>
      <c r="G313" s="253"/>
      <c r="H313" s="256">
        <v>228.664</v>
      </c>
      <c r="I313" s="257"/>
      <c r="J313" s="253"/>
      <c r="K313" s="253"/>
      <c r="L313" s="258"/>
      <c r="M313" s="259"/>
      <c r="N313" s="260"/>
      <c r="O313" s="260"/>
      <c r="P313" s="260"/>
      <c r="Q313" s="260"/>
      <c r="R313" s="260"/>
      <c r="S313" s="260"/>
      <c r="T313" s="261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62" t="s">
        <v>161</v>
      </c>
      <c r="AU313" s="262" t="s">
        <v>79</v>
      </c>
      <c r="AV313" s="15" t="s">
        <v>157</v>
      </c>
      <c r="AW313" s="15" t="s">
        <v>33</v>
      </c>
      <c r="AX313" s="15" t="s">
        <v>75</v>
      </c>
      <c r="AY313" s="262" t="s">
        <v>150</v>
      </c>
    </row>
    <row r="314" spans="1:65" s="2" customFormat="1" ht="24.15" customHeight="1">
      <c r="A314" s="38"/>
      <c r="B314" s="39"/>
      <c r="C314" s="264" t="s">
        <v>456</v>
      </c>
      <c r="D314" s="264" t="s">
        <v>286</v>
      </c>
      <c r="E314" s="265" t="s">
        <v>490</v>
      </c>
      <c r="F314" s="266" t="s">
        <v>491</v>
      </c>
      <c r="G314" s="267" t="s">
        <v>155</v>
      </c>
      <c r="H314" s="268">
        <v>2.02</v>
      </c>
      <c r="I314" s="269"/>
      <c r="J314" s="270">
        <f>ROUND(I314*H314,2)</f>
        <v>0</v>
      </c>
      <c r="K314" s="266" t="s">
        <v>389</v>
      </c>
      <c r="L314" s="271"/>
      <c r="M314" s="272" t="s">
        <v>19</v>
      </c>
      <c r="N314" s="273" t="s">
        <v>42</v>
      </c>
      <c r="O314" s="84"/>
      <c r="P314" s="221">
        <f>O314*H314</f>
        <v>0</v>
      </c>
      <c r="Q314" s="221">
        <v>0.131</v>
      </c>
      <c r="R314" s="221">
        <f>Q314*H314</f>
        <v>0.26462</v>
      </c>
      <c r="S314" s="221">
        <v>0</v>
      </c>
      <c r="T314" s="222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23" t="s">
        <v>207</v>
      </c>
      <c r="AT314" s="223" t="s">
        <v>286</v>
      </c>
      <c r="AU314" s="223" t="s">
        <v>79</v>
      </c>
      <c r="AY314" s="17" t="s">
        <v>150</v>
      </c>
      <c r="BE314" s="224">
        <f>IF(N314="základní",J314,0)</f>
        <v>0</v>
      </c>
      <c r="BF314" s="224">
        <f>IF(N314="snížená",J314,0)</f>
        <v>0</v>
      </c>
      <c r="BG314" s="224">
        <f>IF(N314="zákl. přenesená",J314,0)</f>
        <v>0</v>
      </c>
      <c r="BH314" s="224">
        <f>IF(N314="sníž. přenesená",J314,0)</f>
        <v>0</v>
      </c>
      <c r="BI314" s="224">
        <f>IF(N314="nulová",J314,0)</f>
        <v>0</v>
      </c>
      <c r="BJ314" s="17" t="s">
        <v>75</v>
      </c>
      <c r="BK314" s="224">
        <f>ROUND(I314*H314,2)</f>
        <v>0</v>
      </c>
      <c r="BL314" s="17" t="s">
        <v>157</v>
      </c>
      <c r="BM314" s="223" t="s">
        <v>895</v>
      </c>
    </row>
    <row r="315" spans="1:51" s="14" customFormat="1" ht="12">
      <c r="A315" s="14"/>
      <c r="B315" s="241"/>
      <c r="C315" s="242"/>
      <c r="D315" s="232" t="s">
        <v>161</v>
      </c>
      <c r="E315" s="243" t="s">
        <v>19</v>
      </c>
      <c r="F315" s="244" t="s">
        <v>896</v>
      </c>
      <c r="G315" s="242"/>
      <c r="H315" s="245">
        <v>2.02</v>
      </c>
      <c r="I315" s="246"/>
      <c r="J315" s="242"/>
      <c r="K315" s="242"/>
      <c r="L315" s="247"/>
      <c r="M315" s="248"/>
      <c r="N315" s="249"/>
      <c r="O315" s="249"/>
      <c r="P315" s="249"/>
      <c r="Q315" s="249"/>
      <c r="R315" s="249"/>
      <c r="S315" s="249"/>
      <c r="T315" s="250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1" t="s">
        <v>161</v>
      </c>
      <c r="AU315" s="251" t="s">
        <v>79</v>
      </c>
      <c r="AV315" s="14" t="s">
        <v>79</v>
      </c>
      <c r="AW315" s="14" t="s">
        <v>33</v>
      </c>
      <c r="AX315" s="14" t="s">
        <v>71</v>
      </c>
      <c r="AY315" s="251" t="s">
        <v>150</v>
      </c>
    </row>
    <row r="316" spans="1:51" s="15" customFormat="1" ht="12">
      <c r="A316" s="15"/>
      <c r="B316" s="252"/>
      <c r="C316" s="253"/>
      <c r="D316" s="232" t="s">
        <v>161</v>
      </c>
      <c r="E316" s="254" t="s">
        <v>19</v>
      </c>
      <c r="F316" s="255" t="s">
        <v>164</v>
      </c>
      <c r="G316" s="253"/>
      <c r="H316" s="256">
        <v>2.02</v>
      </c>
      <c r="I316" s="257"/>
      <c r="J316" s="253"/>
      <c r="K316" s="253"/>
      <c r="L316" s="258"/>
      <c r="M316" s="259"/>
      <c r="N316" s="260"/>
      <c r="O316" s="260"/>
      <c r="P316" s="260"/>
      <c r="Q316" s="260"/>
      <c r="R316" s="260"/>
      <c r="S316" s="260"/>
      <c r="T316" s="261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62" t="s">
        <v>161</v>
      </c>
      <c r="AU316" s="262" t="s">
        <v>79</v>
      </c>
      <c r="AV316" s="15" t="s">
        <v>157</v>
      </c>
      <c r="AW316" s="15" t="s">
        <v>33</v>
      </c>
      <c r="AX316" s="15" t="s">
        <v>75</v>
      </c>
      <c r="AY316" s="262" t="s">
        <v>150</v>
      </c>
    </row>
    <row r="317" spans="1:65" s="2" customFormat="1" ht="24.15" customHeight="1">
      <c r="A317" s="38"/>
      <c r="B317" s="39"/>
      <c r="C317" s="264" t="s">
        <v>462</v>
      </c>
      <c r="D317" s="264" t="s">
        <v>286</v>
      </c>
      <c r="E317" s="265" t="s">
        <v>495</v>
      </c>
      <c r="F317" s="266" t="s">
        <v>496</v>
      </c>
      <c r="G317" s="267" t="s">
        <v>155</v>
      </c>
      <c r="H317" s="268">
        <v>11.211</v>
      </c>
      <c r="I317" s="269"/>
      <c r="J317" s="270">
        <f>ROUND(I317*H317,2)</f>
        <v>0</v>
      </c>
      <c r="K317" s="266" t="s">
        <v>389</v>
      </c>
      <c r="L317" s="271"/>
      <c r="M317" s="272" t="s">
        <v>19</v>
      </c>
      <c r="N317" s="273" t="s">
        <v>42</v>
      </c>
      <c r="O317" s="84"/>
      <c r="P317" s="221">
        <f>O317*H317</f>
        <v>0</v>
      </c>
      <c r="Q317" s="221">
        <v>0.175</v>
      </c>
      <c r="R317" s="221">
        <f>Q317*H317</f>
        <v>1.961925</v>
      </c>
      <c r="S317" s="221">
        <v>0</v>
      </c>
      <c r="T317" s="222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23" t="s">
        <v>207</v>
      </c>
      <c r="AT317" s="223" t="s">
        <v>286</v>
      </c>
      <c r="AU317" s="223" t="s">
        <v>79</v>
      </c>
      <c r="AY317" s="17" t="s">
        <v>150</v>
      </c>
      <c r="BE317" s="224">
        <f>IF(N317="základní",J317,0)</f>
        <v>0</v>
      </c>
      <c r="BF317" s="224">
        <f>IF(N317="snížená",J317,0)</f>
        <v>0</v>
      </c>
      <c r="BG317" s="224">
        <f>IF(N317="zákl. přenesená",J317,0)</f>
        <v>0</v>
      </c>
      <c r="BH317" s="224">
        <f>IF(N317="sníž. přenesená",J317,0)</f>
        <v>0</v>
      </c>
      <c r="BI317" s="224">
        <f>IF(N317="nulová",J317,0)</f>
        <v>0</v>
      </c>
      <c r="BJ317" s="17" t="s">
        <v>75</v>
      </c>
      <c r="BK317" s="224">
        <f>ROUND(I317*H317,2)</f>
        <v>0</v>
      </c>
      <c r="BL317" s="17" t="s">
        <v>157</v>
      </c>
      <c r="BM317" s="223" t="s">
        <v>897</v>
      </c>
    </row>
    <row r="318" spans="1:51" s="14" customFormat="1" ht="12">
      <c r="A318" s="14"/>
      <c r="B318" s="241"/>
      <c r="C318" s="242"/>
      <c r="D318" s="232" t="s">
        <v>161</v>
      </c>
      <c r="E318" s="243" t="s">
        <v>19</v>
      </c>
      <c r="F318" s="244" t="s">
        <v>898</v>
      </c>
      <c r="G318" s="242"/>
      <c r="H318" s="245">
        <v>11.211</v>
      </c>
      <c r="I318" s="246"/>
      <c r="J318" s="242"/>
      <c r="K318" s="242"/>
      <c r="L318" s="247"/>
      <c r="M318" s="248"/>
      <c r="N318" s="249"/>
      <c r="O318" s="249"/>
      <c r="P318" s="249"/>
      <c r="Q318" s="249"/>
      <c r="R318" s="249"/>
      <c r="S318" s="249"/>
      <c r="T318" s="250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1" t="s">
        <v>161</v>
      </c>
      <c r="AU318" s="251" t="s">
        <v>79</v>
      </c>
      <c r="AV318" s="14" t="s">
        <v>79</v>
      </c>
      <c r="AW318" s="14" t="s">
        <v>33</v>
      </c>
      <c r="AX318" s="14" t="s">
        <v>71</v>
      </c>
      <c r="AY318" s="251" t="s">
        <v>150</v>
      </c>
    </row>
    <row r="319" spans="1:51" s="15" customFormat="1" ht="12">
      <c r="A319" s="15"/>
      <c r="B319" s="252"/>
      <c r="C319" s="253"/>
      <c r="D319" s="232" t="s">
        <v>161</v>
      </c>
      <c r="E319" s="254" t="s">
        <v>19</v>
      </c>
      <c r="F319" s="255" t="s">
        <v>164</v>
      </c>
      <c r="G319" s="253"/>
      <c r="H319" s="256">
        <v>11.211</v>
      </c>
      <c r="I319" s="257"/>
      <c r="J319" s="253"/>
      <c r="K319" s="253"/>
      <c r="L319" s="258"/>
      <c r="M319" s="259"/>
      <c r="N319" s="260"/>
      <c r="O319" s="260"/>
      <c r="P319" s="260"/>
      <c r="Q319" s="260"/>
      <c r="R319" s="260"/>
      <c r="S319" s="260"/>
      <c r="T319" s="261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62" t="s">
        <v>161</v>
      </c>
      <c r="AU319" s="262" t="s">
        <v>79</v>
      </c>
      <c r="AV319" s="15" t="s">
        <v>157</v>
      </c>
      <c r="AW319" s="15" t="s">
        <v>33</v>
      </c>
      <c r="AX319" s="15" t="s">
        <v>75</v>
      </c>
      <c r="AY319" s="262" t="s">
        <v>150</v>
      </c>
    </row>
    <row r="320" spans="1:65" s="2" customFormat="1" ht="21.75" customHeight="1">
      <c r="A320" s="38"/>
      <c r="B320" s="39"/>
      <c r="C320" s="264" t="s">
        <v>469</v>
      </c>
      <c r="D320" s="264" t="s">
        <v>286</v>
      </c>
      <c r="E320" s="265" t="s">
        <v>500</v>
      </c>
      <c r="F320" s="266" t="s">
        <v>501</v>
      </c>
      <c r="G320" s="267" t="s">
        <v>155</v>
      </c>
      <c r="H320" s="268">
        <v>16.817</v>
      </c>
      <c r="I320" s="269"/>
      <c r="J320" s="270">
        <f>ROUND(I320*H320,2)</f>
        <v>0</v>
      </c>
      <c r="K320" s="266" t="s">
        <v>389</v>
      </c>
      <c r="L320" s="271"/>
      <c r="M320" s="272" t="s">
        <v>19</v>
      </c>
      <c r="N320" s="273" t="s">
        <v>42</v>
      </c>
      <c r="O320" s="84"/>
      <c r="P320" s="221">
        <f>O320*H320</f>
        <v>0</v>
      </c>
      <c r="Q320" s="221">
        <v>0.176</v>
      </c>
      <c r="R320" s="221">
        <f>Q320*H320</f>
        <v>2.9597919999999998</v>
      </c>
      <c r="S320" s="221">
        <v>0</v>
      </c>
      <c r="T320" s="222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23" t="s">
        <v>207</v>
      </c>
      <c r="AT320" s="223" t="s">
        <v>286</v>
      </c>
      <c r="AU320" s="223" t="s">
        <v>79</v>
      </c>
      <c r="AY320" s="17" t="s">
        <v>150</v>
      </c>
      <c r="BE320" s="224">
        <f>IF(N320="základní",J320,0)</f>
        <v>0</v>
      </c>
      <c r="BF320" s="224">
        <f>IF(N320="snížená",J320,0)</f>
        <v>0</v>
      </c>
      <c r="BG320" s="224">
        <f>IF(N320="zákl. přenesená",J320,0)</f>
        <v>0</v>
      </c>
      <c r="BH320" s="224">
        <f>IF(N320="sníž. přenesená",J320,0)</f>
        <v>0</v>
      </c>
      <c r="BI320" s="224">
        <f>IF(N320="nulová",J320,0)</f>
        <v>0</v>
      </c>
      <c r="BJ320" s="17" t="s">
        <v>75</v>
      </c>
      <c r="BK320" s="224">
        <f>ROUND(I320*H320,2)</f>
        <v>0</v>
      </c>
      <c r="BL320" s="17" t="s">
        <v>157</v>
      </c>
      <c r="BM320" s="223" t="s">
        <v>899</v>
      </c>
    </row>
    <row r="321" spans="1:51" s="13" customFormat="1" ht="12">
      <c r="A321" s="13"/>
      <c r="B321" s="230"/>
      <c r="C321" s="231"/>
      <c r="D321" s="232" t="s">
        <v>161</v>
      </c>
      <c r="E321" s="233" t="s">
        <v>19</v>
      </c>
      <c r="F321" s="234" t="s">
        <v>467</v>
      </c>
      <c r="G321" s="231"/>
      <c r="H321" s="233" t="s">
        <v>19</v>
      </c>
      <c r="I321" s="235"/>
      <c r="J321" s="231"/>
      <c r="K321" s="231"/>
      <c r="L321" s="236"/>
      <c r="M321" s="237"/>
      <c r="N321" s="238"/>
      <c r="O321" s="238"/>
      <c r="P321" s="238"/>
      <c r="Q321" s="238"/>
      <c r="R321" s="238"/>
      <c r="S321" s="238"/>
      <c r="T321" s="239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0" t="s">
        <v>161</v>
      </c>
      <c r="AU321" s="240" t="s">
        <v>79</v>
      </c>
      <c r="AV321" s="13" t="s">
        <v>75</v>
      </c>
      <c r="AW321" s="13" t="s">
        <v>33</v>
      </c>
      <c r="AX321" s="13" t="s">
        <v>71</v>
      </c>
      <c r="AY321" s="240" t="s">
        <v>150</v>
      </c>
    </row>
    <row r="322" spans="1:51" s="14" customFormat="1" ht="12">
      <c r="A322" s="14"/>
      <c r="B322" s="241"/>
      <c r="C322" s="242"/>
      <c r="D322" s="232" t="s">
        <v>161</v>
      </c>
      <c r="E322" s="243" t="s">
        <v>19</v>
      </c>
      <c r="F322" s="244" t="s">
        <v>900</v>
      </c>
      <c r="G322" s="242"/>
      <c r="H322" s="245">
        <v>16.817</v>
      </c>
      <c r="I322" s="246"/>
      <c r="J322" s="242"/>
      <c r="K322" s="242"/>
      <c r="L322" s="247"/>
      <c r="M322" s="248"/>
      <c r="N322" s="249"/>
      <c r="O322" s="249"/>
      <c r="P322" s="249"/>
      <c r="Q322" s="249"/>
      <c r="R322" s="249"/>
      <c r="S322" s="249"/>
      <c r="T322" s="250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1" t="s">
        <v>161</v>
      </c>
      <c r="AU322" s="251" t="s">
        <v>79</v>
      </c>
      <c r="AV322" s="14" t="s">
        <v>79</v>
      </c>
      <c r="AW322" s="14" t="s">
        <v>33</v>
      </c>
      <c r="AX322" s="14" t="s">
        <v>75</v>
      </c>
      <c r="AY322" s="251" t="s">
        <v>150</v>
      </c>
    </row>
    <row r="323" spans="1:65" s="2" customFormat="1" ht="24.15" customHeight="1">
      <c r="A323" s="38"/>
      <c r="B323" s="39"/>
      <c r="C323" s="212" t="s">
        <v>474</v>
      </c>
      <c r="D323" s="212" t="s">
        <v>152</v>
      </c>
      <c r="E323" s="213" t="s">
        <v>475</v>
      </c>
      <c r="F323" s="214" t="s">
        <v>476</v>
      </c>
      <c r="G323" s="215" t="s">
        <v>155</v>
      </c>
      <c r="H323" s="216">
        <v>228.4</v>
      </c>
      <c r="I323" s="217"/>
      <c r="J323" s="218">
        <f>ROUND(I323*H323,2)</f>
        <v>0</v>
      </c>
      <c r="K323" s="214" t="s">
        <v>389</v>
      </c>
      <c r="L323" s="44"/>
      <c r="M323" s="219" t="s">
        <v>19</v>
      </c>
      <c r="N323" s="220" t="s">
        <v>42</v>
      </c>
      <c r="O323" s="84"/>
      <c r="P323" s="221">
        <f>O323*H323</f>
        <v>0</v>
      </c>
      <c r="Q323" s="221">
        <v>0</v>
      </c>
      <c r="R323" s="221">
        <f>Q323*H323</f>
        <v>0</v>
      </c>
      <c r="S323" s="221">
        <v>0</v>
      </c>
      <c r="T323" s="222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23" t="s">
        <v>157</v>
      </c>
      <c r="AT323" s="223" t="s">
        <v>152</v>
      </c>
      <c r="AU323" s="223" t="s">
        <v>79</v>
      </c>
      <c r="AY323" s="17" t="s">
        <v>150</v>
      </c>
      <c r="BE323" s="224">
        <f>IF(N323="základní",J323,0)</f>
        <v>0</v>
      </c>
      <c r="BF323" s="224">
        <f>IF(N323="snížená",J323,0)</f>
        <v>0</v>
      </c>
      <c r="BG323" s="224">
        <f>IF(N323="zákl. přenesená",J323,0)</f>
        <v>0</v>
      </c>
      <c r="BH323" s="224">
        <f>IF(N323="sníž. přenesená",J323,0)</f>
        <v>0</v>
      </c>
      <c r="BI323" s="224">
        <f>IF(N323="nulová",J323,0)</f>
        <v>0</v>
      </c>
      <c r="BJ323" s="17" t="s">
        <v>75</v>
      </c>
      <c r="BK323" s="224">
        <f>ROUND(I323*H323,2)</f>
        <v>0</v>
      </c>
      <c r="BL323" s="17" t="s">
        <v>157</v>
      </c>
      <c r="BM323" s="223" t="s">
        <v>901</v>
      </c>
    </row>
    <row r="324" spans="1:47" s="2" customFormat="1" ht="12">
      <c r="A324" s="38"/>
      <c r="B324" s="39"/>
      <c r="C324" s="40"/>
      <c r="D324" s="225" t="s">
        <v>159</v>
      </c>
      <c r="E324" s="40"/>
      <c r="F324" s="226" t="s">
        <v>478</v>
      </c>
      <c r="G324" s="40"/>
      <c r="H324" s="40"/>
      <c r="I324" s="227"/>
      <c r="J324" s="40"/>
      <c r="K324" s="40"/>
      <c r="L324" s="44"/>
      <c r="M324" s="228"/>
      <c r="N324" s="229"/>
      <c r="O324" s="84"/>
      <c r="P324" s="84"/>
      <c r="Q324" s="84"/>
      <c r="R324" s="84"/>
      <c r="S324" s="84"/>
      <c r="T324" s="85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T324" s="17" t="s">
        <v>159</v>
      </c>
      <c r="AU324" s="17" t="s">
        <v>79</v>
      </c>
    </row>
    <row r="325" spans="1:65" s="2" customFormat="1" ht="37.8" customHeight="1">
      <c r="A325" s="38"/>
      <c r="B325" s="39"/>
      <c r="C325" s="212" t="s">
        <v>479</v>
      </c>
      <c r="D325" s="212" t="s">
        <v>152</v>
      </c>
      <c r="E325" s="213" t="s">
        <v>507</v>
      </c>
      <c r="F325" s="214" t="s">
        <v>508</v>
      </c>
      <c r="G325" s="215" t="s">
        <v>342</v>
      </c>
      <c r="H325" s="216">
        <v>6</v>
      </c>
      <c r="I325" s="217"/>
      <c r="J325" s="218">
        <f>ROUND(I325*H325,2)</f>
        <v>0</v>
      </c>
      <c r="K325" s="214" t="s">
        <v>389</v>
      </c>
      <c r="L325" s="44"/>
      <c r="M325" s="219" t="s">
        <v>19</v>
      </c>
      <c r="N325" s="220" t="s">
        <v>42</v>
      </c>
      <c r="O325" s="84"/>
      <c r="P325" s="221">
        <f>O325*H325</f>
        <v>0</v>
      </c>
      <c r="Q325" s="221">
        <v>1E-05</v>
      </c>
      <c r="R325" s="221">
        <f>Q325*H325</f>
        <v>6.000000000000001E-05</v>
      </c>
      <c r="S325" s="221">
        <v>0</v>
      </c>
      <c r="T325" s="222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23" t="s">
        <v>157</v>
      </c>
      <c r="AT325" s="223" t="s">
        <v>152</v>
      </c>
      <c r="AU325" s="223" t="s">
        <v>79</v>
      </c>
      <c r="AY325" s="17" t="s">
        <v>150</v>
      </c>
      <c r="BE325" s="224">
        <f>IF(N325="základní",J325,0)</f>
        <v>0</v>
      </c>
      <c r="BF325" s="224">
        <f>IF(N325="snížená",J325,0)</f>
        <v>0</v>
      </c>
      <c r="BG325" s="224">
        <f>IF(N325="zákl. přenesená",J325,0)</f>
        <v>0</v>
      </c>
      <c r="BH325" s="224">
        <f>IF(N325="sníž. přenesená",J325,0)</f>
        <v>0</v>
      </c>
      <c r="BI325" s="224">
        <f>IF(N325="nulová",J325,0)</f>
        <v>0</v>
      </c>
      <c r="BJ325" s="17" t="s">
        <v>75</v>
      </c>
      <c r="BK325" s="224">
        <f>ROUND(I325*H325,2)</f>
        <v>0</v>
      </c>
      <c r="BL325" s="17" t="s">
        <v>157</v>
      </c>
      <c r="BM325" s="223" t="s">
        <v>902</v>
      </c>
    </row>
    <row r="326" spans="1:47" s="2" customFormat="1" ht="12">
      <c r="A326" s="38"/>
      <c r="B326" s="39"/>
      <c r="C326" s="40"/>
      <c r="D326" s="225" t="s">
        <v>159</v>
      </c>
      <c r="E326" s="40"/>
      <c r="F326" s="226" t="s">
        <v>510</v>
      </c>
      <c r="G326" s="40"/>
      <c r="H326" s="40"/>
      <c r="I326" s="227"/>
      <c r="J326" s="40"/>
      <c r="K326" s="40"/>
      <c r="L326" s="44"/>
      <c r="M326" s="228"/>
      <c r="N326" s="229"/>
      <c r="O326" s="84"/>
      <c r="P326" s="84"/>
      <c r="Q326" s="84"/>
      <c r="R326" s="84"/>
      <c r="S326" s="84"/>
      <c r="T326" s="85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T326" s="17" t="s">
        <v>159</v>
      </c>
      <c r="AU326" s="17" t="s">
        <v>79</v>
      </c>
    </row>
    <row r="327" spans="1:51" s="13" customFormat="1" ht="12">
      <c r="A327" s="13"/>
      <c r="B327" s="230"/>
      <c r="C327" s="231"/>
      <c r="D327" s="232" t="s">
        <v>161</v>
      </c>
      <c r="E327" s="233" t="s">
        <v>19</v>
      </c>
      <c r="F327" s="234" t="s">
        <v>903</v>
      </c>
      <c r="G327" s="231"/>
      <c r="H327" s="233" t="s">
        <v>19</v>
      </c>
      <c r="I327" s="235"/>
      <c r="J327" s="231"/>
      <c r="K327" s="231"/>
      <c r="L327" s="236"/>
      <c r="M327" s="237"/>
      <c r="N327" s="238"/>
      <c r="O327" s="238"/>
      <c r="P327" s="238"/>
      <c r="Q327" s="238"/>
      <c r="R327" s="238"/>
      <c r="S327" s="238"/>
      <c r="T327" s="239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0" t="s">
        <v>161</v>
      </c>
      <c r="AU327" s="240" t="s">
        <v>79</v>
      </c>
      <c r="AV327" s="13" t="s">
        <v>75</v>
      </c>
      <c r="AW327" s="13" t="s">
        <v>33</v>
      </c>
      <c r="AX327" s="13" t="s">
        <v>71</v>
      </c>
      <c r="AY327" s="240" t="s">
        <v>150</v>
      </c>
    </row>
    <row r="328" spans="1:51" s="14" customFormat="1" ht="12">
      <c r="A328" s="14"/>
      <c r="B328" s="241"/>
      <c r="C328" s="242"/>
      <c r="D328" s="232" t="s">
        <v>161</v>
      </c>
      <c r="E328" s="243" t="s">
        <v>19</v>
      </c>
      <c r="F328" s="244" t="s">
        <v>904</v>
      </c>
      <c r="G328" s="242"/>
      <c r="H328" s="245">
        <v>6</v>
      </c>
      <c r="I328" s="246"/>
      <c r="J328" s="242"/>
      <c r="K328" s="242"/>
      <c r="L328" s="247"/>
      <c r="M328" s="248"/>
      <c r="N328" s="249"/>
      <c r="O328" s="249"/>
      <c r="P328" s="249"/>
      <c r="Q328" s="249"/>
      <c r="R328" s="249"/>
      <c r="S328" s="249"/>
      <c r="T328" s="250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51" t="s">
        <v>161</v>
      </c>
      <c r="AU328" s="251" t="s">
        <v>79</v>
      </c>
      <c r="AV328" s="14" t="s">
        <v>79</v>
      </c>
      <c r="AW328" s="14" t="s">
        <v>33</v>
      </c>
      <c r="AX328" s="14" t="s">
        <v>71</v>
      </c>
      <c r="AY328" s="251" t="s">
        <v>150</v>
      </c>
    </row>
    <row r="329" spans="1:51" s="15" customFormat="1" ht="12">
      <c r="A329" s="15"/>
      <c r="B329" s="252"/>
      <c r="C329" s="253"/>
      <c r="D329" s="232" t="s">
        <v>161</v>
      </c>
      <c r="E329" s="254" t="s">
        <v>19</v>
      </c>
      <c r="F329" s="255" t="s">
        <v>164</v>
      </c>
      <c r="G329" s="253"/>
      <c r="H329" s="256">
        <v>6</v>
      </c>
      <c r="I329" s="257"/>
      <c r="J329" s="253"/>
      <c r="K329" s="253"/>
      <c r="L329" s="258"/>
      <c r="M329" s="259"/>
      <c r="N329" s="260"/>
      <c r="O329" s="260"/>
      <c r="P329" s="260"/>
      <c r="Q329" s="260"/>
      <c r="R329" s="260"/>
      <c r="S329" s="260"/>
      <c r="T329" s="261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62" t="s">
        <v>161</v>
      </c>
      <c r="AU329" s="262" t="s">
        <v>79</v>
      </c>
      <c r="AV329" s="15" t="s">
        <v>157</v>
      </c>
      <c r="AW329" s="15" t="s">
        <v>33</v>
      </c>
      <c r="AX329" s="15" t="s">
        <v>75</v>
      </c>
      <c r="AY329" s="262" t="s">
        <v>150</v>
      </c>
    </row>
    <row r="330" spans="1:65" s="2" customFormat="1" ht="16.5" customHeight="1">
      <c r="A330" s="38"/>
      <c r="B330" s="39"/>
      <c r="C330" s="264" t="s">
        <v>484</v>
      </c>
      <c r="D330" s="264" t="s">
        <v>286</v>
      </c>
      <c r="E330" s="265" t="s">
        <v>514</v>
      </c>
      <c r="F330" s="266" t="s">
        <v>515</v>
      </c>
      <c r="G330" s="267" t="s">
        <v>342</v>
      </c>
      <c r="H330" s="268">
        <v>6.12</v>
      </c>
      <c r="I330" s="269"/>
      <c r="J330" s="270">
        <f>ROUND(I330*H330,2)</f>
        <v>0</v>
      </c>
      <c r="K330" s="266" t="s">
        <v>389</v>
      </c>
      <c r="L330" s="271"/>
      <c r="M330" s="272" t="s">
        <v>19</v>
      </c>
      <c r="N330" s="273" t="s">
        <v>42</v>
      </c>
      <c r="O330" s="84"/>
      <c r="P330" s="221">
        <f>O330*H330</f>
        <v>0</v>
      </c>
      <c r="Q330" s="221">
        <v>0.00259</v>
      </c>
      <c r="R330" s="221">
        <f>Q330*H330</f>
        <v>0.015850799999999998</v>
      </c>
      <c r="S330" s="221">
        <v>0</v>
      </c>
      <c r="T330" s="222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23" t="s">
        <v>207</v>
      </c>
      <c r="AT330" s="223" t="s">
        <v>286</v>
      </c>
      <c r="AU330" s="223" t="s">
        <v>79</v>
      </c>
      <c r="AY330" s="17" t="s">
        <v>150</v>
      </c>
      <c r="BE330" s="224">
        <f>IF(N330="základní",J330,0)</f>
        <v>0</v>
      </c>
      <c r="BF330" s="224">
        <f>IF(N330="snížená",J330,0)</f>
        <v>0</v>
      </c>
      <c r="BG330" s="224">
        <f>IF(N330="zákl. přenesená",J330,0)</f>
        <v>0</v>
      </c>
      <c r="BH330" s="224">
        <f>IF(N330="sníž. přenesená",J330,0)</f>
        <v>0</v>
      </c>
      <c r="BI330" s="224">
        <f>IF(N330="nulová",J330,0)</f>
        <v>0</v>
      </c>
      <c r="BJ330" s="17" t="s">
        <v>75</v>
      </c>
      <c r="BK330" s="224">
        <f>ROUND(I330*H330,2)</f>
        <v>0</v>
      </c>
      <c r="BL330" s="17" t="s">
        <v>157</v>
      </c>
      <c r="BM330" s="223" t="s">
        <v>905</v>
      </c>
    </row>
    <row r="331" spans="1:51" s="13" customFormat="1" ht="12">
      <c r="A331" s="13"/>
      <c r="B331" s="230"/>
      <c r="C331" s="231"/>
      <c r="D331" s="232" t="s">
        <v>161</v>
      </c>
      <c r="E331" s="233" t="s">
        <v>19</v>
      </c>
      <c r="F331" s="234" t="s">
        <v>906</v>
      </c>
      <c r="G331" s="231"/>
      <c r="H331" s="233" t="s">
        <v>19</v>
      </c>
      <c r="I331" s="235"/>
      <c r="J331" s="231"/>
      <c r="K331" s="231"/>
      <c r="L331" s="236"/>
      <c r="M331" s="237"/>
      <c r="N331" s="238"/>
      <c r="O331" s="238"/>
      <c r="P331" s="238"/>
      <c r="Q331" s="238"/>
      <c r="R331" s="238"/>
      <c r="S331" s="238"/>
      <c r="T331" s="239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0" t="s">
        <v>161</v>
      </c>
      <c r="AU331" s="240" t="s">
        <v>79</v>
      </c>
      <c r="AV331" s="13" t="s">
        <v>75</v>
      </c>
      <c r="AW331" s="13" t="s">
        <v>33</v>
      </c>
      <c r="AX331" s="13" t="s">
        <v>71</v>
      </c>
      <c r="AY331" s="240" t="s">
        <v>150</v>
      </c>
    </row>
    <row r="332" spans="1:51" s="14" customFormat="1" ht="12">
      <c r="A332" s="14"/>
      <c r="B332" s="241"/>
      <c r="C332" s="242"/>
      <c r="D332" s="232" t="s">
        <v>161</v>
      </c>
      <c r="E332" s="243" t="s">
        <v>19</v>
      </c>
      <c r="F332" s="244" t="s">
        <v>907</v>
      </c>
      <c r="G332" s="242"/>
      <c r="H332" s="245">
        <v>6.12</v>
      </c>
      <c r="I332" s="246"/>
      <c r="J332" s="242"/>
      <c r="K332" s="242"/>
      <c r="L332" s="247"/>
      <c r="M332" s="248"/>
      <c r="N332" s="249"/>
      <c r="O332" s="249"/>
      <c r="P332" s="249"/>
      <c r="Q332" s="249"/>
      <c r="R332" s="249"/>
      <c r="S332" s="249"/>
      <c r="T332" s="250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1" t="s">
        <v>161</v>
      </c>
      <c r="AU332" s="251" t="s">
        <v>79</v>
      </c>
      <c r="AV332" s="14" t="s">
        <v>79</v>
      </c>
      <c r="AW332" s="14" t="s">
        <v>33</v>
      </c>
      <c r="AX332" s="14" t="s">
        <v>71</v>
      </c>
      <c r="AY332" s="251" t="s">
        <v>150</v>
      </c>
    </row>
    <row r="333" spans="1:51" s="15" customFormat="1" ht="12">
      <c r="A333" s="15"/>
      <c r="B333" s="252"/>
      <c r="C333" s="253"/>
      <c r="D333" s="232" t="s">
        <v>161</v>
      </c>
      <c r="E333" s="254" t="s">
        <v>19</v>
      </c>
      <c r="F333" s="255" t="s">
        <v>164</v>
      </c>
      <c r="G333" s="253"/>
      <c r="H333" s="256">
        <v>6.12</v>
      </c>
      <c r="I333" s="257"/>
      <c r="J333" s="253"/>
      <c r="K333" s="253"/>
      <c r="L333" s="258"/>
      <c r="M333" s="259"/>
      <c r="N333" s="260"/>
      <c r="O333" s="260"/>
      <c r="P333" s="260"/>
      <c r="Q333" s="260"/>
      <c r="R333" s="260"/>
      <c r="S333" s="260"/>
      <c r="T333" s="261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62" t="s">
        <v>161</v>
      </c>
      <c r="AU333" s="262" t="s">
        <v>79</v>
      </c>
      <c r="AV333" s="15" t="s">
        <v>157</v>
      </c>
      <c r="AW333" s="15" t="s">
        <v>33</v>
      </c>
      <c r="AX333" s="15" t="s">
        <v>75</v>
      </c>
      <c r="AY333" s="262" t="s">
        <v>150</v>
      </c>
    </row>
    <row r="334" spans="1:65" s="2" customFormat="1" ht="24.15" customHeight="1">
      <c r="A334" s="38"/>
      <c r="B334" s="39"/>
      <c r="C334" s="212" t="s">
        <v>489</v>
      </c>
      <c r="D334" s="212" t="s">
        <v>152</v>
      </c>
      <c r="E334" s="213" t="s">
        <v>518</v>
      </c>
      <c r="F334" s="214" t="s">
        <v>519</v>
      </c>
      <c r="G334" s="215" t="s">
        <v>342</v>
      </c>
      <c r="H334" s="216">
        <v>6</v>
      </c>
      <c r="I334" s="217"/>
      <c r="J334" s="218">
        <f>ROUND(I334*H334,2)</f>
        <v>0</v>
      </c>
      <c r="K334" s="214" t="s">
        <v>389</v>
      </c>
      <c r="L334" s="44"/>
      <c r="M334" s="219" t="s">
        <v>19</v>
      </c>
      <c r="N334" s="220" t="s">
        <v>42</v>
      </c>
      <c r="O334" s="84"/>
      <c r="P334" s="221">
        <f>O334*H334</f>
        <v>0</v>
      </c>
      <c r="Q334" s="221">
        <v>0</v>
      </c>
      <c r="R334" s="221">
        <f>Q334*H334</f>
        <v>0</v>
      </c>
      <c r="S334" s="221">
        <v>0</v>
      </c>
      <c r="T334" s="222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23" t="s">
        <v>157</v>
      </c>
      <c r="AT334" s="223" t="s">
        <v>152</v>
      </c>
      <c r="AU334" s="223" t="s">
        <v>79</v>
      </c>
      <c r="AY334" s="17" t="s">
        <v>150</v>
      </c>
      <c r="BE334" s="224">
        <f>IF(N334="základní",J334,0)</f>
        <v>0</v>
      </c>
      <c r="BF334" s="224">
        <f>IF(N334="snížená",J334,0)</f>
        <v>0</v>
      </c>
      <c r="BG334" s="224">
        <f>IF(N334="zákl. přenesená",J334,0)</f>
        <v>0</v>
      </c>
      <c r="BH334" s="224">
        <f>IF(N334="sníž. přenesená",J334,0)</f>
        <v>0</v>
      </c>
      <c r="BI334" s="224">
        <f>IF(N334="nulová",J334,0)</f>
        <v>0</v>
      </c>
      <c r="BJ334" s="17" t="s">
        <v>75</v>
      </c>
      <c r="BK334" s="224">
        <f>ROUND(I334*H334,2)</f>
        <v>0</v>
      </c>
      <c r="BL334" s="17" t="s">
        <v>157</v>
      </c>
      <c r="BM334" s="223" t="s">
        <v>908</v>
      </c>
    </row>
    <row r="335" spans="1:47" s="2" customFormat="1" ht="12">
      <c r="A335" s="38"/>
      <c r="B335" s="39"/>
      <c r="C335" s="40"/>
      <c r="D335" s="225" t="s">
        <v>159</v>
      </c>
      <c r="E335" s="40"/>
      <c r="F335" s="226" t="s">
        <v>521</v>
      </c>
      <c r="G335" s="40"/>
      <c r="H335" s="40"/>
      <c r="I335" s="227"/>
      <c r="J335" s="40"/>
      <c r="K335" s="40"/>
      <c r="L335" s="44"/>
      <c r="M335" s="228"/>
      <c r="N335" s="229"/>
      <c r="O335" s="84"/>
      <c r="P335" s="84"/>
      <c r="Q335" s="84"/>
      <c r="R335" s="84"/>
      <c r="S335" s="84"/>
      <c r="T335" s="85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T335" s="17" t="s">
        <v>159</v>
      </c>
      <c r="AU335" s="17" t="s">
        <v>79</v>
      </c>
    </row>
    <row r="336" spans="1:47" s="2" customFormat="1" ht="12">
      <c r="A336" s="38"/>
      <c r="B336" s="39"/>
      <c r="C336" s="40"/>
      <c r="D336" s="232" t="s">
        <v>258</v>
      </c>
      <c r="E336" s="40"/>
      <c r="F336" s="263" t="s">
        <v>522</v>
      </c>
      <c r="G336" s="40"/>
      <c r="H336" s="40"/>
      <c r="I336" s="227"/>
      <c r="J336" s="40"/>
      <c r="K336" s="40"/>
      <c r="L336" s="44"/>
      <c r="M336" s="228"/>
      <c r="N336" s="229"/>
      <c r="O336" s="84"/>
      <c r="P336" s="84"/>
      <c r="Q336" s="84"/>
      <c r="R336" s="84"/>
      <c r="S336" s="84"/>
      <c r="T336" s="85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T336" s="17" t="s">
        <v>258</v>
      </c>
      <c r="AU336" s="17" t="s">
        <v>79</v>
      </c>
    </row>
    <row r="337" spans="1:65" s="2" customFormat="1" ht="24.15" customHeight="1">
      <c r="A337" s="38"/>
      <c r="B337" s="39"/>
      <c r="C337" s="212" t="s">
        <v>494</v>
      </c>
      <c r="D337" s="212" t="s">
        <v>152</v>
      </c>
      <c r="E337" s="213" t="s">
        <v>538</v>
      </c>
      <c r="F337" s="214" t="s">
        <v>539</v>
      </c>
      <c r="G337" s="215" t="s">
        <v>526</v>
      </c>
      <c r="H337" s="216">
        <v>4</v>
      </c>
      <c r="I337" s="217"/>
      <c r="J337" s="218">
        <f>ROUND(I337*H337,2)</f>
        <v>0</v>
      </c>
      <c r="K337" s="214" t="s">
        <v>389</v>
      </c>
      <c r="L337" s="44"/>
      <c r="M337" s="219" t="s">
        <v>19</v>
      </c>
      <c r="N337" s="220" t="s">
        <v>42</v>
      </c>
      <c r="O337" s="84"/>
      <c r="P337" s="221">
        <f>O337*H337</f>
        <v>0</v>
      </c>
      <c r="Q337" s="221">
        <v>0.12422</v>
      </c>
      <c r="R337" s="221">
        <f>Q337*H337</f>
        <v>0.49688</v>
      </c>
      <c r="S337" s="221">
        <v>0</v>
      </c>
      <c r="T337" s="222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23" t="s">
        <v>157</v>
      </c>
      <c r="AT337" s="223" t="s">
        <v>152</v>
      </c>
      <c r="AU337" s="223" t="s">
        <v>79</v>
      </c>
      <c r="AY337" s="17" t="s">
        <v>150</v>
      </c>
      <c r="BE337" s="224">
        <f>IF(N337="základní",J337,0)</f>
        <v>0</v>
      </c>
      <c r="BF337" s="224">
        <f>IF(N337="snížená",J337,0)</f>
        <v>0</v>
      </c>
      <c r="BG337" s="224">
        <f>IF(N337="zákl. přenesená",J337,0)</f>
        <v>0</v>
      </c>
      <c r="BH337" s="224">
        <f>IF(N337="sníž. přenesená",J337,0)</f>
        <v>0</v>
      </c>
      <c r="BI337" s="224">
        <f>IF(N337="nulová",J337,0)</f>
        <v>0</v>
      </c>
      <c r="BJ337" s="17" t="s">
        <v>75</v>
      </c>
      <c r="BK337" s="224">
        <f>ROUND(I337*H337,2)</f>
        <v>0</v>
      </c>
      <c r="BL337" s="17" t="s">
        <v>157</v>
      </c>
      <c r="BM337" s="223" t="s">
        <v>909</v>
      </c>
    </row>
    <row r="338" spans="1:47" s="2" customFormat="1" ht="12">
      <c r="A338" s="38"/>
      <c r="B338" s="39"/>
      <c r="C338" s="40"/>
      <c r="D338" s="225" t="s">
        <v>159</v>
      </c>
      <c r="E338" s="40"/>
      <c r="F338" s="226" t="s">
        <v>541</v>
      </c>
      <c r="G338" s="40"/>
      <c r="H338" s="40"/>
      <c r="I338" s="227"/>
      <c r="J338" s="40"/>
      <c r="K338" s="40"/>
      <c r="L338" s="44"/>
      <c r="M338" s="228"/>
      <c r="N338" s="229"/>
      <c r="O338" s="84"/>
      <c r="P338" s="84"/>
      <c r="Q338" s="84"/>
      <c r="R338" s="84"/>
      <c r="S338" s="84"/>
      <c r="T338" s="85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T338" s="17" t="s">
        <v>159</v>
      </c>
      <c r="AU338" s="17" t="s">
        <v>79</v>
      </c>
    </row>
    <row r="339" spans="1:51" s="13" customFormat="1" ht="12">
      <c r="A339" s="13"/>
      <c r="B339" s="230"/>
      <c r="C339" s="231"/>
      <c r="D339" s="232" t="s">
        <v>161</v>
      </c>
      <c r="E339" s="233" t="s">
        <v>19</v>
      </c>
      <c r="F339" s="234" t="s">
        <v>910</v>
      </c>
      <c r="G339" s="231"/>
      <c r="H339" s="233" t="s">
        <v>19</v>
      </c>
      <c r="I339" s="235"/>
      <c r="J339" s="231"/>
      <c r="K339" s="231"/>
      <c r="L339" s="236"/>
      <c r="M339" s="237"/>
      <c r="N339" s="238"/>
      <c r="O339" s="238"/>
      <c r="P339" s="238"/>
      <c r="Q339" s="238"/>
      <c r="R339" s="238"/>
      <c r="S339" s="238"/>
      <c r="T339" s="239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0" t="s">
        <v>161</v>
      </c>
      <c r="AU339" s="240" t="s">
        <v>79</v>
      </c>
      <c r="AV339" s="13" t="s">
        <v>75</v>
      </c>
      <c r="AW339" s="13" t="s">
        <v>33</v>
      </c>
      <c r="AX339" s="13" t="s">
        <v>71</v>
      </c>
      <c r="AY339" s="240" t="s">
        <v>150</v>
      </c>
    </row>
    <row r="340" spans="1:51" s="14" customFormat="1" ht="12">
      <c r="A340" s="14"/>
      <c r="B340" s="241"/>
      <c r="C340" s="242"/>
      <c r="D340" s="232" t="s">
        <v>161</v>
      </c>
      <c r="E340" s="243" t="s">
        <v>19</v>
      </c>
      <c r="F340" s="244" t="s">
        <v>157</v>
      </c>
      <c r="G340" s="242"/>
      <c r="H340" s="245">
        <v>4</v>
      </c>
      <c r="I340" s="246"/>
      <c r="J340" s="242"/>
      <c r="K340" s="242"/>
      <c r="L340" s="247"/>
      <c r="M340" s="248"/>
      <c r="N340" s="249"/>
      <c r="O340" s="249"/>
      <c r="P340" s="249"/>
      <c r="Q340" s="249"/>
      <c r="R340" s="249"/>
      <c r="S340" s="249"/>
      <c r="T340" s="250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1" t="s">
        <v>161</v>
      </c>
      <c r="AU340" s="251" t="s">
        <v>79</v>
      </c>
      <c r="AV340" s="14" t="s">
        <v>79</v>
      </c>
      <c r="AW340" s="14" t="s">
        <v>33</v>
      </c>
      <c r="AX340" s="14" t="s">
        <v>71</v>
      </c>
      <c r="AY340" s="251" t="s">
        <v>150</v>
      </c>
    </row>
    <row r="341" spans="1:51" s="15" customFormat="1" ht="12">
      <c r="A341" s="15"/>
      <c r="B341" s="252"/>
      <c r="C341" s="253"/>
      <c r="D341" s="232" t="s">
        <v>161</v>
      </c>
      <c r="E341" s="254" t="s">
        <v>19</v>
      </c>
      <c r="F341" s="255" t="s">
        <v>164</v>
      </c>
      <c r="G341" s="253"/>
      <c r="H341" s="256">
        <v>4</v>
      </c>
      <c r="I341" s="257"/>
      <c r="J341" s="253"/>
      <c r="K341" s="253"/>
      <c r="L341" s="258"/>
      <c r="M341" s="259"/>
      <c r="N341" s="260"/>
      <c r="O341" s="260"/>
      <c r="P341" s="260"/>
      <c r="Q341" s="260"/>
      <c r="R341" s="260"/>
      <c r="S341" s="260"/>
      <c r="T341" s="261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62" t="s">
        <v>161</v>
      </c>
      <c r="AU341" s="262" t="s">
        <v>79</v>
      </c>
      <c r="AV341" s="15" t="s">
        <v>157</v>
      </c>
      <c r="AW341" s="15" t="s">
        <v>33</v>
      </c>
      <c r="AX341" s="15" t="s">
        <v>75</v>
      </c>
      <c r="AY341" s="262" t="s">
        <v>150</v>
      </c>
    </row>
    <row r="342" spans="1:65" s="2" customFormat="1" ht="24.15" customHeight="1">
      <c r="A342" s="38"/>
      <c r="B342" s="39"/>
      <c r="C342" s="212" t="s">
        <v>499</v>
      </c>
      <c r="D342" s="212" t="s">
        <v>152</v>
      </c>
      <c r="E342" s="213" t="s">
        <v>544</v>
      </c>
      <c r="F342" s="214" t="s">
        <v>545</v>
      </c>
      <c r="G342" s="215" t="s">
        <v>526</v>
      </c>
      <c r="H342" s="216">
        <v>8</v>
      </c>
      <c r="I342" s="217"/>
      <c r="J342" s="218">
        <f>ROUND(I342*H342,2)</f>
        <v>0</v>
      </c>
      <c r="K342" s="214" t="s">
        <v>389</v>
      </c>
      <c r="L342" s="44"/>
      <c r="M342" s="219" t="s">
        <v>19</v>
      </c>
      <c r="N342" s="220" t="s">
        <v>42</v>
      </c>
      <c r="O342" s="84"/>
      <c r="P342" s="221">
        <f>O342*H342</f>
        <v>0</v>
      </c>
      <c r="Q342" s="221">
        <v>0.02972</v>
      </c>
      <c r="R342" s="221">
        <f>Q342*H342</f>
        <v>0.23776</v>
      </c>
      <c r="S342" s="221">
        <v>0</v>
      </c>
      <c r="T342" s="222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23" t="s">
        <v>157</v>
      </c>
      <c r="AT342" s="223" t="s">
        <v>152</v>
      </c>
      <c r="AU342" s="223" t="s">
        <v>79</v>
      </c>
      <c r="AY342" s="17" t="s">
        <v>150</v>
      </c>
      <c r="BE342" s="224">
        <f>IF(N342="základní",J342,0)</f>
        <v>0</v>
      </c>
      <c r="BF342" s="224">
        <f>IF(N342="snížená",J342,0)</f>
        <v>0</v>
      </c>
      <c r="BG342" s="224">
        <f>IF(N342="zákl. přenesená",J342,0)</f>
        <v>0</v>
      </c>
      <c r="BH342" s="224">
        <f>IF(N342="sníž. přenesená",J342,0)</f>
        <v>0</v>
      </c>
      <c r="BI342" s="224">
        <f>IF(N342="nulová",J342,0)</f>
        <v>0</v>
      </c>
      <c r="BJ342" s="17" t="s">
        <v>75</v>
      </c>
      <c r="BK342" s="224">
        <f>ROUND(I342*H342,2)</f>
        <v>0</v>
      </c>
      <c r="BL342" s="17" t="s">
        <v>157</v>
      </c>
      <c r="BM342" s="223" t="s">
        <v>911</v>
      </c>
    </row>
    <row r="343" spans="1:47" s="2" customFormat="1" ht="12">
      <c r="A343" s="38"/>
      <c r="B343" s="39"/>
      <c r="C343" s="40"/>
      <c r="D343" s="225" t="s">
        <v>159</v>
      </c>
      <c r="E343" s="40"/>
      <c r="F343" s="226" t="s">
        <v>547</v>
      </c>
      <c r="G343" s="40"/>
      <c r="H343" s="40"/>
      <c r="I343" s="227"/>
      <c r="J343" s="40"/>
      <c r="K343" s="40"/>
      <c r="L343" s="44"/>
      <c r="M343" s="228"/>
      <c r="N343" s="229"/>
      <c r="O343" s="84"/>
      <c r="P343" s="84"/>
      <c r="Q343" s="84"/>
      <c r="R343" s="84"/>
      <c r="S343" s="84"/>
      <c r="T343" s="85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T343" s="17" t="s">
        <v>159</v>
      </c>
      <c r="AU343" s="17" t="s">
        <v>79</v>
      </c>
    </row>
    <row r="344" spans="1:51" s="13" customFormat="1" ht="12">
      <c r="A344" s="13"/>
      <c r="B344" s="230"/>
      <c r="C344" s="231"/>
      <c r="D344" s="232" t="s">
        <v>161</v>
      </c>
      <c r="E344" s="233" t="s">
        <v>19</v>
      </c>
      <c r="F344" s="234" t="s">
        <v>910</v>
      </c>
      <c r="G344" s="231"/>
      <c r="H344" s="233" t="s">
        <v>19</v>
      </c>
      <c r="I344" s="235"/>
      <c r="J344" s="231"/>
      <c r="K344" s="231"/>
      <c r="L344" s="236"/>
      <c r="M344" s="237"/>
      <c r="N344" s="238"/>
      <c r="O344" s="238"/>
      <c r="P344" s="238"/>
      <c r="Q344" s="238"/>
      <c r="R344" s="238"/>
      <c r="S344" s="238"/>
      <c r="T344" s="239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0" t="s">
        <v>161</v>
      </c>
      <c r="AU344" s="240" t="s">
        <v>79</v>
      </c>
      <c r="AV344" s="13" t="s">
        <v>75</v>
      </c>
      <c r="AW344" s="13" t="s">
        <v>33</v>
      </c>
      <c r="AX344" s="13" t="s">
        <v>71</v>
      </c>
      <c r="AY344" s="240" t="s">
        <v>150</v>
      </c>
    </row>
    <row r="345" spans="1:51" s="14" customFormat="1" ht="12">
      <c r="A345" s="14"/>
      <c r="B345" s="241"/>
      <c r="C345" s="242"/>
      <c r="D345" s="232" t="s">
        <v>161</v>
      </c>
      <c r="E345" s="243" t="s">
        <v>19</v>
      </c>
      <c r="F345" s="244" t="s">
        <v>912</v>
      </c>
      <c r="G345" s="242"/>
      <c r="H345" s="245">
        <v>8</v>
      </c>
      <c r="I345" s="246"/>
      <c r="J345" s="242"/>
      <c r="K345" s="242"/>
      <c r="L345" s="247"/>
      <c r="M345" s="248"/>
      <c r="N345" s="249"/>
      <c r="O345" s="249"/>
      <c r="P345" s="249"/>
      <c r="Q345" s="249"/>
      <c r="R345" s="249"/>
      <c r="S345" s="249"/>
      <c r="T345" s="250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1" t="s">
        <v>161</v>
      </c>
      <c r="AU345" s="251" t="s">
        <v>79</v>
      </c>
      <c r="AV345" s="14" t="s">
        <v>79</v>
      </c>
      <c r="AW345" s="14" t="s">
        <v>33</v>
      </c>
      <c r="AX345" s="14" t="s">
        <v>71</v>
      </c>
      <c r="AY345" s="251" t="s">
        <v>150</v>
      </c>
    </row>
    <row r="346" spans="1:51" s="15" customFormat="1" ht="12">
      <c r="A346" s="15"/>
      <c r="B346" s="252"/>
      <c r="C346" s="253"/>
      <c r="D346" s="232" t="s">
        <v>161</v>
      </c>
      <c r="E346" s="254" t="s">
        <v>19</v>
      </c>
      <c r="F346" s="255" t="s">
        <v>164</v>
      </c>
      <c r="G346" s="253"/>
      <c r="H346" s="256">
        <v>8</v>
      </c>
      <c r="I346" s="257"/>
      <c r="J346" s="253"/>
      <c r="K346" s="253"/>
      <c r="L346" s="258"/>
      <c r="M346" s="259"/>
      <c r="N346" s="260"/>
      <c r="O346" s="260"/>
      <c r="P346" s="260"/>
      <c r="Q346" s="260"/>
      <c r="R346" s="260"/>
      <c r="S346" s="260"/>
      <c r="T346" s="261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62" t="s">
        <v>161</v>
      </c>
      <c r="AU346" s="262" t="s">
        <v>79</v>
      </c>
      <c r="AV346" s="15" t="s">
        <v>157</v>
      </c>
      <c r="AW346" s="15" t="s">
        <v>33</v>
      </c>
      <c r="AX346" s="15" t="s">
        <v>75</v>
      </c>
      <c r="AY346" s="262" t="s">
        <v>150</v>
      </c>
    </row>
    <row r="347" spans="1:65" s="2" customFormat="1" ht="24.15" customHeight="1">
      <c r="A347" s="38"/>
      <c r="B347" s="39"/>
      <c r="C347" s="212" t="s">
        <v>506</v>
      </c>
      <c r="D347" s="212" t="s">
        <v>152</v>
      </c>
      <c r="E347" s="213" t="s">
        <v>550</v>
      </c>
      <c r="F347" s="214" t="s">
        <v>551</v>
      </c>
      <c r="G347" s="215" t="s">
        <v>526</v>
      </c>
      <c r="H347" s="216">
        <v>4</v>
      </c>
      <c r="I347" s="217"/>
      <c r="J347" s="218">
        <f>ROUND(I347*H347,2)</f>
        <v>0</v>
      </c>
      <c r="K347" s="214" t="s">
        <v>389</v>
      </c>
      <c r="L347" s="44"/>
      <c r="M347" s="219" t="s">
        <v>19</v>
      </c>
      <c r="N347" s="220" t="s">
        <v>42</v>
      </c>
      <c r="O347" s="84"/>
      <c r="P347" s="221">
        <f>O347*H347</f>
        <v>0</v>
      </c>
      <c r="Q347" s="221">
        <v>0.02972</v>
      </c>
      <c r="R347" s="221">
        <f>Q347*H347</f>
        <v>0.11888</v>
      </c>
      <c r="S347" s="221">
        <v>0</v>
      </c>
      <c r="T347" s="222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23" t="s">
        <v>157</v>
      </c>
      <c r="AT347" s="223" t="s">
        <v>152</v>
      </c>
      <c r="AU347" s="223" t="s">
        <v>79</v>
      </c>
      <c r="AY347" s="17" t="s">
        <v>150</v>
      </c>
      <c r="BE347" s="224">
        <f>IF(N347="základní",J347,0)</f>
        <v>0</v>
      </c>
      <c r="BF347" s="224">
        <f>IF(N347="snížená",J347,0)</f>
        <v>0</v>
      </c>
      <c r="BG347" s="224">
        <f>IF(N347="zákl. přenesená",J347,0)</f>
        <v>0</v>
      </c>
      <c r="BH347" s="224">
        <f>IF(N347="sníž. přenesená",J347,0)</f>
        <v>0</v>
      </c>
      <c r="BI347" s="224">
        <f>IF(N347="nulová",J347,0)</f>
        <v>0</v>
      </c>
      <c r="BJ347" s="17" t="s">
        <v>75</v>
      </c>
      <c r="BK347" s="224">
        <f>ROUND(I347*H347,2)</f>
        <v>0</v>
      </c>
      <c r="BL347" s="17" t="s">
        <v>157</v>
      </c>
      <c r="BM347" s="223" t="s">
        <v>913</v>
      </c>
    </row>
    <row r="348" spans="1:47" s="2" customFormat="1" ht="12">
      <c r="A348" s="38"/>
      <c r="B348" s="39"/>
      <c r="C348" s="40"/>
      <c r="D348" s="225" t="s">
        <v>159</v>
      </c>
      <c r="E348" s="40"/>
      <c r="F348" s="226" t="s">
        <v>553</v>
      </c>
      <c r="G348" s="40"/>
      <c r="H348" s="40"/>
      <c r="I348" s="227"/>
      <c r="J348" s="40"/>
      <c r="K348" s="40"/>
      <c r="L348" s="44"/>
      <c r="M348" s="228"/>
      <c r="N348" s="229"/>
      <c r="O348" s="84"/>
      <c r="P348" s="84"/>
      <c r="Q348" s="84"/>
      <c r="R348" s="84"/>
      <c r="S348" s="84"/>
      <c r="T348" s="85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T348" s="17" t="s">
        <v>159</v>
      </c>
      <c r="AU348" s="17" t="s">
        <v>79</v>
      </c>
    </row>
    <row r="349" spans="1:51" s="13" customFormat="1" ht="12">
      <c r="A349" s="13"/>
      <c r="B349" s="230"/>
      <c r="C349" s="231"/>
      <c r="D349" s="232" t="s">
        <v>161</v>
      </c>
      <c r="E349" s="233" t="s">
        <v>19</v>
      </c>
      <c r="F349" s="234" t="s">
        <v>910</v>
      </c>
      <c r="G349" s="231"/>
      <c r="H349" s="233" t="s">
        <v>19</v>
      </c>
      <c r="I349" s="235"/>
      <c r="J349" s="231"/>
      <c r="K349" s="231"/>
      <c r="L349" s="236"/>
      <c r="M349" s="237"/>
      <c r="N349" s="238"/>
      <c r="O349" s="238"/>
      <c r="P349" s="238"/>
      <c r="Q349" s="238"/>
      <c r="R349" s="238"/>
      <c r="S349" s="238"/>
      <c r="T349" s="239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0" t="s">
        <v>161</v>
      </c>
      <c r="AU349" s="240" t="s">
        <v>79</v>
      </c>
      <c r="AV349" s="13" t="s">
        <v>75</v>
      </c>
      <c r="AW349" s="13" t="s">
        <v>33</v>
      </c>
      <c r="AX349" s="13" t="s">
        <v>71</v>
      </c>
      <c r="AY349" s="240" t="s">
        <v>150</v>
      </c>
    </row>
    <row r="350" spans="1:51" s="14" customFormat="1" ht="12">
      <c r="A350" s="14"/>
      <c r="B350" s="241"/>
      <c r="C350" s="242"/>
      <c r="D350" s="232" t="s">
        <v>161</v>
      </c>
      <c r="E350" s="243" t="s">
        <v>19</v>
      </c>
      <c r="F350" s="244" t="s">
        <v>157</v>
      </c>
      <c r="G350" s="242"/>
      <c r="H350" s="245">
        <v>4</v>
      </c>
      <c r="I350" s="246"/>
      <c r="J350" s="242"/>
      <c r="K350" s="242"/>
      <c r="L350" s="247"/>
      <c r="M350" s="248"/>
      <c r="N350" s="249"/>
      <c r="O350" s="249"/>
      <c r="P350" s="249"/>
      <c r="Q350" s="249"/>
      <c r="R350" s="249"/>
      <c r="S350" s="249"/>
      <c r="T350" s="250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51" t="s">
        <v>161</v>
      </c>
      <c r="AU350" s="251" t="s">
        <v>79</v>
      </c>
      <c r="AV350" s="14" t="s">
        <v>79</v>
      </c>
      <c r="AW350" s="14" t="s">
        <v>33</v>
      </c>
      <c r="AX350" s="14" t="s">
        <v>71</v>
      </c>
      <c r="AY350" s="251" t="s">
        <v>150</v>
      </c>
    </row>
    <row r="351" spans="1:51" s="15" customFormat="1" ht="12">
      <c r="A351" s="15"/>
      <c r="B351" s="252"/>
      <c r="C351" s="253"/>
      <c r="D351" s="232" t="s">
        <v>161</v>
      </c>
      <c r="E351" s="254" t="s">
        <v>19</v>
      </c>
      <c r="F351" s="255" t="s">
        <v>164</v>
      </c>
      <c r="G351" s="253"/>
      <c r="H351" s="256">
        <v>4</v>
      </c>
      <c r="I351" s="257"/>
      <c r="J351" s="253"/>
      <c r="K351" s="253"/>
      <c r="L351" s="258"/>
      <c r="M351" s="259"/>
      <c r="N351" s="260"/>
      <c r="O351" s="260"/>
      <c r="P351" s="260"/>
      <c r="Q351" s="260"/>
      <c r="R351" s="260"/>
      <c r="S351" s="260"/>
      <c r="T351" s="261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62" t="s">
        <v>161</v>
      </c>
      <c r="AU351" s="262" t="s">
        <v>79</v>
      </c>
      <c r="AV351" s="15" t="s">
        <v>157</v>
      </c>
      <c r="AW351" s="15" t="s">
        <v>33</v>
      </c>
      <c r="AX351" s="15" t="s">
        <v>75</v>
      </c>
      <c r="AY351" s="262" t="s">
        <v>150</v>
      </c>
    </row>
    <row r="352" spans="1:65" s="2" customFormat="1" ht="24.15" customHeight="1">
      <c r="A352" s="38"/>
      <c r="B352" s="39"/>
      <c r="C352" s="264" t="s">
        <v>513</v>
      </c>
      <c r="D352" s="264" t="s">
        <v>286</v>
      </c>
      <c r="E352" s="265" t="s">
        <v>555</v>
      </c>
      <c r="F352" s="266" t="s">
        <v>556</v>
      </c>
      <c r="G352" s="267" t="s">
        <v>526</v>
      </c>
      <c r="H352" s="268">
        <v>4</v>
      </c>
      <c r="I352" s="269"/>
      <c r="J352" s="270">
        <f>ROUND(I352*H352,2)</f>
        <v>0</v>
      </c>
      <c r="K352" s="266" t="s">
        <v>389</v>
      </c>
      <c r="L352" s="271"/>
      <c r="M352" s="272" t="s">
        <v>19</v>
      </c>
      <c r="N352" s="273" t="s">
        <v>42</v>
      </c>
      <c r="O352" s="84"/>
      <c r="P352" s="221">
        <f>O352*H352</f>
        <v>0</v>
      </c>
      <c r="Q352" s="221">
        <v>0.072</v>
      </c>
      <c r="R352" s="221">
        <f>Q352*H352</f>
        <v>0.288</v>
      </c>
      <c r="S352" s="221">
        <v>0</v>
      </c>
      <c r="T352" s="222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23" t="s">
        <v>207</v>
      </c>
      <c r="AT352" s="223" t="s">
        <v>286</v>
      </c>
      <c r="AU352" s="223" t="s">
        <v>79</v>
      </c>
      <c r="AY352" s="17" t="s">
        <v>150</v>
      </c>
      <c r="BE352" s="224">
        <f>IF(N352="základní",J352,0)</f>
        <v>0</v>
      </c>
      <c r="BF352" s="224">
        <f>IF(N352="snížená",J352,0)</f>
        <v>0</v>
      </c>
      <c r="BG352" s="224">
        <f>IF(N352="zákl. přenesená",J352,0)</f>
        <v>0</v>
      </c>
      <c r="BH352" s="224">
        <f>IF(N352="sníž. přenesená",J352,0)</f>
        <v>0</v>
      </c>
      <c r="BI352" s="224">
        <f>IF(N352="nulová",J352,0)</f>
        <v>0</v>
      </c>
      <c r="BJ352" s="17" t="s">
        <v>75</v>
      </c>
      <c r="BK352" s="224">
        <f>ROUND(I352*H352,2)</f>
        <v>0</v>
      </c>
      <c r="BL352" s="17" t="s">
        <v>157</v>
      </c>
      <c r="BM352" s="223" t="s">
        <v>914</v>
      </c>
    </row>
    <row r="353" spans="1:65" s="2" customFormat="1" ht="24.15" customHeight="1">
      <c r="A353" s="38"/>
      <c r="B353" s="39"/>
      <c r="C353" s="264" t="s">
        <v>420</v>
      </c>
      <c r="D353" s="264" t="s">
        <v>286</v>
      </c>
      <c r="E353" s="265" t="s">
        <v>559</v>
      </c>
      <c r="F353" s="266" t="s">
        <v>560</v>
      </c>
      <c r="G353" s="267" t="s">
        <v>526</v>
      </c>
      <c r="H353" s="268">
        <v>4</v>
      </c>
      <c r="I353" s="269"/>
      <c r="J353" s="270">
        <f>ROUND(I353*H353,2)</f>
        <v>0</v>
      </c>
      <c r="K353" s="266" t="s">
        <v>389</v>
      </c>
      <c r="L353" s="271"/>
      <c r="M353" s="272" t="s">
        <v>19</v>
      </c>
      <c r="N353" s="273" t="s">
        <v>42</v>
      </c>
      <c r="O353" s="84"/>
      <c r="P353" s="221">
        <f>O353*H353</f>
        <v>0</v>
      </c>
      <c r="Q353" s="221">
        <v>0.08</v>
      </c>
      <c r="R353" s="221">
        <f>Q353*H353</f>
        <v>0.32</v>
      </c>
      <c r="S353" s="221">
        <v>0</v>
      </c>
      <c r="T353" s="222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23" t="s">
        <v>207</v>
      </c>
      <c r="AT353" s="223" t="s">
        <v>286</v>
      </c>
      <c r="AU353" s="223" t="s">
        <v>79</v>
      </c>
      <c r="AY353" s="17" t="s">
        <v>150</v>
      </c>
      <c r="BE353" s="224">
        <f>IF(N353="základní",J353,0)</f>
        <v>0</v>
      </c>
      <c r="BF353" s="224">
        <f>IF(N353="snížená",J353,0)</f>
        <v>0</v>
      </c>
      <c r="BG353" s="224">
        <f>IF(N353="zákl. přenesená",J353,0)</f>
        <v>0</v>
      </c>
      <c r="BH353" s="224">
        <f>IF(N353="sníž. přenesená",J353,0)</f>
        <v>0</v>
      </c>
      <c r="BI353" s="224">
        <f>IF(N353="nulová",J353,0)</f>
        <v>0</v>
      </c>
      <c r="BJ353" s="17" t="s">
        <v>75</v>
      </c>
      <c r="BK353" s="224">
        <f>ROUND(I353*H353,2)</f>
        <v>0</v>
      </c>
      <c r="BL353" s="17" t="s">
        <v>157</v>
      </c>
      <c r="BM353" s="223" t="s">
        <v>915</v>
      </c>
    </row>
    <row r="354" spans="1:65" s="2" customFormat="1" ht="21.75" customHeight="1">
      <c r="A354" s="38"/>
      <c r="B354" s="39"/>
      <c r="C354" s="264" t="s">
        <v>523</v>
      </c>
      <c r="D354" s="264" t="s">
        <v>286</v>
      </c>
      <c r="E354" s="265" t="s">
        <v>563</v>
      </c>
      <c r="F354" s="266" t="s">
        <v>564</v>
      </c>
      <c r="G354" s="267" t="s">
        <v>526</v>
      </c>
      <c r="H354" s="268">
        <v>4</v>
      </c>
      <c r="I354" s="269"/>
      <c r="J354" s="270">
        <f>ROUND(I354*H354,2)</f>
        <v>0</v>
      </c>
      <c r="K354" s="266" t="s">
        <v>389</v>
      </c>
      <c r="L354" s="271"/>
      <c r="M354" s="272" t="s">
        <v>19</v>
      </c>
      <c r="N354" s="273" t="s">
        <v>42</v>
      </c>
      <c r="O354" s="84"/>
      <c r="P354" s="221">
        <f>O354*H354</f>
        <v>0</v>
      </c>
      <c r="Q354" s="221">
        <v>0.04</v>
      </c>
      <c r="R354" s="221">
        <f>Q354*H354</f>
        <v>0.16</v>
      </c>
      <c r="S354" s="221">
        <v>0</v>
      </c>
      <c r="T354" s="222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23" t="s">
        <v>207</v>
      </c>
      <c r="AT354" s="223" t="s">
        <v>286</v>
      </c>
      <c r="AU354" s="223" t="s">
        <v>79</v>
      </c>
      <c r="AY354" s="17" t="s">
        <v>150</v>
      </c>
      <c r="BE354" s="224">
        <f>IF(N354="základní",J354,0)</f>
        <v>0</v>
      </c>
      <c r="BF354" s="224">
        <f>IF(N354="snížená",J354,0)</f>
        <v>0</v>
      </c>
      <c r="BG354" s="224">
        <f>IF(N354="zákl. přenesená",J354,0)</f>
        <v>0</v>
      </c>
      <c r="BH354" s="224">
        <f>IF(N354="sníž. přenesená",J354,0)</f>
        <v>0</v>
      </c>
      <c r="BI354" s="224">
        <f>IF(N354="nulová",J354,0)</f>
        <v>0</v>
      </c>
      <c r="BJ354" s="17" t="s">
        <v>75</v>
      </c>
      <c r="BK354" s="224">
        <f>ROUND(I354*H354,2)</f>
        <v>0</v>
      </c>
      <c r="BL354" s="17" t="s">
        <v>157</v>
      </c>
      <c r="BM354" s="223" t="s">
        <v>916</v>
      </c>
    </row>
    <row r="355" spans="1:65" s="2" customFormat="1" ht="16.5" customHeight="1">
      <c r="A355" s="38"/>
      <c r="B355" s="39"/>
      <c r="C355" s="264" t="s">
        <v>529</v>
      </c>
      <c r="D355" s="264" t="s">
        <v>286</v>
      </c>
      <c r="E355" s="265" t="s">
        <v>567</v>
      </c>
      <c r="F355" s="266" t="s">
        <v>568</v>
      </c>
      <c r="G355" s="267" t="s">
        <v>526</v>
      </c>
      <c r="H355" s="268">
        <v>4</v>
      </c>
      <c r="I355" s="269"/>
      <c r="J355" s="270">
        <f>ROUND(I355*H355,2)</f>
        <v>0</v>
      </c>
      <c r="K355" s="266" t="s">
        <v>389</v>
      </c>
      <c r="L355" s="271"/>
      <c r="M355" s="272" t="s">
        <v>19</v>
      </c>
      <c r="N355" s="273" t="s">
        <v>42</v>
      </c>
      <c r="O355" s="84"/>
      <c r="P355" s="221">
        <f>O355*H355</f>
        <v>0</v>
      </c>
      <c r="Q355" s="221">
        <v>0.103</v>
      </c>
      <c r="R355" s="221">
        <f>Q355*H355</f>
        <v>0.412</v>
      </c>
      <c r="S355" s="221">
        <v>0</v>
      </c>
      <c r="T355" s="222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23" t="s">
        <v>207</v>
      </c>
      <c r="AT355" s="223" t="s">
        <v>286</v>
      </c>
      <c r="AU355" s="223" t="s">
        <v>79</v>
      </c>
      <c r="AY355" s="17" t="s">
        <v>150</v>
      </c>
      <c r="BE355" s="224">
        <f>IF(N355="základní",J355,0)</f>
        <v>0</v>
      </c>
      <c r="BF355" s="224">
        <f>IF(N355="snížená",J355,0)</f>
        <v>0</v>
      </c>
      <c r="BG355" s="224">
        <f>IF(N355="zákl. přenesená",J355,0)</f>
        <v>0</v>
      </c>
      <c r="BH355" s="224">
        <f>IF(N355="sníž. přenesená",J355,0)</f>
        <v>0</v>
      </c>
      <c r="BI355" s="224">
        <f>IF(N355="nulová",J355,0)</f>
        <v>0</v>
      </c>
      <c r="BJ355" s="17" t="s">
        <v>75</v>
      </c>
      <c r="BK355" s="224">
        <f>ROUND(I355*H355,2)</f>
        <v>0</v>
      </c>
      <c r="BL355" s="17" t="s">
        <v>157</v>
      </c>
      <c r="BM355" s="223" t="s">
        <v>917</v>
      </c>
    </row>
    <row r="356" spans="1:65" s="2" customFormat="1" ht="33" customHeight="1">
      <c r="A356" s="38"/>
      <c r="B356" s="39"/>
      <c r="C356" s="212" t="s">
        <v>533</v>
      </c>
      <c r="D356" s="212" t="s">
        <v>152</v>
      </c>
      <c r="E356" s="213" t="s">
        <v>918</v>
      </c>
      <c r="F356" s="214" t="s">
        <v>919</v>
      </c>
      <c r="G356" s="215" t="s">
        <v>526</v>
      </c>
      <c r="H356" s="216">
        <v>4</v>
      </c>
      <c r="I356" s="217"/>
      <c r="J356" s="218">
        <f>ROUND(I356*H356,2)</f>
        <v>0</v>
      </c>
      <c r="K356" s="214" t="s">
        <v>389</v>
      </c>
      <c r="L356" s="44"/>
      <c r="M356" s="219" t="s">
        <v>19</v>
      </c>
      <c r="N356" s="220" t="s">
        <v>42</v>
      </c>
      <c r="O356" s="84"/>
      <c r="P356" s="221">
        <f>O356*H356</f>
        <v>0</v>
      </c>
      <c r="Q356" s="221">
        <v>0</v>
      </c>
      <c r="R356" s="221">
        <f>Q356*H356</f>
        <v>0</v>
      </c>
      <c r="S356" s="221">
        <v>0</v>
      </c>
      <c r="T356" s="222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23" t="s">
        <v>157</v>
      </c>
      <c r="AT356" s="223" t="s">
        <v>152</v>
      </c>
      <c r="AU356" s="223" t="s">
        <v>79</v>
      </c>
      <c r="AY356" s="17" t="s">
        <v>150</v>
      </c>
      <c r="BE356" s="224">
        <f>IF(N356="základní",J356,0)</f>
        <v>0</v>
      </c>
      <c r="BF356" s="224">
        <f>IF(N356="snížená",J356,0)</f>
        <v>0</v>
      </c>
      <c r="BG356" s="224">
        <f>IF(N356="zákl. přenesená",J356,0)</f>
        <v>0</v>
      </c>
      <c r="BH356" s="224">
        <f>IF(N356="sníž. přenesená",J356,0)</f>
        <v>0</v>
      </c>
      <c r="BI356" s="224">
        <f>IF(N356="nulová",J356,0)</f>
        <v>0</v>
      </c>
      <c r="BJ356" s="17" t="s">
        <v>75</v>
      </c>
      <c r="BK356" s="224">
        <f>ROUND(I356*H356,2)</f>
        <v>0</v>
      </c>
      <c r="BL356" s="17" t="s">
        <v>157</v>
      </c>
      <c r="BM356" s="223" t="s">
        <v>920</v>
      </c>
    </row>
    <row r="357" spans="1:47" s="2" customFormat="1" ht="12">
      <c r="A357" s="38"/>
      <c r="B357" s="39"/>
      <c r="C357" s="40"/>
      <c r="D357" s="225" t="s">
        <v>159</v>
      </c>
      <c r="E357" s="40"/>
      <c r="F357" s="226" t="s">
        <v>921</v>
      </c>
      <c r="G357" s="40"/>
      <c r="H357" s="40"/>
      <c r="I357" s="227"/>
      <c r="J357" s="40"/>
      <c r="K357" s="40"/>
      <c r="L357" s="44"/>
      <c r="M357" s="228"/>
      <c r="N357" s="229"/>
      <c r="O357" s="84"/>
      <c r="P357" s="84"/>
      <c r="Q357" s="84"/>
      <c r="R357" s="84"/>
      <c r="S357" s="84"/>
      <c r="T357" s="85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T357" s="17" t="s">
        <v>159</v>
      </c>
      <c r="AU357" s="17" t="s">
        <v>79</v>
      </c>
    </row>
    <row r="358" spans="1:51" s="14" customFormat="1" ht="12">
      <c r="A358" s="14"/>
      <c r="B358" s="241"/>
      <c r="C358" s="242"/>
      <c r="D358" s="232" t="s">
        <v>161</v>
      </c>
      <c r="E358" s="243" t="s">
        <v>19</v>
      </c>
      <c r="F358" s="244" t="s">
        <v>157</v>
      </c>
      <c r="G358" s="242"/>
      <c r="H358" s="245">
        <v>4</v>
      </c>
      <c r="I358" s="246"/>
      <c r="J358" s="242"/>
      <c r="K358" s="242"/>
      <c r="L358" s="247"/>
      <c r="M358" s="248"/>
      <c r="N358" s="249"/>
      <c r="O358" s="249"/>
      <c r="P358" s="249"/>
      <c r="Q358" s="249"/>
      <c r="R358" s="249"/>
      <c r="S358" s="249"/>
      <c r="T358" s="250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1" t="s">
        <v>161</v>
      </c>
      <c r="AU358" s="251" t="s">
        <v>79</v>
      </c>
      <c r="AV358" s="14" t="s">
        <v>79</v>
      </c>
      <c r="AW358" s="14" t="s">
        <v>33</v>
      </c>
      <c r="AX358" s="14" t="s">
        <v>75</v>
      </c>
      <c r="AY358" s="251" t="s">
        <v>150</v>
      </c>
    </row>
    <row r="359" spans="1:65" s="2" customFormat="1" ht="16.5" customHeight="1">
      <c r="A359" s="38"/>
      <c r="B359" s="39"/>
      <c r="C359" s="264" t="s">
        <v>537</v>
      </c>
      <c r="D359" s="264" t="s">
        <v>286</v>
      </c>
      <c r="E359" s="265" t="s">
        <v>922</v>
      </c>
      <c r="F359" s="266" t="s">
        <v>923</v>
      </c>
      <c r="G359" s="267" t="s">
        <v>526</v>
      </c>
      <c r="H359" s="268">
        <v>4</v>
      </c>
      <c r="I359" s="269"/>
      <c r="J359" s="270">
        <f>ROUND(I359*H359,2)</f>
        <v>0</v>
      </c>
      <c r="K359" s="266" t="s">
        <v>389</v>
      </c>
      <c r="L359" s="271"/>
      <c r="M359" s="272" t="s">
        <v>19</v>
      </c>
      <c r="N359" s="273" t="s">
        <v>42</v>
      </c>
      <c r="O359" s="84"/>
      <c r="P359" s="221">
        <f>O359*H359</f>
        <v>0</v>
      </c>
      <c r="Q359" s="221">
        <v>0.0021</v>
      </c>
      <c r="R359" s="221">
        <f>Q359*H359</f>
        <v>0.0084</v>
      </c>
      <c r="S359" s="221">
        <v>0</v>
      </c>
      <c r="T359" s="222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23" t="s">
        <v>207</v>
      </c>
      <c r="AT359" s="223" t="s">
        <v>286</v>
      </c>
      <c r="AU359" s="223" t="s">
        <v>79</v>
      </c>
      <c r="AY359" s="17" t="s">
        <v>150</v>
      </c>
      <c r="BE359" s="224">
        <f>IF(N359="základní",J359,0)</f>
        <v>0</v>
      </c>
      <c r="BF359" s="224">
        <f>IF(N359="snížená",J359,0)</f>
        <v>0</v>
      </c>
      <c r="BG359" s="224">
        <f>IF(N359="zákl. přenesená",J359,0)</f>
        <v>0</v>
      </c>
      <c r="BH359" s="224">
        <f>IF(N359="sníž. přenesená",J359,0)</f>
        <v>0</v>
      </c>
      <c r="BI359" s="224">
        <f>IF(N359="nulová",J359,0)</f>
        <v>0</v>
      </c>
      <c r="BJ359" s="17" t="s">
        <v>75</v>
      </c>
      <c r="BK359" s="224">
        <f>ROUND(I359*H359,2)</f>
        <v>0</v>
      </c>
      <c r="BL359" s="17" t="s">
        <v>157</v>
      </c>
      <c r="BM359" s="223" t="s">
        <v>924</v>
      </c>
    </row>
    <row r="360" spans="1:65" s="2" customFormat="1" ht="24.15" customHeight="1">
      <c r="A360" s="38"/>
      <c r="B360" s="39"/>
      <c r="C360" s="212" t="s">
        <v>543</v>
      </c>
      <c r="D360" s="212" t="s">
        <v>152</v>
      </c>
      <c r="E360" s="213" t="s">
        <v>580</v>
      </c>
      <c r="F360" s="214" t="s">
        <v>581</v>
      </c>
      <c r="G360" s="215" t="s">
        <v>526</v>
      </c>
      <c r="H360" s="216">
        <v>3</v>
      </c>
      <c r="I360" s="217"/>
      <c r="J360" s="218">
        <f>ROUND(I360*H360,2)</f>
        <v>0</v>
      </c>
      <c r="K360" s="214" t="s">
        <v>389</v>
      </c>
      <c r="L360" s="44"/>
      <c r="M360" s="219" t="s">
        <v>19</v>
      </c>
      <c r="N360" s="220" t="s">
        <v>42</v>
      </c>
      <c r="O360" s="84"/>
      <c r="P360" s="221">
        <f>O360*H360</f>
        <v>0</v>
      </c>
      <c r="Q360" s="221">
        <v>0.0007</v>
      </c>
      <c r="R360" s="221">
        <f>Q360*H360</f>
        <v>0.0021</v>
      </c>
      <c r="S360" s="221">
        <v>0</v>
      </c>
      <c r="T360" s="222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23" t="s">
        <v>157</v>
      </c>
      <c r="AT360" s="223" t="s">
        <v>152</v>
      </c>
      <c r="AU360" s="223" t="s">
        <v>79</v>
      </c>
      <c r="AY360" s="17" t="s">
        <v>150</v>
      </c>
      <c r="BE360" s="224">
        <f>IF(N360="základní",J360,0)</f>
        <v>0</v>
      </c>
      <c r="BF360" s="224">
        <f>IF(N360="snížená",J360,0)</f>
        <v>0</v>
      </c>
      <c r="BG360" s="224">
        <f>IF(N360="zákl. přenesená",J360,0)</f>
        <v>0</v>
      </c>
      <c r="BH360" s="224">
        <f>IF(N360="sníž. přenesená",J360,0)</f>
        <v>0</v>
      </c>
      <c r="BI360" s="224">
        <f>IF(N360="nulová",J360,0)</f>
        <v>0</v>
      </c>
      <c r="BJ360" s="17" t="s">
        <v>75</v>
      </c>
      <c r="BK360" s="224">
        <f>ROUND(I360*H360,2)</f>
        <v>0</v>
      </c>
      <c r="BL360" s="17" t="s">
        <v>157</v>
      </c>
      <c r="BM360" s="223" t="s">
        <v>925</v>
      </c>
    </row>
    <row r="361" spans="1:47" s="2" customFormat="1" ht="12">
      <c r="A361" s="38"/>
      <c r="B361" s="39"/>
      <c r="C361" s="40"/>
      <c r="D361" s="225" t="s">
        <v>159</v>
      </c>
      <c r="E361" s="40"/>
      <c r="F361" s="226" t="s">
        <v>583</v>
      </c>
      <c r="G361" s="40"/>
      <c r="H361" s="40"/>
      <c r="I361" s="227"/>
      <c r="J361" s="40"/>
      <c r="K361" s="40"/>
      <c r="L361" s="44"/>
      <c r="M361" s="228"/>
      <c r="N361" s="229"/>
      <c r="O361" s="84"/>
      <c r="P361" s="84"/>
      <c r="Q361" s="84"/>
      <c r="R361" s="84"/>
      <c r="S361" s="84"/>
      <c r="T361" s="85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T361" s="17" t="s">
        <v>159</v>
      </c>
      <c r="AU361" s="17" t="s">
        <v>79</v>
      </c>
    </row>
    <row r="362" spans="1:51" s="13" customFormat="1" ht="12">
      <c r="A362" s="13"/>
      <c r="B362" s="230"/>
      <c r="C362" s="231"/>
      <c r="D362" s="232" t="s">
        <v>161</v>
      </c>
      <c r="E362" s="233" t="s">
        <v>19</v>
      </c>
      <c r="F362" s="234" t="s">
        <v>576</v>
      </c>
      <c r="G362" s="231"/>
      <c r="H362" s="233" t="s">
        <v>19</v>
      </c>
      <c r="I362" s="235"/>
      <c r="J362" s="231"/>
      <c r="K362" s="231"/>
      <c r="L362" s="236"/>
      <c r="M362" s="237"/>
      <c r="N362" s="238"/>
      <c r="O362" s="238"/>
      <c r="P362" s="238"/>
      <c r="Q362" s="238"/>
      <c r="R362" s="238"/>
      <c r="S362" s="238"/>
      <c r="T362" s="239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0" t="s">
        <v>161</v>
      </c>
      <c r="AU362" s="240" t="s">
        <v>79</v>
      </c>
      <c r="AV362" s="13" t="s">
        <v>75</v>
      </c>
      <c r="AW362" s="13" t="s">
        <v>33</v>
      </c>
      <c r="AX362" s="13" t="s">
        <v>71</v>
      </c>
      <c r="AY362" s="240" t="s">
        <v>150</v>
      </c>
    </row>
    <row r="363" spans="1:51" s="13" customFormat="1" ht="12">
      <c r="A363" s="13"/>
      <c r="B363" s="230"/>
      <c r="C363" s="231"/>
      <c r="D363" s="232" t="s">
        <v>161</v>
      </c>
      <c r="E363" s="233" t="s">
        <v>19</v>
      </c>
      <c r="F363" s="234" t="s">
        <v>577</v>
      </c>
      <c r="G363" s="231"/>
      <c r="H363" s="233" t="s">
        <v>19</v>
      </c>
      <c r="I363" s="235"/>
      <c r="J363" s="231"/>
      <c r="K363" s="231"/>
      <c r="L363" s="236"/>
      <c r="M363" s="237"/>
      <c r="N363" s="238"/>
      <c r="O363" s="238"/>
      <c r="P363" s="238"/>
      <c r="Q363" s="238"/>
      <c r="R363" s="238"/>
      <c r="S363" s="238"/>
      <c r="T363" s="239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0" t="s">
        <v>161</v>
      </c>
      <c r="AU363" s="240" t="s">
        <v>79</v>
      </c>
      <c r="AV363" s="13" t="s">
        <v>75</v>
      </c>
      <c r="AW363" s="13" t="s">
        <v>33</v>
      </c>
      <c r="AX363" s="13" t="s">
        <v>71</v>
      </c>
      <c r="AY363" s="240" t="s">
        <v>150</v>
      </c>
    </row>
    <row r="364" spans="1:51" s="14" customFormat="1" ht="12">
      <c r="A364" s="14"/>
      <c r="B364" s="241"/>
      <c r="C364" s="242"/>
      <c r="D364" s="232" t="s">
        <v>161</v>
      </c>
      <c r="E364" s="243" t="s">
        <v>19</v>
      </c>
      <c r="F364" s="244" t="s">
        <v>75</v>
      </c>
      <c r="G364" s="242"/>
      <c r="H364" s="245">
        <v>1</v>
      </c>
      <c r="I364" s="246"/>
      <c r="J364" s="242"/>
      <c r="K364" s="242"/>
      <c r="L364" s="247"/>
      <c r="M364" s="248"/>
      <c r="N364" s="249"/>
      <c r="O364" s="249"/>
      <c r="P364" s="249"/>
      <c r="Q364" s="249"/>
      <c r="R364" s="249"/>
      <c r="S364" s="249"/>
      <c r="T364" s="250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1" t="s">
        <v>161</v>
      </c>
      <c r="AU364" s="251" t="s">
        <v>79</v>
      </c>
      <c r="AV364" s="14" t="s">
        <v>79</v>
      </c>
      <c r="AW364" s="14" t="s">
        <v>33</v>
      </c>
      <c r="AX364" s="14" t="s">
        <v>71</v>
      </c>
      <c r="AY364" s="251" t="s">
        <v>150</v>
      </c>
    </row>
    <row r="365" spans="1:51" s="13" customFormat="1" ht="12">
      <c r="A365" s="13"/>
      <c r="B365" s="230"/>
      <c r="C365" s="231"/>
      <c r="D365" s="232" t="s">
        <v>161</v>
      </c>
      <c r="E365" s="233" t="s">
        <v>19</v>
      </c>
      <c r="F365" s="234" t="s">
        <v>578</v>
      </c>
      <c r="G365" s="231"/>
      <c r="H365" s="233" t="s">
        <v>19</v>
      </c>
      <c r="I365" s="235"/>
      <c r="J365" s="231"/>
      <c r="K365" s="231"/>
      <c r="L365" s="236"/>
      <c r="M365" s="237"/>
      <c r="N365" s="238"/>
      <c r="O365" s="238"/>
      <c r="P365" s="238"/>
      <c r="Q365" s="238"/>
      <c r="R365" s="238"/>
      <c r="S365" s="238"/>
      <c r="T365" s="239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0" t="s">
        <v>161</v>
      </c>
      <c r="AU365" s="240" t="s">
        <v>79</v>
      </c>
      <c r="AV365" s="13" t="s">
        <v>75</v>
      </c>
      <c r="AW365" s="13" t="s">
        <v>33</v>
      </c>
      <c r="AX365" s="13" t="s">
        <v>71</v>
      </c>
      <c r="AY365" s="240" t="s">
        <v>150</v>
      </c>
    </row>
    <row r="366" spans="1:51" s="14" customFormat="1" ht="12">
      <c r="A366" s="14"/>
      <c r="B366" s="241"/>
      <c r="C366" s="242"/>
      <c r="D366" s="232" t="s">
        <v>161</v>
      </c>
      <c r="E366" s="243" t="s">
        <v>19</v>
      </c>
      <c r="F366" s="244" t="s">
        <v>79</v>
      </c>
      <c r="G366" s="242"/>
      <c r="H366" s="245">
        <v>2</v>
      </c>
      <c r="I366" s="246"/>
      <c r="J366" s="242"/>
      <c r="K366" s="242"/>
      <c r="L366" s="247"/>
      <c r="M366" s="248"/>
      <c r="N366" s="249"/>
      <c r="O366" s="249"/>
      <c r="P366" s="249"/>
      <c r="Q366" s="249"/>
      <c r="R366" s="249"/>
      <c r="S366" s="249"/>
      <c r="T366" s="250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1" t="s">
        <v>161</v>
      </c>
      <c r="AU366" s="251" t="s">
        <v>79</v>
      </c>
      <c r="AV366" s="14" t="s">
        <v>79</v>
      </c>
      <c r="AW366" s="14" t="s">
        <v>33</v>
      </c>
      <c r="AX366" s="14" t="s">
        <v>71</v>
      </c>
      <c r="AY366" s="251" t="s">
        <v>150</v>
      </c>
    </row>
    <row r="367" spans="1:51" s="15" customFormat="1" ht="12">
      <c r="A367" s="15"/>
      <c r="B367" s="252"/>
      <c r="C367" s="253"/>
      <c r="D367" s="232" t="s">
        <v>161</v>
      </c>
      <c r="E367" s="254" t="s">
        <v>19</v>
      </c>
      <c r="F367" s="255" t="s">
        <v>164</v>
      </c>
      <c r="G367" s="253"/>
      <c r="H367" s="256">
        <v>3</v>
      </c>
      <c r="I367" s="257"/>
      <c r="J367" s="253"/>
      <c r="K367" s="253"/>
      <c r="L367" s="258"/>
      <c r="M367" s="259"/>
      <c r="N367" s="260"/>
      <c r="O367" s="260"/>
      <c r="P367" s="260"/>
      <c r="Q367" s="260"/>
      <c r="R367" s="260"/>
      <c r="S367" s="260"/>
      <c r="T367" s="261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262" t="s">
        <v>161</v>
      </c>
      <c r="AU367" s="262" t="s">
        <v>79</v>
      </c>
      <c r="AV367" s="15" t="s">
        <v>157</v>
      </c>
      <c r="AW367" s="15" t="s">
        <v>33</v>
      </c>
      <c r="AX367" s="15" t="s">
        <v>75</v>
      </c>
      <c r="AY367" s="262" t="s">
        <v>150</v>
      </c>
    </row>
    <row r="368" spans="1:65" s="2" customFormat="1" ht="21.75" customHeight="1">
      <c r="A368" s="38"/>
      <c r="B368" s="39"/>
      <c r="C368" s="264" t="s">
        <v>549</v>
      </c>
      <c r="D368" s="264" t="s">
        <v>286</v>
      </c>
      <c r="E368" s="265" t="s">
        <v>586</v>
      </c>
      <c r="F368" s="266" t="s">
        <v>587</v>
      </c>
      <c r="G368" s="267" t="s">
        <v>526</v>
      </c>
      <c r="H368" s="268">
        <v>2</v>
      </c>
      <c r="I368" s="269"/>
      <c r="J368" s="270">
        <f>ROUND(I368*H368,2)</f>
        <v>0</v>
      </c>
      <c r="K368" s="266" t="s">
        <v>389</v>
      </c>
      <c r="L368" s="271"/>
      <c r="M368" s="272" t="s">
        <v>19</v>
      </c>
      <c r="N368" s="273" t="s">
        <v>42</v>
      </c>
      <c r="O368" s="84"/>
      <c r="P368" s="221">
        <f>O368*H368</f>
        <v>0</v>
      </c>
      <c r="Q368" s="221">
        <v>0.0061</v>
      </c>
      <c r="R368" s="221">
        <f>Q368*H368</f>
        <v>0.0122</v>
      </c>
      <c r="S368" s="221">
        <v>0</v>
      </c>
      <c r="T368" s="222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23" t="s">
        <v>207</v>
      </c>
      <c r="AT368" s="223" t="s">
        <v>286</v>
      </c>
      <c r="AU368" s="223" t="s">
        <v>79</v>
      </c>
      <c r="AY368" s="17" t="s">
        <v>150</v>
      </c>
      <c r="BE368" s="224">
        <f>IF(N368="základní",J368,0)</f>
        <v>0</v>
      </c>
      <c r="BF368" s="224">
        <f>IF(N368="snížená",J368,0)</f>
        <v>0</v>
      </c>
      <c r="BG368" s="224">
        <f>IF(N368="zákl. přenesená",J368,0)</f>
        <v>0</v>
      </c>
      <c r="BH368" s="224">
        <f>IF(N368="sníž. přenesená",J368,0)</f>
        <v>0</v>
      </c>
      <c r="BI368" s="224">
        <f>IF(N368="nulová",J368,0)</f>
        <v>0</v>
      </c>
      <c r="BJ368" s="17" t="s">
        <v>75</v>
      </c>
      <c r="BK368" s="224">
        <f>ROUND(I368*H368,2)</f>
        <v>0</v>
      </c>
      <c r="BL368" s="17" t="s">
        <v>157</v>
      </c>
      <c r="BM368" s="223" t="s">
        <v>926</v>
      </c>
    </row>
    <row r="369" spans="1:65" s="2" customFormat="1" ht="16.5" customHeight="1">
      <c r="A369" s="38"/>
      <c r="B369" s="39"/>
      <c r="C369" s="264" t="s">
        <v>554</v>
      </c>
      <c r="D369" s="264" t="s">
        <v>286</v>
      </c>
      <c r="E369" s="265" t="s">
        <v>590</v>
      </c>
      <c r="F369" s="266" t="s">
        <v>591</v>
      </c>
      <c r="G369" s="267" t="s">
        <v>526</v>
      </c>
      <c r="H369" s="268">
        <v>2</v>
      </c>
      <c r="I369" s="269"/>
      <c r="J369" s="270">
        <f>ROUND(I369*H369,2)</f>
        <v>0</v>
      </c>
      <c r="K369" s="266" t="s">
        <v>389</v>
      </c>
      <c r="L369" s="271"/>
      <c r="M369" s="272" t="s">
        <v>19</v>
      </c>
      <c r="N369" s="273" t="s">
        <v>42</v>
      </c>
      <c r="O369" s="84"/>
      <c r="P369" s="221">
        <f>O369*H369</f>
        <v>0</v>
      </c>
      <c r="Q369" s="221">
        <v>0.003</v>
      </c>
      <c r="R369" s="221">
        <f>Q369*H369</f>
        <v>0.006</v>
      </c>
      <c r="S369" s="221">
        <v>0</v>
      </c>
      <c r="T369" s="222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23" t="s">
        <v>207</v>
      </c>
      <c r="AT369" s="223" t="s">
        <v>286</v>
      </c>
      <c r="AU369" s="223" t="s">
        <v>79</v>
      </c>
      <c r="AY369" s="17" t="s">
        <v>150</v>
      </c>
      <c r="BE369" s="224">
        <f>IF(N369="základní",J369,0)</f>
        <v>0</v>
      </c>
      <c r="BF369" s="224">
        <f>IF(N369="snížená",J369,0)</f>
        <v>0</v>
      </c>
      <c r="BG369" s="224">
        <f>IF(N369="zákl. přenesená",J369,0)</f>
        <v>0</v>
      </c>
      <c r="BH369" s="224">
        <f>IF(N369="sníž. přenesená",J369,0)</f>
        <v>0</v>
      </c>
      <c r="BI369" s="224">
        <f>IF(N369="nulová",J369,0)</f>
        <v>0</v>
      </c>
      <c r="BJ369" s="17" t="s">
        <v>75</v>
      </c>
      <c r="BK369" s="224">
        <f>ROUND(I369*H369,2)</f>
        <v>0</v>
      </c>
      <c r="BL369" s="17" t="s">
        <v>157</v>
      </c>
      <c r="BM369" s="223" t="s">
        <v>927</v>
      </c>
    </row>
    <row r="370" spans="1:65" s="2" customFormat="1" ht="16.5" customHeight="1">
      <c r="A370" s="38"/>
      <c r="B370" s="39"/>
      <c r="C370" s="264" t="s">
        <v>558</v>
      </c>
      <c r="D370" s="264" t="s">
        <v>286</v>
      </c>
      <c r="E370" s="265" t="s">
        <v>594</v>
      </c>
      <c r="F370" s="266" t="s">
        <v>595</v>
      </c>
      <c r="G370" s="267" t="s">
        <v>526</v>
      </c>
      <c r="H370" s="268">
        <v>4</v>
      </c>
      <c r="I370" s="269"/>
      <c r="J370" s="270">
        <f>ROUND(I370*H370,2)</f>
        <v>0</v>
      </c>
      <c r="K370" s="266" t="s">
        <v>389</v>
      </c>
      <c r="L370" s="271"/>
      <c r="M370" s="272" t="s">
        <v>19</v>
      </c>
      <c r="N370" s="273" t="s">
        <v>42</v>
      </c>
      <c r="O370" s="84"/>
      <c r="P370" s="221">
        <f>O370*H370</f>
        <v>0</v>
      </c>
      <c r="Q370" s="221">
        <v>0.005</v>
      </c>
      <c r="R370" s="221">
        <f>Q370*H370</f>
        <v>0.02</v>
      </c>
      <c r="S370" s="221">
        <v>0</v>
      </c>
      <c r="T370" s="222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23" t="s">
        <v>207</v>
      </c>
      <c r="AT370" s="223" t="s">
        <v>286</v>
      </c>
      <c r="AU370" s="223" t="s">
        <v>79</v>
      </c>
      <c r="AY370" s="17" t="s">
        <v>150</v>
      </c>
      <c r="BE370" s="224">
        <f>IF(N370="základní",J370,0)</f>
        <v>0</v>
      </c>
      <c r="BF370" s="224">
        <f>IF(N370="snížená",J370,0)</f>
        <v>0</v>
      </c>
      <c r="BG370" s="224">
        <f>IF(N370="zákl. přenesená",J370,0)</f>
        <v>0</v>
      </c>
      <c r="BH370" s="224">
        <f>IF(N370="sníž. přenesená",J370,0)</f>
        <v>0</v>
      </c>
      <c r="BI370" s="224">
        <f>IF(N370="nulová",J370,0)</f>
        <v>0</v>
      </c>
      <c r="BJ370" s="17" t="s">
        <v>75</v>
      </c>
      <c r="BK370" s="224">
        <f>ROUND(I370*H370,2)</f>
        <v>0</v>
      </c>
      <c r="BL370" s="17" t="s">
        <v>157</v>
      </c>
      <c r="BM370" s="223" t="s">
        <v>928</v>
      </c>
    </row>
    <row r="371" spans="1:51" s="14" customFormat="1" ht="12">
      <c r="A371" s="14"/>
      <c r="B371" s="241"/>
      <c r="C371" s="242"/>
      <c r="D371" s="232" t="s">
        <v>161</v>
      </c>
      <c r="E371" s="243" t="s">
        <v>19</v>
      </c>
      <c r="F371" s="244" t="s">
        <v>597</v>
      </c>
      <c r="G371" s="242"/>
      <c r="H371" s="245">
        <v>4</v>
      </c>
      <c r="I371" s="246"/>
      <c r="J371" s="242"/>
      <c r="K371" s="242"/>
      <c r="L371" s="247"/>
      <c r="M371" s="248"/>
      <c r="N371" s="249"/>
      <c r="O371" s="249"/>
      <c r="P371" s="249"/>
      <c r="Q371" s="249"/>
      <c r="R371" s="249"/>
      <c r="S371" s="249"/>
      <c r="T371" s="250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1" t="s">
        <v>161</v>
      </c>
      <c r="AU371" s="251" t="s">
        <v>79</v>
      </c>
      <c r="AV371" s="14" t="s">
        <v>79</v>
      </c>
      <c r="AW371" s="14" t="s">
        <v>33</v>
      </c>
      <c r="AX371" s="14" t="s">
        <v>75</v>
      </c>
      <c r="AY371" s="251" t="s">
        <v>150</v>
      </c>
    </row>
    <row r="372" spans="1:65" s="2" customFormat="1" ht="16.5" customHeight="1">
      <c r="A372" s="38"/>
      <c r="B372" s="39"/>
      <c r="C372" s="264" t="s">
        <v>562</v>
      </c>
      <c r="D372" s="264" t="s">
        <v>286</v>
      </c>
      <c r="E372" s="265" t="s">
        <v>599</v>
      </c>
      <c r="F372" s="266" t="s">
        <v>600</v>
      </c>
      <c r="G372" s="267" t="s">
        <v>526</v>
      </c>
      <c r="H372" s="268">
        <v>2</v>
      </c>
      <c r="I372" s="269"/>
      <c r="J372" s="270">
        <f>ROUND(I372*H372,2)</f>
        <v>0</v>
      </c>
      <c r="K372" s="266" t="s">
        <v>389</v>
      </c>
      <c r="L372" s="271"/>
      <c r="M372" s="272" t="s">
        <v>19</v>
      </c>
      <c r="N372" s="273" t="s">
        <v>42</v>
      </c>
      <c r="O372" s="84"/>
      <c r="P372" s="221">
        <f>O372*H372</f>
        <v>0</v>
      </c>
      <c r="Q372" s="221">
        <v>0.0001</v>
      </c>
      <c r="R372" s="221">
        <f>Q372*H372</f>
        <v>0.0002</v>
      </c>
      <c r="S372" s="221">
        <v>0</v>
      </c>
      <c r="T372" s="222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23" t="s">
        <v>207</v>
      </c>
      <c r="AT372" s="223" t="s">
        <v>286</v>
      </c>
      <c r="AU372" s="223" t="s">
        <v>79</v>
      </c>
      <c r="AY372" s="17" t="s">
        <v>150</v>
      </c>
      <c r="BE372" s="224">
        <f>IF(N372="základní",J372,0)</f>
        <v>0</v>
      </c>
      <c r="BF372" s="224">
        <f>IF(N372="snížená",J372,0)</f>
        <v>0</v>
      </c>
      <c r="BG372" s="224">
        <f>IF(N372="zákl. přenesená",J372,0)</f>
        <v>0</v>
      </c>
      <c r="BH372" s="224">
        <f>IF(N372="sníž. přenesená",J372,0)</f>
        <v>0</v>
      </c>
      <c r="BI372" s="224">
        <f>IF(N372="nulová",J372,0)</f>
        <v>0</v>
      </c>
      <c r="BJ372" s="17" t="s">
        <v>75</v>
      </c>
      <c r="BK372" s="224">
        <f>ROUND(I372*H372,2)</f>
        <v>0</v>
      </c>
      <c r="BL372" s="17" t="s">
        <v>157</v>
      </c>
      <c r="BM372" s="223" t="s">
        <v>929</v>
      </c>
    </row>
    <row r="373" spans="1:65" s="2" customFormat="1" ht="24.15" customHeight="1">
      <c r="A373" s="38"/>
      <c r="B373" s="39"/>
      <c r="C373" s="264" t="s">
        <v>566</v>
      </c>
      <c r="D373" s="264" t="s">
        <v>286</v>
      </c>
      <c r="E373" s="265" t="s">
        <v>603</v>
      </c>
      <c r="F373" s="266" t="s">
        <v>604</v>
      </c>
      <c r="G373" s="267" t="s">
        <v>526</v>
      </c>
      <c r="H373" s="268">
        <v>2</v>
      </c>
      <c r="I373" s="269"/>
      <c r="J373" s="270">
        <f>ROUND(I373*H373,2)</f>
        <v>0</v>
      </c>
      <c r="K373" s="266" t="s">
        <v>389</v>
      </c>
      <c r="L373" s="271"/>
      <c r="M373" s="272" t="s">
        <v>19</v>
      </c>
      <c r="N373" s="273" t="s">
        <v>42</v>
      </c>
      <c r="O373" s="84"/>
      <c r="P373" s="221">
        <f>O373*H373</f>
        <v>0</v>
      </c>
      <c r="Q373" s="221">
        <v>0.0025</v>
      </c>
      <c r="R373" s="221">
        <f>Q373*H373</f>
        <v>0.005</v>
      </c>
      <c r="S373" s="221">
        <v>0</v>
      </c>
      <c r="T373" s="222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23" t="s">
        <v>207</v>
      </c>
      <c r="AT373" s="223" t="s">
        <v>286</v>
      </c>
      <c r="AU373" s="223" t="s">
        <v>79</v>
      </c>
      <c r="AY373" s="17" t="s">
        <v>150</v>
      </c>
      <c r="BE373" s="224">
        <f>IF(N373="základní",J373,0)</f>
        <v>0</v>
      </c>
      <c r="BF373" s="224">
        <f>IF(N373="snížená",J373,0)</f>
        <v>0</v>
      </c>
      <c r="BG373" s="224">
        <f>IF(N373="zákl. přenesená",J373,0)</f>
        <v>0</v>
      </c>
      <c r="BH373" s="224">
        <f>IF(N373="sníž. přenesená",J373,0)</f>
        <v>0</v>
      </c>
      <c r="BI373" s="224">
        <f>IF(N373="nulová",J373,0)</f>
        <v>0</v>
      </c>
      <c r="BJ373" s="17" t="s">
        <v>75</v>
      </c>
      <c r="BK373" s="224">
        <f>ROUND(I373*H373,2)</f>
        <v>0</v>
      </c>
      <c r="BL373" s="17" t="s">
        <v>157</v>
      </c>
      <c r="BM373" s="223" t="s">
        <v>930</v>
      </c>
    </row>
    <row r="374" spans="1:51" s="13" customFormat="1" ht="12">
      <c r="A374" s="13"/>
      <c r="B374" s="230"/>
      <c r="C374" s="231"/>
      <c r="D374" s="232" t="s">
        <v>161</v>
      </c>
      <c r="E374" s="233" t="s">
        <v>19</v>
      </c>
      <c r="F374" s="234" t="s">
        <v>606</v>
      </c>
      <c r="G374" s="231"/>
      <c r="H374" s="233" t="s">
        <v>19</v>
      </c>
      <c r="I374" s="235"/>
      <c r="J374" s="231"/>
      <c r="K374" s="231"/>
      <c r="L374" s="236"/>
      <c r="M374" s="237"/>
      <c r="N374" s="238"/>
      <c r="O374" s="238"/>
      <c r="P374" s="238"/>
      <c r="Q374" s="238"/>
      <c r="R374" s="238"/>
      <c r="S374" s="238"/>
      <c r="T374" s="239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0" t="s">
        <v>161</v>
      </c>
      <c r="AU374" s="240" t="s">
        <v>79</v>
      </c>
      <c r="AV374" s="13" t="s">
        <v>75</v>
      </c>
      <c r="AW374" s="13" t="s">
        <v>33</v>
      </c>
      <c r="AX374" s="13" t="s">
        <v>71</v>
      </c>
      <c r="AY374" s="240" t="s">
        <v>150</v>
      </c>
    </row>
    <row r="375" spans="1:51" s="14" customFormat="1" ht="12">
      <c r="A375" s="14"/>
      <c r="B375" s="241"/>
      <c r="C375" s="242"/>
      <c r="D375" s="232" t="s">
        <v>161</v>
      </c>
      <c r="E375" s="243" t="s">
        <v>19</v>
      </c>
      <c r="F375" s="244" t="s">
        <v>79</v>
      </c>
      <c r="G375" s="242"/>
      <c r="H375" s="245">
        <v>2</v>
      </c>
      <c r="I375" s="246"/>
      <c r="J375" s="242"/>
      <c r="K375" s="242"/>
      <c r="L375" s="247"/>
      <c r="M375" s="248"/>
      <c r="N375" s="249"/>
      <c r="O375" s="249"/>
      <c r="P375" s="249"/>
      <c r="Q375" s="249"/>
      <c r="R375" s="249"/>
      <c r="S375" s="249"/>
      <c r="T375" s="250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51" t="s">
        <v>161</v>
      </c>
      <c r="AU375" s="251" t="s">
        <v>79</v>
      </c>
      <c r="AV375" s="14" t="s">
        <v>79</v>
      </c>
      <c r="AW375" s="14" t="s">
        <v>33</v>
      </c>
      <c r="AX375" s="14" t="s">
        <v>71</v>
      </c>
      <c r="AY375" s="251" t="s">
        <v>150</v>
      </c>
    </row>
    <row r="376" spans="1:51" s="15" customFormat="1" ht="12">
      <c r="A376" s="15"/>
      <c r="B376" s="252"/>
      <c r="C376" s="253"/>
      <c r="D376" s="232" t="s">
        <v>161</v>
      </c>
      <c r="E376" s="254" t="s">
        <v>19</v>
      </c>
      <c r="F376" s="255" t="s">
        <v>164</v>
      </c>
      <c r="G376" s="253"/>
      <c r="H376" s="256">
        <v>2</v>
      </c>
      <c r="I376" s="257"/>
      <c r="J376" s="253"/>
      <c r="K376" s="253"/>
      <c r="L376" s="258"/>
      <c r="M376" s="259"/>
      <c r="N376" s="260"/>
      <c r="O376" s="260"/>
      <c r="P376" s="260"/>
      <c r="Q376" s="260"/>
      <c r="R376" s="260"/>
      <c r="S376" s="260"/>
      <c r="T376" s="261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62" t="s">
        <v>161</v>
      </c>
      <c r="AU376" s="262" t="s">
        <v>79</v>
      </c>
      <c r="AV376" s="15" t="s">
        <v>157</v>
      </c>
      <c r="AW376" s="15" t="s">
        <v>33</v>
      </c>
      <c r="AX376" s="15" t="s">
        <v>75</v>
      </c>
      <c r="AY376" s="262" t="s">
        <v>150</v>
      </c>
    </row>
    <row r="377" spans="1:65" s="2" customFormat="1" ht="24.15" customHeight="1">
      <c r="A377" s="38"/>
      <c r="B377" s="39"/>
      <c r="C377" s="212" t="s">
        <v>571</v>
      </c>
      <c r="D377" s="212" t="s">
        <v>152</v>
      </c>
      <c r="E377" s="213" t="s">
        <v>572</v>
      </c>
      <c r="F377" s="214" t="s">
        <v>573</v>
      </c>
      <c r="G377" s="215" t="s">
        <v>526</v>
      </c>
      <c r="H377" s="216">
        <v>3</v>
      </c>
      <c r="I377" s="217"/>
      <c r="J377" s="218">
        <f>ROUND(I377*H377,2)</f>
        <v>0</v>
      </c>
      <c r="K377" s="214" t="s">
        <v>389</v>
      </c>
      <c r="L377" s="44"/>
      <c r="M377" s="219" t="s">
        <v>19</v>
      </c>
      <c r="N377" s="220" t="s">
        <v>42</v>
      </c>
      <c r="O377" s="84"/>
      <c r="P377" s="221">
        <f>O377*H377</f>
        <v>0</v>
      </c>
      <c r="Q377" s="221">
        <v>0.10941</v>
      </c>
      <c r="R377" s="221">
        <f>Q377*H377</f>
        <v>0.32822999999999997</v>
      </c>
      <c r="S377" s="221">
        <v>0</v>
      </c>
      <c r="T377" s="222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23" t="s">
        <v>157</v>
      </c>
      <c r="AT377" s="223" t="s">
        <v>152</v>
      </c>
      <c r="AU377" s="223" t="s">
        <v>79</v>
      </c>
      <c r="AY377" s="17" t="s">
        <v>150</v>
      </c>
      <c r="BE377" s="224">
        <f>IF(N377="základní",J377,0)</f>
        <v>0</v>
      </c>
      <c r="BF377" s="224">
        <f>IF(N377="snížená",J377,0)</f>
        <v>0</v>
      </c>
      <c r="BG377" s="224">
        <f>IF(N377="zákl. přenesená",J377,0)</f>
        <v>0</v>
      </c>
      <c r="BH377" s="224">
        <f>IF(N377="sníž. přenesená",J377,0)</f>
        <v>0</v>
      </c>
      <c r="BI377" s="224">
        <f>IF(N377="nulová",J377,0)</f>
        <v>0</v>
      </c>
      <c r="BJ377" s="17" t="s">
        <v>75</v>
      </c>
      <c r="BK377" s="224">
        <f>ROUND(I377*H377,2)</f>
        <v>0</v>
      </c>
      <c r="BL377" s="17" t="s">
        <v>157</v>
      </c>
      <c r="BM377" s="223" t="s">
        <v>931</v>
      </c>
    </row>
    <row r="378" spans="1:47" s="2" customFormat="1" ht="12">
      <c r="A378" s="38"/>
      <c r="B378" s="39"/>
      <c r="C378" s="40"/>
      <c r="D378" s="225" t="s">
        <v>159</v>
      </c>
      <c r="E378" s="40"/>
      <c r="F378" s="226" t="s">
        <v>575</v>
      </c>
      <c r="G378" s="40"/>
      <c r="H378" s="40"/>
      <c r="I378" s="227"/>
      <c r="J378" s="40"/>
      <c r="K378" s="40"/>
      <c r="L378" s="44"/>
      <c r="M378" s="228"/>
      <c r="N378" s="229"/>
      <c r="O378" s="84"/>
      <c r="P378" s="84"/>
      <c r="Q378" s="84"/>
      <c r="R378" s="84"/>
      <c r="S378" s="84"/>
      <c r="T378" s="85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T378" s="17" t="s">
        <v>159</v>
      </c>
      <c r="AU378" s="17" t="s">
        <v>79</v>
      </c>
    </row>
    <row r="379" spans="1:51" s="13" customFormat="1" ht="12">
      <c r="A379" s="13"/>
      <c r="B379" s="230"/>
      <c r="C379" s="231"/>
      <c r="D379" s="232" t="s">
        <v>161</v>
      </c>
      <c r="E379" s="233" t="s">
        <v>19</v>
      </c>
      <c r="F379" s="234" t="s">
        <v>576</v>
      </c>
      <c r="G379" s="231"/>
      <c r="H379" s="233" t="s">
        <v>19</v>
      </c>
      <c r="I379" s="235"/>
      <c r="J379" s="231"/>
      <c r="K379" s="231"/>
      <c r="L379" s="236"/>
      <c r="M379" s="237"/>
      <c r="N379" s="238"/>
      <c r="O379" s="238"/>
      <c r="P379" s="238"/>
      <c r="Q379" s="238"/>
      <c r="R379" s="238"/>
      <c r="S379" s="238"/>
      <c r="T379" s="239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0" t="s">
        <v>161</v>
      </c>
      <c r="AU379" s="240" t="s">
        <v>79</v>
      </c>
      <c r="AV379" s="13" t="s">
        <v>75</v>
      </c>
      <c r="AW379" s="13" t="s">
        <v>33</v>
      </c>
      <c r="AX379" s="13" t="s">
        <v>71</v>
      </c>
      <c r="AY379" s="240" t="s">
        <v>150</v>
      </c>
    </row>
    <row r="380" spans="1:51" s="13" customFormat="1" ht="12">
      <c r="A380" s="13"/>
      <c r="B380" s="230"/>
      <c r="C380" s="231"/>
      <c r="D380" s="232" t="s">
        <v>161</v>
      </c>
      <c r="E380" s="233" t="s">
        <v>19</v>
      </c>
      <c r="F380" s="234" t="s">
        <v>577</v>
      </c>
      <c r="G380" s="231"/>
      <c r="H380" s="233" t="s">
        <v>19</v>
      </c>
      <c r="I380" s="235"/>
      <c r="J380" s="231"/>
      <c r="K380" s="231"/>
      <c r="L380" s="236"/>
      <c r="M380" s="237"/>
      <c r="N380" s="238"/>
      <c r="O380" s="238"/>
      <c r="P380" s="238"/>
      <c r="Q380" s="238"/>
      <c r="R380" s="238"/>
      <c r="S380" s="238"/>
      <c r="T380" s="239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0" t="s">
        <v>161</v>
      </c>
      <c r="AU380" s="240" t="s">
        <v>79</v>
      </c>
      <c r="AV380" s="13" t="s">
        <v>75</v>
      </c>
      <c r="AW380" s="13" t="s">
        <v>33</v>
      </c>
      <c r="AX380" s="13" t="s">
        <v>71</v>
      </c>
      <c r="AY380" s="240" t="s">
        <v>150</v>
      </c>
    </row>
    <row r="381" spans="1:51" s="14" customFormat="1" ht="12">
      <c r="A381" s="14"/>
      <c r="B381" s="241"/>
      <c r="C381" s="242"/>
      <c r="D381" s="232" t="s">
        <v>161</v>
      </c>
      <c r="E381" s="243" t="s">
        <v>19</v>
      </c>
      <c r="F381" s="244" t="s">
        <v>75</v>
      </c>
      <c r="G381" s="242"/>
      <c r="H381" s="245">
        <v>1</v>
      </c>
      <c r="I381" s="246"/>
      <c r="J381" s="242"/>
      <c r="K381" s="242"/>
      <c r="L381" s="247"/>
      <c r="M381" s="248"/>
      <c r="N381" s="249"/>
      <c r="O381" s="249"/>
      <c r="P381" s="249"/>
      <c r="Q381" s="249"/>
      <c r="R381" s="249"/>
      <c r="S381" s="249"/>
      <c r="T381" s="250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51" t="s">
        <v>161</v>
      </c>
      <c r="AU381" s="251" t="s">
        <v>79</v>
      </c>
      <c r="AV381" s="14" t="s">
        <v>79</v>
      </c>
      <c r="AW381" s="14" t="s">
        <v>33</v>
      </c>
      <c r="AX381" s="14" t="s">
        <v>71</v>
      </c>
      <c r="AY381" s="251" t="s">
        <v>150</v>
      </c>
    </row>
    <row r="382" spans="1:51" s="13" customFormat="1" ht="12">
      <c r="A382" s="13"/>
      <c r="B382" s="230"/>
      <c r="C382" s="231"/>
      <c r="D382" s="232" t="s">
        <v>161</v>
      </c>
      <c r="E382" s="233" t="s">
        <v>19</v>
      </c>
      <c r="F382" s="234" t="s">
        <v>578</v>
      </c>
      <c r="G382" s="231"/>
      <c r="H382" s="233" t="s">
        <v>19</v>
      </c>
      <c r="I382" s="235"/>
      <c r="J382" s="231"/>
      <c r="K382" s="231"/>
      <c r="L382" s="236"/>
      <c r="M382" s="237"/>
      <c r="N382" s="238"/>
      <c r="O382" s="238"/>
      <c r="P382" s="238"/>
      <c r="Q382" s="238"/>
      <c r="R382" s="238"/>
      <c r="S382" s="238"/>
      <c r="T382" s="239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0" t="s">
        <v>161</v>
      </c>
      <c r="AU382" s="240" t="s">
        <v>79</v>
      </c>
      <c r="AV382" s="13" t="s">
        <v>75</v>
      </c>
      <c r="AW382" s="13" t="s">
        <v>33</v>
      </c>
      <c r="AX382" s="13" t="s">
        <v>71</v>
      </c>
      <c r="AY382" s="240" t="s">
        <v>150</v>
      </c>
    </row>
    <row r="383" spans="1:51" s="14" customFormat="1" ht="12">
      <c r="A383" s="14"/>
      <c r="B383" s="241"/>
      <c r="C383" s="242"/>
      <c r="D383" s="232" t="s">
        <v>161</v>
      </c>
      <c r="E383" s="243" t="s">
        <v>19</v>
      </c>
      <c r="F383" s="244" t="s">
        <v>79</v>
      </c>
      <c r="G383" s="242"/>
      <c r="H383" s="245">
        <v>2</v>
      </c>
      <c r="I383" s="246"/>
      <c r="J383" s="242"/>
      <c r="K383" s="242"/>
      <c r="L383" s="247"/>
      <c r="M383" s="248"/>
      <c r="N383" s="249"/>
      <c r="O383" s="249"/>
      <c r="P383" s="249"/>
      <c r="Q383" s="249"/>
      <c r="R383" s="249"/>
      <c r="S383" s="249"/>
      <c r="T383" s="250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1" t="s">
        <v>161</v>
      </c>
      <c r="AU383" s="251" t="s">
        <v>79</v>
      </c>
      <c r="AV383" s="14" t="s">
        <v>79</v>
      </c>
      <c r="AW383" s="14" t="s">
        <v>33</v>
      </c>
      <c r="AX383" s="14" t="s">
        <v>71</v>
      </c>
      <c r="AY383" s="251" t="s">
        <v>150</v>
      </c>
    </row>
    <row r="384" spans="1:51" s="15" customFormat="1" ht="12">
      <c r="A384" s="15"/>
      <c r="B384" s="252"/>
      <c r="C384" s="253"/>
      <c r="D384" s="232" t="s">
        <v>161</v>
      </c>
      <c r="E384" s="254" t="s">
        <v>19</v>
      </c>
      <c r="F384" s="255" t="s">
        <v>164</v>
      </c>
      <c r="G384" s="253"/>
      <c r="H384" s="256">
        <v>3</v>
      </c>
      <c r="I384" s="257"/>
      <c r="J384" s="253"/>
      <c r="K384" s="253"/>
      <c r="L384" s="258"/>
      <c r="M384" s="259"/>
      <c r="N384" s="260"/>
      <c r="O384" s="260"/>
      <c r="P384" s="260"/>
      <c r="Q384" s="260"/>
      <c r="R384" s="260"/>
      <c r="S384" s="260"/>
      <c r="T384" s="261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262" t="s">
        <v>161</v>
      </c>
      <c r="AU384" s="262" t="s">
        <v>79</v>
      </c>
      <c r="AV384" s="15" t="s">
        <v>157</v>
      </c>
      <c r="AW384" s="15" t="s">
        <v>33</v>
      </c>
      <c r="AX384" s="15" t="s">
        <v>75</v>
      </c>
      <c r="AY384" s="262" t="s">
        <v>150</v>
      </c>
    </row>
    <row r="385" spans="1:65" s="2" customFormat="1" ht="55.5" customHeight="1">
      <c r="A385" s="38"/>
      <c r="B385" s="39"/>
      <c r="C385" s="212" t="s">
        <v>579</v>
      </c>
      <c r="D385" s="212" t="s">
        <v>152</v>
      </c>
      <c r="E385" s="213" t="s">
        <v>608</v>
      </c>
      <c r="F385" s="214" t="s">
        <v>609</v>
      </c>
      <c r="G385" s="215" t="s">
        <v>342</v>
      </c>
      <c r="H385" s="216">
        <v>190</v>
      </c>
      <c r="I385" s="217"/>
      <c r="J385" s="218">
        <f>ROUND(I385*H385,2)</f>
        <v>0</v>
      </c>
      <c r="K385" s="214" t="s">
        <v>389</v>
      </c>
      <c r="L385" s="44"/>
      <c r="M385" s="219" t="s">
        <v>19</v>
      </c>
      <c r="N385" s="220" t="s">
        <v>42</v>
      </c>
      <c r="O385" s="84"/>
      <c r="P385" s="221">
        <f>O385*H385</f>
        <v>0</v>
      </c>
      <c r="Q385" s="221">
        <v>0.0719</v>
      </c>
      <c r="R385" s="221">
        <f>Q385*H385</f>
        <v>13.661000000000001</v>
      </c>
      <c r="S385" s="221">
        <v>0</v>
      </c>
      <c r="T385" s="222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23" t="s">
        <v>157</v>
      </c>
      <c r="AT385" s="223" t="s">
        <v>152</v>
      </c>
      <c r="AU385" s="223" t="s">
        <v>79</v>
      </c>
      <c r="AY385" s="17" t="s">
        <v>150</v>
      </c>
      <c r="BE385" s="224">
        <f>IF(N385="základní",J385,0)</f>
        <v>0</v>
      </c>
      <c r="BF385" s="224">
        <f>IF(N385="snížená",J385,0)</f>
        <v>0</v>
      </c>
      <c r="BG385" s="224">
        <f>IF(N385="zákl. přenesená",J385,0)</f>
        <v>0</v>
      </c>
      <c r="BH385" s="224">
        <f>IF(N385="sníž. přenesená",J385,0)</f>
        <v>0</v>
      </c>
      <c r="BI385" s="224">
        <f>IF(N385="nulová",J385,0)</f>
        <v>0</v>
      </c>
      <c r="BJ385" s="17" t="s">
        <v>75</v>
      </c>
      <c r="BK385" s="224">
        <f>ROUND(I385*H385,2)</f>
        <v>0</v>
      </c>
      <c r="BL385" s="17" t="s">
        <v>157</v>
      </c>
      <c r="BM385" s="223" t="s">
        <v>932</v>
      </c>
    </row>
    <row r="386" spans="1:47" s="2" customFormat="1" ht="12">
      <c r="A386" s="38"/>
      <c r="B386" s="39"/>
      <c r="C386" s="40"/>
      <c r="D386" s="225" t="s">
        <v>159</v>
      </c>
      <c r="E386" s="40"/>
      <c r="F386" s="226" t="s">
        <v>611</v>
      </c>
      <c r="G386" s="40"/>
      <c r="H386" s="40"/>
      <c r="I386" s="227"/>
      <c r="J386" s="40"/>
      <c r="K386" s="40"/>
      <c r="L386" s="44"/>
      <c r="M386" s="228"/>
      <c r="N386" s="229"/>
      <c r="O386" s="84"/>
      <c r="P386" s="84"/>
      <c r="Q386" s="84"/>
      <c r="R386" s="84"/>
      <c r="S386" s="84"/>
      <c r="T386" s="85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T386" s="17" t="s">
        <v>159</v>
      </c>
      <c r="AU386" s="17" t="s">
        <v>79</v>
      </c>
    </row>
    <row r="387" spans="1:51" s="13" customFormat="1" ht="12">
      <c r="A387" s="13"/>
      <c r="B387" s="230"/>
      <c r="C387" s="231"/>
      <c r="D387" s="232" t="s">
        <v>161</v>
      </c>
      <c r="E387" s="233" t="s">
        <v>19</v>
      </c>
      <c r="F387" s="234" t="s">
        <v>320</v>
      </c>
      <c r="G387" s="231"/>
      <c r="H387" s="233" t="s">
        <v>19</v>
      </c>
      <c r="I387" s="235"/>
      <c r="J387" s="231"/>
      <c r="K387" s="231"/>
      <c r="L387" s="236"/>
      <c r="M387" s="237"/>
      <c r="N387" s="238"/>
      <c r="O387" s="238"/>
      <c r="P387" s="238"/>
      <c r="Q387" s="238"/>
      <c r="R387" s="238"/>
      <c r="S387" s="238"/>
      <c r="T387" s="239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0" t="s">
        <v>161</v>
      </c>
      <c r="AU387" s="240" t="s">
        <v>79</v>
      </c>
      <c r="AV387" s="13" t="s">
        <v>75</v>
      </c>
      <c r="AW387" s="13" t="s">
        <v>33</v>
      </c>
      <c r="AX387" s="13" t="s">
        <v>71</v>
      </c>
      <c r="AY387" s="240" t="s">
        <v>150</v>
      </c>
    </row>
    <row r="388" spans="1:51" s="14" customFormat="1" ht="12">
      <c r="A388" s="14"/>
      <c r="B388" s="241"/>
      <c r="C388" s="242"/>
      <c r="D388" s="232" t="s">
        <v>161</v>
      </c>
      <c r="E388" s="243" t="s">
        <v>19</v>
      </c>
      <c r="F388" s="244" t="s">
        <v>933</v>
      </c>
      <c r="G388" s="242"/>
      <c r="H388" s="245">
        <v>190</v>
      </c>
      <c r="I388" s="246"/>
      <c r="J388" s="242"/>
      <c r="K388" s="242"/>
      <c r="L388" s="247"/>
      <c r="M388" s="248"/>
      <c r="N388" s="249"/>
      <c r="O388" s="249"/>
      <c r="P388" s="249"/>
      <c r="Q388" s="249"/>
      <c r="R388" s="249"/>
      <c r="S388" s="249"/>
      <c r="T388" s="250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51" t="s">
        <v>161</v>
      </c>
      <c r="AU388" s="251" t="s">
        <v>79</v>
      </c>
      <c r="AV388" s="14" t="s">
        <v>79</v>
      </c>
      <c r="AW388" s="14" t="s">
        <v>33</v>
      </c>
      <c r="AX388" s="14" t="s">
        <v>71</v>
      </c>
      <c r="AY388" s="251" t="s">
        <v>150</v>
      </c>
    </row>
    <row r="389" spans="1:51" s="15" customFormat="1" ht="12">
      <c r="A389" s="15"/>
      <c r="B389" s="252"/>
      <c r="C389" s="253"/>
      <c r="D389" s="232" t="s">
        <v>161</v>
      </c>
      <c r="E389" s="254" t="s">
        <v>19</v>
      </c>
      <c r="F389" s="255" t="s">
        <v>164</v>
      </c>
      <c r="G389" s="253"/>
      <c r="H389" s="256">
        <v>190</v>
      </c>
      <c r="I389" s="257"/>
      <c r="J389" s="253"/>
      <c r="K389" s="253"/>
      <c r="L389" s="258"/>
      <c r="M389" s="259"/>
      <c r="N389" s="260"/>
      <c r="O389" s="260"/>
      <c r="P389" s="260"/>
      <c r="Q389" s="260"/>
      <c r="R389" s="260"/>
      <c r="S389" s="260"/>
      <c r="T389" s="261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T389" s="262" t="s">
        <v>161</v>
      </c>
      <c r="AU389" s="262" t="s">
        <v>79</v>
      </c>
      <c r="AV389" s="15" t="s">
        <v>157</v>
      </c>
      <c r="AW389" s="15" t="s">
        <v>33</v>
      </c>
      <c r="AX389" s="15" t="s">
        <v>75</v>
      </c>
      <c r="AY389" s="262" t="s">
        <v>150</v>
      </c>
    </row>
    <row r="390" spans="1:65" s="2" customFormat="1" ht="62.7" customHeight="1">
      <c r="A390" s="38"/>
      <c r="B390" s="39"/>
      <c r="C390" s="212" t="s">
        <v>585</v>
      </c>
      <c r="D390" s="212" t="s">
        <v>152</v>
      </c>
      <c r="E390" s="213" t="s">
        <v>614</v>
      </c>
      <c r="F390" s="214" t="s">
        <v>615</v>
      </c>
      <c r="G390" s="215" t="s">
        <v>342</v>
      </c>
      <c r="H390" s="216">
        <v>190</v>
      </c>
      <c r="I390" s="217"/>
      <c r="J390" s="218">
        <f>ROUND(I390*H390,2)</f>
        <v>0</v>
      </c>
      <c r="K390" s="214" t="s">
        <v>389</v>
      </c>
      <c r="L390" s="44"/>
      <c r="M390" s="219" t="s">
        <v>19</v>
      </c>
      <c r="N390" s="220" t="s">
        <v>42</v>
      </c>
      <c r="O390" s="84"/>
      <c r="P390" s="221">
        <f>O390*H390</f>
        <v>0</v>
      </c>
      <c r="Q390" s="221">
        <v>0.08978</v>
      </c>
      <c r="R390" s="221">
        <f>Q390*H390</f>
        <v>17.0582</v>
      </c>
      <c r="S390" s="221">
        <v>0</v>
      </c>
      <c r="T390" s="222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23" t="s">
        <v>157</v>
      </c>
      <c r="AT390" s="223" t="s">
        <v>152</v>
      </c>
      <c r="AU390" s="223" t="s">
        <v>79</v>
      </c>
      <c r="AY390" s="17" t="s">
        <v>150</v>
      </c>
      <c r="BE390" s="224">
        <f>IF(N390="základní",J390,0)</f>
        <v>0</v>
      </c>
      <c r="BF390" s="224">
        <f>IF(N390="snížená",J390,0)</f>
        <v>0</v>
      </c>
      <c r="BG390" s="224">
        <f>IF(N390="zákl. přenesená",J390,0)</f>
        <v>0</v>
      </c>
      <c r="BH390" s="224">
        <f>IF(N390="sníž. přenesená",J390,0)</f>
        <v>0</v>
      </c>
      <c r="BI390" s="224">
        <f>IF(N390="nulová",J390,0)</f>
        <v>0</v>
      </c>
      <c r="BJ390" s="17" t="s">
        <v>75</v>
      </c>
      <c r="BK390" s="224">
        <f>ROUND(I390*H390,2)</f>
        <v>0</v>
      </c>
      <c r="BL390" s="17" t="s">
        <v>157</v>
      </c>
      <c r="BM390" s="223" t="s">
        <v>934</v>
      </c>
    </row>
    <row r="391" spans="1:47" s="2" customFormat="1" ht="12">
      <c r="A391" s="38"/>
      <c r="B391" s="39"/>
      <c r="C391" s="40"/>
      <c r="D391" s="225" t="s">
        <v>159</v>
      </c>
      <c r="E391" s="40"/>
      <c r="F391" s="226" t="s">
        <v>617</v>
      </c>
      <c r="G391" s="40"/>
      <c r="H391" s="40"/>
      <c r="I391" s="227"/>
      <c r="J391" s="40"/>
      <c r="K391" s="40"/>
      <c r="L391" s="44"/>
      <c r="M391" s="228"/>
      <c r="N391" s="229"/>
      <c r="O391" s="84"/>
      <c r="P391" s="84"/>
      <c r="Q391" s="84"/>
      <c r="R391" s="84"/>
      <c r="S391" s="84"/>
      <c r="T391" s="85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T391" s="17" t="s">
        <v>159</v>
      </c>
      <c r="AU391" s="17" t="s">
        <v>79</v>
      </c>
    </row>
    <row r="392" spans="1:65" s="2" customFormat="1" ht="49.05" customHeight="1">
      <c r="A392" s="38"/>
      <c r="B392" s="39"/>
      <c r="C392" s="212" t="s">
        <v>589</v>
      </c>
      <c r="D392" s="212" t="s">
        <v>152</v>
      </c>
      <c r="E392" s="213" t="s">
        <v>625</v>
      </c>
      <c r="F392" s="214" t="s">
        <v>626</v>
      </c>
      <c r="G392" s="215" t="s">
        <v>342</v>
      </c>
      <c r="H392" s="216">
        <v>33.5</v>
      </c>
      <c r="I392" s="217"/>
      <c r="J392" s="218">
        <f>ROUND(I392*H392,2)</f>
        <v>0</v>
      </c>
      <c r="K392" s="214" t="s">
        <v>389</v>
      </c>
      <c r="L392" s="44"/>
      <c r="M392" s="219" t="s">
        <v>19</v>
      </c>
      <c r="N392" s="220" t="s">
        <v>42</v>
      </c>
      <c r="O392" s="84"/>
      <c r="P392" s="221">
        <f>O392*H392</f>
        <v>0</v>
      </c>
      <c r="Q392" s="221">
        <v>0.1554</v>
      </c>
      <c r="R392" s="221">
        <f>Q392*H392</f>
        <v>5.205900000000001</v>
      </c>
      <c r="S392" s="221">
        <v>0</v>
      </c>
      <c r="T392" s="222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23" t="s">
        <v>157</v>
      </c>
      <c r="AT392" s="223" t="s">
        <v>152</v>
      </c>
      <c r="AU392" s="223" t="s">
        <v>79</v>
      </c>
      <c r="AY392" s="17" t="s">
        <v>150</v>
      </c>
      <c r="BE392" s="224">
        <f>IF(N392="základní",J392,0)</f>
        <v>0</v>
      </c>
      <c r="BF392" s="224">
        <f>IF(N392="snížená",J392,0)</f>
        <v>0</v>
      </c>
      <c r="BG392" s="224">
        <f>IF(N392="zákl. přenesená",J392,0)</f>
        <v>0</v>
      </c>
      <c r="BH392" s="224">
        <f>IF(N392="sníž. přenesená",J392,0)</f>
        <v>0</v>
      </c>
      <c r="BI392" s="224">
        <f>IF(N392="nulová",J392,0)</f>
        <v>0</v>
      </c>
      <c r="BJ392" s="17" t="s">
        <v>75</v>
      </c>
      <c r="BK392" s="224">
        <f>ROUND(I392*H392,2)</f>
        <v>0</v>
      </c>
      <c r="BL392" s="17" t="s">
        <v>157</v>
      </c>
      <c r="BM392" s="223" t="s">
        <v>935</v>
      </c>
    </row>
    <row r="393" spans="1:47" s="2" customFormat="1" ht="12">
      <c r="A393" s="38"/>
      <c r="B393" s="39"/>
      <c r="C393" s="40"/>
      <c r="D393" s="225" t="s">
        <v>159</v>
      </c>
      <c r="E393" s="40"/>
      <c r="F393" s="226" t="s">
        <v>628</v>
      </c>
      <c r="G393" s="40"/>
      <c r="H393" s="40"/>
      <c r="I393" s="227"/>
      <c r="J393" s="40"/>
      <c r="K393" s="40"/>
      <c r="L393" s="44"/>
      <c r="M393" s="228"/>
      <c r="N393" s="229"/>
      <c r="O393" s="84"/>
      <c r="P393" s="84"/>
      <c r="Q393" s="84"/>
      <c r="R393" s="84"/>
      <c r="S393" s="84"/>
      <c r="T393" s="85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T393" s="17" t="s">
        <v>159</v>
      </c>
      <c r="AU393" s="17" t="s">
        <v>79</v>
      </c>
    </row>
    <row r="394" spans="1:51" s="13" customFormat="1" ht="12">
      <c r="A394" s="13"/>
      <c r="B394" s="230"/>
      <c r="C394" s="231"/>
      <c r="D394" s="232" t="s">
        <v>161</v>
      </c>
      <c r="E394" s="233" t="s">
        <v>19</v>
      </c>
      <c r="F394" s="234" t="s">
        <v>630</v>
      </c>
      <c r="G394" s="231"/>
      <c r="H394" s="233" t="s">
        <v>19</v>
      </c>
      <c r="I394" s="235"/>
      <c r="J394" s="231"/>
      <c r="K394" s="231"/>
      <c r="L394" s="236"/>
      <c r="M394" s="237"/>
      <c r="N394" s="238"/>
      <c r="O394" s="238"/>
      <c r="P394" s="238"/>
      <c r="Q394" s="238"/>
      <c r="R394" s="238"/>
      <c r="S394" s="238"/>
      <c r="T394" s="239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0" t="s">
        <v>161</v>
      </c>
      <c r="AU394" s="240" t="s">
        <v>79</v>
      </c>
      <c r="AV394" s="13" t="s">
        <v>75</v>
      </c>
      <c r="AW394" s="13" t="s">
        <v>33</v>
      </c>
      <c r="AX394" s="13" t="s">
        <v>71</v>
      </c>
      <c r="AY394" s="240" t="s">
        <v>150</v>
      </c>
    </row>
    <row r="395" spans="1:51" s="13" customFormat="1" ht="12">
      <c r="A395" s="13"/>
      <c r="B395" s="230"/>
      <c r="C395" s="231"/>
      <c r="D395" s="232" t="s">
        <v>161</v>
      </c>
      <c r="E395" s="233" t="s">
        <v>19</v>
      </c>
      <c r="F395" s="234" t="s">
        <v>936</v>
      </c>
      <c r="G395" s="231"/>
      <c r="H395" s="233" t="s">
        <v>19</v>
      </c>
      <c r="I395" s="235"/>
      <c r="J395" s="231"/>
      <c r="K395" s="231"/>
      <c r="L395" s="236"/>
      <c r="M395" s="237"/>
      <c r="N395" s="238"/>
      <c r="O395" s="238"/>
      <c r="P395" s="238"/>
      <c r="Q395" s="238"/>
      <c r="R395" s="238"/>
      <c r="S395" s="238"/>
      <c r="T395" s="239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0" t="s">
        <v>161</v>
      </c>
      <c r="AU395" s="240" t="s">
        <v>79</v>
      </c>
      <c r="AV395" s="13" t="s">
        <v>75</v>
      </c>
      <c r="AW395" s="13" t="s">
        <v>33</v>
      </c>
      <c r="AX395" s="13" t="s">
        <v>71</v>
      </c>
      <c r="AY395" s="240" t="s">
        <v>150</v>
      </c>
    </row>
    <row r="396" spans="1:51" s="14" customFormat="1" ht="12">
      <c r="A396" s="14"/>
      <c r="B396" s="241"/>
      <c r="C396" s="242"/>
      <c r="D396" s="232" t="s">
        <v>161</v>
      </c>
      <c r="E396" s="243" t="s">
        <v>19</v>
      </c>
      <c r="F396" s="244" t="s">
        <v>937</v>
      </c>
      <c r="G396" s="242"/>
      <c r="H396" s="245">
        <v>23.5</v>
      </c>
      <c r="I396" s="246"/>
      <c r="J396" s="242"/>
      <c r="K396" s="242"/>
      <c r="L396" s="247"/>
      <c r="M396" s="248"/>
      <c r="N396" s="249"/>
      <c r="O396" s="249"/>
      <c r="P396" s="249"/>
      <c r="Q396" s="249"/>
      <c r="R396" s="249"/>
      <c r="S396" s="249"/>
      <c r="T396" s="250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1" t="s">
        <v>161</v>
      </c>
      <c r="AU396" s="251" t="s">
        <v>79</v>
      </c>
      <c r="AV396" s="14" t="s">
        <v>79</v>
      </c>
      <c r="AW396" s="14" t="s">
        <v>33</v>
      </c>
      <c r="AX396" s="14" t="s">
        <v>71</v>
      </c>
      <c r="AY396" s="251" t="s">
        <v>150</v>
      </c>
    </row>
    <row r="397" spans="1:51" s="13" customFormat="1" ht="12">
      <c r="A397" s="13"/>
      <c r="B397" s="230"/>
      <c r="C397" s="231"/>
      <c r="D397" s="232" t="s">
        <v>161</v>
      </c>
      <c r="E397" s="233" t="s">
        <v>19</v>
      </c>
      <c r="F397" s="234" t="s">
        <v>938</v>
      </c>
      <c r="G397" s="231"/>
      <c r="H397" s="233" t="s">
        <v>19</v>
      </c>
      <c r="I397" s="235"/>
      <c r="J397" s="231"/>
      <c r="K397" s="231"/>
      <c r="L397" s="236"/>
      <c r="M397" s="237"/>
      <c r="N397" s="238"/>
      <c r="O397" s="238"/>
      <c r="P397" s="238"/>
      <c r="Q397" s="238"/>
      <c r="R397" s="238"/>
      <c r="S397" s="238"/>
      <c r="T397" s="239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0" t="s">
        <v>161</v>
      </c>
      <c r="AU397" s="240" t="s">
        <v>79</v>
      </c>
      <c r="AV397" s="13" t="s">
        <v>75</v>
      </c>
      <c r="AW397" s="13" t="s">
        <v>33</v>
      </c>
      <c r="AX397" s="13" t="s">
        <v>71</v>
      </c>
      <c r="AY397" s="240" t="s">
        <v>150</v>
      </c>
    </row>
    <row r="398" spans="1:51" s="14" customFormat="1" ht="12">
      <c r="A398" s="14"/>
      <c r="B398" s="241"/>
      <c r="C398" s="242"/>
      <c r="D398" s="232" t="s">
        <v>161</v>
      </c>
      <c r="E398" s="243" t="s">
        <v>19</v>
      </c>
      <c r="F398" s="244" t="s">
        <v>939</v>
      </c>
      <c r="G398" s="242"/>
      <c r="H398" s="245">
        <v>10</v>
      </c>
      <c r="I398" s="246"/>
      <c r="J398" s="242"/>
      <c r="K398" s="242"/>
      <c r="L398" s="247"/>
      <c r="M398" s="248"/>
      <c r="N398" s="249"/>
      <c r="O398" s="249"/>
      <c r="P398" s="249"/>
      <c r="Q398" s="249"/>
      <c r="R398" s="249"/>
      <c r="S398" s="249"/>
      <c r="T398" s="250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51" t="s">
        <v>161</v>
      </c>
      <c r="AU398" s="251" t="s">
        <v>79</v>
      </c>
      <c r="AV398" s="14" t="s">
        <v>79</v>
      </c>
      <c r="AW398" s="14" t="s">
        <v>33</v>
      </c>
      <c r="AX398" s="14" t="s">
        <v>71</v>
      </c>
      <c r="AY398" s="251" t="s">
        <v>150</v>
      </c>
    </row>
    <row r="399" spans="1:51" s="15" customFormat="1" ht="12">
      <c r="A399" s="15"/>
      <c r="B399" s="252"/>
      <c r="C399" s="253"/>
      <c r="D399" s="232" t="s">
        <v>161</v>
      </c>
      <c r="E399" s="254" t="s">
        <v>19</v>
      </c>
      <c r="F399" s="255" t="s">
        <v>164</v>
      </c>
      <c r="G399" s="253"/>
      <c r="H399" s="256">
        <v>33.5</v>
      </c>
      <c r="I399" s="257"/>
      <c r="J399" s="253"/>
      <c r="K399" s="253"/>
      <c r="L399" s="258"/>
      <c r="M399" s="259"/>
      <c r="N399" s="260"/>
      <c r="O399" s="260"/>
      <c r="P399" s="260"/>
      <c r="Q399" s="260"/>
      <c r="R399" s="260"/>
      <c r="S399" s="260"/>
      <c r="T399" s="261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T399" s="262" t="s">
        <v>161</v>
      </c>
      <c r="AU399" s="262" t="s">
        <v>79</v>
      </c>
      <c r="AV399" s="15" t="s">
        <v>157</v>
      </c>
      <c r="AW399" s="15" t="s">
        <v>33</v>
      </c>
      <c r="AX399" s="15" t="s">
        <v>75</v>
      </c>
      <c r="AY399" s="262" t="s">
        <v>150</v>
      </c>
    </row>
    <row r="400" spans="1:65" s="2" customFormat="1" ht="24.15" customHeight="1">
      <c r="A400" s="38"/>
      <c r="B400" s="39"/>
      <c r="C400" s="264" t="s">
        <v>593</v>
      </c>
      <c r="D400" s="264" t="s">
        <v>286</v>
      </c>
      <c r="E400" s="265" t="s">
        <v>634</v>
      </c>
      <c r="F400" s="266" t="s">
        <v>635</v>
      </c>
      <c r="G400" s="267" t="s">
        <v>342</v>
      </c>
      <c r="H400" s="268">
        <v>10</v>
      </c>
      <c r="I400" s="269"/>
      <c r="J400" s="270">
        <f>ROUND(I400*H400,2)</f>
        <v>0</v>
      </c>
      <c r="K400" s="266" t="s">
        <v>389</v>
      </c>
      <c r="L400" s="271"/>
      <c r="M400" s="272" t="s">
        <v>19</v>
      </c>
      <c r="N400" s="273" t="s">
        <v>42</v>
      </c>
      <c r="O400" s="84"/>
      <c r="P400" s="221">
        <f>O400*H400</f>
        <v>0</v>
      </c>
      <c r="Q400" s="221">
        <v>0.06567</v>
      </c>
      <c r="R400" s="221">
        <f>Q400*H400</f>
        <v>0.6567000000000001</v>
      </c>
      <c r="S400" s="221">
        <v>0</v>
      </c>
      <c r="T400" s="222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23" t="s">
        <v>207</v>
      </c>
      <c r="AT400" s="223" t="s">
        <v>286</v>
      </c>
      <c r="AU400" s="223" t="s">
        <v>79</v>
      </c>
      <c r="AY400" s="17" t="s">
        <v>150</v>
      </c>
      <c r="BE400" s="224">
        <f>IF(N400="základní",J400,0)</f>
        <v>0</v>
      </c>
      <c r="BF400" s="224">
        <f>IF(N400="snížená",J400,0)</f>
        <v>0</v>
      </c>
      <c r="BG400" s="224">
        <f>IF(N400="zákl. přenesená",J400,0)</f>
        <v>0</v>
      </c>
      <c r="BH400" s="224">
        <f>IF(N400="sníž. přenesená",J400,0)</f>
        <v>0</v>
      </c>
      <c r="BI400" s="224">
        <f>IF(N400="nulová",J400,0)</f>
        <v>0</v>
      </c>
      <c r="BJ400" s="17" t="s">
        <v>75</v>
      </c>
      <c r="BK400" s="224">
        <f>ROUND(I400*H400,2)</f>
        <v>0</v>
      </c>
      <c r="BL400" s="17" t="s">
        <v>157</v>
      </c>
      <c r="BM400" s="223" t="s">
        <v>940</v>
      </c>
    </row>
    <row r="401" spans="1:51" s="13" customFormat="1" ht="12">
      <c r="A401" s="13"/>
      <c r="B401" s="230"/>
      <c r="C401" s="231"/>
      <c r="D401" s="232" t="s">
        <v>161</v>
      </c>
      <c r="E401" s="233" t="s">
        <v>19</v>
      </c>
      <c r="F401" s="234" t="s">
        <v>941</v>
      </c>
      <c r="G401" s="231"/>
      <c r="H401" s="233" t="s">
        <v>19</v>
      </c>
      <c r="I401" s="235"/>
      <c r="J401" s="231"/>
      <c r="K401" s="231"/>
      <c r="L401" s="236"/>
      <c r="M401" s="237"/>
      <c r="N401" s="238"/>
      <c r="O401" s="238"/>
      <c r="P401" s="238"/>
      <c r="Q401" s="238"/>
      <c r="R401" s="238"/>
      <c r="S401" s="238"/>
      <c r="T401" s="239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0" t="s">
        <v>161</v>
      </c>
      <c r="AU401" s="240" t="s">
        <v>79</v>
      </c>
      <c r="AV401" s="13" t="s">
        <v>75</v>
      </c>
      <c r="AW401" s="13" t="s">
        <v>33</v>
      </c>
      <c r="AX401" s="13" t="s">
        <v>71</v>
      </c>
      <c r="AY401" s="240" t="s">
        <v>150</v>
      </c>
    </row>
    <row r="402" spans="1:51" s="14" customFormat="1" ht="12">
      <c r="A402" s="14"/>
      <c r="B402" s="241"/>
      <c r="C402" s="242"/>
      <c r="D402" s="232" t="s">
        <v>161</v>
      </c>
      <c r="E402" s="243" t="s">
        <v>19</v>
      </c>
      <c r="F402" s="244" t="s">
        <v>939</v>
      </c>
      <c r="G402" s="242"/>
      <c r="H402" s="245">
        <v>10</v>
      </c>
      <c r="I402" s="246"/>
      <c r="J402" s="242"/>
      <c r="K402" s="242"/>
      <c r="L402" s="247"/>
      <c r="M402" s="248"/>
      <c r="N402" s="249"/>
      <c r="O402" s="249"/>
      <c r="P402" s="249"/>
      <c r="Q402" s="249"/>
      <c r="R402" s="249"/>
      <c r="S402" s="249"/>
      <c r="T402" s="250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51" t="s">
        <v>161</v>
      </c>
      <c r="AU402" s="251" t="s">
        <v>79</v>
      </c>
      <c r="AV402" s="14" t="s">
        <v>79</v>
      </c>
      <c r="AW402" s="14" t="s">
        <v>33</v>
      </c>
      <c r="AX402" s="14" t="s">
        <v>71</v>
      </c>
      <c r="AY402" s="251" t="s">
        <v>150</v>
      </c>
    </row>
    <row r="403" spans="1:51" s="15" customFormat="1" ht="12">
      <c r="A403" s="15"/>
      <c r="B403" s="252"/>
      <c r="C403" s="253"/>
      <c r="D403" s="232" t="s">
        <v>161</v>
      </c>
      <c r="E403" s="254" t="s">
        <v>19</v>
      </c>
      <c r="F403" s="255" t="s">
        <v>164</v>
      </c>
      <c r="G403" s="253"/>
      <c r="H403" s="256">
        <v>10</v>
      </c>
      <c r="I403" s="257"/>
      <c r="J403" s="253"/>
      <c r="K403" s="253"/>
      <c r="L403" s="258"/>
      <c r="M403" s="259"/>
      <c r="N403" s="260"/>
      <c r="O403" s="260"/>
      <c r="P403" s="260"/>
      <c r="Q403" s="260"/>
      <c r="R403" s="260"/>
      <c r="S403" s="260"/>
      <c r="T403" s="261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T403" s="262" t="s">
        <v>161</v>
      </c>
      <c r="AU403" s="262" t="s">
        <v>79</v>
      </c>
      <c r="AV403" s="15" t="s">
        <v>157</v>
      </c>
      <c r="AW403" s="15" t="s">
        <v>33</v>
      </c>
      <c r="AX403" s="15" t="s">
        <v>75</v>
      </c>
      <c r="AY403" s="262" t="s">
        <v>150</v>
      </c>
    </row>
    <row r="404" spans="1:65" s="2" customFormat="1" ht="24.15" customHeight="1">
      <c r="A404" s="38"/>
      <c r="B404" s="39"/>
      <c r="C404" s="264" t="s">
        <v>598</v>
      </c>
      <c r="D404" s="264" t="s">
        <v>286</v>
      </c>
      <c r="E404" s="265" t="s">
        <v>634</v>
      </c>
      <c r="F404" s="266" t="s">
        <v>635</v>
      </c>
      <c r="G404" s="267" t="s">
        <v>342</v>
      </c>
      <c r="H404" s="268">
        <v>10</v>
      </c>
      <c r="I404" s="269"/>
      <c r="J404" s="270">
        <f>ROUND(I404*H404,2)</f>
        <v>0</v>
      </c>
      <c r="K404" s="266" t="s">
        <v>389</v>
      </c>
      <c r="L404" s="271"/>
      <c r="M404" s="272" t="s">
        <v>19</v>
      </c>
      <c r="N404" s="273" t="s">
        <v>42</v>
      </c>
      <c r="O404" s="84"/>
      <c r="P404" s="221">
        <f>O404*H404</f>
        <v>0</v>
      </c>
      <c r="Q404" s="221">
        <v>0.06567</v>
      </c>
      <c r="R404" s="221">
        <f>Q404*H404</f>
        <v>0.6567000000000001</v>
      </c>
      <c r="S404" s="221">
        <v>0</v>
      </c>
      <c r="T404" s="222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23" t="s">
        <v>207</v>
      </c>
      <c r="AT404" s="223" t="s">
        <v>286</v>
      </c>
      <c r="AU404" s="223" t="s">
        <v>79</v>
      </c>
      <c r="AY404" s="17" t="s">
        <v>150</v>
      </c>
      <c r="BE404" s="224">
        <f>IF(N404="základní",J404,0)</f>
        <v>0</v>
      </c>
      <c r="BF404" s="224">
        <f>IF(N404="snížená",J404,0)</f>
        <v>0</v>
      </c>
      <c r="BG404" s="224">
        <f>IF(N404="zákl. přenesená",J404,0)</f>
        <v>0</v>
      </c>
      <c r="BH404" s="224">
        <f>IF(N404="sníž. přenesená",J404,0)</f>
        <v>0</v>
      </c>
      <c r="BI404" s="224">
        <f>IF(N404="nulová",J404,0)</f>
        <v>0</v>
      </c>
      <c r="BJ404" s="17" t="s">
        <v>75</v>
      </c>
      <c r="BK404" s="224">
        <f>ROUND(I404*H404,2)</f>
        <v>0</v>
      </c>
      <c r="BL404" s="17" t="s">
        <v>157</v>
      </c>
      <c r="BM404" s="223" t="s">
        <v>942</v>
      </c>
    </row>
    <row r="405" spans="1:51" s="13" customFormat="1" ht="12">
      <c r="A405" s="13"/>
      <c r="B405" s="230"/>
      <c r="C405" s="231"/>
      <c r="D405" s="232" t="s">
        <v>161</v>
      </c>
      <c r="E405" s="233" t="s">
        <v>19</v>
      </c>
      <c r="F405" s="234" t="s">
        <v>943</v>
      </c>
      <c r="G405" s="231"/>
      <c r="H405" s="233" t="s">
        <v>19</v>
      </c>
      <c r="I405" s="235"/>
      <c r="J405" s="231"/>
      <c r="K405" s="231"/>
      <c r="L405" s="236"/>
      <c r="M405" s="237"/>
      <c r="N405" s="238"/>
      <c r="O405" s="238"/>
      <c r="P405" s="238"/>
      <c r="Q405" s="238"/>
      <c r="R405" s="238"/>
      <c r="S405" s="238"/>
      <c r="T405" s="239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0" t="s">
        <v>161</v>
      </c>
      <c r="AU405" s="240" t="s">
        <v>79</v>
      </c>
      <c r="AV405" s="13" t="s">
        <v>75</v>
      </c>
      <c r="AW405" s="13" t="s">
        <v>33</v>
      </c>
      <c r="AX405" s="13" t="s">
        <v>71</v>
      </c>
      <c r="AY405" s="240" t="s">
        <v>150</v>
      </c>
    </row>
    <row r="406" spans="1:51" s="14" customFormat="1" ht="12">
      <c r="A406" s="14"/>
      <c r="B406" s="241"/>
      <c r="C406" s="242"/>
      <c r="D406" s="232" t="s">
        <v>161</v>
      </c>
      <c r="E406" s="243" t="s">
        <v>19</v>
      </c>
      <c r="F406" s="244" t="s">
        <v>939</v>
      </c>
      <c r="G406" s="242"/>
      <c r="H406" s="245">
        <v>10</v>
      </c>
      <c r="I406" s="246"/>
      <c r="J406" s="242"/>
      <c r="K406" s="242"/>
      <c r="L406" s="247"/>
      <c r="M406" s="248"/>
      <c r="N406" s="249"/>
      <c r="O406" s="249"/>
      <c r="P406" s="249"/>
      <c r="Q406" s="249"/>
      <c r="R406" s="249"/>
      <c r="S406" s="249"/>
      <c r="T406" s="250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51" t="s">
        <v>161</v>
      </c>
      <c r="AU406" s="251" t="s">
        <v>79</v>
      </c>
      <c r="AV406" s="14" t="s">
        <v>79</v>
      </c>
      <c r="AW406" s="14" t="s">
        <v>33</v>
      </c>
      <c r="AX406" s="14" t="s">
        <v>71</v>
      </c>
      <c r="AY406" s="251" t="s">
        <v>150</v>
      </c>
    </row>
    <row r="407" spans="1:51" s="15" customFormat="1" ht="12">
      <c r="A407" s="15"/>
      <c r="B407" s="252"/>
      <c r="C407" s="253"/>
      <c r="D407" s="232" t="s">
        <v>161</v>
      </c>
      <c r="E407" s="254" t="s">
        <v>19</v>
      </c>
      <c r="F407" s="255" t="s">
        <v>164</v>
      </c>
      <c r="G407" s="253"/>
      <c r="H407" s="256">
        <v>10</v>
      </c>
      <c r="I407" s="257"/>
      <c r="J407" s="253"/>
      <c r="K407" s="253"/>
      <c r="L407" s="258"/>
      <c r="M407" s="259"/>
      <c r="N407" s="260"/>
      <c r="O407" s="260"/>
      <c r="P407" s="260"/>
      <c r="Q407" s="260"/>
      <c r="R407" s="260"/>
      <c r="S407" s="260"/>
      <c r="T407" s="261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T407" s="262" t="s">
        <v>161</v>
      </c>
      <c r="AU407" s="262" t="s">
        <v>79</v>
      </c>
      <c r="AV407" s="15" t="s">
        <v>157</v>
      </c>
      <c r="AW407" s="15" t="s">
        <v>33</v>
      </c>
      <c r="AX407" s="15" t="s">
        <v>75</v>
      </c>
      <c r="AY407" s="262" t="s">
        <v>150</v>
      </c>
    </row>
    <row r="408" spans="1:65" s="2" customFormat="1" ht="24.15" customHeight="1">
      <c r="A408" s="38"/>
      <c r="B408" s="39"/>
      <c r="C408" s="264" t="s">
        <v>602</v>
      </c>
      <c r="D408" s="264" t="s">
        <v>286</v>
      </c>
      <c r="E408" s="265" t="s">
        <v>643</v>
      </c>
      <c r="F408" s="266" t="s">
        <v>644</v>
      </c>
      <c r="G408" s="267" t="s">
        <v>342</v>
      </c>
      <c r="H408" s="268">
        <v>23.5</v>
      </c>
      <c r="I408" s="269"/>
      <c r="J408" s="270">
        <f>ROUND(I408*H408,2)</f>
        <v>0</v>
      </c>
      <c r="K408" s="266" t="s">
        <v>389</v>
      </c>
      <c r="L408" s="271"/>
      <c r="M408" s="272" t="s">
        <v>19</v>
      </c>
      <c r="N408" s="273" t="s">
        <v>42</v>
      </c>
      <c r="O408" s="84"/>
      <c r="P408" s="221">
        <f>O408*H408</f>
        <v>0</v>
      </c>
      <c r="Q408" s="221">
        <v>0.0483</v>
      </c>
      <c r="R408" s="221">
        <f>Q408*H408</f>
        <v>1.1350500000000001</v>
      </c>
      <c r="S408" s="221">
        <v>0</v>
      </c>
      <c r="T408" s="222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23" t="s">
        <v>207</v>
      </c>
      <c r="AT408" s="223" t="s">
        <v>286</v>
      </c>
      <c r="AU408" s="223" t="s">
        <v>79</v>
      </c>
      <c r="AY408" s="17" t="s">
        <v>150</v>
      </c>
      <c r="BE408" s="224">
        <f>IF(N408="základní",J408,0)</f>
        <v>0</v>
      </c>
      <c r="BF408" s="224">
        <f>IF(N408="snížená",J408,0)</f>
        <v>0</v>
      </c>
      <c r="BG408" s="224">
        <f>IF(N408="zákl. přenesená",J408,0)</f>
        <v>0</v>
      </c>
      <c r="BH408" s="224">
        <f>IF(N408="sníž. přenesená",J408,0)</f>
        <v>0</v>
      </c>
      <c r="BI408" s="224">
        <f>IF(N408="nulová",J408,0)</f>
        <v>0</v>
      </c>
      <c r="BJ408" s="17" t="s">
        <v>75</v>
      </c>
      <c r="BK408" s="224">
        <f>ROUND(I408*H408,2)</f>
        <v>0</v>
      </c>
      <c r="BL408" s="17" t="s">
        <v>157</v>
      </c>
      <c r="BM408" s="223" t="s">
        <v>944</v>
      </c>
    </row>
    <row r="409" spans="1:51" s="13" customFormat="1" ht="12">
      <c r="A409" s="13"/>
      <c r="B409" s="230"/>
      <c r="C409" s="231"/>
      <c r="D409" s="232" t="s">
        <v>161</v>
      </c>
      <c r="E409" s="233" t="s">
        <v>19</v>
      </c>
      <c r="F409" s="234" t="s">
        <v>936</v>
      </c>
      <c r="G409" s="231"/>
      <c r="H409" s="233" t="s">
        <v>19</v>
      </c>
      <c r="I409" s="235"/>
      <c r="J409" s="231"/>
      <c r="K409" s="231"/>
      <c r="L409" s="236"/>
      <c r="M409" s="237"/>
      <c r="N409" s="238"/>
      <c r="O409" s="238"/>
      <c r="P409" s="238"/>
      <c r="Q409" s="238"/>
      <c r="R409" s="238"/>
      <c r="S409" s="238"/>
      <c r="T409" s="239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0" t="s">
        <v>161</v>
      </c>
      <c r="AU409" s="240" t="s">
        <v>79</v>
      </c>
      <c r="AV409" s="13" t="s">
        <v>75</v>
      </c>
      <c r="AW409" s="13" t="s">
        <v>33</v>
      </c>
      <c r="AX409" s="13" t="s">
        <v>71</v>
      </c>
      <c r="AY409" s="240" t="s">
        <v>150</v>
      </c>
    </row>
    <row r="410" spans="1:51" s="14" customFormat="1" ht="12">
      <c r="A410" s="14"/>
      <c r="B410" s="241"/>
      <c r="C410" s="242"/>
      <c r="D410" s="232" t="s">
        <v>161</v>
      </c>
      <c r="E410" s="243" t="s">
        <v>19</v>
      </c>
      <c r="F410" s="244" t="s">
        <v>937</v>
      </c>
      <c r="G410" s="242"/>
      <c r="H410" s="245">
        <v>23.5</v>
      </c>
      <c r="I410" s="246"/>
      <c r="J410" s="242"/>
      <c r="K410" s="242"/>
      <c r="L410" s="247"/>
      <c r="M410" s="248"/>
      <c r="N410" s="249"/>
      <c r="O410" s="249"/>
      <c r="P410" s="249"/>
      <c r="Q410" s="249"/>
      <c r="R410" s="249"/>
      <c r="S410" s="249"/>
      <c r="T410" s="250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51" t="s">
        <v>161</v>
      </c>
      <c r="AU410" s="251" t="s">
        <v>79</v>
      </c>
      <c r="AV410" s="14" t="s">
        <v>79</v>
      </c>
      <c r="AW410" s="14" t="s">
        <v>33</v>
      </c>
      <c r="AX410" s="14" t="s">
        <v>71</v>
      </c>
      <c r="AY410" s="251" t="s">
        <v>150</v>
      </c>
    </row>
    <row r="411" spans="1:51" s="15" customFormat="1" ht="12">
      <c r="A411" s="15"/>
      <c r="B411" s="252"/>
      <c r="C411" s="253"/>
      <c r="D411" s="232" t="s">
        <v>161</v>
      </c>
      <c r="E411" s="254" t="s">
        <v>19</v>
      </c>
      <c r="F411" s="255" t="s">
        <v>164</v>
      </c>
      <c r="G411" s="253"/>
      <c r="H411" s="256">
        <v>23.5</v>
      </c>
      <c r="I411" s="257"/>
      <c r="J411" s="253"/>
      <c r="K411" s="253"/>
      <c r="L411" s="258"/>
      <c r="M411" s="259"/>
      <c r="N411" s="260"/>
      <c r="O411" s="260"/>
      <c r="P411" s="260"/>
      <c r="Q411" s="260"/>
      <c r="R411" s="260"/>
      <c r="S411" s="260"/>
      <c r="T411" s="261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T411" s="262" t="s">
        <v>161</v>
      </c>
      <c r="AU411" s="262" t="s">
        <v>79</v>
      </c>
      <c r="AV411" s="15" t="s">
        <v>157</v>
      </c>
      <c r="AW411" s="15" t="s">
        <v>33</v>
      </c>
      <c r="AX411" s="15" t="s">
        <v>75</v>
      </c>
      <c r="AY411" s="262" t="s">
        <v>150</v>
      </c>
    </row>
    <row r="412" spans="1:65" s="2" customFormat="1" ht="49.05" customHeight="1">
      <c r="A412" s="38"/>
      <c r="B412" s="39"/>
      <c r="C412" s="212" t="s">
        <v>607</v>
      </c>
      <c r="D412" s="212" t="s">
        <v>152</v>
      </c>
      <c r="E412" s="213" t="s">
        <v>625</v>
      </c>
      <c r="F412" s="214" t="s">
        <v>626</v>
      </c>
      <c r="G412" s="215" t="s">
        <v>342</v>
      </c>
      <c r="H412" s="216">
        <v>189.2</v>
      </c>
      <c r="I412" s="217"/>
      <c r="J412" s="218">
        <f>ROUND(I412*H412,2)</f>
        <v>0</v>
      </c>
      <c r="K412" s="214" t="s">
        <v>389</v>
      </c>
      <c r="L412" s="44"/>
      <c r="M412" s="219" t="s">
        <v>19</v>
      </c>
      <c r="N412" s="220" t="s">
        <v>42</v>
      </c>
      <c r="O412" s="84"/>
      <c r="P412" s="221">
        <f>O412*H412</f>
        <v>0</v>
      </c>
      <c r="Q412" s="221">
        <v>0.1554</v>
      </c>
      <c r="R412" s="221">
        <f>Q412*H412</f>
        <v>29.40168</v>
      </c>
      <c r="S412" s="221">
        <v>0</v>
      </c>
      <c r="T412" s="222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23" t="s">
        <v>157</v>
      </c>
      <c r="AT412" s="223" t="s">
        <v>152</v>
      </c>
      <c r="AU412" s="223" t="s">
        <v>79</v>
      </c>
      <c r="AY412" s="17" t="s">
        <v>150</v>
      </c>
      <c r="BE412" s="224">
        <f>IF(N412="základní",J412,0)</f>
        <v>0</v>
      </c>
      <c r="BF412" s="224">
        <f>IF(N412="snížená",J412,0)</f>
        <v>0</v>
      </c>
      <c r="BG412" s="224">
        <f>IF(N412="zákl. přenesená",J412,0)</f>
        <v>0</v>
      </c>
      <c r="BH412" s="224">
        <f>IF(N412="sníž. přenesená",J412,0)</f>
        <v>0</v>
      </c>
      <c r="BI412" s="224">
        <f>IF(N412="nulová",J412,0)</f>
        <v>0</v>
      </c>
      <c r="BJ412" s="17" t="s">
        <v>75</v>
      </c>
      <c r="BK412" s="224">
        <f>ROUND(I412*H412,2)</f>
        <v>0</v>
      </c>
      <c r="BL412" s="17" t="s">
        <v>157</v>
      </c>
      <c r="BM412" s="223" t="s">
        <v>945</v>
      </c>
    </row>
    <row r="413" spans="1:47" s="2" customFormat="1" ht="12">
      <c r="A413" s="38"/>
      <c r="B413" s="39"/>
      <c r="C413" s="40"/>
      <c r="D413" s="225" t="s">
        <v>159</v>
      </c>
      <c r="E413" s="40"/>
      <c r="F413" s="226" t="s">
        <v>628</v>
      </c>
      <c r="G413" s="40"/>
      <c r="H413" s="40"/>
      <c r="I413" s="227"/>
      <c r="J413" s="40"/>
      <c r="K413" s="40"/>
      <c r="L413" s="44"/>
      <c r="M413" s="228"/>
      <c r="N413" s="229"/>
      <c r="O413" s="84"/>
      <c r="P413" s="84"/>
      <c r="Q413" s="84"/>
      <c r="R413" s="84"/>
      <c r="S413" s="84"/>
      <c r="T413" s="85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T413" s="17" t="s">
        <v>159</v>
      </c>
      <c r="AU413" s="17" t="s">
        <v>79</v>
      </c>
    </row>
    <row r="414" spans="1:51" s="13" customFormat="1" ht="12">
      <c r="A414" s="13"/>
      <c r="B414" s="230"/>
      <c r="C414" s="231"/>
      <c r="D414" s="232" t="s">
        <v>161</v>
      </c>
      <c r="E414" s="233" t="s">
        <v>19</v>
      </c>
      <c r="F414" s="234" t="s">
        <v>320</v>
      </c>
      <c r="G414" s="231"/>
      <c r="H414" s="233" t="s">
        <v>19</v>
      </c>
      <c r="I414" s="235"/>
      <c r="J414" s="231"/>
      <c r="K414" s="231"/>
      <c r="L414" s="236"/>
      <c r="M414" s="237"/>
      <c r="N414" s="238"/>
      <c r="O414" s="238"/>
      <c r="P414" s="238"/>
      <c r="Q414" s="238"/>
      <c r="R414" s="238"/>
      <c r="S414" s="238"/>
      <c r="T414" s="239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0" t="s">
        <v>161</v>
      </c>
      <c r="AU414" s="240" t="s">
        <v>79</v>
      </c>
      <c r="AV414" s="13" t="s">
        <v>75</v>
      </c>
      <c r="AW414" s="13" t="s">
        <v>33</v>
      </c>
      <c r="AX414" s="13" t="s">
        <v>71</v>
      </c>
      <c r="AY414" s="240" t="s">
        <v>150</v>
      </c>
    </row>
    <row r="415" spans="1:51" s="14" customFormat="1" ht="12">
      <c r="A415" s="14"/>
      <c r="B415" s="241"/>
      <c r="C415" s="242"/>
      <c r="D415" s="232" t="s">
        <v>161</v>
      </c>
      <c r="E415" s="243" t="s">
        <v>19</v>
      </c>
      <c r="F415" s="244" t="s">
        <v>946</v>
      </c>
      <c r="G415" s="242"/>
      <c r="H415" s="245">
        <v>189.2</v>
      </c>
      <c r="I415" s="246"/>
      <c r="J415" s="242"/>
      <c r="K415" s="242"/>
      <c r="L415" s="247"/>
      <c r="M415" s="248"/>
      <c r="N415" s="249"/>
      <c r="O415" s="249"/>
      <c r="P415" s="249"/>
      <c r="Q415" s="249"/>
      <c r="R415" s="249"/>
      <c r="S415" s="249"/>
      <c r="T415" s="250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1" t="s">
        <v>161</v>
      </c>
      <c r="AU415" s="251" t="s">
        <v>79</v>
      </c>
      <c r="AV415" s="14" t="s">
        <v>79</v>
      </c>
      <c r="AW415" s="14" t="s">
        <v>33</v>
      </c>
      <c r="AX415" s="14" t="s">
        <v>71</v>
      </c>
      <c r="AY415" s="251" t="s">
        <v>150</v>
      </c>
    </row>
    <row r="416" spans="1:51" s="15" customFormat="1" ht="12">
      <c r="A416" s="15"/>
      <c r="B416" s="252"/>
      <c r="C416" s="253"/>
      <c r="D416" s="232" t="s">
        <v>161</v>
      </c>
      <c r="E416" s="254" t="s">
        <v>19</v>
      </c>
      <c r="F416" s="255" t="s">
        <v>164</v>
      </c>
      <c r="G416" s="253"/>
      <c r="H416" s="256">
        <v>189.2</v>
      </c>
      <c r="I416" s="257"/>
      <c r="J416" s="253"/>
      <c r="K416" s="253"/>
      <c r="L416" s="258"/>
      <c r="M416" s="259"/>
      <c r="N416" s="260"/>
      <c r="O416" s="260"/>
      <c r="P416" s="260"/>
      <c r="Q416" s="260"/>
      <c r="R416" s="260"/>
      <c r="S416" s="260"/>
      <c r="T416" s="261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262" t="s">
        <v>161</v>
      </c>
      <c r="AU416" s="262" t="s">
        <v>79</v>
      </c>
      <c r="AV416" s="15" t="s">
        <v>157</v>
      </c>
      <c r="AW416" s="15" t="s">
        <v>33</v>
      </c>
      <c r="AX416" s="15" t="s">
        <v>75</v>
      </c>
      <c r="AY416" s="262" t="s">
        <v>150</v>
      </c>
    </row>
    <row r="417" spans="1:65" s="2" customFormat="1" ht="16.5" customHeight="1">
      <c r="A417" s="38"/>
      <c r="B417" s="39"/>
      <c r="C417" s="264" t="s">
        <v>613</v>
      </c>
      <c r="D417" s="264" t="s">
        <v>286</v>
      </c>
      <c r="E417" s="265" t="s">
        <v>650</v>
      </c>
      <c r="F417" s="266" t="s">
        <v>651</v>
      </c>
      <c r="G417" s="267" t="s">
        <v>342</v>
      </c>
      <c r="H417" s="268">
        <v>191.092</v>
      </c>
      <c r="I417" s="269"/>
      <c r="J417" s="270">
        <f>ROUND(I417*H417,2)</f>
        <v>0</v>
      </c>
      <c r="K417" s="266" t="s">
        <v>389</v>
      </c>
      <c r="L417" s="271"/>
      <c r="M417" s="272" t="s">
        <v>19</v>
      </c>
      <c r="N417" s="273" t="s">
        <v>42</v>
      </c>
      <c r="O417" s="84"/>
      <c r="P417" s="221">
        <f>O417*H417</f>
        <v>0</v>
      </c>
      <c r="Q417" s="221">
        <v>0.05612</v>
      </c>
      <c r="R417" s="221">
        <f>Q417*H417</f>
        <v>10.724083040000002</v>
      </c>
      <c r="S417" s="221">
        <v>0</v>
      </c>
      <c r="T417" s="222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23" t="s">
        <v>207</v>
      </c>
      <c r="AT417" s="223" t="s">
        <v>286</v>
      </c>
      <c r="AU417" s="223" t="s">
        <v>79</v>
      </c>
      <c r="AY417" s="17" t="s">
        <v>150</v>
      </c>
      <c r="BE417" s="224">
        <f>IF(N417="základní",J417,0)</f>
        <v>0</v>
      </c>
      <c r="BF417" s="224">
        <f>IF(N417="snížená",J417,0)</f>
        <v>0</v>
      </c>
      <c r="BG417" s="224">
        <f>IF(N417="zákl. přenesená",J417,0)</f>
        <v>0</v>
      </c>
      <c r="BH417" s="224">
        <f>IF(N417="sníž. přenesená",J417,0)</f>
        <v>0</v>
      </c>
      <c r="BI417" s="224">
        <f>IF(N417="nulová",J417,0)</f>
        <v>0</v>
      </c>
      <c r="BJ417" s="17" t="s">
        <v>75</v>
      </c>
      <c r="BK417" s="224">
        <f>ROUND(I417*H417,2)</f>
        <v>0</v>
      </c>
      <c r="BL417" s="17" t="s">
        <v>157</v>
      </c>
      <c r="BM417" s="223" t="s">
        <v>947</v>
      </c>
    </row>
    <row r="418" spans="1:51" s="14" customFormat="1" ht="12">
      <c r="A418" s="14"/>
      <c r="B418" s="241"/>
      <c r="C418" s="242"/>
      <c r="D418" s="232" t="s">
        <v>161</v>
      </c>
      <c r="E418" s="243" t="s">
        <v>19</v>
      </c>
      <c r="F418" s="244" t="s">
        <v>948</v>
      </c>
      <c r="G418" s="242"/>
      <c r="H418" s="245">
        <v>191.092</v>
      </c>
      <c r="I418" s="246"/>
      <c r="J418" s="242"/>
      <c r="K418" s="242"/>
      <c r="L418" s="247"/>
      <c r="M418" s="248"/>
      <c r="N418" s="249"/>
      <c r="O418" s="249"/>
      <c r="P418" s="249"/>
      <c r="Q418" s="249"/>
      <c r="R418" s="249"/>
      <c r="S418" s="249"/>
      <c r="T418" s="250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51" t="s">
        <v>161</v>
      </c>
      <c r="AU418" s="251" t="s">
        <v>79</v>
      </c>
      <c r="AV418" s="14" t="s">
        <v>79</v>
      </c>
      <c r="AW418" s="14" t="s">
        <v>33</v>
      </c>
      <c r="AX418" s="14" t="s">
        <v>75</v>
      </c>
      <c r="AY418" s="251" t="s">
        <v>150</v>
      </c>
    </row>
    <row r="419" spans="1:65" s="2" customFormat="1" ht="49.05" customHeight="1">
      <c r="A419" s="38"/>
      <c r="B419" s="39"/>
      <c r="C419" s="212" t="s">
        <v>618</v>
      </c>
      <c r="D419" s="212" t="s">
        <v>152</v>
      </c>
      <c r="E419" s="213" t="s">
        <v>625</v>
      </c>
      <c r="F419" s="214" t="s">
        <v>626</v>
      </c>
      <c r="G419" s="215" t="s">
        <v>342</v>
      </c>
      <c r="H419" s="216">
        <v>157</v>
      </c>
      <c r="I419" s="217"/>
      <c r="J419" s="218">
        <f>ROUND(I419*H419,2)</f>
        <v>0</v>
      </c>
      <c r="K419" s="214" t="s">
        <v>389</v>
      </c>
      <c r="L419" s="44"/>
      <c r="M419" s="219" t="s">
        <v>19</v>
      </c>
      <c r="N419" s="220" t="s">
        <v>42</v>
      </c>
      <c r="O419" s="84"/>
      <c r="P419" s="221">
        <f>O419*H419</f>
        <v>0</v>
      </c>
      <c r="Q419" s="221">
        <v>0.1554</v>
      </c>
      <c r="R419" s="221">
        <f>Q419*H419</f>
        <v>24.3978</v>
      </c>
      <c r="S419" s="221">
        <v>0</v>
      </c>
      <c r="T419" s="222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23" t="s">
        <v>157</v>
      </c>
      <c r="AT419" s="223" t="s">
        <v>152</v>
      </c>
      <c r="AU419" s="223" t="s">
        <v>79</v>
      </c>
      <c r="AY419" s="17" t="s">
        <v>150</v>
      </c>
      <c r="BE419" s="224">
        <f>IF(N419="základní",J419,0)</f>
        <v>0</v>
      </c>
      <c r="BF419" s="224">
        <f>IF(N419="snížená",J419,0)</f>
        <v>0</v>
      </c>
      <c r="BG419" s="224">
        <f>IF(N419="zákl. přenesená",J419,0)</f>
        <v>0</v>
      </c>
      <c r="BH419" s="224">
        <f>IF(N419="sníž. přenesená",J419,0)</f>
        <v>0</v>
      </c>
      <c r="BI419" s="224">
        <f>IF(N419="nulová",J419,0)</f>
        <v>0</v>
      </c>
      <c r="BJ419" s="17" t="s">
        <v>75</v>
      </c>
      <c r="BK419" s="224">
        <f>ROUND(I419*H419,2)</f>
        <v>0</v>
      </c>
      <c r="BL419" s="17" t="s">
        <v>157</v>
      </c>
      <c r="BM419" s="223" t="s">
        <v>949</v>
      </c>
    </row>
    <row r="420" spans="1:47" s="2" customFormat="1" ht="12">
      <c r="A420" s="38"/>
      <c r="B420" s="39"/>
      <c r="C420" s="40"/>
      <c r="D420" s="225" t="s">
        <v>159</v>
      </c>
      <c r="E420" s="40"/>
      <c r="F420" s="226" t="s">
        <v>628</v>
      </c>
      <c r="G420" s="40"/>
      <c r="H420" s="40"/>
      <c r="I420" s="227"/>
      <c r="J420" s="40"/>
      <c r="K420" s="40"/>
      <c r="L420" s="44"/>
      <c r="M420" s="228"/>
      <c r="N420" s="229"/>
      <c r="O420" s="84"/>
      <c r="P420" s="84"/>
      <c r="Q420" s="84"/>
      <c r="R420" s="84"/>
      <c r="S420" s="84"/>
      <c r="T420" s="85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T420" s="17" t="s">
        <v>159</v>
      </c>
      <c r="AU420" s="17" t="s">
        <v>79</v>
      </c>
    </row>
    <row r="421" spans="1:51" s="13" customFormat="1" ht="12">
      <c r="A421" s="13"/>
      <c r="B421" s="230"/>
      <c r="C421" s="231"/>
      <c r="D421" s="232" t="s">
        <v>161</v>
      </c>
      <c r="E421" s="233" t="s">
        <v>19</v>
      </c>
      <c r="F421" s="234" t="s">
        <v>320</v>
      </c>
      <c r="G421" s="231"/>
      <c r="H421" s="233" t="s">
        <v>19</v>
      </c>
      <c r="I421" s="235"/>
      <c r="J421" s="231"/>
      <c r="K421" s="231"/>
      <c r="L421" s="236"/>
      <c r="M421" s="237"/>
      <c r="N421" s="238"/>
      <c r="O421" s="238"/>
      <c r="P421" s="238"/>
      <c r="Q421" s="238"/>
      <c r="R421" s="238"/>
      <c r="S421" s="238"/>
      <c r="T421" s="239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0" t="s">
        <v>161</v>
      </c>
      <c r="AU421" s="240" t="s">
        <v>79</v>
      </c>
      <c r="AV421" s="13" t="s">
        <v>75</v>
      </c>
      <c r="AW421" s="13" t="s">
        <v>33</v>
      </c>
      <c r="AX421" s="13" t="s">
        <v>71</v>
      </c>
      <c r="AY421" s="240" t="s">
        <v>150</v>
      </c>
    </row>
    <row r="422" spans="1:51" s="14" customFormat="1" ht="12">
      <c r="A422" s="14"/>
      <c r="B422" s="241"/>
      <c r="C422" s="242"/>
      <c r="D422" s="232" t="s">
        <v>161</v>
      </c>
      <c r="E422" s="243" t="s">
        <v>19</v>
      </c>
      <c r="F422" s="244" t="s">
        <v>950</v>
      </c>
      <c r="G422" s="242"/>
      <c r="H422" s="245">
        <v>157</v>
      </c>
      <c r="I422" s="246"/>
      <c r="J422" s="242"/>
      <c r="K422" s="242"/>
      <c r="L422" s="247"/>
      <c r="M422" s="248"/>
      <c r="N422" s="249"/>
      <c r="O422" s="249"/>
      <c r="P422" s="249"/>
      <c r="Q422" s="249"/>
      <c r="R422" s="249"/>
      <c r="S422" s="249"/>
      <c r="T422" s="250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51" t="s">
        <v>161</v>
      </c>
      <c r="AU422" s="251" t="s">
        <v>79</v>
      </c>
      <c r="AV422" s="14" t="s">
        <v>79</v>
      </c>
      <c r="AW422" s="14" t="s">
        <v>33</v>
      </c>
      <c r="AX422" s="14" t="s">
        <v>71</v>
      </c>
      <c r="AY422" s="251" t="s">
        <v>150</v>
      </c>
    </row>
    <row r="423" spans="1:51" s="15" customFormat="1" ht="12">
      <c r="A423" s="15"/>
      <c r="B423" s="252"/>
      <c r="C423" s="253"/>
      <c r="D423" s="232" t="s">
        <v>161</v>
      </c>
      <c r="E423" s="254" t="s">
        <v>19</v>
      </c>
      <c r="F423" s="255" t="s">
        <v>164</v>
      </c>
      <c r="G423" s="253"/>
      <c r="H423" s="256">
        <v>157</v>
      </c>
      <c r="I423" s="257"/>
      <c r="J423" s="253"/>
      <c r="K423" s="253"/>
      <c r="L423" s="258"/>
      <c r="M423" s="259"/>
      <c r="N423" s="260"/>
      <c r="O423" s="260"/>
      <c r="P423" s="260"/>
      <c r="Q423" s="260"/>
      <c r="R423" s="260"/>
      <c r="S423" s="260"/>
      <c r="T423" s="261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T423" s="262" t="s">
        <v>161</v>
      </c>
      <c r="AU423" s="262" t="s">
        <v>79</v>
      </c>
      <c r="AV423" s="15" t="s">
        <v>157</v>
      </c>
      <c r="AW423" s="15" t="s">
        <v>33</v>
      </c>
      <c r="AX423" s="15" t="s">
        <v>75</v>
      </c>
      <c r="AY423" s="262" t="s">
        <v>150</v>
      </c>
    </row>
    <row r="424" spans="1:65" s="2" customFormat="1" ht="16.5" customHeight="1">
      <c r="A424" s="38"/>
      <c r="B424" s="39"/>
      <c r="C424" s="264" t="s">
        <v>624</v>
      </c>
      <c r="D424" s="264" t="s">
        <v>286</v>
      </c>
      <c r="E424" s="265" t="s">
        <v>659</v>
      </c>
      <c r="F424" s="266" t="s">
        <v>660</v>
      </c>
      <c r="G424" s="267" t="s">
        <v>342</v>
      </c>
      <c r="H424" s="268">
        <v>158.57</v>
      </c>
      <c r="I424" s="269"/>
      <c r="J424" s="270">
        <f>ROUND(I424*H424,2)</f>
        <v>0</v>
      </c>
      <c r="K424" s="266" t="s">
        <v>389</v>
      </c>
      <c r="L424" s="271"/>
      <c r="M424" s="272" t="s">
        <v>19</v>
      </c>
      <c r="N424" s="273" t="s">
        <v>42</v>
      </c>
      <c r="O424" s="84"/>
      <c r="P424" s="221">
        <f>O424*H424</f>
        <v>0</v>
      </c>
      <c r="Q424" s="221">
        <v>0.08</v>
      </c>
      <c r="R424" s="221">
        <f>Q424*H424</f>
        <v>12.685599999999999</v>
      </c>
      <c r="S424" s="221">
        <v>0</v>
      </c>
      <c r="T424" s="222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23" t="s">
        <v>207</v>
      </c>
      <c r="AT424" s="223" t="s">
        <v>286</v>
      </c>
      <c r="AU424" s="223" t="s">
        <v>79</v>
      </c>
      <c r="AY424" s="17" t="s">
        <v>150</v>
      </c>
      <c r="BE424" s="224">
        <f>IF(N424="základní",J424,0)</f>
        <v>0</v>
      </c>
      <c r="BF424" s="224">
        <f>IF(N424="snížená",J424,0)</f>
        <v>0</v>
      </c>
      <c r="BG424" s="224">
        <f>IF(N424="zákl. přenesená",J424,0)</f>
        <v>0</v>
      </c>
      <c r="BH424" s="224">
        <f>IF(N424="sníž. přenesená",J424,0)</f>
        <v>0</v>
      </c>
      <c r="BI424" s="224">
        <f>IF(N424="nulová",J424,0)</f>
        <v>0</v>
      </c>
      <c r="BJ424" s="17" t="s">
        <v>75</v>
      </c>
      <c r="BK424" s="224">
        <f>ROUND(I424*H424,2)</f>
        <v>0</v>
      </c>
      <c r="BL424" s="17" t="s">
        <v>157</v>
      </c>
      <c r="BM424" s="223" t="s">
        <v>951</v>
      </c>
    </row>
    <row r="425" spans="1:51" s="14" customFormat="1" ht="12">
      <c r="A425" s="14"/>
      <c r="B425" s="241"/>
      <c r="C425" s="242"/>
      <c r="D425" s="232" t="s">
        <v>161</v>
      </c>
      <c r="E425" s="243" t="s">
        <v>19</v>
      </c>
      <c r="F425" s="244" t="s">
        <v>952</v>
      </c>
      <c r="G425" s="242"/>
      <c r="H425" s="245">
        <v>158.57</v>
      </c>
      <c r="I425" s="246"/>
      <c r="J425" s="242"/>
      <c r="K425" s="242"/>
      <c r="L425" s="247"/>
      <c r="M425" s="248"/>
      <c r="N425" s="249"/>
      <c r="O425" s="249"/>
      <c r="P425" s="249"/>
      <c r="Q425" s="249"/>
      <c r="R425" s="249"/>
      <c r="S425" s="249"/>
      <c r="T425" s="250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51" t="s">
        <v>161</v>
      </c>
      <c r="AU425" s="251" t="s">
        <v>79</v>
      </c>
      <c r="AV425" s="14" t="s">
        <v>79</v>
      </c>
      <c r="AW425" s="14" t="s">
        <v>33</v>
      </c>
      <c r="AX425" s="14" t="s">
        <v>75</v>
      </c>
      <c r="AY425" s="251" t="s">
        <v>150</v>
      </c>
    </row>
    <row r="426" spans="1:65" s="2" customFormat="1" ht="55.5" customHeight="1">
      <c r="A426" s="38"/>
      <c r="B426" s="39"/>
      <c r="C426" s="212" t="s">
        <v>633</v>
      </c>
      <c r="D426" s="212" t="s">
        <v>152</v>
      </c>
      <c r="E426" s="213" t="s">
        <v>664</v>
      </c>
      <c r="F426" s="214" t="s">
        <v>665</v>
      </c>
      <c r="G426" s="215" t="s">
        <v>526</v>
      </c>
      <c r="H426" s="216">
        <v>1</v>
      </c>
      <c r="I426" s="217"/>
      <c r="J426" s="218">
        <f>ROUND(I426*H426,2)</f>
        <v>0</v>
      </c>
      <c r="K426" s="214" t="s">
        <v>389</v>
      </c>
      <c r="L426" s="44"/>
      <c r="M426" s="219" t="s">
        <v>19</v>
      </c>
      <c r="N426" s="220" t="s">
        <v>42</v>
      </c>
      <c r="O426" s="84"/>
      <c r="P426" s="221">
        <f>O426*H426</f>
        <v>0</v>
      </c>
      <c r="Q426" s="221">
        <v>0</v>
      </c>
      <c r="R426" s="221">
        <f>Q426*H426</f>
        <v>0</v>
      </c>
      <c r="S426" s="221">
        <v>0.082</v>
      </c>
      <c r="T426" s="222">
        <f>S426*H426</f>
        <v>0.082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23" t="s">
        <v>157</v>
      </c>
      <c r="AT426" s="223" t="s">
        <v>152</v>
      </c>
      <c r="AU426" s="223" t="s">
        <v>79</v>
      </c>
      <c r="AY426" s="17" t="s">
        <v>150</v>
      </c>
      <c r="BE426" s="224">
        <f>IF(N426="základní",J426,0)</f>
        <v>0</v>
      </c>
      <c r="BF426" s="224">
        <f>IF(N426="snížená",J426,0)</f>
        <v>0</v>
      </c>
      <c r="BG426" s="224">
        <f>IF(N426="zákl. přenesená",J426,0)</f>
        <v>0</v>
      </c>
      <c r="BH426" s="224">
        <f>IF(N426="sníž. přenesená",J426,0)</f>
        <v>0</v>
      </c>
      <c r="BI426" s="224">
        <f>IF(N426="nulová",J426,0)</f>
        <v>0</v>
      </c>
      <c r="BJ426" s="17" t="s">
        <v>75</v>
      </c>
      <c r="BK426" s="224">
        <f>ROUND(I426*H426,2)</f>
        <v>0</v>
      </c>
      <c r="BL426" s="17" t="s">
        <v>157</v>
      </c>
      <c r="BM426" s="223" t="s">
        <v>953</v>
      </c>
    </row>
    <row r="427" spans="1:47" s="2" customFormat="1" ht="12">
      <c r="A427" s="38"/>
      <c r="B427" s="39"/>
      <c r="C427" s="40"/>
      <c r="D427" s="225" t="s">
        <v>159</v>
      </c>
      <c r="E427" s="40"/>
      <c r="F427" s="226" t="s">
        <v>667</v>
      </c>
      <c r="G427" s="40"/>
      <c r="H427" s="40"/>
      <c r="I427" s="227"/>
      <c r="J427" s="40"/>
      <c r="K427" s="40"/>
      <c r="L427" s="44"/>
      <c r="M427" s="228"/>
      <c r="N427" s="229"/>
      <c r="O427" s="84"/>
      <c r="P427" s="84"/>
      <c r="Q427" s="84"/>
      <c r="R427" s="84"/>
      <c r="S427" s="84"/>
      <c r="T427" s="85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T427" s="17" t="s">
        <v>159</v>
      </c>
      <c r="AU427" s="17" t="s">
        <v>79</v>
      </c>
    </row>
    <row r="428" spans="1:47" s="2" customFormat="1" ht="12">
      <c r="A428" s="38"/>
      <c r="B428" s="39"/>
      <c r="C428" s="40"/>
      <c r="D428" s="232" t="s">
        <v>258</v>
      </c>
      <c r="E428" s="40"/>
      <c r="F428" s="263" t="s">
        <v>668</v>
      </c>
      <c r="G428" s="40"/>
      <c r="H428" s="40"/>
      <c r="I428" s="227"/>
      <c r="J428" s="40"/>
      <c r="K428" s="40"/>
      <c r="L428" s="44"/>
      <c r="M428" s="228"/>
      <c r="N428" s="229"/>
      <c r="O428" s="84"/>
      <c r="P428" s="84"/>
      <c r="Q428" s="84"/>
      <c r="R428" s="84"/>
      <c r="S428" s="84"/>
      <c r="T428" s="85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T428" s="17" t="s">
        <v>258</v>
      </c>
      <c r="AU428" s="17" t="s">
        <v>79</v>
      </c>
    </row>
    <row r="429" spans="1:51" s="13" customFormat="1" ht="12">
      <c r="A429" s="13"/>
      <c r="B429" s="230"/>
      <c r="C429" s="231"/>
      <c r="D429" s="232" t="s">
        <v>161</v>
      </c>
      <c r="E429" s="233" t="s">
        <v>19</v>
      </c>
      <c r="F429" s="234" t="s">
        <v>669</v>
      </c>
      <c r="G429" s="231"/>
      <c r="H429" s="233" t="s">
        <v>19</v>
      </c>
      <c r="I429" s="235"/>
      <c r="J429" s="231"/>
      <c r="K429" s="231"/>
      <c r="L429" s="236"/>
      <c r="M429" s="237"/>
      <c r="N429" s="238"/>
      <c r="O429" s="238"/>
      <c r="P429" s="238"/>
      <c r="Q429" s="238"/>
      <c r="R429" s="238"/>
      <c r="S429" s="238"/>
      <c r="T429" s="239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0" t="s">
        <v>161</v>
      </c>
      <c r="AU429" s="240" t="s">
        <v>79</v>
      </c>
      <c r="AV429" s="13" t="s">
        <v>75</v>
      </c>
      <c r="AW429" s="13" t="s">
        <v>33</v>
      </c>
      <c r="AX429" s="13" t="s">
        <v>71</v>
      </c>
      <c r="AY429" s="240" t="s">
        <v>150</v>
      </c>
    </row>
    <row r="430" spans="1:51" s="14" customFormat="1" ht="12">
      <c r="A430" s="14"/>
      <c r="B430" s="241"/>
      <c r="C430" s="242"/>
      <c r="D430" s="232" t="s">
        <v>161</v>
      </c>
      <c r="E430" s="243" t="s">
        <v>19</v>
      </c>
      <c r="F430" s="244" t="s">
        <v>75</v>
      </c>
      <c r="G430" s="242"/>
      <c r="H430" s="245">
        <v>1</v>
      </c>
      <c r="I430" s="246"/>
      <c r="J430" s="242"/>
      <c r="K430" s="242"/>
      <c r="L430" s="247"/>
      <c r="M430" s="248"/>
      <c r="N430" s="249"/>
      <c r="O430" s="249"/>
      <c r="P430" s="249"/>
      <c r="Q430" s="249"/>
      <c r="R430" s="249"/>
      <c r="S430" s="249"/>
      <c r="T430" s="250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51" t="s">
        <v>161</v>
      </c>
      <c r="AU430" s="251" t="s">
        <v>79</v>
      </c>
      <c r="AV430" s="14" t="s">
        <v>79</v>
      </c>
      <c r="AW430" s="14" t="s">
        <v>33</v>
      </c>
      <c r="AX430" s="14" t="s">
        <v>71</v>
      </c>
      <c r="AY430" s="251" t="s">
        <v>150</v>
      </c>
    </row>
    <row r="431" spans="1:51" s="15" customFormat="1" ht="12">
      <c r="A431" s="15"/>
      <c r="B431" s="252"/>
      <c r="C431" s="253"/>
      <c r="D431" s="232" t="s">
        <v>161</v>
      </c>
      <c r="E431" s="254" t="s">
        <v>19</v>
      </c>
      <c r="F431" s="255" t="s">
        <v>164</v>
      </c>
      <c r="G431" s="253"/>
      <c r="H431" s="256">
        <v>1</v>
      </c>
      <c r="I431" s="257"/>
      <c r="J431" s="253"/>
      <c r="K431" s="253"/>
      <c r="L431" s="258"/>
      <c r="M431" s="259"/>
      <c r="N431" s="260"/>
      <c r="O431" s="260"/>
      <c r="P431" s="260"/>
      <c r="Q431" s="260"/>
      <c r="R431" s="260"/>
      <c r="S431" s="260"/>
      <c r="T431" s="261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T431" s="262" t="s">
        <v>161</v>
      </c>
      <c r="AU431" s="262" t="s">
        <v>79</v>
      </c>
      <c r="AV431" s="15" t="s">
        <v>157</v>
      </c>
      <c r="AW431" s="15" t="s">
        <v>33</v>
      </c>
      <c r="AX431" s="15" t="s">
        <v>75</v>
      </c>
      <c r="AY431" s="262" t="s">
        <v>150</v>
      </c>
    </row>
    <row r="432" spans="1:65" s="2" customFormat="1" ht="37.8" customHeight="1">
      <c r="A432" s="38"/>
      <c r="B432" s="39"/>
      <c r="C432" s="212" t="s">
        <v>639</v>
      </c>
      <c r="D432" s="212" t="s">
        <v>152</v>
      </c>
      <c r="E432" s="213" t="s">
        <v>954</v>
      </c>
      <c r="F432" s="214" t="s">
        <v>955</v>
      </c>
      <c r="G432" s="215" t="s">
        <v>526</v>
      </c>
      <c r="H432" s="216">
        <v>4</v>
      </c>
      <c r="I432" s="217"/>
      <c r="J432" s="218">
        <f>ROUND(I432*H432,2)</f>
        <v>0</v>
      </c>
      <c r="K432" s="214" t="s">
        <v>389</v>
      </c>
      <c r="L432" s="44"/>
      <c r="M432" s="219" t="s">
        <v>19</v>
      </c>
      <c r="N432" s="220" t="s">
        <v>42</v>
      </c>
      <c r="O432" s="84"/>
      <c r="P432" s="221">
        <f>O432*H432</f>
        <v>0</v>
      </c>
      <c r="Q432" s="221">
        <v>0</v>
      </c>
      <c r="R432" s="221">
        <f>Q432*H432</f>
        <v>0</v>
      </c>
      <c r="S432" s="221">
        <v>0.00833</v>
      </c>
      <c r="T432" s="222">
        <f>S432*H432</f>
        <v>0.03332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23" t="s">
        <v>157</v>
      </c>
      <c r="AT432" s="223" t="s">
        <v>152</v>
      </c>
      <c r="AU432" s="223" t="s">
        <v>79</v>
      </c>
      <c r="AY432" s="17" t="s">
        <v>150</v>
      </c>
      <c r="BE432" s="224">
        <f>IF(N432="základní",J432,0)</f>
        <v>0</v>
      </c>
      <c r="BF432" s="224">
        <f>IF(N432="snížená",J432,0)</f>
        <v>0</v>
      </c>
      <c r="BG432" s="224">
        <f>IF(N432="zákl. přenesená",J432,0)</f>
        <v>0</v>
      </c>
      <c r="BH432" s="224">
        <f>IF(N432="sníž. přenesená",J432,0)</f>
        <v>0</v>
      </c>
      <c r="BI432" s="224">
        <f>IF(N432="nulová",J432,0)</f>
        <v>0</v>
      </c>
      <c r="BJ432" s="17" t="s">
        <v>75</v>
      </c>
      <c r="BK432" s="224">
        <f>ROUND(I432*H432,2)</f>
        <v>0</v>
      </c>
      <c r="BL432" s="17" t="s">
        <v>157</v>
      </c>
      <c r="BM432" s="223" t="s">
        <v>956</v>
      </c>
    </row>
    <row r="433" spans="1:47" s="2" customFormat="1" ht="12">
      <c r="A433" s="38"/>
      <c r="B433" s="39"/>
      <c r="C433" s="40"/>
      <c r="D433" s="225" t="s">
        <v>159</v>
      </c>
      <c r="E433" s="40"/>
      <c r="F433" s="226" t="s">
        <v>957</v>
      </c>
      <c r="G433" s="40"/>
      <c r="H433" s="40"/>
      <c r="I433" s="227"/>
      <c r="J433" s="40"/>
      <c r="K433" s="40"/>
      <c r="L433" s="44"/>
      <c r="M433" s="228"/>
      <c r="N433" s="229"/>
      <c r="O433" s="84"/>
      <c r="P433" s="84"/>
      <c r="Q433" s="84"/>
      <c r="R433" s="84"/>
      <c r="S433" s="84"/>
      <c r="T433" s="85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T433" s="17" t="s">
        <v>159</v>
      </c>
      <c r="AU433" s="17" t="s">
        <v>79</v>
      </c>
    </row>
    <row r="434" spans="1:51" s="13" customFormat="1" ht="12">
      <c r="A434" s="13"/>
      <c r="B434" s="230"/>
      <c r="C434" s="231"/>
      <c r="D434" s="232" t="s">
        <v>161</v>
      </c>
      <c r="E434" s="233" t="s">
        <v>19</v>
      </c>
      <c r="F434" s="234" t="s">
        <v>958</v>
      </c>
      <c r="G434" s="231"/>
      <c r="H434" s="233" t="s">
        <v>19</v>
      </c>
      <c r="I434" s="235"/>
      <c r="J434" s="231"/>
      <c r="K434" s="231"/>
      <c r="L434" s="236"/>
      <c r="M434" s="237"/>
      <c r="N434" s="238"/>
      <c r="O434" s="238"/>
      <c r="P434" s="238"/>
      <c r="Q434" s="238"/>
      <c r="R434" s="238"/>
      <c r="S434" s="238"/>
      <c r="T434" s="239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0" t="s">
        <v>161</v>
      </c>
      <c r="AU434" s="240" t="s">
        <v>79</v>
      </c>
      <c r="AV434" s="13" t="s">
        <v>75</v>
      </c>
      <c r="AW434" s="13" t="s">
        <v>33</v>
      </c>
      <c r="AX434" s="13" t="s">
        <v>71</v>
      </c>
      <c r="AY434" s="240" t="s">
        <v>150</v>
      </c>
    </row>
    <row r="435" spans="1:51" s="14" customFormat="1" ht="12">
      <c r="A435" s="14"/>
      <c r="B435" s="241"/>
      <c r="C435" s="242"/>
      <c r="D435" s="232" t="s">
        <v>161</v>
      </c>
      <c r="E435" s="243" t="s">
        <v>19</v>
      </c>
      <c r="F435" s="244" t="s">
        <v>959</v>
      </c>
      <c r="G435" s="242"/>
      <c r="H435" s="245">
        <v>4</v>
      </c>
      <c r="I435" s="246"/>
      <c r="J435" s="242"/>
      <c r="K435" s="242"/>
      <c r="L435" s="247"/>
      <c r="M435" s="248"/>
      <c r="N435" s="249"/>
      <c r="O435" s="249"/>
      <c r="P435" s="249"/>
      <c r="Q435" s="249"/>
      <c r="R435" s="249"/>
      <c r="S435" s="249"/>
      <c r="T435" s="250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51" t="s">
        <v>161</v>
      </c>
      <c r="AU435" s="251" t="s">
        <v>79</v>
      </c>
      <c r="AV435" s="14" t="s">
        <v>79</v>
      </c>
      <c r="AW435" s="14" t="s">
        <v>33</v>
      </c>
      <c r="AX435" s="14" t="s">
        <v>75</v>
      </c>
      <c r="AY435" s="251" t="s">
        <v>150</v>
      </c>
    </row>
    <row r="436" spans="1:63" s="12" customFormat="1" ht="22.8" customHeight="1">
      <c r="A436" s="12"/>
      <c r="B436" s="196"/>
      <c r="C436" s="197"/>
      <c r="D436" s="198" t="s">
        <v>70</v>
      </c>
      <c r="E436" s="210" t="s">
        <v>670</v>
      </c>
      <c r="F436" s="210" t="s">
        <v>671</v>
      </c>
      <c r="G436" s="197"/>
      <c r="H436" s="197"/>
      <c r="I436" s="200"/>
      <c r="J436" s="211">
        <f>BK436</f>
        <v>0</v>
      </c>
      <c r="K436" s="197"/>
      <c r="L436" s="202"/>
      <c r="M436" s="203"/>
      <c r="N436" s="204"/>
      <c r="O436" s="204"/>
      <c r="P436" s="205">
        <f>SUM(P437:P444)</f>
        <v>0</v>
      </c>
      <c r="Q436" s="204"/>
      <c r="R436" s="205">
        <f>SUM(R437:R444)</f>
        <v>0</v>
      </c>
      <c r="S436" s="204"/>
      <c r="T436" s="206">
        <f>SUM(T437:T444)</f>
        <v>0</v>
      </c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R436" s="207" t="s">
        <v>75</v>
      </c>
      <c r="AT436" s="208" t="s">
        <v>70</v>
      </c>
      <c r="AU436" s="208" t="s">
        <v>75</v>
      </c>
      <c r="AY436" s="207" t="s">
        <v>150</v>
      </c>
      <c r="BK436" s="209">
        <f>SUM(BK437:BK444)</f>
        <v>0</v>
      </c>
    </row>
    <row r="437" spans="1:65" s="2" customFormat="1" ht="16.5" customHeight="1">
      <c r="A437" s="38"/>
      <c r="B437" s="39"/>
      <c r="C437" s="212" t="s">
        <v>642</v>
      </c>
      <c r="D437" s="212" t="s">
        <v>152</v>
      </c>
      <c r="E437" s="213" t="s">
        <v>673</v>
      </c>
      <c r="F437" s="214" t="s">
        <v>674</v>
      </c>
      <c r="G437" s="215" t="s">
        <v>289</v>
      </c>
      <c r="H437" s="216">
        <v>21.498</v>
      </c>
      <c r="I437" s="217"/>
      <c r="J437" s="218">
        <f>ROUND(I437*H437,2)</f>
        <v>0</v>
      </c>
      <c r="K437" s="214" t="s">
        <v>389</v>
      </c>
      <c r="L437" s="44"/>
      <c r="M437" s="219" t="s">
        <v>19</v>
      </c>
      <c r="N437" s="220" t="s">
        <v>42</v>
      </c>
      <c r="O437" s="84"/>
      <c r="P437" s="221">
        <f>O437*H437</f>
        <v>0</v>
      </c>
      <c r="Q437" s="221">
        <v>0</v>
      </c>
      <c r="R437" s="221">
        <f>Q437*H437</f>
        <v>0</v>
      </c>
      <c r="S437" s="221">
        <v>0</v>
      </c>
      <c r="T437" s="222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223" t="s">
        <v>157</v>
      </c>
      <c r="AT437" s="223" t="s">
        <v>152</v>
      </c>
      <c r="AU437" s="223" t="s">
        <v>79</v>
      </c>
      <c r="AY437" s="17" t="s">
        <v>150</v>
      </c>
      <c r="BE437" s="224">
        <f>IF(N437="základní",J437,0)</f>
        <v>0</v>
      </c>
      <c r="BF437" s="224">
        <f>IF(N437="snížená",J437,0)</f>
        <v>0</v>
      </c>
      <c r="BG437" s="224">
        <f>IF(N437="zákl. přenesená",J437,0)</f>
        <v>0</v>
      </c>
      <c r="BH437" s="224">
        <f>IF(N437="sníž. přenesená",J437,0)</f>
        <v>0</v>
      </c>
      <c r="BI437" s="224">
        <f>IF(N437="nulová",J437,0)</f>
        <v>0</v>
      </c>
      <c r="BJ437" s="17" t="s">
        <v>75</v>
      </c>
      <c r="BK437" s="224">
        <f>ROUND(I437*H437,2)</f>
        <v>0</v>
      </c>
      <c r="BL437" s="17" t="s">
        <v>157</v>
      </c>
      <c r="BM437" s="223" t="s">
        <v>960</v>
      </c>
    </row>
    <row r="438" spans="1:47" s="2" customFormat="1" ht="12">
      <c r="A438" s="38"/>
      <c r="B438" s="39"/>
      <c r="C438" s="40"/>
      <c r="D438" s="225" t="s">
        <v>159</v>
      </c>
      <c r="E438" s="40"/>
      <c r="F438" s="226" t="s">
        <v>676</v>
      </c>
      <c r="G438" s="40"/>
      <c r="H438" s="40"/>
      <c r="I438" s="227"/>
      <c r="J438" s="40"/>
      <c r="K438" s="40"/>
      <c r="L438" s="44"/>
      <c r="M438" s="228"/>
      <c r="N438" s="229"/>
      <c r="O438" s="84"/>
      <c r="P438" s="84"/>
      <c r="Q438" s="84"/>
      <c r="R438" s="84"/>
      <c r="S438" s="84"/>
      <c r="T438" s="85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T438" s="17" t="s">
        <v>159</v>
      </c>
      <c r="AU438" s="17" t="s">
        <v>79</v>
      </c>
    </row>
    <row r="439" spans="1:65" s="2" customFormat="1" ht="33" customHeight="1">
      <c r="A439" s="38"/>
      <c r="B439" s="39"/>
      <c r="C439" s="212" t="s">
        <v>646</v>
      </c>
      <c r="D439" s="212" t="s">
        <v>152</v>
      </c>
      <c r="E439" s="213" t="s">
        <v>678</v>
      </c>
      <c r="F439" s="214" t="s">
        <v>679</v>
      </c>
      <c r="G439" s="215" t="s">
        <v>289</v>
      </c>
      <c r="H439" s="216">
        <v>21.498</v>
      </c>
      <c r="I439" s="217"/>
      <c r="J439" s="218">
        <f>ROUND(I439*H439,2)</f>
        <v>0</v>
      </c>
      <c r="K439" s="214" t="s">
        <v>389</v>
      </c>
      <c r="L439" s="44"/>
      <c r="M439" s="219" t="s">
        <v>19</v>
      </c>
      <c r="N439" s="220" t="s">
        <v>42</v>
      </c>
      <c r="O439" s="84"/>
      <c r="P439" s="221">
        <f>O439*H439</f>
        <v>0</v>
      </c>
      <c r="Q439" s="221">
        <v>0</v>
      </c>
      <c r="R439" s="221">
        <f>Q439*H439</f>
        <v>0</v>
      </c>
      <c r="S439" s="221">
        <v>0</v>
      </c>
      <c r="T439" s="222">
        <f>S439*H439</f>
        <v>0</v>
      </c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R439" s="223" t="s">
        <v>157</v>
      </c>
      <c r="AT439" s="223" t="s">
        <v>152</v>
      </c>
      <c r="AU439" s="223" t="s">
        <v>79</v>
      </c>
      <c r="AY439" s="17" t="s">
        <v>150</v>
      </c>
      <c r="BE439" s="224">
        <f>IF(N439="základní",J439,0)</f>
        <v>0</v>
      </c>
      <c r="BF439" s="224">
        <f>IF(N439="snížená",J439,0)</f>
        <v>0</v>
      </c>
      <c r="BG439" s="224">
        <f>IF(N439="zákl. přenesená",J439,0)</f>
        <v>0</v>
      </c>
      <c r="BH439" s="224">
        <f>IF(N439="sníž. přenesená",J439,0)</f>
        <v>0</v>
      </c>
      <c r="BI439" s="224">
        <f>IF(N439="nulová",J439,0)</f>
        <v>0</v>
      </c>
      <c r="BJ439" s="17" t="s">
        <v>75</v>
      </c>
      <c r="BK439" s="224">
        <f>ROUND(I439*H439,2)</f>
        <v>0</v>
      </c>
      <c r="BL439" s="17" t="s">
        <v>157</v>
      </c>
      <c r="BM439" s="223" t="s">
        <v>961</v>
      </c>
    </row>
    <row r="440" spans="1:47" s="2" customFormat="1" ht="12">
      <c r="A440" s="38"/>
      <c r="B440" s="39"/>
      <c r="C440" s="40"/>
      <c r="D440" s="225" t="s">
        <v>159</v>
      </c>
      <c r="E440" s="40"/>
      <c r="F440" s="226" t="s">
        <v>681</v>
      </c>
      <c r="G440" s="40"/>
      <c r="H440" s="40"/>
      <c r="I440" s="227"/>
      <c r="J440" s="40"/>
      <c r="K440" s="40"/>
      <c r="L440" s="44"/>
      <c r="M440" s="228"/>
      <c r="N440" s="229"/>
      <c r="O440" s="84"/>
      <c r="P440" s="84"/>
      <c r="Q440" s="84"/>
      <c r="R440" s="84"/>
      <c r="S440" s="84"/>
      <c r="T440" s="85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T440" s="17" t="s">
        <v>159</v>
      </c>
      <c r="AU440" s="17" t="s">
        <v>79</v>
      </c>
    </row>
    <row r="441" spans="1:65" s="2" customFormat="1" ht="44.25" customHeight="1">
      <c r="A441" s="38"/>
      <c r="B441" s="39"/>
      <c r="C441" s="212" t="s">
        <v>649</v>
      </c>
      <c r="D441" s="212" t="s">
        <v>152</v>
      </c>
      <c r="E441" s="213" t="s">
        <v>683</v>
      </c>
      <c r="F441" s="214" t="s">
        <v>684</v>
      </c>
      <c r="G441" s="215" t="s">
        <v>289</v>
      </c>
      <c r="H441" s="216">
        <v>300.972</v>
      </c>
      <c r="I441" s="217"/>
      <c r="J441" s="218">
        <f>ROUND(I441*H441,2)</f>
        <v>0</v>
      </c>
      <c r="K441" s="214" t="s">
        <v>389</v>
      </c>
      <c r="L441" s="44"/>
      <c r="M441" s="219" t="s">
        <v>19</v>
      </c>
      <c r="N441" s="220" t="s">
        <v>42</v>
      </c>
      <c r="O441" s="84"/>
      <c r="P441" s="221">
        <f>O441*H441</f>
        <v>0</v>
      </c>
      <c r="Q441" s="221">
        <v>0</v>
      </c>
      <c r="R441" s="221">
        <f>Q441*H441</f>
        <v>0</v>
      </c>
      <c r="S441" s="221">
        <v>0</v>
      </c>
      <c r="T441" s="222">
        <f>S441*H441</f>
        <v>0</v>
      </c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R441" s="223" t="s">
        <v>157</v>
      </c>
      <c r="AT441" s="223" t="s">
        <v>152</v>
      </c>
      <c r="AU441" s="223" t="s">
        <v>79</v>
      </c>
      <c r="AY441" s="17" t="s">
        <v>150</v>
      </c>
      <c r="BE441" s="224">
        <f>IF(N441="základní",J441,0)</f>
        <v>0</v>
      </c>
      <c r="BF441" s="224">
        <f>IF(N441="snížená",J441,0)</f>
        <v>0</v>
      </c>
      <c r="BG441" s="224">
        <f>IF(N441="zákl. přenesená",J441,0)</f>
        <v>0</v>
      </c>
      <c r="BH441" s="224">
        <f>IF(N441="sníž. přenesená",J441,0)</f>
        <v>0</v>
      </c>
      <c r="BI441" s="224">
        <f>IF(N441="nulová",J441,0)</f>
        <v>0</v>
      </c>
      <c r="BJ441" s="17" t="s">
        <v>75</v>
      </c>
      <c r="BK441" s="224">
        <f>ROUND(I441*H441,2)</f>
        <v>0</v>
      </c>
      <c r="BL441" s="17" t="s">
        <v>157</v>
      </c>
      <c r="BM441" s="223" t="s">
        <v>962</v>
      </c>
    </row>
    <row r="442" spans="1:47" s="2" customFormat="1" ht="12">
      <c r="A442" s="38"/>
      <c r="B442" s="39"/>
      <c r="C442" s="40"/>
      <c r="D442" s="225" t="s">
        <v>159</v>
      </c>
      <c r="E442" s="40"/>
      <c r="F442" s="226" t="s">
        <v>686</v>
      </c>
      <c r="G442" s="40"/>
      <c r="H442" s="40"/>
      <c r="I442" s="227"/>
      <c r="J442" s="40"/>
      <c r="K442" s="40"/>
      <c r="L442" s="44"/>
      <c r="M442" s="228"/>
      <c r="N442" s="229"/>
      <c r="O442" s="84"/>
      <c r="P442" s="84"/>
      <c r="Q442" s="84"/>
      <c r="R442" s="84"/>
      <c r="S442" s="84"/>
      <c r="T442" s="85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T442" s="17" t="s">
        <v>159</v>
      </c>
      <c r="AU442" s="17" t="s">
        <v>79</v>
      </c>
    </row>
    <row r="443" spans="1:51" s="14" customFormat="1" ht="12">
      <c r="A443" s="14"/>
      <c r="B443" s="241"/>
      <c r="C443" s="242"/>
      <c r="D443" s="232" t="s">
        <v>161</v>
      </c>
      <c r="E443" s="243" t="s">
        <v>19</v>
      </c>
      <c r="F443" s="244" t="s">
        <v>963</v>
      </c>
      <c r="G443" s="242"/>
      <c r="H443" s="245">
        <v>300.972</v>
      </c>
      <c r="I443" s="246"/>
      <c r="J443" s="242"/>
      <c r="K443" s="242"/>
      <c r="L443" s="247"/>
      <c r="M443" s="248"/>
      <c r="N443" s="249"/>
      <c r="O443" s="249"/>
      <c r="P443" s="249"/>
      <c r="Q443" s="249"/>
      <c r="R443" s="249"/>
      <c r="S443" s="249"/>
      <c r="T443" s="250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51" t="s">
        <v>161</v>
      </c>
      <c r="AU443" s="251" t="s">
        <v>79</v>
      </c>
      <c r="AV443" s="14" t="s">
        <v>79</v>
      </c>
      <c r="AW443" s="14" t="s">
        <v>33</v>
      </c>
      <c r="AX443" s="14" t="s">
        <v>71</v>
      </c>
      <c r="AY443" s="251" t="s">
        <v>150</v>
      </c>
    </row>
    <row r="444" spans="1:51" s="15" customFormat="1" ht="12">
      <c r="A444" s="15"/>
      <c r="B444" s="252"/>
      <c r="C444" s="253"/>
      <c r="D444" s="232" t="s">
        <v>161</v>
      </c>
      <c r="E444" s="254" t="s">
        <v>19</v>
      </c>
      <c r="F444" s="255" t="s">
        <v>164</v>
      </c>
      <c r="G444" s="253"/>
      <c r="H444" s="256">
        <v>300.972</v>
      </c>
      <c r="I444" s="257"/>
      <c r="J444" s="253"/>
      <c r="K444" s="253"/>
      <c r="L444" s="258"/>
      <c r="M444" s="259"/>
      <c r="N444" s="260"/>
      <c r="O444" s="260"/>
      <c r="P444" s="260"/>
      <c r="Q444" s="260"/>
      <c r="R444" s="260"/>
      <c r="S444" s="260"/>
      <c r="T444" s="261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T444" s="262" t="s">
        <v>161</v>
      </c>
      <c r="AU444" s="262" t="s">
        <v>79</v>
      </c>
      <c r="AV444" s="15" t="s">
        <v>157</v>
      </c>
      <c r="AW444" s="15" t="s">
        <v>33</v>
      </c>
      <c r="AX444" s="15" t="s">
        <v>75</v>
      </c>
      <c r="AY444" s="262" t="s">
        <v>150</v>
      </c>
    </row>
    <row r="445" spans="1:63" s="12" customFormat="1" ht="22.8" customHeight="1">
      <c r="A445" s="12"/>
      <c r="B445" s="196"/>
      <c r="C445" s="197"/>
      <c r="D445" s="198" t="s">
        <v>70</v>
      </c>
      <c r="E445" s="210" t="s">
        <v>688</v>
      </c>
      <c r="F445" s="210" t="s">
        <v>689</v>
      </c>
      <c r="G445" s="197"/>
      <c r="H445" s="197"/>
      <c r="I445" s="200"/>
      <c r="J445" s="211">
        <f>BK445</f>
        <v>0</v>
      </c>
      <c r="K445" s="197"/>
      <c r="L445" s="202"/>
      <c r="M445" s="203"/>
      <c r="N445" s="204"/>
      <c r="O445" s="204"/>
      <c r="P445" s="205">
        <f>SUM(P446:P447)</f>
        <v>0</v>
      </c>
      <c r="Q445" s="204"/>
      <c r="R445" s="205">
        <f>SUM(R446:R447)</f>
        <v>0</v>
      </c>
      <c r="S445" s="204"/>
      <c r="T445" s="206">
        <f>SUM(T446:T447)</f>
        <v>0</v>
      </c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R445" s="207" t="s">
        <v>75</v>
      </c>
      <c r="AT445" s="208" t="s">
        <v>70</v>
      </c>
      <c r="AU445" s="208" t="s">
        <v>75</v>
      </c>
      <c r="AY445" s="207" t="s">
        <v>150</v>
      </c>
      <c r="BK445" s="209">
        <f>SUM(BK446:BK447)</f>
        <v>0</v>
      </c>
    </row>
    <row r="446" spans="1:65" s="2" customFormat="1" ht="37.8" customHeight="1">
      <c r="A446" s="38"/>
      <c r="B446" s="39"/>
      <c r="C446" s="212" t="s">
        <v>654</v>
      </c>
      <c r="D446" s="212" t="s">
        <v>152</v>
      </c>
      <c r="E446" s="213" t="s">
        <v>691</v>
      </c>
      <c r="F446" s="214" t="s">
        <v>692</v>
      </c>
      <c r="G446" s="215" t="s">
        <v>289</v>
      </c>
      <c r="H446" s="216">
        <v>503.512</v>
      </c>
      <c r="I446" s="217"/>
      <c r="J446" s="218">
        <f>ROUND(I446*H446,2)</f>
        <v>0</v>
      </c>
      <c r="K446" s="214" t="s">
        <v>389</v>
      </c>
      <c r="L446" s="44"/>
      <c r="M446" s="219" t="s">
        <v>19</v>
      </c>
      <c r="N446" s="220" t="s">
        <v>42</v>
      </c>
      <c r="O446" s="84"/>
      <c r="P446" s="221">
        <f>O446*H446</f>
        <v>0</v>
      </c>
      <c r="Q446" s="221">
        <v>0</v>
      </c>
      <c r="R446" s="221">
        <f>Q446*H446</f>
        <v>0</v>
      </c>
      <c r="S446" s="221">
        <v>0</v>
      </c>
      <c r="T446" s="222">
        <f>S446*H446</f>
        <v>0</v>
      </c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R446" s="223" t="s">
        <v>157</v>
      </c>
      <c r="AT446" s="223" t="s">
        <v>152</v>
      </c>
      <c r="AU446" s="223" t="s">
        <v>79</v>
      </c>
      <c r="AY446" s="17" t="s">
        <v>150</v>
      </c>
      <c r="BE446" s="224">
        <f>IF(N446="základní",J446,0)</f>
        <v>0</v>
      </c>
      <c r="BF446" s="224">
        <f>IF(N446="snížená",J446,0)</f>
        <v>0</v>
      </c>
      <c r="BG446" s="224">
        <f>IF(N446="zákl. přenesená",J446,0)</f>
        <v>0</v>
      </c>
      <c r="BH446" s="224">
        <f>IF(N446="sníž. přenesená",J446,0)</f>
        <v>0</v>
      </c>
      <c r="BI446" s="224">
        <f>IF(N446="nulová",J446,0)</f>
        <v>0</v>
      </c>
      <c r="BJ446" s="17" t="s">
        <v>75</v>
      </c>
      <c r="BK446" s="224">
        <f>ROUND(I446*H446,2)</f>
        <v>0</v>
      </c>
      <c r="BL446" s="17" t="s">
        <v>157</v>
      </c>
      <c r="BM446" s="223" t="s">
        <v>964</v>
      </c>
    </row>
    <row r="447" spans="1:47" s="2" customFormat="1" ht="12">
      <c r="A447" s="38"/>
      <c r="B447" s="39"/>
      <c r="C447" s="40"/>
      <c r="D447" s="225" t="s">
        <v>159</v>
      </c>
      <c r="E447" s="40"/>
      <c r="F447" s="226" t="s">
        <v>694</v>
      </c>
      <c r="G447" s="40"/>
      <c r="H447" s="40"/>
      <c r="I447" s="227"/>
      <c r="J447" s="40"/>
      <c r="K447" s="40"/>
      <c r="L447" s="44"/>
      <c r="M447" s="277"/>
      <c r="N447" s="278"/>
      <c r="O447" s="279"/>
      <c r="P447" s="279"/>
      <c r="Q447" s="279"/>
      <c r="R447" s="279"/>
      <c r="S447" s="279"/>
      <c r="T447" s="280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T447" s="17" t="s">
        <v>159</v>
      </c>
      <c r="AU447" s="17" t="s">
        <v>79</v>
      </c>
    </row>
    <row r="448" spans="1:31" s="2" customFormat="1" ht="6.95" customHeight="1">
      <c r="A448" s="38"/>
      <c r="B448" s="59"/>
      <c r="C448" s="60"/>
      <c r="D448" s="60"/>
      <c r="E448" s="60"/>
      <c r="F448" s="60"/>
      <c r="G448" s="60"/>
      <c r="H448" s="60"/>
      <c r="I448" s="60"/>
      <c r="J448" s="60"/>
      <c r="K448" s="60"/>
      <c r="L448" s="44"/>
      <c r="M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</row>
  </sheetData>
  <sheetProtection password="C68C" sheet="1" objects="1" scenarios="1" formatColumns="0" formatRows="0" autoFilter="0"/>
  <autoFilter ref="C91:K44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hyperlinks>
    <hyperlink ref="F96" r:id="rId1" display="https://podminky.urs.cz/item/CS_URS_2023_01/111212358"/>
    <hyperlink ref="F100" r:id="rId2" display="https://podminky.urs.cz/item/CS_URS_2023_01/112155115"/>
    <hyperlink ref="F104" r:id="rId3" display="https://podminky.urs.cz/item/CS_URS_2023_01/113106023"/>
    <hyperlink ref="F108" r:id="rId4" display="https://podminky.urs.cz/item/CS_URS_2023_01/113107344"/>
    <hyperlink ref="F113" r:id="rId5" display="https://podminky.urs.cz/item/CS_URS_2023_01/113154123"/>
    <hyperlink ref="F118" r:id="rId6" display="https://podminky.urs.cz/item/CS_URS_2023_01/121151113"/>
    <hyperlink ref="F123" r:id="rId7" display="https://podminky.urs.cz/item/CS_URS_2023_01/122252203"/>
    <hyperlink ref="F128" r:id="rId8" display="https://podminky.urs.cz/item/CS_URS_2023_01/132351102"/>
    <hyperlink ref="F133" r:id="rId9" display="https://podminky.urs.cz/item/CS_URS_2023_01/132351251"/>
    <hyperlink ref="F140" r:id="rId10" display="https://podminky.urs.cz/item/CS_URS_2023_01/151101101"/>
    <hyperlink ref="F149" r:id="rId11" display="https://podminky.urs.cz/item/CS_URS_2023_01/151101111"/>
    <hyperlink ref="F151" r:id="rId12" display="https://podminky.urs.cz/item/CS_URS_2023_01/162211311"/>
    <hyperlink ref="F157" r:id="rId13" display="https://podminky.urs.cz/item/CS_URS_2023_01/162651112"/>
    <hyperlink ref="F169" r:id="rId14" display="https://podminky.urs.cz/item/CS_URS_2023_01/162751117"/>
    <hyperlink ref="F176" r:id="rId15" display="https://podminky.urs.cz/item/CS_URS_2023_01/162751119"/>
    <hyperlink ref="F180" r:id="rId16" display="https://podminky.urs.cz/item/CS_URS_2023_01/171151111"/>
    <hyperlink ref="F185" r:id="rId17" display="https://podminky.urs.cz/item/CS_URS_2023_01/171251101"/>
    <hyperlink ref="F187" r:id="rId18" display="https://podminky.urs.cz/item/CS_URS_2023_01/174151101"/>
    <hyperlink ref="F194" r:id="rId19" display="https://podminky.urs.cz/item/CS_URS_2023_01/175151101"/>
    <hyperlink ref="F201" r:id="rId20" display="https://podminky.urs.cz/item/CS_URS_2023_01/181152302"/>
    <hyperlink ref="F206" r:id="rId21" display="https://podminky.urs.cz/item/CS_URS_2023_01/181152302"/>
    <hyperlink ref="F212" r:id="rId22" display="https://podminky.urs.cz/item/CS_URS_2023_01/181311103"/>
    <hyperlink ref="F217" r:id="rId23" display="https://podminky.urs.cz/item/CS_URS_2023_01/181411132"/>
    <hyperlink ref="F219" r:id="rId24" display="https://podminky.urs.cz/item/CS_URS_2023_01/182251101"/>
    <hyperlink ref="F225" r:id="rId25" display="https://podminky.urs.cz/item/CS_URS_2023_01/185804243"/>
    <hyperlink ref="F231" r:id="rId26" display="https://podminky.urs.cz/item/CS_URS_2023_01/211561111"/>
    <hyperlink ref="F235" r:id="rId27" display="https://podminky.urs.cz/item/CS_URS_2023_01/211971110"/>
    <hyperlink ref="F246" r:id="rId28" display="https://podminky.urs.cz/item/CS_URS_2023_01/212752102"/>
    <hyperlink ref="F251" r:id="rId29" display="https://podminky.urs.cz/item/CS_URS_2023_01/213141121"/>
    <hyperlink ref="F259" r:id="rId30" display="https://podminky.urs.cz/item/CS_URS_2023_01/451572111"/>
    <hyperlink ref="F265" r:id="rId31" display="https://podminky.urs.cz/item/CS_URS_2023_01/564851014"/>
    <hyperlink ref="F273" r:id="rId32" display="https://podminky.urs.cz/item/CS_URS_2023_01/564851111"/>
    <hyperlink ref="F278" r:id="rId33" display="https://podminky.urs.cz/item/CS_URS_2023_01/564871111"/>
    <hyperlink ref="F284" r:id="rId34" display="https://podminky.urs.cz/item/CS_URS_2023_01/573211112"/>
    <hyperlink ref="F290" r:id="rId35" display="https://podminky.urs.cz/item/CS_URS_2023_01/577134031"/>
    <hyperlink ref="F295" r:id="rId36" display="https://podminky.urs.cz/item/CS_URS_2023_01/596211112"/>
    <hyperlink ref="F300" r:id="rId37" display="https://podminky.urs.cz/item/CS_URS_2023_01/596211114"/>
    <hyperlink ref="F302" r:id="rId38" display="https://podminky.urs.cz/item/CS_URS_2023_01/596211220"/>
    <hyperlink ref="F309" r:id="rId39" display="https://podminky.urs.cz/item/CS_URS_2023_01/596211224"/>
    <hyperlink ref="F324" r:id="rId40" display="https://podminky.urs.cz/item/CS_URS_2023_01/596811911"/>
    <hyperlink ref="F326" r:id="rId41" display="https://podminky.urs.cz/item/CS_URS_2023_01/871313121"/>
    <hyperlink ref="F335" r:id="rId42" display="https://podminky.urs.cz/item/CS_URS_2023_01/892381111"/>
    <hyperlink ref="F338" r:id="rId43" display="https://podminky.urs.cz/item/CS_URS_2023_01/895941302"/>
    <hyperlink ref="F343" r:id="rId44" display="https://podminky.urs.cz/item/CS_URS_2023_01/895941312"/>
    <hyperlink ref="F348" r:id="rId45" display="https://podminky.urs.cz/item/CS_URS_2023_01/895941331"/>
    <hyperlink ref="F357" r:id="rId46" display="https://podminky.urs.cz/item/CS_URS_2023_01/912211111"/>
    <hyperlink ref="F361" r:id="rId47" display="https://podminky.urs.cz/item/CS_URS_2023_01/914111111"/>
    <hyperlink ref="F378" r:id="rId48" display="https://podminky.urs.cz/item/CS_URS_2023_01/914511111"/>
    <hyperlink ref="F386" r:id="rId49" display="https://podminky.urs.cz/item/CS_URS_2023_01/916111122"/>
    <hyperlink ref="F391" r:id="rId50" display="https://podminky.urs.cz/item/CS_URS_2023_01/916111123"/>
    <hyperlink ref="F393" r:id="rId51" display="https://podminky.urs.cz/item/CS_URS_2023_01/916131213"/>
    <hyperlink ref="F413" r:id="rId52" display="https://podminky.urs.cz/item/CS_URS_2023_01/916131213"/>
    <hyperlink ref="F420" r:id="rId53" display="https://podminky.urs.cz/item/CS_URS_2023_01/916131213"/>
    <hyperlink ref="F427" r:id="rId54" display="https://podminky.urs.cz/item/CS_URS_2023_01/966006132"/>
    <hyperlink ref="F433" r:id="rId55" display="https://podminky.urs.cz/item/CS_URS_2023_01/966006254"/>
    <hyperlink ref="F438" r:id="rId56" display="https://podminky.urs.cz/item/CS_URS_2023_01/997006002"/>
    <hyperlink ref="F440" r:id="rId57" display="https://podminky.urs.cz/item/CS_URS_2023_01/997211511"/>
    <hyperlink ref="F442" r:id="rId58" display="https://podminky.urs.cz/item/CS_URS_2023_01/997211519"/>
    <hyperlink ref="F447" r:id="rId59" display="https://podminky.urs.cz/item/CS_URS_2023_01/998223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</row>
    <row r="3" spans="2:46" s="1" customFormat="1" ht="6.95" customHeight="1" hidden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79</v>
      </c>
    </row>
    <row r="4" spans="2:46" s="1" customFormat="1" ht="24.95" customHeight="1" hidden="1">
      <c r="B4" s="20"/>
      <c r="D4" s="140" t="s">
        <v>113</v>
      </c>
      <c r="L4" s="20"/>
      <c r="M4" s="14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2" t="s">
        <v>16</v>
      </c>
      <c r="L6" s="20"/>
    </row>
    <row r="7" spans="2:12" s="1" customFormat="1" ht="16.5" customHeight="1" hidden="1">
      <c r="B7" s="20"/>
      <c r="E7" s="143" t="str">
        <f>'Rekapitulace stavby'!K6</f>
        <v xml:space="preserve">Kopřivnice - chodník Mniší - úsek 04,05 -  po úpravě zídky</v>
      </c>
      <c r="F7" s="142"/>
      <c r="G7" s="142"/>
      <c r="H7" s="142"/>
      <c r="L7" s="20"/>
    </row>
    <row r="8" spans="2:12" s="1" customFormat="1" ht="12" customHeight="1" hidden="1">
      <c r="B8" s="20"/>
      <c r="D8" s="142" t="s">
        <v>114</v>
      </c>
      <c r="L8" s="20"/>
    </row>
    <row r="9" spans="1:31" s="2" customFormat="1" ht="16.5" customHeight="1" hidden="1">
      <c r="A9" s="38"/>
      <c r="B9" s="44"/>
      <c r="C9" s="38"/>
      <c r="D9" s="38"/>
      <c r="E9" s="143" t="s">
        <v>965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 hidden="1">
      <c r="A10" s="38"/>
      <c r="B10" s="44"/>
      <c r="C10" s="38"/>
      <c r="D10" s="142" t="s">
        <v>116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 hidden="1">
      <c r="A11" s="38"/>
      <c r="B11" s="44"/>
      <c r="C11" s="38"/>
      <c r="D11" s="38"/>
      <c r="E11" s="145" t="s">
        <v>966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hidden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 hidden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11. 4. 2023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 hidden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 hidden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 hidden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 hidden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 hidden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 hidden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 hidden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 hidden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 hidden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 hidden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 hidden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 hidden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28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 hidden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 hidden="1">
      <c r="A28" s="38"/>
      <c r="B28" s="44"/>
      <c r="C28" s="38"/>
      <c r="D28" s="142" t="s">
        <v>35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 hidden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 hidden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 hidden="1">
      <c r="A32" s="38"/>
      <c r="B32" s="44"/>
      <c r="C32" s="38"/>
      <c r="D32" s="152" t="s">
        <v>37</v>
      </c>
      <c r="E32" s="38"/>
      <c r="F32" s="38"/>
      <c r="G32" s="38"/>
      <c r="H32" s="38"/>
      <c r="I32" s="38"/>
      <c r="J32" s="153">
        <f>ROUND(J95,2)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 hidden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38"/>
      <c r="F34" s="154" t="s">
        <v>39</v>
      </c>
      <c r="G34" s="38"/>
      <c r="H34" s="38"/>
      <c r="I34" s="154" t="s">
        <v>38</v>
      </c>
      <c r="J34" s="154" t="s">
        <v>40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155" t="s">
        <v>41</v>
      </c>
      <c r="E35" s="142" t="s">
        <v>42</v>
      </c>
      <c r="F35" s="156">
        <f>ROUND((SUM(BE95:BE394)),2)</f>
        <v>0</v>
      </c>
      <c r="G35" s="38"/>
      <c r="H35" s="38"/>
      <c r="I35" s="157">
        <v>0.21</v>
      </c>
      <c r="J35" s="156">
        <f>ROUND(((SUM(BE95:BE394))*I35),2)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43</v>
      </c>
      <c r="F36" s="156">
        <f>ROUND((SUM(BF95:BF394)),2)</f>
        <v>0</v>
      </c>
      <c r="G36" s="38"/>
      <c r="H36" s="38"/>
      <c r="I36" s="157">
        <v>0.15</v>
      </c>
      <c r="J36" s="156">
        <f>ROUND(((SUM(BF95:BF394))*I36),2)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44</v>
      </c>
      <c r="F37" s="156">
        <f>ROUND((SUM(BG95:BG394)),2)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45</v>
      </c>
      <c r="F38" s="156">
        <f>ROUND((SUM(BH95:BH394)),2)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46</v>
      </c>
      <c r="F39" s="156">
        <f>ROUND((SUM(BI95:BI394)),2)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 hidden="1">
      <c r="A41" s="38"/>
      <c r="B41" s="44"/>
      <c r="C41" s="158"/>
      <c r="D41" s="159" t="s">
        <v>47</v>
      </c>
      <c r="E41" s="160"/>
      <c r="F41" s="160"/>
      <c r="G41" s="161" t="s">
        <v>48</v>
      </c>
      <c r="H41" s="162" t="s">
        <v>49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 hidden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ht="12" hidden="1"/>
    <row r="44" ht="12" hidden="1"/>
    <row r="45" ht="12" hidden="1"/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118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 xml:space="preserve">Kopřivnice - chodník Mniší - úsek 04,05 -  po úpravě zídky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114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965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116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21 - SO 104 1 - chodník část 4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11. 4. 2023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Město Kopřivnice</v>
      </c>
      <c r="G58" s="40"/>
      <c r="H58" s="40"/>
      <c r="I58" s="32" t="s">
        <v>31</v>
      </c>
      <c r="J58" s="36" t="str">
        <f>E23</f>
        <v>MSS-projekt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119</v>
      </c>
      <c r="D61" s="171"/>
      <c r="E61" s="171"/>
      <c r="F61" s="171"/>
      <c r="G61" s="171"/>
      <c r="H61" s="171"/>
      <c r="I61" s="171"/>
      <c r="J61" s="172" t="s">
        <v>120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69</v>
      </c>
      <c r="D63" s="40"/>
      <c r="E63" s="40"/>
      <c r="F63" s="40"/>
      <c r="G63" s="40"/>
      <c r="H63" s="40"/>
      <c r="I63" s="40"/>
      <c r="J63" s="102">
        <f>J95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121</v>
      </c>
    </row>
    <row r="64" spans="1:31" s="9" customFormat="1" ht="24.95" customHeight="1">
      <c r="A64" s="9"/>
      <c r="B64" s="174"/>
      <c r="C64" s="175"/>
      <c r="D64" s="176" t="s">
        <v>122</v>
      </c>
      <c r="E64" s="177"/>
      <c r="F64" s="177"/>
      <c r="G64" s="177"/>
      <c r="H64" s="177"/>
      <c r="I64" s="177"/>
      <c r="J64" s="178">
        <f>J96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123</v>
      </c>
      <c r="E65" s="182"/>
      <c r="F65" s="182"/>
      <c r="G65" s="182"/>
      <c r="H65" s="182"/>
      <c r="I65" s="182"/>
      <c r="J65" s="183">
        <f>J97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124</v>
      </c>
      <c r="E66" s="182"/>
      <c r="F66" s="182"/>
      <c r="G66" s="182"/>
      <c r="H66" s="182"/>
      <c r="I66" s="182"/>
      <c r="J66" s="183">
        <f>J175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125</v>
      </c>
      <c r="E67" s="182"/>
      <c r="F67" s="182"/>
      <c r="G67" s="182"/>
      <c r="H67" s="182"/>
      <c r="I67" s="182"/>
      <c r="J67" s="183">
        <f>J181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126</v>
      </c>
      <c r="E68" s="182"/>
      <c r="F68" s="182"/>
      <c r="G68" s="182"/>
      <c r="H68" s="182"/>
      <c r="I68" s="182"/>
      <c r="J68" s="183">
        <f>J195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127</v>
      </c>
      <c r="E69" s="182"/>
      <c r="F69" s="182"/>
      <c r="G69" s="182"/>
      <c r="H69" s="182"/>
      <c r="I69" s="182"/>
      <c r="J69" s="183">
        <f>J201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128</v>
      </c>
      <c r="E70" s="182"/>
      <c r="F70" s="182"/>
      <c r="G70" s="182"/>
      <c r="H70" s="182"/>
      <c r="I70" s="182"/>
      <c r="J70" s="183">
        <f>J234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0"/>
      <c r="C71" s="125"/>
      <c r="D71" s="181" t="s">
        <v>129</v>
      </c>
      <c r="E71" s="182"/>
      <c r="F71" s="182"/>
      <c r="G71" s="182"/>
      <c r="H71" s="182"/>
      <c r="I71" s="182"/>
      <c r="J71" s="183">
        <f>J294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0"/>
      <c r="C72" s="125"/>
      <c r="D72" s="181" t="s">
        <v>130</v>
      </c>
      <c r="E72" s="182"/>
      <c r="F72" s="182"/>
      <c r="G72" s="182"/>
      <c r="H72" s="182"/>
      <c r="I72" s="182"/>
      <c r="J72" s="183">
        <f>J382</f>
        <v>0</v>
      </c>
      <c r="K72" s="125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0"/>
      <c r="C73" s="125"/>
      <c r="D73" s="181" t="s">
        <v>131</v>
      </c>
      <c r="E73" s="182"/>
      <c r="F73" s="182"/>
      <c r="G73" s="182"/>
      <c r="H73" s="182"/>
      <c r="I73" s="182"/>
      <c r="J73" s="183">
        <f>J391</f>
        <v>0</v>
      </c>
      <c r="K73" s="125"/>
      <c r="L73" s="18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9" spans="1:31" s="2" customFormat="1" ht="6.95" customHeight="1">
      <c r="A79" s="38"/>
      <c r="B79" s="61"/>
      <c r="C79" s="62"/>
      <c r="D79" s="62"/>
      <c r="E79" s="62"/>
      <c r="F79" s="62"/>
      <c r="G79" s="62"/>
      <c r="H79" s="62"/>
      <c r="I79" s="62"/>
      <c r="J79" s="62"/>
      <c r="K79" s="62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24.95" customHeight="1">
      <c r="A80" s="38"/>
      <c r="B80" s="39"/>
      <c r="C80" s="23" t="s">
        <v>135</v>
      </c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16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6.5" customHeight="1">
      <c r="A83" s="38"/>
      <c r="B83" s="39"/>
      <c r="C83" s="40"/>
      <c r="D83" s="40"/>
      <c r="E83" s="169" t="str">
        <f>E7</f>
        <v xml:space="preserve">Kopřivnice - chodník Mniší - úsek 04,05 -  po úpravě zídky</v>
      </c>
      <c r="F83" s="32"/>
      <c r="G83" s="32"/>
      <c r="H83" s="32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2:12" s="1" customFormat="1" ht="12" customHeight="1">
      <c r="B84" s="21"/>
      <c r="C84" s="32" t="s">
        <v>114</v>
      </c>
      <c r="D84" s="22"/>
      <c r="E84" s="22"/>
      <c r="F84" s="22"/>
      <c r="G84" s="22"/>
      <c r="H84" s="22"/>
      <c r="I84" s="22"/>
      <c r="J84" s="22"/>
      <c r="K84" s="22"/>
      <c r="L84" s="20"/>
    </row>
    <row r="85" spans="1:31" s="2" customFormat="1" ht="16.5" customHeight="1">
      <c r="A85" s="38"/>
      <c r="B85" s="39"/>
      <c r="C85" s="40"/>
      <c r="D85" s="40"/>
      <c r="E85" s="169" t="s">
        <v>965</v>
      </c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116</v>
      </c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69" t="str">
        <f>E11</f>
        <v>21 - SO 104 1 - chodník část 4</v>
      </c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F14</f>
        <v xml:space="preserve"> </v>
      </c>
      <c r="G89" s="40"/>
      <c r="H89" s="40"/>
      <c r="I89" s="32" t="s">
        <v>23</v>
      </c>
      <c r="J89" s="72" t="str">
        <f>IF(J14="","",J14)</f>
        <v>11. 4. 2023</v>
      </c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25</v>
      </c>
      <c r="D91" s="40"/>
      <c r="E91" s="40"/>
      <c r="F91" s="27" t="str">
        <f>E17</f>
        <v>Město Kopřivnice</v>
      </c>
      <c r="G91" s="40"/>
      <c r="H91" s="40"/>
      <c r="I91" s="32" t="s">
        <v>31</v>
      </c>
      <c r="J91" s="36" t="str">
        <f>E23</f>
        <v>MSS-projekt s.r.o.</v>
      </c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IF(E20="","",E20)</f>
        <v>Vyplň údaj</v>
      </c>
      <c r="G92" s="40"/>
      <c r="H92" s="40"/>
      <c r="I92" s="32" t="s">
        <v>34</v>
      </c>
      <c r="J92" s="36" t="str">
        <f>E26</f>
        <v xml:space="preserve"> </v>
      </c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14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11" customFormat="1" ht="29.25" customHeight="1">
      <c r="A94" s="185"/>
      <c r="B94" s="186"/>
      <c r="C94" s="187" t="s">
        <v>136</v>
      </c>
      <c r="D94" s="188" t="s">
        <v>56</v>
      </c>
      <c r="E94" s="188" t="s">
        <v>52</v>
      </c>
      <c r="F94" s="188" t="s">
        <v>53</v>
      </c>
      <c r="G94" s="188" t="s">
        <v>137</v>
      </c>
      <c r="H94" s="188" t="s">
        <v>138</v>
      </c>
      <c r="I94" s="188" t="s">
        <v>139</v>
      </c>
      <c r="J94" s="188" t="s">
        <v>120</v>
      </c>
      <c r="K94" s="189" t="s">
        <v>140</v>
      </c>
      <c r="L94" s="190"/>
      <c r="M94" s="92" t="s">
        <v>19</v>
      </c>
      <c r="N94" s="93" t="s">
        <v>41</v>
      </c>
      <c r="O94" s="93" t="s">
        <v>141</v>
      </c>
      <c r="P94" s="93" t="s">
        <v>142</v>
      </c>
      <c r="Q94" s="93" t="s">
        <v>143</v>
      </c>
      <c r="R94" s="93" t="s">
        <v>144</v>
      </c>
      <c r="S94" s="93" t="s">
        <v>145</v>
      </c>
      <c r="T94" s="94" t="s">
        <v>146</v>
      </c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</row>
    <row r="95" spans="1:63" s="2" customFormat="1" ht="22.8" customHeight="1">
      <c r="A95" s="38"/>
      <c r="B95" s="39"/>
      <c r="C95" s="99" t="s">
        <v>147</v>
      </c>
      <c r="D95" s="40"/>
      <c r="E95" s="40"/>
      <c r="F95" s="40"/>
      <c r="G95" s="40"/>
      <c r="H95" s="40"/>
      <c r="I95" s="40"/>
      <c r="J95" s="191">
        <f>BK95</f>
        <v>0</v>
      </c>
      <c r="K95" s="40"/>
      <c r="L95" s="44"/>
      <c r="M95" s="95"/>
      <c r="N95" s="192"/>
      <c r="O95" s="96"/>
      <c r="P95" s="193">
        <f>P96</f>
        <v>0</v>
      </c>
      <c r="Q95" s="96"/>
      <c r="R95" s="193">
        <f>R96</f>
        <v>88.56227606</v>
      </c>
      <c r="S95" s="96"/>
      <c r="T95" s="194">
        <f>T96</f>
        <v>24.801654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70</v>
      </c>
      <c r="AU95" s="17" t="s">
        <v>121</v>
      </c>
      <c r="BK95" s="195">
        <f>BK96</f>
        <v>0</v>
      </c>
    </row>
    <row r="96" spans="1:63" s="12" customFormat="1" ht="25.9" customHeight="1">
      <c r="A96" s="12"/>
      <c r="B96" s="196"/>
      <c r="C96" s="197"/>
      <c r="D96" s="198" t="s">
        <v>70</v>
      </c>
      <c r="E96" s="199" t="s">
        <v>148</v>
      </c>
      <c r="F96" s="199" t="s">
        <v>149</v>
      </c>
      <c r="G96" s="197"/>
      <c r="H96" s="197"/>
      <c r="I96" s="200"/>
      <c r="J96" s="201">
        <f>BK96</f>
        <v>0</v>
      </c>
      <c r="K96" s="197"/>
      <c r="L96" s="202"/>
      <c r="M96" s="203"/>
      <c r="N96" s="204"/>
      <c r="O96" s="204"/>
      <c r="P96" s="205">
        <f>P97+P175+P181+P195+P201+P234+P294+P382+P391</f>
        <v>0</v>
      </c>
      <c r="Q96" s="204"/>
      <c r="R96" s="205">
        <f>R97+R175+R181+R195+R201+R234+R294+R382+R391</f>
        <v>88.56227606</v>
      </c>
      <c r="S96" s="204"/>
      <c r="T96" s="206">
        <f>T97+T175+T181+T195+T201+T234+T294+T382+T391</f>
        <v>24.801654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7" t="s">
        <v>75</v>
      </c>
      <c r="AT96" s="208" t="s">
        <v>70</v>
      </c>
      <c r="AU96" s="208" t="s">
        <v>71</v>
      </c>
      <c r="AY96" s="207" t="s">
        <v>150</v>
      </c>
      <c r="BK96" s="209">
        <f>BK97+BK175+BK181+BK195+BK201+BK234+BK294+BK382+BK391</f>
        <v>0</v>
      </c>
    </row>
    <row r="97" spans="1:63" s="12" customFormat="1" ht="22.8" customHeight="1">
      <c r="A97" s="12"/>
      <c r="B97" s="196"/>
      <c r="C97" s="197"/>
      <c r="D97" s="198" t="s">
        <v>70</v>
      </c>
      <c r="E97" s="210" t="s">
        <v>75</v>
      </c>
      <c r="F97" s="210" t="s">
        <v>151</v>
      </c>
      <c r="G97" s="197"/>
      <c r="H97" s="197"/>
      <c r="I97" s="200"/>
      <c r="J97" s="211">
        <f>BK97</f>
        <v>0</v>
      </c>
      <c r="K97" s="197"/>
      <c r="L97" s="202"/>
      <c r="M97" s="203"/>
      <c r="N97" s="204"/>
      <c r="O97" s="204"/>
      <c r="P97" s="205">
        <f>SUM(P98:P174)</f>
        <v>0</v>
      </c>
      <c r="Q97" s="204"/>
      <c r="R97" s="205">
        <f>SUM(R98:R174)</f>
        <v>3.9696096</v>
      </c>
      <c r="S97" s="204"/>
      <c r="T97" s="206">
        <f>SUM(T98:T174)</f>
        <v>12.078750000000001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7" t="s">
        <v>75</v>
      </c>
      <c r="AT97" s="208" t="s">
        <v>70</v>
      </c>
      <c r="AU97" s="208" t="s">
        <v>75</v>
      </c>
      <c r="AY97" s="207" t="s">
        <v>150</v>
      </c>
      <c r="BK97" s="209">
        <f>SUM(BK98:BK174)</f>
        <v>0</v>
      </c>
    </row>
    <row r="98" spans="1:65" s="2" customFormat="1" ht="66.75" customHeight="1">
      <c r="A98" s="38"/>
      <c r="B98" s="39"/>
      <c r="C98" s="212" t="s">
        <v>75</v>
      </c>
      <c r="D98" s="212" t="s">
        <v>152</v>
      </c>
      <c r="E98" s="213" t="s">
        <v>165</v>
      </c>
      <c r="F98" s="214" t="s">
        <v>166</v>
      </c>
      <c r="G98" s="215" t="s">
        <v>155</v>
      </c>
      <c r="H98" s="216">
        <v>7.75</v>
      </c>
      <c r="I98" s="217"/>
      <c r="J98" s="218">
        <f>ROUND(I98*H98,2)</f>
        <v>0</v>
      </c>
      <c r="K98" s="214" t="s">
        <v>156</v>
      </c>
      <c r="L98" s="44"/>
      <c r="M98" s="219" t="s">
        <v>19</v>
      </c>
      <c r="N98" s="220" t="s">
        <v>42</v>
      </c>
      <c r="O98" s="84"/>
      <c r="P98" s="221">
        <f>O98*H98</f>
        <v>0</v>
      </c>
      <c r="Q98" s="221">
        <v>0</v>
      </c>
      <c r="R98" s="221">
        <f>Q98*H98</f>
        <v>0</v>
      </c>
      <c r="S98" s="221">
        <v>0.29</v>
      </c>
      <c r="T98" s="222">
        <f>S98*H98</f>
        <v>2.2475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3" t="s">
        <v>157</v>
      </c>
      <c r="AT98" s="223" t="s">
        <v>152</v>
      </c>
      <c r="AU98" s="223" t="s">
        <v>79</v>
      </c>
      <c r="AY98" s="17" t="s">
        <v>150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75</v>
      </c>
      <c r="BK98" s="224">
        <f>ROUND(I98*H98,2)</f>
        <v>0</v>
      </c>
      <c r="BL98" s="17" t="s">
        <v>157</v>
      </c>
      <c r="BM98" s="223" t="s">
        <v>967</v>
      </c>
    </row>
    <row r="99" spans="1:47" s="2" customFormat="1" ht="12">
      <c r="A99" s="38"/>
      <c r="B99" s="39"/>
      <c r="C99" s="40"/>
      <c r="D99" s="225" t="s">
        <v>159</v>
      </c>
      <c r="E99" s="40"/>
      <c r="F99" s="226" t="s">
        <v>168</v>
      </c>
      <c r="G99" s="40"/>
      <c r="H99" s="40"/>
      <c r="I99" s="227"/>
      <c r="J99" s="40"/>
      <c r="K99" s="40"/>
      <c r="L99" s="44"/>
      <c r="M99" s="228"/>
      <c r="N99" s="229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159</v>
      </c>
      <c r="AU99" s="17" t="s">
        <v>79</v>
      </c>
    </row>
    <row r="100" spans="1:51" s="13" customFormat="1" ht="12">
      <c r="A100" s="13"/>
      <c r="B100" s="230"/>
      <c r="C100" s="231"/>
      <c r="D100" s="232" t="s">
        <v>161</v>
      </c>
      <c r="E100" s="233" t="s">
        <v>19</v>
      </c>
      <c r="F100" s="234" t="s">
        <v>968</v>
      </c>
      <c r="G100" s="231"/>
      <c r="H100" s="233" t="s">
        <v>19</v>
      </c>
      <c r="I100" s="235"/>
      <c r="J100" s="231"/>
      <c r="K100" s="231"/>
      <c r="L100" s="236"/>
      <c r="M100" s="237"/>
      <c r="N100" s="238"/>
      <c r="O100" s="238"/>
      <c r="P100" s="238"/>
      <c r="Q100" s="238"/>
      <c r="R100" s="238"/>
      <c r="S100" s="238"/>
      <c r="T100" s="239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0" t="s">
        <v>161</v>
      </c>
      <c r="AU100" s="240" t="s">
        <v>79</v>
      </c>
      <c r="AV100" s="13" t="s">
        <v>75</v>
      </c>
      <c r="AW100" s="13" t="s">
        <v>33</v>
      </c>
      <c r="AX100" s="13" t="s">
        <v>71</v>
      </c>
      <c r="AY100" s="240" t="s">
        <v>150</v>
      </c>
    </row>
    <row r="101" spans="1:51" s="14" customFormat="1" ht="12">
      <c r="A101" s="14"/>
      <c r="B101" s="241"/>
      <c r="C101" s="242"/>
      <c r="D101" s="232" t="s">
        <v>161</v>
      </c>
      <c r="E101" s="243" t="s">
        <v>19</v>
      </c>
      <c r="F101" s="244" t="s">
        <v>969</v>
      </c>
      <c r="G101" s="242"/>
      <c r="H101" s="245">
        <v>2.25</v>
      </c>
      <c r="I101" s="246"/>
      <c r="J101" s="242"/>
      <c r="K101" s="242"/>
      <c r="L101" s="247"/>
      <c r="M101" s="248"/>
      <c r="N101" s="249"/>
      <c r="O101" s="249"/>
      <c r="P101" s="249"/>
      <c r="Q101" s="249"/>
      <c r="R101" s="249"/>
      <c r="S101" s="249"/>
      <c r="T101" s="250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1" t="s">
        <v>161</v>
      </c>
      <c r="AU101" s="251" t="s">
        <v>79</v>
      </c>
      <c r="AV101" s="14" t="s">
        <v>79</v>
      </c>
      <c r="AW101" s="14" t="s">
        <v>33</v>
      </c>
      <c r="AX101" s="14" t="s">
        <v>71</v>
      </c>
      <c r="AY101" s="251" t="s">
        <v>150</v>
      </c>
    </row>
    <row r="102" spans="1:51" s="13" customFormat="1" ht="12">
      <c r="A102" s="13"/>
      <c r="B102" s="230"/>
      <c r="C102" s="231"/>
      <c r="D102" s="232" t="s">
        <v>161</v>
      </c>
      <c r="E102" s="233" t="s">
        <v>19</v>
      </c>
      <c r="F102" s="234" t="s">
        <v>171</v>
      </c>
      <c r="G102" s="231"/>
      <c r="H102" s="233" t="s">
        <v>19</v>
      </c>
      <c r="I102" s="235"/>
      <c r="J102" s="231"/>
      <c r="K102" s="231"/>
      <c r="L102" s="236"/>
      <c r="M102" s="237"/>
      <c r="N102" s="238"/>
      <c r="O102" s="238"/>
      <c r="P102" s="238"/>
      <c r="Q102" s="238"/>
      <c r="R102" s="238"/>
      <c r="S102" s="238"/>
      <c r="T102" s="239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0" t="s">
        <v>161</v>
      </c>
      <c r="AU102" s="240" t="s">
        <v>79</v>
      </c>
      <c r="AV102" s="13" t="s">
        <v>75</v>
      </c>
      <c r="AW102" s="13" t="s">
        <v>33</v>
      </c>
      <c r="AX102" s="13" t="s">
        <v>71</v>
      </c>
      <c r="AY102" s="240" t="s">
        <v>150</v>
      </c>
    </row>
    <row r="103" spans="1:51" s="14" customFormat="1" ht="12">
      <c r="A103" s="14"/>
      <c r="B103" s="241"/>
      <c r="C103" s="242"/>
      <c r="D103" s="232" t="s">
        <v>161</v>
      </c>
      <c r="E103" s="243" t="s">
        <v>19</v>
      </c>
      <c r="F103" s="244" t="s">
        <v>970</v>
      </c>
      <c r="G103" s="242"/>
      <c r="H103" s="245">
        <v>3.25</v>
      </c>
      <c r="I103" s="246"/>
      <c r="J103" s="242"/>
      <c r="K103" s="242"/>
      <c r="L103" s="247"/>
      <c r="M103" s="248"/>
      <c r="N103" s="249"/>
      <c r="O103" s="249"/>
      <c r="P103" s="249"/>
      <c r="Q103" s="249"/>
      <c r="R103" s="249"/>
      <c r="S103" s="249"/>
      <c r="T103" s="250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1" t="s">
        <v>161</v>
      </c>
      <c r="AU103" s="251" t="s">
        <v>79</v>
      </c>
      <c r="AV103" s="14" t="s">
        <v>79</v>
      </c>
      <c r="AW103" s="14" t="s">
        <v>33</v>
      </c>
      <c r="AX103" s="14" t="s">
        <v>71</v>
      </c>
      <c r="AY103" s="251" t="s">
        <v>150</v>
      </c>
    </row>
    <row r="104" spans="1:51" s="13" customFormat="1" ht="12">
      <c r="A104" s="13"/>
      <c r="B104" s="230"/>
      <c r="C104" s="231"/>
      <c r="D104" s="232" t="s">
        <v>161</v>
      </c>
      <c r="E104" s="233" t="s">
        <v>19</v>
      </c>
      <c r="F104" s="234" t="s">
        <v>971</v>
      </c>
      <c r="G104" s="231"/>
      <c r="H104" s="233" t="s">
        <v>19</v>
      </c>
      <c r="I104" s="235"/>
      <c r="J104" s="231"/>
      <c r="K104" s="231"/>
      <c r="L104" s="236"/>
      <c r="M104" s="237"/>
      <c r="N104" s="238"/>
      <c r="O104" s="238"/>
      <c r="P104" s="238"/>
      <c r="Q104" s="238"/>
      <c r="R104" s="238"/>
      <c r="S104" s="238"/>
      <c r="T104" s="239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0" t="s">
        <v>161</v>
      </c>
      <c r="AU104" s="240" t="s">
        <v>79</v>
      </c>
      <c r="AV104" s="13" t="s">
        <v>75</v>
      </c>
      <c r="AW104" s="13" t="s">
        <v>33</v>
      </c>
      <c r="AX104" s="13" t="s">
        <v>71</v>
      </c>
      <c r="AY104" s="240" t="s">
        <v>150</v>
      </c>
    </row>
    <row r="105" spans="1:51" s="14" customFormat="1" ht="12">
      <c r="A105" s="14"/>
      <c r="B105" s="241"/>
      <c r="C105" s="242"/>
      <c r="D105" s="232" t="s">
        <v>161</v>
      </c>
      <c r="E105" s="243" t="s">
        <v>19</v>
      </c>
      <c r="F105" s="244" t="s">
        <v>969</v>
      </c>
      <c r="G105" s="242"/>
      <c r="H105" s="245">
        <v>2.25</v>
      </c>
      <c r="I105" s="246"/>
      <c r="J105" s="242"/>
      <c r="K105" s="242"/>
      <c r="L105" s="247"/>
      <c r="M105" s="248"/>
      <c r="N105" s="249"/>
      <c r="O105" s="249"/>
      <c r="P105" s="249"/>
      <c r="Q105" s="249"/>
      <c r="R105" s="249"/>
      <c r="S105" s="249"/>
      <c r="T105" s="250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1" t="s">
        <v>161</v>
      </c>
      <c r="AU105" s="251" t="s">
        <v>79</v>
      </c>
      <c r="AV105" s="14" t="s">
        <v>79</v>
      </c>
      <c r="AW105" s="14" t="s">
        <v>33</v>
      </c>
      <c r="AX105" s="14" t="s">
        <v>71</v>
      </c>
      <c r="AY105" s="251" t="s">
        <v>150</v>
      </c>
    </row>
    <row r="106" spans="1:51" s="15" customFormat="1" ht="12">
      <c r="A106" s="15"/>
      <c r="B106" s="252"/>
      <c r="C106" s="253"/>
      <c r="D106" s="232" t="s">
        <v>161</v>
      </c>
      <c r="E106" s="254" t="s">
        <v>19</v>
      </c>
      <c r="F106" s="255" t="s">
        <v>164</v>
      </c>
      <c r="G106" s="253"/>
      <c r="H106" s="256">
        <v>7.75</v>
      </c>
      <c r="I106" s="257"/>
      <c r="J106" s="253"/>
      <c r="K106" s="253"/>
      <c r="L106" s="258"/>
      <c r="M106" s="259"/>
      <c r="N106" s="260"/>
      <c r="O106" s="260"/>
      <c r="P106" s="260"/>
      <c r="Q106" s="260"/>
      <c r="R106" s="260"/>
      <c r="S106" s="260"/>
      <c r="T106" s="261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62" t="s">
        <v>161</v>
      </c>
      <c r="AU106" s="262" t="s">
        <v>79</v>
      </c>
      <c r="AV106" s="15" t="s">
        <v>157</v>
      </c>
      <c r="AW106" s="15" t="s">
        <v>33</v>
      </c>
      <c r="AX106" s="15" t="s">
        <v>75</v>
      </c>
      <c r="AY106" s="262" t="s">
        <v>150</v>
      </c>
    </row>
    <row r="107" spans="1:65" s="2" customFormat="1" ht="62.7" customHeight="1">
      <c r="A107" s="38"/>
      <c r="B107" s="39"/>
      <c r="C107" s="212" t="s">
        <v>79</v>
      </c>
      <c r="D107" s="212" t="s">
        <v>152</v>
      </c>
      <c r="E107" s="213" t="s">
        <v>173</v>
      </c>
      <c r="F107" s="214" t="s">
        <v>174</v>
      </c>
      <c r="G107" s="215" t="s">
        <v>155</v>
      </c>
      <c r="H107" s="216">
        <v>3.25</v>
      </c>
      <c r="I107" s="217"/>
      <c r="J107" s="218">
        <f>ROUND(I107*H107,2)</f>
        <v>0</v>
      </c>
      <c r="K107" s="214" t="s">
        <v>156</v>
      </c>
      <c r="L107" s="44"/>
      <c r="M107" s="219" t="s">
        <v>19</v>
      </c>
      <c r="N107" s="220" t="s">
        <v>42</v>
      </c>
      <c r="O107" s="84"/>
      <c r="P107" s="221">
        <f>O107*H107</f>
        <v>0</v>
      </c>
      <c r="Q107" s="221">
        <v>0</v>
      </c>
      <c r="R107" s="221">
        <f>Q107*H107</f>
        <v>0</v>
      </c>
      <c r="S107" s="221">
        <v>0.325</v>
      </c>
      <c r="T107" s="222">
        <f>S107*H107</f>
        <v>1.0562500000000001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157</v>
      </c>
      <c r="AT107" s="223" t="s">
        <v>152</v>
      </c>
      <c r="AU107" s="223" t="s">
        <v>79</v>
      </c>
      <c r="AY107" s="17" t="s">
        <v>150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75</v>
      </c>
      <c r="BK107" s="224">
        <f>ROUND(I107*H107,2)</f>
        <v>0</v>
      </c>
      <c r="BL107" s="17" t="s">
        <v>157</v>
      </c>
      <c r="BM107" s="223" t="s">
        <v>972</v>
      </c>
    </row>
    <row r="108" spans="1:47" s="2" customFormat="1" ht="12">
      <c r="A108" s="38"/>
      <c r="B108" s="39"/>
      <c r="C108" s="40"/>
      <c r="D108" s="225" t="s">
        <v>159</v>
      </c>
      <c r="E108" s="40"/>
      <c r="F108" s="226" t="s">
        <v>176</v>
      </c>
      <c r="G108" s="40"/>
      <c r="H108" s="40"/>
      <c r="I108" s="227"/>
      <c r="J108" s="40"/>
      <c r="K108" s="40"/>
      <c r="L108" s="44"/>
      <c r="M108" s="228"/>
      <c r="N108" s="229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159</v>
      </c>
      <c r="AU108" s="17" t="s">
        <v>79</v>
      </c>
    </row>
    <row r="109" spans="1:51" s="13" customFormat="1" ht="12">
      <c r="A109" s="13"/>
      <c r="B109" s="230"/>
      <c r="C109" s="231"/>
      <c r="D109" s="232" t="s">
        <v>161</v>
      </c>
      <c r="E109" s="233" t="s">
        <v>19</v>
      </c>
      <c r="F109" s="234" t="s">
        <v>171</v>
      </c>
      <c r="G109" s="231"/>
      <c r="H109" s="233" t="s">
        <v>19</v>
      </c>
      <c r="I109" s="235"/>
      <c r="J109" s="231"/>
      <c r="K109" s="231"/>
      <c r="L109" s="236"/>
      <c r="M109" s="237"/>
      <c r="N109" s="238"/>
      <c r="O109" s="238"/>
      <c r="P109" s="238"/>
      <c r="Q109" s="238"/>
      <c r="R109" s="238"/>
      <c r="S109" s="238"/>
      <c r="T109" s="239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0" t="s">
        <v>161</v>
      </c>
      <c r="AU109" s="240" t="s">
        <v>79</v>
      </c>
      <c r="AV109" s="13" t="s">
        <v>75</v>
      </c>
      <c r="AW109" s="13" t="s">
        <v>33</v>
      </c>
      <c r="AX109" s="13" t="s">
        <v>71</v>
      </c>
      <c r="AY109" s="240" t="s">
        <v>150</v>
      </c>
    </row>
    <row r="110" spans="1:51" s="14" customFormat="1" ht="12">
      <c r="A110" s="14"/>
      <c r="B110" s="241"/>
      <c r="C110" s="242"/>
      <c r="D110" s="232" t="s">
        <v>161</v>
      </c>
      <c r="E110" s="243" t="s">
        <v>19</v>
      </c>
      <c r="F110" s="244" t="s">
        <v>970</v>
      </c>
      <c r="G110" s="242"/>
      <c r="H110" s="245">
        <v>3.25</v>
      </c>
      <c r="I110" s="246"/>
      <c r="J110" s="242"/>
      <c r="K110" s="242"/>
      <c r="L110" s="247"/>
      <c r="M110" s="248"/>
      <c r="N110" s="249"/>
      <c r="O110" s="249"/>
      <c r="P110" s="249"/>
      <c r="Q110" s="249"/>
      <c r="R110" s="249"/>
      <c r="S110" s="249"/>
      <c r="T110" s="250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1" t="s">
        <v>161</v>
      </c>
      <c r="AU110" s="251" t="s">
        <v>79</v>
      </c>
      <c r="AV110" s="14" t="s">
        <v>79</v>
      </c>
      <c r="AW110" s="14" t="s">
        <v>33</v>
      </c>
      <c r="AX110" s="14" t="s">
        <v>71</v>
      </c>
      <c r="AY110" s="251" t="s">
        <v>150</v>
      </c>
    </row>
    <row r="111" spans="1:51" s="15" customFormat="1" ht="12">
      <c r="A111" s="15"/>
      <c r="B111" s="252"/>
      <c r="C111" s="253"/>
      <c r="D111" s="232" t="s">
        <v>161</v>
      </c>
      <c r="E111" s="254" t="s">
        <v>19</v>
      </c>
      <c r="F111" s="255" t="s">
        <v>164</v>
      </c>
      <c r="G111" s="253"/>
      <c r="H111" s="256">
        <v>3.25</v>
      </c>
      <c r="I111" s="257"/>
      <c r="J111" s="253"/>
      <c r="K111" s="253"/>
      <c r="L111" s="258"/>
      <c r="M111" s="259"/>
      <c r="N111" s="260"/>
      <c r="O111" s="260"/>
      <c r="P111" s="260"/>
      <c r="Q111" s="260"/>
      <c r="R111" s="260"/>
      <c r="S111" s="260"/>
      <c r="T111" s="261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62" t="s">
        <v>161</v>
      </c>
      <c r="AU111" s="262" t="s">
        <v>79</v>
      </c>
      <c r="AV111" s="15" t="s">
        <v>157</v>
      </c>
      <c r="AW111" s="15" t="s">
        <v>33</v>
      </c>
      <c r="AX111" s="15" t="s">
        <v>75</v>
      </c>
      <c r="AY111" s="262" t="s">
        <v>150</v>
      </c>
    </row>
    <row r="112" spans="1:65" s="2" customFormat="1" ht="55.5" customHeight="1">
      <c r="A112" s="38"/>
      <c r="B112" s="39"/>
      <c r="C112" s="212" t="s">
        <v>99</v>
      </c>
      <c r="D112" s="212" t="s">
        <v>152</v>
      </c>
      <c r="E112" s="213" t="s">
        <v>751</v>
      </c>
      <c r="F112" s="214" t="s">
        <v>752</v>
      </c>
      <c r="G112" s="215" t="s">
        <v>155</v>
      </c>
      <c r="H112" s="216">
        <v>4.5</v>
      </c>
      <c r="I112" s="217"/>
      <c r="J112" s="218">
        <f>ROUND(I112*H112,2)</f>
        <v>0</v>
      </c>
      <c r="K112" s="214" t="s">
        <v>156</v>
      </c>
      <c r="L112" s="44"/>
      <c r="M112" s="219" t="s">
        <v>19</v>
      </c>
      <c r="N112" s="220" t="s">
        <v>42</v>
      </c>
      <c r="O112" s="84"/>
      <c r="P112" s="221">
        <f>O112*H112</f>
        <v>0</v>
      </c>
      <c r="Q112" s="221">
        <v>0</v>
      </c>
      <c r="R112" s="221">
        <f>Q112*H112</f>
        <v>0</v>
      </c>
      <c r="S112" s="221">
        <v>0.45</v>
      </c>
      <c r="T112" s="222">
        <f>S112*H112</f>
        <v>2.025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157</v>
      </c>
      <c r="AT112" s="223" t="s">
        <v>152</v>
      </c>
      <c r="AU112" s="223" t="s">
        <v>79</v>
      </c>
      <c r="AY112" s="17" t="s">
        <v>150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75</v>
      </c>
      <c r="BK112" s="224">
        <f>ROUND(I112*H112,2)</f>
        <v>0</v>
      </c>
      <c r="BL112" s="17" t="s">
        <v>157</v>
      </c>
      <c r="BM112" s="223" t="s">
        <v>973</v>
      </c>
    </row>
    <row r="113" spans="1:47" s="2" customFormat="1" ht="12">
      <c r="A113" s="38"/>
      <c r="B113" s="39"/>
      <c r="C113" s="40"/>
      <c r="D113" s="225" t="s">
        <v>159</v>
      </c>
      <c r="E113" s="40"/>
      <c r="F113" s="226" t="s">
        <v>974</v>
      </c>
      <c r="G113" s="40"/>
      <c r="H113" s="40"/>
      <c r="I113" s="227"/>
      <c r="J113" s="40"/>
      <c r="K113" s="40"/>
      <c r="L113" s="44"/>
      <c r="M113" s="228"/>
      <c r="N113" s="229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159</v>
      </c>
      <c r="AU113" s="17" t="s">
        <v>79</v>
      </c>
    </row>
    <row r="114" spans="1:51" s="13" customFormat="1" ht="12">
      <c r="A114" s="13"/>
      <c r="B114" s="230"/>
      <c r="C114" s="231"/>
      <c r="D114" s="232" t="s">
        <v>161</v>
      </c>
      <c r="E114" s="233" t="s">
        <v>19</v>
      </c>
      <c r="F114" s="234" t="s">
        <v>975</v>
      </c>
      <c r="G114" s="231"/>
      <c r="H114" s="233" t="s">
        <v>19</v>
      </c>
      <c r="I114" s="235"/>
      <c r="J114" s="231"/>
      <c r="K114" s="231"/>
      <c r="L114" s="236"/>
      <c r="M114" s="237"/>
      <c r="N114" s="238"/>
      <c r="O114" s="238"/>
      <c r="P114" s="238"/>
      <c r="Q114" s="238"/>
      <c r="R114" s="238"/>
      <c r="S114" s="238"/>
      <c r="T114" s="239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0" t="s">
        <v>161</v>
      </c>
      <c r="AU114" s="240" t="s">
        <v>79</v>
      </c>
      <c r="AV114" s="13" t="s">
        <v>75</v>
      </c>
      <c r="AW114" s="13" t="s">
        <v>33</v>
      </c>
      <c r="AX114" s="13" t="s">
        <v>71</v>
      </c>
      <c r="AY114" s="240" t="s">
        <v>150</v>
      </c>
    </row>
    <row r="115" spans="1:51" s="14" customFormat="1" ht="12">
      <c r="A115" s="14"/>
      <c r="B115" s="241"/>
      <c r="C115" s="242"/>
      <c r="D115" s="232" t="s">
        <v>161</v>
      </c>
      <c r="E115" s="243" t="s">
        <v>19</v>
      </c>
      <c r="F115" s="244" t="s">
        <v>969</v>
      </c>
      <c r="G115" s="242"/>
      <c r="H115" s="245">
        <v>2.25</v>
      </c>
      <c r="I115" s="246"/>
      <c r="J115" s="242"/>
      <c r="K115" s="242"/>
      <c r="L115" s="247"/>
      <c r="M115" s="248"/>
      <c r="N115" s="249"/>
      <c r="O115" s="249"/>
      <c r="P115" s="249"/>
      <c r="Q115" s="249"/>
      <c r="R115" s="249"/>
      <c r="S115" s="249"/>
      <c r="T115" s="250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1" t="s">
        <v>161</v>
      </c>
      <c r="AU115" s="251" t="s">
        <v>79</v>
      </c>
      <c r="AV115" s="14" t="s">
        <v>79</v>
      </c>
      <c r="AW115" s="14" t="s">
        <v>33</v>
      </c>
      <c r="AX115" s="14" t="s">
        <v>71</v>
      </c>
      <c r="AY115" s="251" t="s">
        <v>150</v>
      </c>
    </row>
    <row r="116" spans="1:51" s="13" customFormat="1" ht="12">
      <c r="A116" s="13"/>
      <c r="B116" s="230"/>
      <c r="C116" s="231"/>
      <c r="D116" s="232" t="s">
        <v>161</v>
      </c>
      <c r="E116" s="233" t="s">
        <v>19</v>
      </c>
      <c r="F116" s="234" t="s">
        <v>971</v>
      </c>
      <c r="G116" s="231"/>
      <c r="H116" s="233" t="s">
        <v>19</v>
      </c>
      <c r="I116" s="235"/>
      <c r="J116" s="231"/>
      <c r="K116" s="231"/>
      <c r="L116" s="236"/>
      <c r="M116" s="237"/>
      <c r="N116" s="238"/>
      <c r="O116" s="238"/>
      <c r="P116" s="238"/>
      <c r="Q116" s="238"/>
      <c r="R116" s="238"/>
      <c r="S116" s="238"/>
      <c r="T116" s="239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0" t="s">
        <v>161</v>
      </c>
      <c r="AU116" s="240" t="s">
        <v>79</v>
      </c>
      <c r="AV116" s="13" t="s">
        <v>75</v>
      </c>
      <c r="AW116" s="13" t="s">
        <v>33</v>
      </c>
      <c r="AX116" s="13" t="s">
        <v>71</v>
      </c>
      <c r="AY116" s="240" t="s">
        <v>150</v>
      </c>
    </row>
    <row r="117" spans="1:51" s="14" customFormat="1" ht="12">
      <c r="A117" s="14"/>
      <c r="B117" s="241"/>
      <c r="C117" s="242"/>
      <c r="D117" s="232" t="s">
        <v>161</v>
      </c>
      <c r="E117" s="243" t="s">
        <v>19</v>
      </c>
      <c r="F117" s="244" t="s">
        <v>969</v>
      </c>
      <c r="G117" s="242"/>
      <c r="H117" s="245">
        <v>2.25</v>
      </c>
      <c r="I117" s="246"/>
      <c r="J117" s="242"/>
      <c r="K117" s="242"/>
      <c r="L117" s="247"/>
      <c r="M117" s="248"/>
      <c r="N117" s="249"/>
      <c r="O117" s="249"/>
      <c r="P117" s="249"/>
      <c r="Q117" s="249"/>
      <c r="R117" s="249"/>
      <c r="S117" s="249"/>
      <c r="T117" s="250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1" t="s">
        <v>161</v>
      </c>
      <c r="AU117" s="251" t="s">
        <v>79</v>
      </c>
      <c r="AV117" s="14" t="s">
        <v>79</v>
      </c>
      <c r="AW117" s="14" t="s">
        <v>33</v>
      </c>
      <c r="AX117" s="14" t="s">
        <v>71</v>
      </c>
      <c r="AY117" s="251" t="s">
        <v>150</v>
      </c>
    </row>
    <row r="118" spans="1:51" s="15" customFormat="1" ht="12">
      <c r="A118" s="15"/>
      <c r="B118" s="252"/>
      <c r="C118" s="253"/>
      <c r="D118" s="232" t="s">
        <v>161</v>
      </c>
      <c r="E118" s="254" t="s">
        <v>19</v>
      </c>
      <c r="F118" s="255" t="s">
        <v>164</v>
      </c>
      <c r="G118" s="253"/>
      <c r="H118" s="256">
        <v>4.5</v>
      </c>
      <c r="I118" s="257"/>
      <c r="J118" s="253"/>
      <c r="K118" s="253"/>
      <c r="L118" s="258"/>
      <c r="M118" s="259"/>
      <c r="N118" s="260"/>
      <c r="O118" s="260"/>
      <c r="P118" s="260"/>
      <c r="Q118" s="260"/>
      <c r="R118" s="260"/>
      <c r="S118" s="260"/>
      <c r="T118" s="261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62" t="s">
        <v>161</v>
      </c>
      <c r="AU118" s="262" t="s">
        <v>79</v>
      </c>
      <c r="AV118" s="15" t="s">
        <v>157</v>
      </c>
      <c r="AW118" s="15" t="s">
        <v>33</v>
      </c>
      <c r="AX118" s="15" t="s">
        <v>75</v>
      </c>
      <c r="AY118" s="262" t="s">
        <v>150</v>
      </c>
    </row>
    <row r="119" spans="1:65" s="2" customFormat="1" ht="55.5" customHeight="1">
      <c r="A119" s="38"/>
      <c r="B119" s="39"/>
      <c r="C119" s="212" t="s">
        <v>157</v>
      </c>
      <c r="D119" s="212" t="s">
        <v>152</v>
      </c>
      <c r="E119" s="213" t="s">
        <v>976</v>
      </c>
      <c r="F119" s="214" t="s">
        <v>977</v>
      </c>
      <c r="G119" s="215" t="s">
        <v>342</v>
      </c>
      <c r="H119" s="216">
        <v>7.5</v>
      </c>
      <c r="I119" s="217"/>
      <c r="J119" s="218">
        <f>ROUND(I119*H119,2)</f>
        <v>0</v>
      </c>
      <c r="K119" s="214" t="s">
        <v>156</v>
      </c>
      <c r="L119" s="44"/>
      <c r="M119" s="219" t="s">
        <v>19</v>
      </c>
      <c r="N119" s="220" t="s">
        <v>42</v>
      </c>
      <c r="O119" s="84"/>
      <c r="P119" s="221">
        <f>O119*H119</f>
        <v>0</v>
      </c>
      <c r="Q119" s="221">
        <v>0</v>
      </c>
      <c r="R119" s="221">
        <f>Q119*H119</f>
        <v>0</v>
      </c>
      <c r="S119" s="221">
        <v>0.9</v>
      </c>
      <c r="T119" s="222">
        <f>S119*H119</f>
        <v>6.75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157</v>
      </c>
      <c r="AT119" s="223" t="s">
        <v>152</v>
      </c>
      <c r="AU119" s="223" t="s">
        <v>79</v>
      </c>
      <c r="AY119" s="17" t="s">
        <v>150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75</v>
      </c>
      <c r="BK119" s="224">
        <f>ROUND(I119*H119,2)</f>
        <v>0</v>
      </c>
      <c r="BL119" s="17" t="s">
        <v>157</v>
      </c>
      <c r="BM119" s="223" t="s">
        <v>978</v>
      </c>
    </row>
    <row r="120" spans="1:47" s="2" customFormat="1" ht="12">
      <c r="A120" s="38"/>
      <c r="B120" s="39"/>
      <c r="C120" s="40"/>
      <c r="D120" s="225" t="s">
        <v>159</v>
      </c>
      <c r="E120" s="40"/>
      <c r="F120" s="226" t="s">
        <v>979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159</v>
      </c>
      <c r="AU120" s="17" t="s">
        <v>79</v>
      </c>
    </row>
    <row r="121" spans="1:51" s="13" customFormat="1" ht="12">
      <c r="A121" s="13"/>
      <c r="B121" s="230"/>
      <c r="C121" s="231"/>
      <c r="D121" s="232" t="s">
        <v>161</v>
      </c>
      <c r="E121" s="233" t="s">
        <v>19</v>
      </c>
      <c r="F121" s="234" t="s">
        <v>980</v>
      </c>
      <c r="G121" s="231"/>
      <c r="H121" s="233" t="s">
        <v>19</v>
      </c>
      <c r="I121" s="235"/>
      <c r="J121" s="231"/>
      <c r="K121" s="231"/>
      <c r="L121" s="236"/>
      <c r="M121" s="237"/>
      <c r="N121" s="238"/>
      <c r="O121" s="238"/>
      <c r="P121" s="238"/>
      <c r="Q121" s="238"/>
      <c r="R121" s="238"/>
      <c r="S121" s="238"/>
      <c r="T121" s="239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0" t="s">
        <v>161</v>
      </c>
      <c r="AU121" s="240" t="s">
        <v>79</v>
      </c>
      <c r="AV121" s="13" t="s">
        <v>75</v>
      </c>
      <c r="AW121" s="13" t="s">
        <v>33</v>
      </c>
      <c r="AX121" s="13" t="s">
        <v>71</v>
      </c>
      <c r="AY121" s="240" t="s">
        <v>150</v>
      </c>
    </row>
    <row r="122" spans="1:51" s="13" customFormat="1" ht="12">
      <c r="A122" s="13"/>
      <c r="B122" s="230"/>
      <c r="C122" s="231"/>
      <c r="D122" s="232" t="s">
        <v>161</v>
      </c>
      <c r="E122" s="233" t="s">
        <v>19</v>
      </c>
      <c r="F122" s="234" t="s">
        <v>981</v>
      </c>
      <c r="G122" s="231"/>
      <c r="H122" s="233" t="s">
        <v>19</v>
      </c>
      <c r="I122" s="235"/>
      <c r="J122" s="231"/>
      <c r="K122" s="231"/>
      <c r="L122" s="236"/>
      <c r="M122" s="237"/>
      <c r="N122" s="238"/>
      <c r="O122" s="238"/>
      <c r="P122" s="238"/>
      <c r="Q122" s="238"/>
      <c r="R122" s="238"/>
      <c r="S122" s="238"/>
      <c r="T122" s="239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0" t="s">
        <v>161</v>
      </c>
      <c r="AU122" s="240" t="s">
        <v>79</v>
      </c>
      <c r="AV122" s="13" t="s">
        <v>75</v>
      </c>
      <c r="AW122" s="13" t="s">
        <v>33</v>
      </c>
      <c r="AX122" s="13" t="s">
        <v>71</v>
      </c>
      <c r="AY122" s="240" t="s">
        <v>150</v>
      </c>
    </row>
    <row r="123" spans="1:51" s="14" customFormat="1" ht="12">
      <c r="A123" s="14"/>
      <c r="B123" s="241"/>
      <c r="C123" s="242"/>
      <c r="D123" s="232" t="s">
        <v>161</v>
      </c>
      <c r="E123" s="243" t="s">
        <v>19</v>
      </c>
      <c r="F123" s="244" t="s">
        <v>982</v>
      </c>
      <c r="G123" s="242"/>
      <c r="H123" s="245">
        <v>7.5</v>
      </c>
      <c r="I123" s="246"/>
      <c r="J123" s="242"/>
      <c r="K123" s="242"/>
      <c r="L123" s="247"/>
      <c r="M123" s="248"/>
      <c r="N123" s="249"/>
      <c r="O123" s="249"/>
      <c r="P123" s="249"/>
      <c r="Q123" s="249"/>
      <c r="R123" s="249"/>
      <c r="S123" s="249"/>
      <c r="T123" s="250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1" t="s">
        <v>161</v>
      </c>
      <c r="AU123" s="251" t="s">
        <v>79</v>
      </c>
      <c r="AV123" s="14" t="s">
        <v>79</v>
      </c>
      <c r="AW123" s="14" t="s">
        <v>33</v>
      </c>
      <c r="AX123" s="14" t="s">
        <v>71</v>
      </c>
      <c r="AY123" s="251" t="s">
        <v>150</v>
      </c>
    </row>
    <row r="124" spans="1:51" s="15" customFormat="1" ht="12">
      <c r="A124" s="15"/>
      <c r="B124" s="252"/>
      <c r="C124" s="253"/>
      <c r="D124" s="232" t="s">
        <v>161</v>
      </c>
      <c r="E124" s="254" t="s">
        <v>19</v>
      </c>
      <c r="F124" s="255" t="s">
        <v>164</v>
      </c>
      <c r="G124" s="253"/>
      <c r="H124" s="256">
        <v>7.5</v>
      </c>
      <c r="I124" s="257"/>
      <c r="J124" s="253"/>
      <c r="K124" s="253"/>
      <c r="L124" s="258"/>
      <c r="M124" s="259"/>
      <c r="N124" s="260"/>
      <c r="O124" s="260"/>
      <c r="P124" s="260"/>
      <c r="Q124" s="260"/>
      <c r="R124" s="260"/>
      <c r="S124" s="260"/>
      <c r="T124" s="261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62" t="s">
        <v>161</v>
      </c>
      <c r="AU124" s="262" t="s">
        <v>79</v>
      </c>
      <c r="AV124" s="15" t="s">
        <v>157</v>
      </c>
      <c r="AW124" s="15" t="s">
        <v>33</v>
      </c>
      <c r="AX124" s="15" t="s">
        <v>75</v>
      </c>
      <c r="AY124" s="262" t="s">
        <v>150</v>
      </c>
    </row>
    <row r="125" spans="1:65" s="2" customFormat="1" ht="55.5" customHeight="1">
      <c r="A125" s="38"/>
      <c r="B125" s="39"/>
      <c r="C125" s="212" t="s">
        <v>186</v>
      </c>
      <c r="D125" s="212" t="s">
        <v>152</v>
      </c>
      <c r="E125" s="213" t="s">
        <v>983</v>
      </c>
      <c r="F125" s="214" t="s">
        <v>984</v>
      </c>
      <c r="G125" s="215" t="s">
        <v>202</v>
      </c>
      <c r="H125" s="216">
        <v>1.62</v>
      </c>
      <c r="I125" s="217"/>
      <c r="J125" s="218">
        <f>ROUND(I125*H125,2)</f>
        <v>0</v>
      </c>
      <c r="K125" s="214" t="s">
        <v>156</v>
      </c>
      <c r="L125" s="44"/>
      <c r="M125" s="219" t="s">
        <v>19</v>
      </c>
      <c r="N125" s="220" t="s">
        <v>42</v>
      </c>
      <c r="O125" s="84"/>
      <c r="P125" s="221">
        <f>O125*H125</f>
        <v>0</v>
      </c>
      <c r="Q125" s="221">
        <v>0</v>
      </c>
      <c r="R125" s="221">
        <f>Q125*H125</f>
        <v>0</v>
      </c>
      <c r="S125" s="221">
        <v>0</v>
      </c>
      <c r="T125" s="22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3" t="s">
        <v>157</v>
      </c>
      <c r="AT125" s="223" t="s">
        <v>152</v>
      </c>
      <c r="AU125" s="223" t="s">
        <v>79</v>
      </c>
      <c r="AY125" s="17" t="s">
        <v>150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75</v>
      </c>
      <c r="BK125" s="224">
        <f>ROUND(I125*H125,2)</f>
        <v>0</v>
      </c>
      <c r="BL125" s="17" t="s">
        <v>157</v>
      </c>
      <c r="BM125" s="223" t="s">
        <v>985</v>
      </c>
    </row>
    <row r="126" spans="1:47" s="2" customFormat="1" ht="12">
      <c r="A126" s="38"/>
      <c r="B126" s="39"/>
      <c r="C126" s="40"/>
      <c r="D126" s="225" t="s">
        <v>159</v>
      </c>
      <c r="E126" s="40"/>
      <c r="F126" s="226" t="s">
        <v>986</v>
      </c>
      <c r="G126" s="40"/>
      <c r="H126" s="40"/>
      <c r="I126" s="227"/>
      <c r="J126" s="40"/>
      <c r="K126" s="40"/>
      <c r="L126" s="44"/>
      <c r="M126" s="228"/>
      <c r="N126" s="229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159</v>
      </c>
      <c r="AU126" s="17" t="s">
        <v>79</v>
      </c>
    </row>
    <row r="127" spans="1:51" s="13" customFormat="1" ht="12">
      <c r="A127" s="13"/>
      <c r="B127" s="230"/>
      <c r="C127" s="231"/>
      <c r="D127" s="232" t="s">
        <v>161</v>
      </c>
      <c r="E127" s="233" t="s">
        <v>19</v>
      </c>
      <c r="F127" s="234" t="s">
        <v>987</v>
      </c>
      <c r="G127" s="231"/>
      <c r="H127" s="233" t="s">
        <v>19</v>
      </c>
      <c r="I127" s="235"/>
      <c r="J127" s="231"/>
      <c r="K127" s="231"/>
      <c r="L127" s="236"/>
      <c r="M127" s="237"/>
      <c r="N127" s="238"/>
      <c r="O127" s="238"/>
      <c r="P127" s="238"/>
      <c r="Q127" s="238"/>
      <c r="R127" s="238"/>
      <c r="S127" s="238"/>
      <c r="T127" s="23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0" t="s">
        <v>161</v>
      </c>
      <c r="AU127" s="240" t="s">
        <v>79</v>
      </c>
      <c r="AV127" s="13" t="s">
        <v>75</v>
      </c>
      <c r="AW127" s="13" t="s">
        <v>33</v>
      </c>
      <c r="AX127" s="13" t="s">
        <v>71</v>
      </c>
      <c r="AY127" s="240" t="s">
        <v>150</v>
      </c>
    </row>
    <row r="128" spans="1:51" s="14" customFormat="1" ht="12">
      <c r="A128" s="14"/>
      <c r="B128" s="241"/>
      <c r="C128" s="242"/>
      <c r="D128" s="232" t="s">
        <v>161</v>
      </c>
      <c r="E128" s="243" t="s">
        <v>19</v>
      </c>
      <c r="F128" s="244" t="s">
        <v>988</v>
      </c>
      <c r="G128" s="242"/>
      <c r="H128" s="245">
        <v>1.62</v>
      </c>
      <c r="I128" s="246"/>
      <c r="J128" s="242"/>
      <c r="K128" s="242"/>
      <c r="L128" s="247"/>
      <c r="M128" s="248"/>
      <c r="N128" s="249"/>
      <c r="O128" s="249"/>
      <c r="P128" s="249"/>
      <c r="Q128" s="249"/>
      <c r="R128" s="249"/>
      <c r="S128" s="249"/>
      <c r="T128" s="250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1" t="s">
        <v>161</v>
      </c>
      <c r="AU128" s="251" t="s">
        <v>79</v>
      </c>
      <c r="AV128" s="14" t="s">
        <v>79</v>
      </c>
      <c r="AW128" s="14" t="s">
        <v>33</v>
      </c>
      <c r="AX128" s="14" t="s">
        <v>71</v>
      </c>
      <c r="AY128" s="251" t="s">
        <v>150</v>
      </c>
    </row>
    <row r="129" spans="1:51" s="15" customFormat="1" ht="12">
      <c r="A129" s="15"/>
      <c r="B129" s="252"/>
      <c r="C129" s="253"/>
      <c r="D129" s="232" t="s">
        <v>161</v>
      </c>
      <c r="E129" s="254" t="s">
        <v>19</v>
      </c>
      <c r="F129" s="255" t="s">
        <v>164</v>
      </c>
      <c r="G129" s="253"/>
      <c r="H129" s="256">
        <v>1.62</v>
      </c>
      <c r="I129" s="257"/>
      <c r="J129" s="253"/>
      <c r="K129" s="253"/>
      <c r="L129" s="258"/>
      <c r="M129" s="259"/>
      <c r="N129" s="260"/>
      <c r="O129" s="260"/>
      <c r="P129" s="260"/>
      <c r="Q129" s="260"/>
      <c r="R129" s="260"/>
      <c r="S129" s="260"/>
      <c r="T129" s="261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62" t="s">
        <v>161</v>
      </c>
      <c r="AU129" s="262" t="s">
        <v>79</v>
      </c>
      <c r="AV129" s="15" t="s">
        <v>157</v>
      </c>
      <c r="AW129" s="15" t="s">
        <v>33</v>
      </c>
      <c r="AX129" s="15" t="s">
        <v>75</v>
      </c>
      <c r="AY129" s="262" t="s">
        <v>150</v>
      </c>
    </row>
    <row r="130" spans="1:65" s="2" customFormat="1" ht="44.25" customHeight="1">
      <c r="A130" s="38"/>
      <c r="B130" s="39"/>
      <c r="C130" s="212" t="s">
        <v>192</v>
      </c>
      <c r="D130" s="212" t="s">
        <v>152</v>
      </c>
      <c r="E130" s="213" t="s">
        <v>217</v>
      </c>
      <c r="F130" s="214" t="s">
        <v>218</v>
      </c>
      <c r="G130" s="215" t="s">
        <v>202</v>
      </c>
      <c r="H130" s="216">
        <v>5.72</v>
      </c>
      <c r="I130" s="217"/>
      <c r="J130" s="218">
        <f>ROUND(I130*H130,2)</f>
        <v>0</v>
      </c>
      <c r="K130" s="214" t="s">
        <v>156</v>
      </c>
      <c r="L130" s="44"/>
      <c r="M130" s="219" t="s">
        <v>19</v>
      </c>
      <c r="N130" s="220" t="s">
        <v>42</v>
      </c>
      <c r="O130" s="84"/>
      <c r="P130" s="221">
        <f>O130*H130</f>
        <v>0</v>
      </c>
      <c r="Q130" s="221">
        <v>0</v>
      </c>
      <c r="R130" s="221">
        <f>Q130*H130</f>
        <v>0</v>
      </c>
      <c r="S130" s="221">
        <v>0</v>
      </c>
      <c r="T130" s="22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157</v>
      </c>
      <c r="AT130" s="223" t="s">
        <v>152</v>
      </c>
      <c r="AU130" s="223" t="s">
        <v>79</v>
      </c>
      <c r="AY130" s="17" t="s">
        <v>150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75</v>
      </c>
      <c r="BK130" s="224">
        <f>ROUND(I130*H130,2)</f>
        <v>0</v>
      </c>
      <c r="BL130" s="17" t="s">
        <v>157</v>
      </c>
      <c r="BM130" s="223" t="s">
        <v>989</v>
      </c>
    </row>
    <row r="131" spans="1:47" s="2" customFormat="1" ht="12">
      <c r="A131" s="38"/>
      <c r="B131" s="39"/>
      <c r="C131" s="40"/>
      <c r="D131" s="225" t="s">
        <v>159</v>
      </c>
      <c r="E131" s="40"/>
      <c r="F131" s="226" t="s">
        <v>220</v>
      </c>
      <c r="G131" s="40"/>
      <c r="H131" s="40"/>
      <c r="I131" s="227"/>
      <c r="J131" s="40"/>
      <c r="K131" s="40"/>
      <c r="L131" s="44"/>
      <c r="M131" s="228"/>
      <c r="N131" s="229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159</v>
      </c>
      <c r="AU131" s="17" t="s">
        <v>79</v>
      </c>
    </row>
    <row r="132" spans="1:51" s="13" customFormat="1" ht="12">
      <c r="A132" s="13"/>
      <c r="B132" s="230"/>
      <c r="C132" s="231"/>
      <c r="D132" s="232" t="s">
        <v>161</v>
      </c>
      <c r="E132" s="233" t="s">
        <v>19</v>
      </c>
      <c r="F132" s="234" t="s">
        <v>990</v>
      </c>
      <c r="G132" s="231"/>
      <c r="H132" s="233" t="s">
        <v>19</v>
      </c>
      <c r="I132" s="235"/>
      <c r="J132" s="231"/>
      <c r="K132" s="231"/>
      <c r="L132" s="236"/>
      <c r="M132" s="237"/>
      <c r="N132" s="238"/>
      <c r="O132" s="238"/>
      <c r="P132" s="238"/>
      <c r="Q132" s="238"/>
      <c r="R132" s="238"/>
      <c r="S132" s="238"/>
      <c r="T132" s="23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0" t="s">
        <v>161</v>
      </c>
      <c r="AU132" s="240" t="s">
        <v>79</v>
      </c>
      <c r="AV132" s="13" t="s">
        <v>75</v>
      </c>
      <c r="AW132" s="13" t="s">
        <v>33</v>
      </c>
      <c r="AX132" s="13" t="s">
        <v>71</v>
      </c>
      <c r="AY132" s="240" t="s">
        <v>150</v>
      </c>
    </row>
    <row r="133" spans="1:51" s="14" customFormat="1" ht="12">
      <c r="A133" s="14"/>
      <c r="B133" s="241"/>
      <c r="C133" s="242"/>
      <c r="D133" s="232" t="s">
        <v>161</v>
      </c>
      <c r="E133" s="243" t="s">
        <v>19</v>
      </c>
      <c r="F133" s="244" t="s">
        <v>991</v>
      </c>
      <c r="G133" s="242"/>
      <c r="H133" s="245">
        <v>5.72</v>
      </c>
      <c r="I133" s="246"/>
      <c r="J133" s="242"/>
      <c r="K133" s="242"/>
      <c r="L133" s="247"/>
      <c r="M133" s="248"/>
      <c r="N133" s="249"/>
      <c r="O133" s="249"/>
      <c r="P133" s="249"/>
      <c r="Q133" s="249"/>
      <c r="R133" s="249"/>
      <c r="S133" s="249"/>
      <c r="T133" s="250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1" t="s">
        <v>161</v>
      </c>
      <c r="AU133" s="251" t="s">
        <v>79</v>
      </c>
      <c r="AV133" s="14" t="s">
        <v>79</v>
      </c>
      <c r="AW133" s="14" t="s">
        <v>33</v>
      </c>
      <c r="AX133" s="14" t="s">
        <v>71</v>
      </c>
      <c r="AY133" s="251" t="s">
        <v>150</v>
      </c>
    </row>
    <row r="134" spans="1:51" s="15" customFormat="1" ht="12">
      <c r="A134" s="15"/>
      <c r="B134" s="252"/>
      <c r="C134" s="253"/>
      <c r="D134" s="232" t="s">
        <v>161</v>
      </c>
      <c r="E134" s="254" t="s">
        <v>19</v>
      </c>
      <c r="F134" s="255" t="s">
        <v>164</v>
      </c>
      <c r="G134" s="253"/>
      <c r="H134" s="256">
        <v>5.72</v>
      </c>
      <c r="I134" s="257"/>
      <c r="J134" s="253"/>
      <c r="K134" s="253"/>
      <c r="L134" s="258"/>
      <c r="M134" s="259"/>
      <c r="N134" s="260"/>
      <c r="O134" s="260"/>
      <c r="P134" s="260"/>
      <c r="Q134" s="260"/>
      <c r="R134" s="260"/>
      <c r="S134" s="260"/>
      <c r="T134" s="261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2" t="s">
        <v>161</v>
      </c>
      <c r="AU134" s="262" t="s">
        <v>79</v>
      </c>
      <c r="AV134" s="15" t="s">
        <v>157</v>
      </c>
      <c r="AW134" s="15" t="s">
        <v>33</v>
      </c>
      <c r="AX134" s="15" t="s">
        <v>75</v>
      </c>
      <c r="AY134" s="262" t="s">
        <v>150</v>
      </c>
    </row>
    <row r="135" spans="1:65" s="2" customFormat="1" ht="49.05" customHeight="1">
      <c r="A135" s="38"/>
      <c r="B135" s="39"/>
      <c r="C135" s="212" t="s">
        <v>199</v>
      </c>
      <c r="D135" s="212" t="s">
        <v>152</v>
      </c>
      <c r="E135" s="213" t="s">
        <v>992</v>
      </c>
      <c r="F135" s="214" t="s">
        <v>993</v>
      </c>
      <c r="G135" s="215" t="s">
        <v>202</v>
      </c>
      <c r="H135" s="216">
        <v>2.208</v>
      </c>
      <c r="I135" s="217"/>
      <c r="J135" s="218">
        <f>ROUND(I135*H135,2)</f>
        <v>0</v>
      </c>
      <c r="K135" s="214" t="s">
        <v>156</v>
      </c>
      <c r="L135" s="44"/>
      <c r="M135" s="219" t="s">
        <v>19</v>
      </c>
      <c r="N135" s="220" t="s">
        <v>42</v>
      </c>
      <c r="O135" s="84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157</v>
      </c>
      <c r="AT135" s="223" t="s">
        <v>152</v>
      </c>
      <c r="AU135" s="223" t="s">
        <v>79</v>
      </c>
      <c r="AY135" s="17" t="s">
        <v>150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75</v>
      </c>
      <c r="BK135" s="224">
        <f>ROUND(I135*H135,2)</f>
        <v>0</v>
      </c>
      <c r="BL135" s="17" t="s">
        <v>157</v>
      </c>
      <c r="BM135" s="223" t="s">
        <v>994</v>
      </c>
    </row>
    <row r="136" spans="1:47" s="2" customFormat="1" ht="12">
      <c r="A136" s="38"/>
      <c r="B136" s="39"/>
      <c r="C136" s="40"/>
      <c r="D136" s="225" t="s">
        <v>159</v>
      </c>
      <c r="E136" s="40"/>
      <c r="F136" s="226" t="s">
        <v>995</v>
      </c>
      <c r="G136" s="40"/>
      <c r="H136" s="40"/>
      <c r="I136" s="227"/>
      <c r="J136" s="40"/>
      <c r="K136" s="40"/>
      <c r="L136" s="44"/>
      <c r="M136" s="228"/>
      <c r="N136" s="229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159</v>
      </c>
      <c r="AU136" s="17" t="s">
        <v>79</v>
      </c>
    </row>
    <row r="137" spans="1:51" s="13" customFormat="1" ht="12">
      <c r="A137" s="13"/>
      <c r="B137" s="230"/>
      <c r="C137" s="231"/>
      <c r="D137" s="232" t="s">
        <v>161</v>
      </c>
      <c r="E137" s="233" t="s">
        <v>19</v>
      </c>
      <c r="F137" s="234" t="s">
        <v>996</v>
      </c>
      <c r="G137" s="231"/>
      <c r="H137" s="233" t="s">
        <v>19</v>
      </c>
      <c r="I137" s="235"/>
      <c r="J137" s="231"/>
      <c r="K137" s="231"/>
      <c r="L137" s="236"/>
      <c r="M137" s="237"/>
      <c r="N137" s="238"/>
      <c r="O137" s="238"/>
      <c r="P137" s="238"/>
      <c r="Q137" s="238"/>
      <c r="R137" s="238"/>
      <c r="S137" s="238"/>
      <c r="T137" s="23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0" t="s">
        <v>161</v>
      </c>
      <c r="AU137" s="240" t="s">
        <v>79</v>
      </c>
      <c r="AV137" s="13" t="s">
        <v>75</v>
      </c>
      <c r="AW137" s="13" t="s">
        <v>33</v>
      </c>
      <c r="AX137" s="13" t="s">
        <v>71</v>
      </c>
      <c r="AY137" s="240" t="s">
        <v>150</v>
      </c>
    </row>
    <row r="138" spans="1:51" s="14" customFormat="1" ht="12">
      <c r="A138" s="14"/>
      <c r="B138" s="241"/>
      <c r="C138" s="242"/>
      <c r="D138" s="232" t="s">
        <v>161</v>
      </c>
      <c r="E138" s="243" t="s">
        <v>19</v>
      </c>
      <c r="F138" s="244" t="s">
        <v>997</v>
      </c>
      <c r="G138" s="242"/>
      <c r="H138" s="245">
        <v>2.208</v>
      </c>
      <c r="I138" s="246"/>
      <c r="J138" s="242"/>
      <c r="K138" s="242"/>
      <c r="L138" s="247"/>
      <c r="M138" s="248"/>
      <c r="N138" s="249"/>
      <c r="O138" s="249"/>
      <c r="P138" s="249"/>
      <c r="Q138" s="249"/>
      <c r="R138" s="249"/>
      <c r="S138" s="249"/>
      <c r="T138" s="250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1" t="s">
        <v>161</v>
      </c>
      <c r="AU138" s="251" t="s">
        <v>79</v>
      </c>
      <c r="AV138" s="14" t="s">
        <v>79</v>
      </c>
      <c r="AW138" s="14" t="s">
        <v>33</v>
      </c>
      <c r="AX138" s="14" t="s">
        <v>71</v>
      </c>
      <c r="AY138" s="251" t="s">
        <v>150</v>
      </c>
    </row>
    <row r="139" spans="1:51" s="15" customFormat="1" ht="12">
      <c r="A139" s="15"/>
      <c r="B139" s="252"/>
      <c r="C139" s="253"/>
      <c r="D139" s="232" t="s">
        <v>161</v>
      </c>
      <c r="E139" s="254" t="s">
        <v>19</v>
      </c>
      <c r="F139" s="255" t="s">
        <v>164</v>
      </c>
      <c r="G139" s="253"/>
      <c r="H139" s="256">
        <v>2.208</v>
      </c>
      <c r="I139" s="257"/>
      <c r="J139" s="253"/>
      <c r="K139" s="253"/>
      <c r="L139" s="258"/>
      <c r="M139" s="259"/>
      <c r="N139" s="260"/>
      <c r="O139" s="260"/>
      <c r="P139" s="260"/>
      <c r="Q139" s="260"/>
      <c r="R139" s="260"/>
      <c r="S139" s="260"/>
      <c r="T139" s="261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62" t="s">
        <v>161</v>
      </c>
      <c r="AU139" s="262" t="s">
        <v>79</v>
      </c>
      <c r="AV139" s="15" t="s">
        <v>157</v>
      </c>
      <c r="AW139" s="15" t="s">
        <v>33</v>
      </c>
      <c r="AX139" s="15" t="s">
        <v>75</v>
      </c>
      <c r="AY139" s="262" t="s">
        <v>150</v>
      </c>
    </row>
    <row r="140" spans="1:65" s="2" customFormat="1" ht="37.8" customHeight="1">
      <c r="A140" s="38"/>
      <c r="B140" s="39"/>
      <c r="C140" s="212" t="s">
        <v>207</v>
      </c>
      <c r="D140" s="212" t="s">
        <v>152</v>
      </c>
      <c r="E140" s="213" t="s">
        <v>226</v>
      </c>
      <c r="F140" s="214" t="s">
        <v>227</v>
      </c>
      <c r="G140" s="215" t="s">
        <v>155</v>
      </c>
      <c r="H140" s="216">
        <v>11.44</v>
      </c>
      <c r="I140" s="217"/>
      <c r="J140" s="218">
        <f>ROUND(I140*H140,2)</f>
        <v>0</v>
      </c>
      <c r="K140" s="214" t="s">
        <v>156</v>
      </c>
      <c r="L140" s="44"/>
      <c r="M140" s="219" t="s">
        <v>19</v>
      </c>
      <c r="N140" s="220" t="s">
        <v>42</v>
      </c>
      <c r="O140" s="84"/>
      <c r="P140" s="221">
        <f>O140*H140</f>
        <v>0</v>
      </c>
      <c r="Q140" s="221">
        <v>0.00084</v>
      </c>
      <c r="R140" s="221">
        <f>Q140*H140</f>
        <v>0.0096096</v>
      </c>
      <c r="S140" s="221">
        <v>0</v>
      </c>
      <c r="T140" s="22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3" t="s">
        <v>157</v>
      </c>
      <c r="AT140" s="223" t="s">
        <v>152</v>
      </c>
      <c r="AU140" s="223" t="s">
        <v>79</v>
      </c>
      <c r="AY140" s="17" t="s">
        <v>150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75</v>
      </c>
      <c r="BK140" s="224">
        <f>ROUND(I140*H140,2)</f>
        <v>0</v>
      </c>
      <c r="BL140" s="17" t="s">
        <v>157</v>
      </c>
      <c r="BM140" s="223" t="s">
        <v>998</v>
      </c>
    </row>
    <row r="141" spans="1:47" s="2" customFormat="1" ht="12">
      <c r="A141" s="38"/>
      <c r="B141" s="39"/>
      <c r="C141" s="40"/>
      <c r="D141" s="225" t="s">
        <v>159</v>
      </c>
      <c r="E141" s="40"/>
      <c r="F141" s="226" t="s">
        <v>229</v>
      </c>
      <c r="G141" s="40"/>
      <c r="H141" s="40"/>
      <c r="I141" s="227"/>
      <c r="J141" s="40"/>
      <c r="K141" s="40"/>
      <c r="L141" s="44"/>
      <c r="M141" s="228"/>
      <c r="N141" s="229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159</v>
      </c>
      <c r="AU141" s="17" t="s">
        <v>79</v>
      </c>
    </row>
    <row r="142" spans="1:51" s="13" customFormat="1" ht="12">
      <c r="A142" s="13"/>
      <c r="B142" s="230"/>
      <c r="C142" s="231"/>
      <c r="D142" s="232" t="s">
        <v>161</v>
      </c>
      <c r="E142" s="233" t="s">
        <v>19</v>
      </c>
      <c r="F142" s="234" t="s">
        <v>999</v>
      </c>
      <c r="G142" s="231"/>
      <c r="H142" s="233" t="s">
        <v>19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0" t="s">
        <v>161</v>
      </c>
      <c r="AU142" s="240" t="s">
        <v>79</v>
      </c>
      <c r="AV142" s="13" t="s">
        <v>75</v>
      </c>
      <c r="AW142" s="13" t="s">
        <v>33</v>
      </c>
      <c r="AX142" s="13" t="s">
        <v>71</v>
      </c>
      <c r="AY142" s="240" t="s">
        <v>150</v>
      </c>
    </row>
    <row r="143" spans="1:51" s="14" customFormat="1" ht="12">
      <c r="A143" s="14"/>
      <c r="B143" s="241"/>
      <c r="C143" s="242"/>
      <c r="D143" s="232" t="s">
        <v>161</v>
      </c>
      <c r="E143" s="243" t="s">
        <v>19</v>
      </c>
      <c r="F143" s="244" t="s">
        <v>1000</v>
      </c>
      <c r="G143" s="242"/>
      <c r="H143" s="245">
        <v>11.44</v>
      </c>
      <c r="I143" s="246"/>
      <c r="J143" s="242"/>
      <c r="K143" s="242"/>
      <c r="L143" s="247"/>
      <c r="M143" s="248"/>
      <c r="N143" s="249"/>
      <c r="O143" s="249"/>
      <c r="P143" s="249"/>
      <c r="Q143" s="249"/>
      <c r="R143" s="249"/>
      <c r="S143" s="249"/>
      <c r="T143" s="250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1" t="s">
        <v>161</v>
      </c>
      <c r="AU143" s="251" t="s">
        <v>79</v>
      </c>
      <c r="AV143" s="14" t="s">
        <v>79</v>
      </c>
      <c r="AW143" s="14" t="s">
        <v>33</v>
      </c>
      <c r="AX143" s="14" t="s">
        <v>71</v>
      </c>
      <c r="AY143" s="251" t="s">
        <v>150</v>
      </c>
    </row>
    <row r="144" spans="1:51" s="15" customFormat="1" ht="12">
      <c r="A144" s="15"/>
      <c r="B144" s="252"/>
      <c r="C144" s="253"/>
      <c r="D144" s="232" t="s">
        <v>161</v>
      </c>
      <c r="E144" s="254" t="s">
        <v>19</v>
      </c>
      <c r="F144" s="255" t="s">
        <v>164</v>
      </c>
      <c r="G144" s="253"/>
      <c r="H144" s="256">
        <v>11.44</v>
      </c>
      <c r="I144" s="257"/>
      <c r="J144" s="253"/>
      <c r="K144" s="253"/>
      <c r="L144" s="258"/>
      <c r="M144" s="259"/>
      <c r="N144" s="260"/>
      <c r="O144" s="260"/>
      <c r="P144" s="260"/>
      <c r="Q144" s="260"/>
      <c r="R144" s="260"/>
      <c r="S144" s="260"/>
      <c r="T144" s="261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62" t="s">
        <v>161</v>
      </c>
      <c r="AU144" s="262" t="s">
        <v>79</v>
      </c>
      <c r="AV144" s="15" t="s">
        <v>157</v>
      </c>
      <c r="AW144" s="15" t="s">
        <v>33</v>
      </c>
      <c r="AX144" s="15" t="s">
        <v>75</v>
      </c>
      <c r="AY144" s="262" t="s">
        <v>150</v>
      </c>
    </row>
    <row r="145" spans="1:65" s="2" customFormat="1" ht="44.25" customHeight="1">
      <c r="A145" s="38"/>
      <c r="B145" s="39"/>
      <c r="C145" s="212" t="s">
        <v>216</v>
      </c>
      <c r="D145" s="212" t="s">
        <v>152</v>
      </c>
      <c r="E145" s="213" t="s">
        <v>234</v>
      </c>
      <c r="F145" s="214" t="s">
        <v>235</v>
      </c>
      <c r="G145" s="215" t="s">
        <v>155</v>
      </c>
      <c r="H145" s="216">
        <v>11.44</v>
      </c>
      <c r="I145" s="217"/>
      <c r="J145" s="218">
        <f>ROUND(I145*H145,2)</f>
        <v>0</v>
      </c>
      <c r="K145" s="214" t="s">
        <v>156</v>
      </c>
      <c r="L145" s="44"/>
      <c r="M145" s="219" t="s">
        <v>19</v>
      </c>
      <c r="N145" s="220" t="s">
        <v>42</v>
      </c>
      <c r="O145" s="84"/>
      <c r="P145" s="221">
        <f>O145*H145</f>
        <v>0</v>
      </c>
      <c r="Q145" s="221">
        <v>0</v>
      </c>
      <c r="R145" s="221">
        <f>Q145*H145</f>
        <v>0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157</v>
      </c>
      <c r="AT145" s="223" t="s">
        <v>152</v>
      </c>
      <c r="AU145" s="223" t="s">
        <v>79</v>
      </c>
      <c r="AY145" s="17" t="s">
        <v>150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75</v>
      </c>
      <c r="BK145" s="224">
        <f>ROUND(I145*H145,2)</f>
        <v>0</v>
      </c>
      <c r="BL145" s="17" t="s">
        <v>157</v>
      </c>
      <c r="BM145" s="223" t="s">
        <v>1001</v>
      </c>
    </row>
    <row r="146" spans="1:47" s="2" customFormat="1" ht="12">
      <c r="A146" s="38"/>
      <c r="B146" s="39"/>
      <c r="C146" s="40"/>
      <c r="D146" s="225" t="s">
        <v>159</v>
      </c>
      <c r="E146" s="40"/>
      <c r="F146" s="226" t="s">
        <v>237</v>
      </c>
      <c r="G146" s="40"/>
      <c r="H146" s="40"/>
      <c r="I146" s="227"/>
      <c r="J146" s="40"/>
      <c r="K146" s="40"/>
      <c r="L146" s="44"/>
      <c r="M146" s="228"/>
      <c r="N146" s="229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159</v>
      </c>
      <c r="AU146" s="17" t="s">
        <v>79</v>
      </c>
    </row>
    <row r="147" spans="1:65" s="2" customFormat="1" ht="62.7" customHeight="1">
      <c r="A147" s="38"/>
      <c r="B147" s="39"/>
      <c r="C147" s="212" t="s">
        <v>225</v>
      </c>
      <c r="D147" s="212" t="s">
        <v>152</v>
      </c>
      <c r="E147" s="213" t="s">
        <v>245</v>
      </c>
      <c r="F147" s="214" t="s">
        <v>246</v>
      </c>
      <c r="G147" s="215" t="s">
        <v>202</v>
      </c>
      <c r="H147" s="216">
        <v>7.928</v>
      </c>
      <c r="I147" s="217"/>
      <c r="J147" s="218">
        <f>ROUND(I147*H147,2)</f>
        <v>0</v>
      </c>
      <c r="K147" s="214" t="s">
        <v>156</v>
      </c>
      <c r="L147" s="44"/>
      <c r="M147" s="219" t="s">
        <v>19</v>
      </c>
      <c r="N147" s="220" t="s">
        <v>42</v>
      </c>
      <c r="O147" s="84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157</v>
      </c>
      <c r="AT147" s="223" t="s">
        <v>152</v>
      </c>
      <c r="AU147" s="223" t="s">
        <v>79</v>
      </c>
      <c r="AY147" s="17" t="s">
        <v>150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75</v>
      </c>
      <c r="BK147" s="224">
        <f>ROUND(I147*H147,2)</f>
        <v>0</v>
      </c>
      <c r="BL147" s="17" t="s">
        <v>157</v>
      </c>
      <c r="BM147" s="223" t="s">
        <v>1002</v>
      </c>
    </row>
    <row r="148" spans="1:47" s="2" customFormat="1" ht="12">
      <c r="A148" s="38"/>
      <c r="B148" s="39"/>
      <c r="C148" s="40"/>
      <c r="D148" s="225" t="s">
        <v>159</v>
      </c>
      <c r="E148" s="40"/>
      <c r="F148" s="226" t="s">
        <v>248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159</v>
      </c>
      <c r="AU148" s="17" t="s">
        <v>79</v>
      </c>
    </row>
    <row r="149" spans="1:51" s="14" customFormat="1" ht="12">
      <c r="A149" s="14"/>
      <c r="B149" s="241"/>
      <c r="C149" s="242"/>
      <c r="D149" s="232" t="s">
        <v>161</v>
      </c>
      <c r="E149" s="243" t="s">
        <v>19</v>
      </c>
      <c r="F149" s="244" t="s">
        <v>1003</v>
      </c>
      <c r="G149" s="242"/>
      <c r="H149" s="245">
        <v>7.928</v>
      </c>
      <c r="I149" s="246"/>
      <c r="J149" s="242"/>
      <c r="K149" s="242"/>
      <c r="L149" s="247"/>
      <c r="M149" s="248"/>
      <c r="N149" s="249"/>
      <c r="O149" s="249"/>
      <c r="P149" s="249"/>
      <c r="Q149" s="249"/>
      <c r="R149" s="249"/>
      <c r="S149" s="249"/>
      <c r="T149" s="250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1" t="s">
        <v>161</v>
      </c>
      <c r="AU149" s="251" t="s">
        <v>79</v>
      </c>
      <c r="AV149" s="14" t="s">
        <v>79</v>
      </c>
      <c r="AW149" s="14" t="s">
        <v>33</v>
      </c>
      <c r="AX149" s="14" t="s">
        <v>71</v>
      </c>
      <c r="AY149" s="251" t="s">
        <v>150</v>
      </c>
    </row>
    <row r="150" spans="1:51" s="15" customFormat="1" ht="12">
      <c r="A150" s="15"/>
      <c r="B150" s="252"/>
      <c r="C150" s="253"/>
      <c r="D150" s="232" t="s">
        <v>161</v>
      </c>
      <c r="E150" s="254" t="s">
        <v>19</v>
      </c>
      <c r="F150" s="255" t="s">
        <v>164</v>
      </c>
      <c r="G150" s="253"/>
      <c r="H150" s="256">
        <v>7.928</v>
      </c>
      <c r="I150" s="257"/>
      <c r="J150" s="253"/>
      <c r="K150" s="253"/>
      <c r="L150" s="258"/>
      <c r="M150" s="259"/>
      <c r="N150" s="260"/>
      <c r="O150" s="260"/>
      <c r="P150" s="260"/>
      <c r="Q150" s="260"/>
      <c r="R150" s="260"/>
      <c r="S150" s="260"/>
      <c r="T150" s="261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2" t="s">
        <v>161</v>
      </c>
      <c r="AU150" s="262" t="s">
        <v>79</v>
      </c>
      <c r="AV150" s="15" t="s">
        <v>157</v>
      </c>
      <c r="AW150" s="15" t="s">
        <v>33</v>
      </c>
      <c r="AX150" s="15" t="s">
        <v>75</v>
      </c>
      <c r="AY150" s="262" t="s">
        <v>150</v>
      </c>
    </row>
    <row r="151" spans="1:65" s="2" customFormat="1" ht="66.75" customHeight="1">
      <c r="A151" s="38"/>
      <c r="B151" s="39"/>
      <c r="C151" s="212" t="s">
        <v>81</v>
      </c>
      <c r="D151" s="212" t="s">
        <v>152</v>
      </c>
      <c r="E151" s="213" t="s">
        <v>254</v>
      </c>
      <c r="F151" s="214" t="s">
        <v>255</v>
      </c>
      <c r="G151" s="215" t="s">
        <v>202</v>
      </c>
      <c r="H151" s="216">
        <v>39.64</v>
      </c>
      <c r="I151" s="217"/>
      <c r="J151" s="218">
        <f>ROUND(I151*H151,2)</f>
        <v>0</v>
      </c>
      <c r="K151" s="214" t="s">
        <v>156</v>
      </c>
      <c r="L151" s="44"/>
      <c r="M151" s="219" t="s">
        <v>19</v>
      </c>
      <c r="N151" s="220" t="s">
        <v>42</v>
      </c>
      <c r="O151" s="84"/>
      <c r="P151" s="221">
        <f>O151*H151</f>
        <v>0</v>
      </c>
      <c r="Q151" s="221">
        <v>0</v>
      </c>
      <c r="R151" s="221">
        <f>Q151*H151</f>
        <v>0</v>
      </c>
      <c r="S151" s="221">
        <v>0</v>
      </c>
      <c r="T151" s="22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3" t="s">
        <v>157</v>
      </c>
      <c r="AT151" s="223" t="s">
        <v>152</v>
      </c>
      <c r="AU151" s="223" t="s">
        <v>79</v>
      </c>
      <c r="AY151" s="17" t="s">
        <v>150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75</v>
      </c>
      <c r="BK151" s="224">
        <f>ROUND(I151*H151,2)</f>
        <v>0</v>
      </c>
      <c r="BL151" s="17" t="s">
        <v>157</v>
      </c>
      <c r="BM151" s="223" t="s">
        <v>1004</v>
      </c>
    </row>
    <row r="152" spans="1:47" s="2" customFormat="1" ht="12">
      <c r="A152" s="38"/>
      <c r="B152" s="39"/>
      <c r="C152" s="40"/>
      <c r="D152" s="225" t="s">
        <v>159</v>
      </c>
      <c r="E152" s="40"/>
      <c r="F152" s="226" t="s">
        <v>257</v>
      </c>
      <c r="G152" s="40"/>
      <c r="H152" s="40"/>
      <c r="I152" s="227"/>
      <c r="J152" s="40"/>
      <c r="K152" s="40"/>
      <c r="L152" s="44"/>
      <c r="M152" s="228"/>
      <c r="N152" s="229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159</v>
      </c>
      <c r="AU152" s="17" t="s">
        <v>79</v>
      </c>
    </row>
    <row r="153" spans="1:47" s="2" customFormat="1" ht="12">
      <c r="A153" s="38"/>
      <c r="B153" s="39"/>
      <c r="C153" s="40"/>
      <c r="D153" s="232" t="s">
        <v>258</v>
      </c>
      <c r="E153" s="40"/>
      <c r="F153" s="263" t="s">
        <v>259</v>
      </c>
      <c r="G153" s="40"/>
      <c r="H153" s="40"/>
      <c r="I153" s="227"/>
      <c r="J153" s="40"/>
      <c r="K153" s="40"/>
      <c r="L153" s="44"/>
      <c r="M153" s="228"/>
      <c r="N153" s="229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258</v>
      </c>
      <c r="AU153" s="17" t="s">
        <v>79</v>
      </c>
    </row>
    <row r="154" spans="1:51" s="14" customFormat="1" ht="12">
      <c r="A154" s="14"/>
      <c r="B154" s="241"/>
      <c r="C154" s="242"/>
      <c r="D154" s="232" t="s">
        <v>161</v>
      </c>
      <c r="E154" s="243" t="s">
        <v>19</v>
      </c>
      <c r="F154" s="244" t="s">
        <v>1005</v>
      </c>
      <c r="G154" s="242"/>
      <c r="H154" s="245">
        <v>39.64</v>
      </c>
      <c r="I154" s="246"/>
      <c r="J154" s="242"/>
      <c r="K154" s="242"/>
      <c r="L154" s="247"/>
      <c r="M154" s="248"/>
      <c r="N154" s="249"/>
      <c r="O154" s="249"/>
      <c r="P154" s="249"/>
      <c r="Q154" s="249"/>
      <c r="R154" s="249"/>
      <c r="S154" s="249"/>
      <c r="T154" s="25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1" t="s">
        <v>161</v>
      </c>
      <c r="AU154" s="251" t="s">
        <v>79</v>
      </c>
      <c r="AV154" s="14" t="s">
        <v>79</v>
      </c>
      <c r="AW154" s="14" t="s">
        <v>33</v>
      </c>
      <c r="AX154" s="14" t="s">
        <v>71</v>
      </c>
      <c r="AY154" s="251" t="s">
        <v>150</v>
      </c>
    </row>
    <row r="155" spans="1:51" s="15" customFormat="1" ht="12">
      <c r="A155" s="15"/>
      <c r="B155" s="252"/>
      <c r="C155" s="253"/>
      <c r="D155" s="232" t="s">
        <v>161</v>
      </c>
      <c r="E155" s="254" t="s">
        <v>19</v>
      </c>
      <c r="F155" s="255" t="s">
        <v>164</v>
      </c>
      <c r="G155" s="253"/>
      <c r="H155" s="256">
        <v>39.64</v>
      </c>
      <c r="I155" s="257"/>
      <c r="J155" s="253"/>
      <c r="K155" s="253"/>
      <c r="L155" s="258"/>
      <c r="M155" s="259"/>
      <c r="N155" s="260"/>
      <c r="O155" s="260"/>
      <c r="P155" s="260"/>
      <c r="Q155" s="260"/>
      <c r="R155" s="260"/>
      <c r="S155" s="260"/>
      <c r="T155" s="261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62" t="s">
        <v>161</v>
      </c>
      <c r="AU155" s="262" t="s">
        <v>79</v>
      </c>
      <c r="AV155" s="15" t="s">
        <v>157</v>
      </c>
      <c r="AW155" s="15" t="s">
        <v>33</v>
      </c>
      <c r="AX155" s="15" t="s">
        <v>75</v>
      </c>
      <c r="AY155" s="262" t="s">
        <v>150</v>
      </c>
    </row>
    <row r="156" spans="1:65" s="2" customFormat="1" ht="24.15" customHeight="1">
      <c r="A156" s="38"/>
      <c r="B156" s="39"/>
      <c r="C156" s="212" t="s">
        <v>85</v>
      </c>
      <c r="D156" s="212" t="s">
        <v>152</v>
      </c>
      <c r="E156" s="213" t="s">
        <v>1006</v>
      </c>
      <c r="F156" s="214" t="s">
        <v>1007</v>
      </c>
      <c r="G156" s="215" t="s">
        <v>202</v>
      </c>
      <c r="H156" s="216">
        <v>4.17</v>
      </c>
      <c r="I156" s="217"/>
      <c r="J156" s="218">
        <f>ROUND(I156*H156,2)</f>
        <v>0</v>
      </c>
      <c r="K156" s="214" t="s">
        <v>19</v>
      </c>
      <c r="L156" s="44"/>
      <c r="M156" s="219" t="s">
        <v>19</v>
      </c>
      <c r="N156" s="220" t="s">
        <v>42</v>
      </c>
      <c r="O156" s="84"/>
      <c r="P156" s="221">
        <f>O156*H156</f>
        <v>0</v>
      </c>
      <c r="Q156" s="221">
        <v>0</v>
      </c>
      <c r="R156" s="221">
        <f>Q156*H156</f>
        <v>0</v>
      </c>
      <c r="S156" s="221">
        <v>0</v>
      </c>
      <c r="T156" s="22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3" t="s">
        <v>157</v>
      </c>
      <c r="AT156" s="223" t="s">
        <v>152</v>
      </c>
      <c r="AU156" s="223" t="s">
        <v>79</v>
      </c>
      <c r="AY156" s="17" t="s">
        <v>150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75</v>
      </c>
      <c r="BK156" s="224">
        <f>ROUND(I156*H156,2)</f>
        <v>0</v>
      </c>
      <c r="BL156" s="17" t="s">
        <v>157</v>
      </c>
      <c r="BM156" s="223" t="s">
        <v>1008</v>
      </c>
    </row>
    <row r="157" spans="1:47" s="2" customFormat="1" ht="12">
      <c r="A157" s="38"/>
      <c r="B157" s="39"/>
      <c r="C157" s="40"/>
      <c r="D157" s="232" t="s">
        <v>258</v>
      </c>
      <c r="E157" s="40"/>
      <c r="F157" s="263" t="s">
        <v>259</v>
      </c>
      <c r="G157" s="40"/>
      <c r="H157" s="40"/>
      <c r="I157" s="227"/>
      <c r="J157" s="40"/>
      <c r="K157" s="40"/>
      <c r="L157" s="44"/>
      <c r="M157" s="228"/>
      <c r="N157" s="229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258</v>
      </c>
      <c r="AU157" s="17" t="s">
        <v>79</v>
      </c>
    </row>
    <row r="158" spans="1:65" s="2" customFormat="1" ht="37.8" customHeight="1">
      <c r="A158" s="38"/>
      <c r="B158" s="39"/>
      <c r="C158" s="212" t="s">
        <v>244</v>
      </c>
      <c r="D158" s="212" t="s">
        <v>152</v>
      </c>
      <c r="E158" s="213" t="s">
        <v>1009</v>
      </c>
      <c r="F158" s="214" t="s">
        <v>1010</v>
      </c>
      <c r="G158" s="215" t="s">
        <v>202</v>
      </c>
      <c r="H158" s="216">
        <v>20.85</v>
      </c>
      <c r="I158" s="217"/>
      <c r="J158" s="218">
        <f>ROUND(I158*H158,2)</f>
        <v>0</v>
      </c>
      <c r="K158" s="214" t="s">
        <v>19</v>
      </c>
      <c r="L158" s="44"/>
      <c r="M158" s="219" t="s">
        <v>19</v>
      </c>
      <c r="N158" s="220" t="s">
        <v>42</v>
      </c>
      <c r="O158" s="84"/>
      <c r="P158" s="221">
        <f>O158*H158</f>
        <v>0</v>
      </c>
      <c r="Q158" s="221">
        <v>0</v>
      </c>
      <c r="R158" s="221">
        <f>Q158*H158</f>
        <v>0</v>
      </c>
      <c r="S158" s="221">
        <v>0</v>
      </c>
      <c r="T158" s="22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3" t="s">
        <v>157</v>
      </c>
      <c r="AT158" s="223" t="s">
        <v>152</v>
      </c>
      <c r="AU158" s="223" t="s">
        <v>79</v>
      </c>
      <c r="AY158" s="17" t="s">
        <v>150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75</v>
      </c>
      <c r="BK158" s="224">
        <f>ROUND(I158*H158,2)</f>
        <v>0</v>
      </c>
      <c r="BL158" s="17" t="s">
        <v>157</v>
      </c>
      <c r="BM158" s="223" t="s">
        <v>1011</v>
      </c>
    </row>
    <row r="159" spans="1:47" s="2" customFormat="1" ht="12">
      <c r="A159" s="38"/>
      <c r="B159" s="39"/>
      <c r="C159" s="40"/>
      <c r="D159" s="232" t="s">
        <v>258</v>
      </c>
      <c r="E159" s="40"/>
      <c r="F159" s="263" t="s">
        <v>259</v>
      </c>
      <c r="G159" s="40"/>
      <c r="H159" s="40"/>
      <c r="I159" s="227"/>
      <c r="J159" s="40"/>
      <c r="K159" s="40"/>
      <c r="L159" s="44"/>
      <c r="M159" s="228"/>
      <c r="N159" s="229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258</v>
      </c>
      <c r="AU159" s="17" t="s">
        <v>79</v>
      </c>
    </row>
    <row r="160" spans="1:51" s="14" customFormat="1" ht="12">
      <c r="A160" s="14"/>
      <c r="B160" s="241"/>
      <c r="C160" s="242"/>
      <c r="D160" s="232" t="s">
        <v>161</v>
      </c>
      <c r="E160" s="243" t="s">
        <v>19</v>
      </c>
      <c r="F160" s="244" t="s">
        <v>1012</v>
      </c>
      <c r="G160" s="242"/>
      <c r="H160" s="245">
        <v>20.85</v>
      </c>
      <c r="I160" s="246"/>
      <c r="J160" s="242"/>
      <c r="K160" s="242"/>
      <c r="L160" s="247"/>
      <c r="M160" s="248"/>
      <c r="N160" s="249"/>
      <c r="O160" s="249"/>
      <c r="P160" s="249"/>
      <c r="Q160" s="249"/>
      <c r="R160" s="249"/>
      <c r="S160" s="249"/>
      <c r="T160" s="250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1" t="s">
        <v>161</v>
      </c>
      <c r="AU160" s="251" t="s">
        <v>79</v>
      </c>
      <c r="AV160" s="14" t="s">
        <v>79</v>
      </c>
      <c r="AW160" s="14" t="s">
        <v>33</v>
      </c>
      <c r="AX160" s="14" t="s">
        <v>71</v>
      </c>
      <c r="AY160" s="251" t="s">
        <v>150</v>
      </c>
    </row>
    <row r="161" spans="1:51" s="15" customFormat="1" ht="12">
      <c r="A161" s="15"/>
      <c r="B161" s="252"/>
      <c r="C161" s="253"/>
      <c r="D161" s="232" t="s">
        <v>161</v>
      </c>
      <c r="E161" s="254" t="s">
        <v>19</v>
      </c>
      <c r="F161" s="255" t="s">
        <v>164</v>
      </c>
      <c r="G161" s="253"/>
      <c r="H161" s="256">
        <v>20.85</v>
      </c>
      <c r="I161" s="257"/>
      <c r="J161" s="253"/>
      <c r="K161" s="253"/>
      <c r="L161" s="258"/>
      <c r="M161" s="259"/>
      <c r="N161" s="260"/>
      <c r="O161" s="260"/>
      <c r="P161" s="260"/>
      <c r="Q161" s="260"/>
      <c r="R161" s="260"/>
      <c r="S161" s="260"/>
      <c r="T161" s="261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62" t="s">
        <v>161</v>
      </c>
      <c r="AU161" s="262" t="s">
        <v>79</v>
      </c>
      <c r="AV161" s="15" t="s">
        <v>157</v>
      </c>
      <c r="AW161" s="15" t="s">
        <v>33</v>
      </c>
      <c r="AX161" s="15" t="s">
        <v>75</v>
      </c>
      <c r="AY161" s="262" t="s">
        <v>150</v>
      </c>
    </row>
    <row r="162" spans="1:65" s="2" customFormat="1" ht="44.25" customHeight="1">
      <c r="A162" s="38"/>
      <c r="B162" s="39"/>
      <c r="C162" s="212" t="s">
        <v>253</v>
      </c>
      <c r="D162" s="212" t="s">
        <v>152</v>
      </c>
      <c r="E162" s="213" t="s">
        <v>272</v>
      </c>
      <c r="F162" s="214" t="s">
        <v>273</v>
      </c>
      <c r="G162" s="215" t="s">
        <v>202</v>
      </c>
      <c r="H162" s="216">
        <v>3.32</v>
      </c>
      <c r="I162" s="217"/>
      <c r="J162" s="218">
        <f>ROUND(I162*H162,2)</f>
        <v>0</v>
      </c>
      <c r="K162" s="214" t="s">
        <v>156</v>
      </c>
      <c r="L162" s="44"/>
      <c r="M162" s="219" t="s">
        <v>19</v>
      </c>
      <c r="N162" s="220" t="s">
        <v>42</v>
      </c>
      <c r="O162" s="84"/>
      <c r="P162" s="221">
        <f>O162*H162</f>
        <v>0</v>
      </c>
      <c r="Q162" s="221">
        <v>0</v>
      </c>
      <c r="R162" s="221">
        <f>Q162*H162</f>
        <v>0</v>
      </c>
      <c r="S162" s="221">
        <v>0</v>
      </c>
      <c r="T162" s="22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3" t="s">
        <v>157</v>
      </c>
      <c r="AT162" s="223" t="s">
        <v>152</v>
      </c>
      <c r="AU162" s="223" t="s">
        <v>79</v>
      </c>
      <c r="AY162" s="17" t="s">
        <v>150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75</v>
      </c>
      <c r="BK162" s="224">
        <f>ROUND(I162*H162,2)</f>
        <v>0</v>
      </c>
      <c r="BL162" s="17" t="s">
        <v>157</v>
      </c>
      <c r="BM162" s="223" t="s">
        <v>1013</v>
      </c>
    </row>
    <row r="163" spans="1:47" s="2" customFormat="1" ht="12">
      <c r="A163" s="38"/>
      <c r="B163" s="39"/>
      <c r="C163" s="40"/>
      <c r="D163" s="225" t="s">
        <v>159</v>
      </c>
      <c r="E163" s="40"/>
      <c r="F163" s="226" t="s">
        <v>275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159</v>
      </c>
      <c r="AU163" s="17" t="s">
        <v>79</v>
      </c>
    </row>
    <row r="164" spans="1:51" s="13" customFormat="1" ht="12">
      <c r="A164" s="13"/>
      <c r="B164" s="230"/>
      <c r="C164" s="231"/>
      <c r="D164" s="232" t="s">
        <v>161</v>
      </c>
      <c r="E164" s="233" t="s">
        <v>19</v>
      </c>
      <c r="F164" s="234" t="s">
        <v>990</v>
      </c>
      <c r="G164" s="231"/>
      <c r="H164" s="233" t="s">
        <v>19</v>
      </c>
      <c r="I164" s="235"/>
      <c r="J164" s="231"/>
      <c r="K164" s="231"/>
      <c r="L164" s="236"/>
      <c r="M164" s="237"/>
      <c r="N164" s="238"/>
      <c r="O164" s="238"/>
      <c r="P164" s="238"/>
      <c r="Q164" s="238"/>
      <c r="R164" s="238"/>
      <c r="S164" s="238"/>
      <c r="T164" s="23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0" t="s">
        <v>161</v>
      </c>
      <c r="AU164" s="240" t="s">
        <v>79</v>
      </c>
      <c r="AV164" s="13" t="s">
        <v>75</v>
      </c>
      <c r="AW164" s="13" t="s">
        <v>33</v>
      </c>
      <c r="AX164" s="13" t="s">
        <v>71</v>
      </c>
      <c r="AY164" s="240" t="s">
        <v>150</v>
      </c>
    </row>
    <row r="165" spans="1:51" s="14" customFormat="1" ht="12">
      <c r="A165" s="14"/>
      <c r="B165" s="241"/>
      <c r="C165" s="242"/>
      <c r="D165" s="232" t="s">
        <v>161</v>
      </c>
      <c r="E165" s="243" t="s">
        <v>19</v>
      </c>
      <c r="F165" s="244" t="s">
        <v>1014</v>
      </c>
      <c r="G165" s="242"/>
      <c r="H165" s="245">
        <v>3.32</v>
      </c>
      <c r="I165" s="246"/>
      <c r="J165" s="242"/>
      <c r="K165" s="242"/>
      <c r="L165" s="247"/>
      <c r="M165" s="248"/>
      <c r="N165" s="249"/>
      <c r="O165" s="249"/>
      <c r="P165" s="249"/>
      <c r="Q165" s="249"/>
      <c r="R165" s="249"/>
      <c r="S165" s="249"/>
      <c r="T165" s="250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1" t="s">
        <v>161</v>
      </c>
      <c r="AU165" s="251" t="s">
        <v>79</v>
      </c>
      <c r="AV165" s="14" t="s">
        <v>79</v>
      </c>
      <c r="AW165" s="14" t="s">
        <v>33</v>
      </c>
      <c r="AX165" s="14" t="s">
        <v>71</v>
      </c>
      <c r="AY165" s="251" t="s">
        <v>150</v>
      </c>
    </row>
    <row r="166" spans="1:51" s="15" customFormat="1" ht="12">
      <c r="A166" s="15"/>
      <c r="B166" s="252"/>
      <c r="C166" s="253"/>
      <c r="D166" s="232" t="s">
        <v>161</v>
      </c>
      <c r="E166" s="254" t="s">
        <v>19</v>
      </c>
      <c r="F166" s="255" t="s">
        <v>164</v>
      </c>
      <c r="G166" s="253"/>
      <c r="H166" s="256">
        <v>3.32</v>
      </c>
      <c r="I166" s="257"/>
      <c r="J166" s="253"/>
      <c r="K166" s="253"/>
      <c r="L166" s="258"/>
      <c r="M166" s="259"/>
      <c r="N166" s="260"/>
      <c r="O166" s="260"/>
      <c r="P166" s="260"/>
      <c r="Q166" s="260"/>
      <c r="R166" s="260"/>
      <c r="S166" s="260"/>
      <c r="T166" s="261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62" t="s">
        <v>161</v>
      </c>
      <c r="AU166" s="262" t="s">
        <v>79</v>
      </c>
      <c r="AV166" s="15" t="s">
        <v>157</v>
      </c>
      <c r="AW166" s="15" t="s">
        <v>33</v>
      </c>
      <c r="AX166" s="15" t="s">
        <v>75</v>
      </c>
      <c r="AY166" s="262" t="s">
        <v>150</v>
      </c>
    </row>
    <row r="167" spans="1:65" s="2" customFormat="1" ht="66.75" customHeight="1">
      <c r="A167" s="38"/>
      <c r="B167" s="39"/>
      <c r="C167" s="212" t="s">
        <v>8</v>
      </c>
      <c r="D167" s="212" t="s">
        <v>152</v>
      </c>
      <c r="E167" s="213" t="s">
        <v>279</v>
      </c>
      <c r="F167" s="214" t="s">
        <v>280</v>
      </c>
      <c r="G167" s="215" t="s">
        <v>202</v>
      </c>
      <c r="H167" s="216">
        <v>1.8</v>
      </c>
      <c r="I167" s="217"/>
      <c r="J167" s="218">
        <f>ROUND(I167*H167,2)</f>
        <v>0</v>
      </c>
      <c r="K167" s="214" t="s">
        <v>156</v>
      </c>
      <c r="L167" s="44"/>
      <c r="M167" s="219" t="s">
        <v>19</v>
      </c>
      <c r="N167" s="220" t="s">
        <v>42</v>
      </c>
      <c r="O167" s="84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157</v>
      </c>
      <c r="AT167" s="223" t="s">
        <v>152</v>
      </c>
      <c r="AU167" s="223" t="s">
        <v>79</v>
      </c>
      <c r="AY167" s="17" t="s">
        <v>150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75</v>
      </c>
      <c r="BK167" s="224">
        <f>ROUND(I167*H167,2)</f>
        <v>0</v>
      </c>
      <c r="BL167" s="17" t="s">
        <v>157</v>
      </c>
      <c r="BM167" s="223" t="s">
        <v>1015</v>
      </c>
    </row>
    <row r="168" spans="1:47" s="2" customFormat="1" ht="12">
      <c r="A168" s="38"/>
      <c r="B168" s="39"/>
      <c r="C168" s="40"/>
      <c r="D168" s="225" t="s">
        <v>159</v>
      </c>
      <c r="E168" s="40"/>
      <c r="F168" s="226" t="s">
        <v>282</v>
      </c>
      <c r="G168" s="40"/>
      <c r="H168" s="40"/>
      <c r="I168" s="227"/>
      <c r="J168" s="40"/>
      <c r="K168" s="40"/>
      <c r="L168" s="44"/>
      <c r="M168" s="228"/>
      <c r="N168" s="229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159</v>
      </c>
      <c r="AU168" s="17" t="s">
        <v>79</v>
      </c>
    </row>
    <row r="169" spans="1:51" s="13" customFormat="1" ht="12">
      <c r="A169" s="13"/>
      <c r="B169" s="230"/>
      <c r="C169" s="231"/>
      <c r="D169" s="232" t="s">
        <v>161</v>
      </c>
      <c r="E169" s="233" t="s">
        <v>19</v>
      </c>
      <c r="F169" s="234" t="s">
        <v>283</v>
      </c>
      <c r="G169" s="231"/>
      <c r="H169" s="233" t="s">
        <v>19</v>
      </c>
      <c r="I169" s="235"/>
      <c r="J169" s="231"/>
      <c r="K169" s="231"/>
      <c r="L169" s="236"/>
      <c r="M169" s="237"/>
      <c r="N169" s="238"/>
      <c r="O169" s="238"/>
      <c r="P169" s="238"/>
      <c r="Q169" s="238"/>
      <c r="R169" s="238"/>
      <c r="S169" s="238"/>
      <c r="T169" s="23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0" t="s">
        <v>161</v>
      </c>
      <c r="AU169" s="240" t="s">
        <v>79</v>
      </c>
      <c r="AV169" s="13" t="s">
        <v>75</v>
      </c>
      <c r="AW169" s="13" t="s">
        <v>33</v>
      </c>
      <c r="AX169" s="13" t="s">
        <v>71</v>
      </c>
      <c r="AY169" s="240" t="s">
        <v>150</v>
      </c>
    </row>
    <row r="170" spans="1:51" s="13" customFormat="1" ht="12">
      <c r="A170" s="13"/>
      <c r="B170" s="230"/>
      <c r="C170" s="231"/>
      <c r="D170" s="232" t="s">
        <v>161</v>
      </c>
      <c r="E170" s="233" t="s">
        <v>19</v>
      </c>
      <c r="F170" s="234" t="s">
        <v>999</v>
      </c>
      <c r="G170" s="231"/>
      <c r="H170" s="233" t="s">
        <v>19</v>
      </c>
      <c r="I170" s="235"/>
      <c r="J170" s="231"/>
      <c r="K170" s="231"/>
      <c r="L170" s="236"/>
      <c r="M170" s="237"/>
      <c r="N170" s="238"/>
      <c r="O170" s="238"/>
      <c r="P170" s="238"/>
      <c r="Q170" s="238"/>
      <c r="R170" s="238"/>
      <c r="S170" s="238"/>
      <c r="T170" s="23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0" t="s">
        <v>161</v>
      </c>
      <c r="AU170" s="240" t="s">
        <v>79</v>
      </c>
      <c r="AV170" s="13" t="s">
        <v>75</v>
      </c>
      <c r="AW170" s="13" t="s">
        <v>33</v>
      </c>
      <c r="AX170" s="13" t="s">
        <v>71</v>
      </c>
      <c r="AY170" s="240" t="s">
        <v>150</v>
      </c>
    </row>
    <row r="171" spans="1:51" s="14" customFormat="1" ht="12">
      <c r="A171" s="14"/>
      <c r="B171" s="241"/>
      <c r="C171" s="242"/>
      <c r="D171" s="232" t="s">
        <v>161</v>
      </c>
      <c r="E171" s="243" t="s">
        <v>19</v>
      </c>
      <c r="F171" s="244" t="s">
        <v>1016</v>
      </c>
      <c r="G171" s="242"/>
      <c r="H171" s="245">
        <v>1.8</v>
      </c>
      <c r="I171" s="246"/>
      <c r="J171" s="242"/>
      <c r="K171" s="242"/>
      <c r="L171" s="247"/>
      <c r="M171" s="248"/>
      <c r="N171" s="249"/>
      <c r="O171" s="249"/>
      <c r="P171" s="249"/>
      <c r="Q171" s="249"/>
      <c r="R171" s="249"/>
      <c r="S171" s="249"/>
      <c r="T171" s="250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1" t="s">
        <v>161</v>
      </c>
      <c r="AU171" s="251" t="s">
        <v>79</v>
      </c>
      <c r="AV171" s="14" t="s">
        <v>79</v>
      </c>
      <c r="AW171" s="14" t="s">
        <v>33</v>
      </c>
      <c r="AX171" s="14" t="s">
        <v>71</v>
      </c>
      <c r="AY171" s="251" t="s">
        <v>150</v>
      </c>
    </row>
    <row r="172" spans="1:51" s="15" customFormat="1" ht="12">
      <c r="A172" s="15"/>
      <c r="B172" s="252"/>
      <c r="C172" s="253"/>
      <c r="D172" s="232" t="s">
        <v>161</v>
      </c>
      <c r="E172" s="254" t="s">
        <v>19</v>
      </c>
      <c r="F172" s="255" t="s">
        <v>164</v>
      </c>
      <c r="G172" s="253"/>
      <c r="H172" s="256">
        <v>1.8</v>
      </c>
      <c r="I172" s="257"/>
      <c r="J172" s="253"/>
      <c r="K172" s="253"/>
      <c r="L172" s="258"/>
      <c r="M172" s="259"/>
      <c r="N172" s="260"/>
      <c r="O172" s="260"/>
      <c r="P172" s="260"/>
      <c r="Q172" s="260"/>
      <c r="R172" s="260"/>
      <c r="S172" s="260"/>
      <c r="T172" s="261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62" t="s">
        <v>161</v>
      </c>
      <c r="AU172" s="262" t="s">
        <v>79</v>
      </c>
      <c r="AV172" s="15" t="s">
        <v>157</v>
      </c>
      <c r="AW172" s="15" t="s">
        <v>33</v>
      </c>
      <c r="AX172" s="15" t="s">
        <v>75</v>
      </c>
      <c r="AY172" s="262" t="s">
        <v>150</v>
      </c>
    </row>
    <row r="173" spans="1:65" s="2" customFormat="1" ht="16.5" customHeight="1">
      <c r="A173" s="38"/>
      <c r="B173" s="39"/>
      <c r="C173" s="264" t="s">
        <v>266</v>
      </c>
      <c r="D173" s="264" t="s">
        <v>286</v>
      </c>
      <c r="E173" s="265" t="s">
        <v>287</v>
      </c>
      <c r="F173" s="266" t="s">
        <v>288</v>
      </c>
      <c r="G173" s="267" t="s">
        <v>289</v>
      </c>
      <c r="H173" s="268">
        <v>3.96</v>
      </c>
      <c r="I173" s="269"/>
      <c r="J173" s="270">
        <f>ROUND(I173*H173,2)</f>
        <v>0</v>
      </c>
      <c r="K173" s="266" t="s">
        <v>156</v>
      </c>
      <c r="L173" s="271"/>
      <c r="M173" s="272" t="s">
        <v>19</v>
      </c>
      <c r="N173" s="273" t="s">
        <v>42</v>
      </c>
      <c r="O173" s="84"/>
      <c r="P173" s="221">
        <f>O173*H173</f>
        <v>0</v>
      </c>
      <c r="Q173" s="221">
        <v>1</v>
      </c>
      <c r="R173" s="221">
        <f>Q173*H173</f>
        <v>3.96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207</v>
      </c>
      <c r="AT173" s="223" t="s">
        <v>286</v>
      </c>
      <c r="AU173" s="223" t="s">
        <v>79</v>
      </c>
      <c r="AY173" s="17" t="s">
        <v>150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75</v>
      </c>
      <c r="BK173" s="224">
        <f>ROUND(I173*H173,2)</f>
        <v>0</v>
      </c>
      <c r="BL173" s="17" t="s">
        <v>157</v>
      </c>
      <c r="BM173" s="223" t="s">
        <v>1017</v>
      </c>
    </row>
    <row r="174" spans="1:51" s="14" customFormat="1" ht="12">
      <c r="A174" s="14"/>
      <c r="B174" s="241"/>
      <c r="C174" s="242"/>
      <c r="D174" s="232" t="s">
        <v>161</v>
      </c>
      <c r="E174" s="243" t="s">
        <v>19</v>
      </c>
      <c r="F174" s="244" t="s">
        <v>1018</v>
      </c>
      <c r="G174" s="242"/>
      <c r="H174" s="245">
        <v>3.96</v>
      </c>
      <c r="I174" s="246"/>
      <c r="J174" s="242"/>
      <c r="K174" s="242"/>
      <c r="L174" s="247"/>
      <c r="M174" s="248"/>
      <c r="N174" s="249"/>
      <c r="O174" s="249"/>
      <c r="P174" s="249"/>
      <c r="Q174" s="249"/>
      <c r="R174" s="249"/>
      <c r="S174" s="249"/>
      <c r="T174" s="250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1" t="s">
        <v>161</v>
      </c>
      <c r="AU174" s="251" t="s">
        <v>79</v>
      </c>
      <c r="AV174" s="14" t="s">
        <v>79</v>
      </c>
      <c r="AW174" s="14" t="s">
        <v>33</v>
      </c>
      <c r="AX174" s="14" t="s">
        <v>75</v>
      </c>
      <c r="AY174" s="251" t="s">
        <v>150</v>
      </c>
    </row>
    <row r="175" spans="1:63" s="12" customFormat="1" ht="22.8" customHeight="1">
      <c r="A175" s="12"/>
      <c r="B175" s="196"/>
      <c r="C175" s="197"/>
      <c r="D175" s="198" t="s">
        <v>70</v>
      </c>
      <c r="E175" s="210" t="s">
        <v>79</v>
      </c>
      <c r="F175" s="210" t="s">
        <v>332</v>
      </c>
      <c r="G175" s="197"/>
      <c r="H175" s="197"/>
      <c r="I175" s="200"/>
      <c r="J175" s="211">
        <f>BK175</f>
        <v>0</v>
      </c>
      <c r="K175" s="197"/>
      <c r="L175" s="202"/>
      <c r="M175" s="203"/>
      <c r="N175" s="204"/>
      <c r="O175" s="204"/>
      <c r="P175" s="205">
        <f>SUM(P176:P180)</f>
        <v>0</v>
      </c>
      <c r="Q175" s="204"/>
      <c r="R175" s="205">
        <f>SUM(R176:R180)</f>
        <v>5.08065216</v>
      </c>
      <c r="S175" s="204"/>
      <c r="T175" s="206">
        <f>SUM(T176:T180)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7" t="s">
        <v>75</v>
      </c>
      <c r="AT175" s="208" t="s">
        <v>70</v>
      </c>
      <c r="AU175" s="208" t="s">
        <v>75</v>
      </c>
      <c r="AY175" s="207" t="s">
        <v>150</v>
      </c>
      <c r="BK175" s="209">
        <f>SUM(BK176:BK180)</f>
        <v>0</v>
      </c>
    </row>
    <row r="176" spans="1:65" s="2" customFormat="1" ht="24.15" customHeight="1">
      <c r="A176" s="38"/>
      <c r="B176" s="39"/>
      <c r="C176" s="212" t="s">
        <v>271</v>
      </c>
      <c r="D176" s="212" t="s">
        <v>152</v>
      </c>
      <c r="E176" s="213" t="s">
        <v>1019</v>
      </c>
      <c r="F176" s="214" t="s">
        <v>1020</v>
      </c>
      <c r="G176" s="215" t="s">
        <v>202</v>
      </c>
      <c r="H176" s="216">
        <v>2.208</v>
      </c>
      <c r="I176" s="217"/>
      <c r="J176" s="218">
        <f>ROUND(I176*H176,2)</f>
        <v>0</v>
      </c>
      <c r="K176" s="214" t="s">
        <v>156</v>
      </c>
      <c r="L176" s="44"/>
      <c r="M176" s="219" t="s">
        <v>19</v>
      </c>
      <c r="N176" s="220" t="s">
        <v>42</v>
      </c>
      <c r="O176" s="84"/>
      <c r="P176" s="221">
        <f>O176*H176</f>
        <v>0</v>
      </c>
      <c r="Q176" s="221">
        <v>2.30102</v>
      </c>
      <c r="R176" s="221">
        <f>Q176*H176</f>
        <v>5.08065216</v>
      </c>
      <c r="S176" s="221">
        <v>0</v>
      </c>
      <c r="T176" s="222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3" t="s">
        <v>157</v>
      </c>
      <c r="AT176" s="223" t="s">
        <v>152</v>
      </c>
      <c r="AU176" s="223" t="s">
        <v>79</v>
      </c>
      <c r="AY176" s="17" t="s">
        <v>150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75</v>
      </c>
      <c r="BK176" s="224">
        <f>ROUND(I176*H176,2)</f>
        <v>0</v>
      </c>
      <c r="BL176" s="17" t="s">
        <v>157</v>
      </c>
      <c r="BM176" s="223" t="s">
        <v>1021</v>
      </c>
    </row>
    <row r="177" spans="1:47" s="2" customFormat="1" ht="12">
      <c r="A177" s="38"/>
      <c r="B177" s="39"/>
      <c r="C177" s="40"/>
      <c r="D177" s="225" t="s">
        <v>159</v>
      </c>
      <c r="E177" s="40"/>
      <c r="F177" s="226" t="s">
        <v>1022</v>
      </c>
      <c r="G177" s="40"/>
      <c r="H177" s="40"/>
      <c r="I177" s="227"/>
      <c r="J177" s="40"/>
      <c r="K177" s="40"/>
      <c r="L177" s="44"/>
      <c r="M177" s="228"/>
      <c r="N177" s="229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159</v>
      </c>
      <c r="AU177" s="17" t="s">
        <v>79</v>
      </c>
    </row>
    <row r="178" spans="1:51" s="13" customFormat="1" ht="12">
      <c r="A178" s="13"/>
      <c r="B178" s="230"/>
      <c r="C178" s="231"/>
      <c r="D178" s="232" t="s">
        <v>161</v>
      </c>
      <c r="E178" s="233" t="s">
        <v>19</v>
      </c>
      <c r="F178" s="234" t="s">
        <v>730</v>
      </c>
      <c r="G178" s="231"/>
      <c r="H178" s="233" t="s">
        <v>19</v>
      </c>
      <c r="I178" s="235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0" t="s">
        <v>161</v>
      </c>
      <c r="AU178" s="240" t="s">
        <v>79</v>
      </c>
      <c r="AV178" s="13" t="s">
        <v>75</v>
      </c>
      <c r="AW178" s="13" t="s">
        <v>33</v>
      </c>
      <c r="AX178" s="13" t="s">
        <v>71</v>
      </c>
      <c r="AY178" s="240" t="s">
        <v>150</v>
      </c>
    </row>
    <row r="179" spans="1:51" s="14" customFormat="1" ht="12">
      <c r="A179" s="14"/>
      <c r="B179" s="241"/>
      <c r="C179" s="242"/>
      <c r="D179" s="232" t="s">
        <v>161</v>
      </c>
      <c r="E179" s="243" t="s">
        <v>19</v>
      </c>
      <c r="F179" s="244" t="s">
        <v>997</v>
      </c>
      <c r="G179" s="242"/>
      <c r="H179" s="245">
        <v>2.208</v>
      </c>
      <c r="I179" s="246"/>
      <c r="J179" s="242"/>
      <c r="K179" s="242"/>
      <c r="L179" s="247"/>
      <c r="M179" s="248"/>
      <c r="N179" s="249"/>
      <c r="O179" s="249"/>
      <c r="P179" s="249"/>
      <c r="Q179" s="249"/>
      <c r="R179" s="249"/>
      <c r="S179" s="249"/>
      <c r="T179" s="250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1" t="s">
        <v>161</v>
      </c>
      <c r="AU179" s="251" t="s">
        <v>79</v>
      </c>
      <c r="AV179" s="14" t="s">
        <v>79</v>
      </c>
      <c r="AW179" s="14" t="s">
        <v>33</v>
      </c>
      <c r="AX179" s="14" t="s">
        <v>71</v>
      </c>
      <c r="AY179" s="251" t="s">
        <v>150</v>
      </c>
    </row>
    <row r="180" spans="1:51" s="15" customFormat="1" ht="12">
      <c r="A180" s="15"/>
      <c r="B180" s="252"/>
      <c r="C180" s="253"/>
      <c r="D180" s="232" t="s">
        <v>161</v>
      </c>
      <c r="E180" s="254" t="s">
        <v>19</v>
      </c>
      <c r="F180" s="255" t="s">
        <v>164</v>
      </c>
      <c r="G180" s="253"/>
      <c r="H180" s="256">
        <v>2.208</v>
      </c>
      <c r="I180" s="257"/>
      <c r="J180" s="253"/>
      <c r="K180" s="253"/>
      <c r="L180" s="258"/>
      <c r="M180" s="259"/>
      <c r="N180" s="260"/>
      <c r="O180" s="260"/>
      <c r="P180" s="260"/>
      <c r="Q180" s="260"/>
      <c r="R180" s="260"/>
      <c r="S180" s="260"/>
      <c r="T180" s="261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62" t="s">
        <v>161</v>
      </c>
      <c r="AU180" s="262" t="s">
        <v>79</v>
      </c>
      <c r="AV180" s="15" t="s">
        <v>157</v>
      </c>
      <c r="AW180" s="15" t="s">
        <v>33</v>
      </c>
      <c r="AX180" s="15" t="s">
        <v>75</v>
      </c>
      <c r="AY180" s="262" t="s">
        <v>150</v>
      </c>
    </row>
    <row r="181" spans="1:63" s="12" customFormat="1" ht="22.8" customHeight="1">
      <c r="A181" s="12"/>
      <c r="B181" s="196"/>
      <c r="C181" s="197"/>
      <c r="D181" s="198" t="s">
        <v>70</v>
      </c>
      <c r="E181" s="210" t="s">
        <v>99</v>
      </c>
      <c r="F181" s="210" t="s">
        <v>385</v>
      </c>
      <c r="G181" s="197"/>
      <c r="H181" s="197"/>
      <c r="I181" s="200"/>
      <c r="J181" s="211">
        <f>BK181</f>
        <v>0</v>
      </c>
      <c r="K181" s="197"/>
      <c r="L181" s="202"/>
      <c r="M181" s="203"/>
      <c r="N181" s="204"/>
      <c r="O181" s="204"/>
      <c r="P181" s="205">
        <f>SUM(P182:P194)</f>
        <v>0</v>
      </c>
      <c r="Q181" s="204"/>
      <c r="R181" s="205">
        <f>SUM(R182:R194)</f>
        <v>4.538355</v>
      </c>
      <c r="S181" s="204"/>
      <c r="T181" s="206">
        <f>SUM(T182:T194)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07" t="s">
        <v>75</v>
      </c>
      <c r="AT181" s="208" t="s">
        <v>70</v>
      </c>
      <c r="AU181" s="208" t="s">
        <v>75</v>
      </c>
      <c r="AY181" s="207" t="s">
        <v>150</v>
      </c>
      <c r="BK181" s="209">
        <f>SUM(BK182:BK194)</f>
        <v>0</v>
      </c>
    </row>
    <row r="182" spans="1:65" s="2" customFormat="1" ht="44.25" customHeight="1">
      <c r="A182" s="38"/>
      <c r="B182" s="39"/>
      <c r="C182" s="212" t="s">
        <v>278</v>
      </c>
      <c r="D182" s="212" t="s">
        <v>152</v>
      </c>
      <c r="E182" s="213" t="s">
        <v>1023</v>
      </c>
      <c r="F182" s="214" t="s">
        <v>1024</v>
      </c>
      <c r="G182" s="215" t="s">
        <v>526</v>
      </c>
      <c r="H182" s="216">
        <v>19.5</v>
      </c>
      <c r="I182" s="217"/>
      <c r="J182" s="218">
        <f>ROUND(I182*H182,2)</f>
        <v>0</v>
      </c>
      <c r="K182" s="214" t="s">
        <v>156</v>
      </c>
      <c r="L182" s="44"/>
      <c r="M182" s="219" t="s">
        <v>19</v>
      </c>
      <c r="N182" s="220" t="s">
        <v>42</v>
      </c>
      <c r="O182" s="84"/>
      <c r="P182" s="221">
        <f>O182*H182</f>
        <v>0</v>
      </c>
      <c r="Q182" s="221">
        <v>0.17489</v>
      </c>
      <c r="R182" s="221">
        <f>Q182*H182</f>
        <v>3.410355</v>
      </c>
      <c r="S182" s="221">
        <v>0</v>
      </c>
      <c r="T182" s="222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3" t="s">
        <v>157</v>
      </c>
      <c r="AT182" s="223" t="s">
        <v>152</v>
      </c>
      <c r="AU182" s="223" t="s">
        <v>79</v>
      </c>
      <c r="AY182" s="17" t="s">
        <v>150</v>
      </c>
      <c r="BE182" s="224">
        <f>IF(N182="základní",J182,0)</f>
        <v>0</v>
      </c>
      <c r="BF182" s="224">
        <f>IF(N182="snížená",J182,0)</f>
        <v>0</v>
      </c>
      <c r="BG182" s="224">
        <f>IF(N182="zákl. přenesená",J182,0)</f>
        <v>0</v>
      </c>
      <c r="BH182" s="224">
        <f>IF(N182="sníž. přenesená",J182,0)</f>
        <v>0</v>
      </c>
      <c r="BI182" s="224">
        <f>IF(N182="nulová",J182,0)</f>
        <v>0</v>
      </c>
      <c r="BJ182" s="17" t="s">
        <v>75</v>
      </c>
      <c r="BK182" s="224">
        <f>ROUND(I182*H182,2)</f>
        <v>0</v>
      </c>
      <c r="BL182" s="17" t="s">
        <v>157</v>
      </c>
      <c r="BM182" s="223" t="s">
        <v>1025</v>
      </c>
    </row>
    <row r="183" spans="1:47" s="2" customFormat="1" ht="12">
      <c r="A183" s="38"/>
      <c r="B183" s="39"/>
      <c r="C183" s="40"/>
      <c r="D183" s="225" t="s">
        <v>159</v>
      </c>
      <c r="E183" s="40"/>
      <c r="F183" s="226" t="s">
        <v>1026</v>
      </c>
      <c r="G183" s="40"/>
      <c r="H183" s="40"/>
      <c r="I183" s="227"/>
      <c r="J183" s="40"/>
      <c r="K183" s="40"/>
      <c r="L183" s="44"/>
      <c r="M183" s="228"/>
      <c r="N183" s="229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159</v>
      </c>
      <c r="AU183" s="17" t="s">
        <v>79</v>
      </c>
    </row>
    <row r="184" spans="1:51" s="13" customFormat="1" ht="12">
      <c r="A184" s="13"/>
      <c r="B184" s="230"/>
      <c r="C184" s="231"/>
      <c r="D184" s="232" t="s">
        <v>161</v>
      </c>
      <c r="E184" s="233" t="s">
        <v>19</v>
      </c>
      <c r="F184" s="234" t="s">
        <v>975</v>
      </c>
      <c r="G184" s="231"/>
      <c r="H184" s="233" t="s">
        <v>19</v>
      </c>
      <c r="I184" s="235"/>
      <c r="J184" s="231"/>
      <c r="K184" s="231"/>
      <c r="L184" s="236"/>
      <c r="M184" s="237"/>
      <c r="N184" s="238"/>
      <c r="O184" s="238"/>
      <c r="P184" s="238"/>
      <c r="Q184" s="238"/>
      <c r="R184" s="238"/>
      <c r="S184" s="238"/>
      <c r="T184" s="23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0" t="s">
        <v>161</v>
      </c>
      <c r="AU184" s="240" t="s">
        <v>79</v>
      </c>
      <c r="AV184" s="13" t="s">
        <v>75</v>
      </c>
      <c r="AW184" s="13" t="s">
        <v>33</v>
      </c>
      <c r="AX184" s="13" t="s">
        <v>71</v>
      </c>
      <c r="AY184" s="240" t="s">
        <v>150</v>
      </c>
    </row>
    <row r="185" spans="1:51" s="14" customFormat="1" ht="12">
      <c r="A185" s="14"/>
      <c r="B185" s="241"/>
      <c r="C185" s="242"/>
      <c r="D185" s="232" t="s">
        <v>161</v>
      </c>
      <c r="E185" s="243" t="s">
        <v>19</v>
      </c>
      <c r="F185" s="244" t="s">
        <v>969</v>
      </c>
      <c r="G185" s="242"/>
      <c r="H185" s="245">
        <v>2.25</v>
      </c>
      <c r="I185" s="246"/>
      <c r="J185" s="242"/>
      <c r="K185" s="242"/>
      <c r="L185" s="247"/>
      <c r="M185" s="248"/>
      <c r="N185" s="249"/>
      <c r="O185" s="249"/>
      <c r="P185" s="249"/>
      <c r="Q185" s="249"/>
      <c r="R185" s="249"/>
      <c r="S185" s="249"/>
      <c r="T185" s="250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1" t="s">
        <v>161</v>
      </c>
      <c r="AU185" s="251" t="s">
        <v>79</v>
      </c>
      <c r="AV185" s="14" t="s">
        <v>79</v>
      </c>
      <c r="AW185" s="14" t="s">
        <v>33</v>
      </c>
      <c r="AX185" s="14" t="s">
        <v>71</v>
      </c>
      <c r="AY185" s="251" t="s">
        <v>150</v>
      </c>
    </row>
    <row r="186" spans="1:51" s="13" customFormat="1" ht="12">
      <c r="A186" s="13"/>
      <c r="B186" s="230"/>
      <c r="C186" s="231"/>
      <c r="D186" s="232" t="s">
        <v>161</v>
      </c>
      <c r="E186" s="233" t="s">
        <v>19</v>
      </c>
      <c r="F186" s="234" t="s">
        <v>1027</v>
      </c>
      <c r="G186" s="231"/>
      <c r="H186" s="233" t="s">
        <v>19</v>
      </c>
      <c r="I186" s="235"/>
      <c r="J186" s="231"/>
      <c r="K186" s="231"/>
      <c r="L186" s="236"/>
      <c r="M186" s="237"/>
      <c r="N186" s="238"/>
      <c r="O186" s="238"/>
      <c r="P186" s="238"/>
      <c r="Q186" s="238"/>
      <c r="R186" s="238"/>
      <c r="S186" s="238"/>
      <c r="T186" s="23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0" t="s">
        <v>161</v>
      </c>
      <c r="AU186" s="240" t="s">
        <v>79</v>
      </c>
      <c r="AV186" s="13" t="s">
        <v>75</v>
      </c>
      <c r="AW186" s="13" t="s">
        <v>33</v>
      </c>
      <c r="AX186" s="13" t="s">
        <v>71</v>
      </c>
      <c r="AY186" s="240" t="s">
        <v>150</v>
      </c>
    </row>
    <row r="187" spans="1:51" s="14" customFormat="1" ht="12">
      <c r="A187" s="14"/>
      <c r="B187" s="241"/>
      <c r="C187" s="242"/>
      <c r="D187" s="232" t="s">
        <v>161</v>
      </c>
      <c r="E187" s="243" t="s">
        <v>19</v>
      </c>
      <c r="F187" s="244" t="s">
        <v>8</v>
      </c>
      <c r="G187" s="242"/>
      <c r="H187" s="245">
        <v>15</v>
      </c>
      <c r="I187" s="246"/>
      <c r="J187" s="242"/>
      <c r="K187" s="242"/>
      <c r="L187" s="247"/>
      <c r="M187" s="248"/>
      <c r="N187" s="249"/>
      <c r="O187" s="249"/>
      <c r="P187" s="249"/>
      <c r="Q187" s="249"/>
      <c r="R187" s="249"/>
      <c r="S187" s="249"/>
      <c r="T187" s="250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1" t="s">
        <v>161</v>
      </c>
      <c r="AU187" s="251" t="s">
        <v>79</v>
      </c>
      <c r="AV187" s="14" t="s">
        <v>79</v>
      </c>
      <c r="AW187" s="14" t="s">
        <v>33</v>
      </c>
      <c r="AX187" s="14" t="s">
        <v>71</v>
      </c>
      <c r="AY187" s="251" t="s">
        <v>150</v>
      </c>
    </row>
    <row r="188" spans="1:51" s="13" customFormat="1" ht="12">
      <c r="A188" s="13"/>
      <c r="B188" s="230"/>
      <c r="C188" s="231"/>
      <c r="D188" s="232" t="s">
        <v>161</v>
      </c>
      <c r="E188" s="233" t="s">
        <v>19</v>
      </c>
      <c r="F188" s="234" t="s">
        <v>971</v>
      </c>
      <c r="G188" s="231"/>
      <c r="H188" s="233" t="s">
        <v>19</v>
      </c>
      <c r="I188" s="235"/>
      <c r="J188" s="231"/>
      <c r="K188" s="231"/>
      <c r="L188" s="236"/>
      <c r="M188" s="237"/>
      <c r="N188" s="238"/>
      <c r="O188" s="238"/>
      <c r="P188" s="238"/>
      <c r="Q188" s="238"/>
      <c r="R188" s="238"/>
      <c r="S188" s="238"/>
      <c r="T188" s="23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0" t="s">
        <v>161</v>
      </c>
      <c r="AU188" s="240" t="s">
        <v>79</v>
      </c>
      <c r="AV188" s="13" t="s">
        <v>75</v>
      </c>
      <c r="AW188" s="13" t="s">
        <v>33</v>
      </c>
      <c r="AX188" s="13" t="s">
        <v>71</v>
      </c>
      <c r="AY188" s="240" t="s">
        <v>150</v>
      </c>
    </row>
    <row r="189" spans="1:51" s="14" customFormat="1" ht="12">
      <c r="A189" s="14"/>
      <c r="B189" s="241"/>
      <c r="C189" s="242"/>
      <c r="D189" s="232" t="s">
        <v>161</v>
      </c>
      <c r="E189" s="243" t="s">
        <v>19</v>
      </c>
      <c r="F189" s="244" t="s">
        <v>969</v>
      </c>
      <c r="G189" s="242"/>
      <c r="H189" s="245">
        <v>2.25</v>
      </c>
      <c r="I189" s="246"/>
      <c r="J189" s="242"/>
      <c r="K189" s="242"/>
      <c r="L189" s="247"/>
      <c r="M189" s="248"/>
      <c r="N189" s="249"/>
      <c r="O189" s="249"/>
      <c r="P189" s="249"/>
      <c r="Q189" s="249"/>
      <c r="R189" s="249"/>
      <c r="S189" s="249"/>
      <c r="T189" s="250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1" t="s">
        <v>161</v>
      </c>
      <c r="AU189" s="251" t="s">
        <v>79</v>
      </c>
      <c r="AV189" s="14" t="s">
        <v>79</v>
      </c>
      <c r="AW189" s="14" t="s">
        <v>33</v>
      </c>
      <c r="AX189" s="14" t="s">
        <v>71</v>
      </c>
      <c r="AY189" s="251" t="s">
        <v>150</v>
      </c>
    </row>
    <row r="190" spans="1:51" s="15" customFormat="1" ht="12">
      <c r="A190" s="15"/>
      <c r="B190" s="252"/>
      <c r="C190" s="253"/>
      <c r="D190" s="232" t="s">
        <v>161</v>
      </c>
      <c r="E190" s="254" t="s">
        <v>19</v>
      </c>
      <c r="F190" s="255" t="s">
        <v>164</v>
      </c>
      <c r="G190" s="253"/>
      <c r="H190" s="256">
        <v>19.5</v>
      </c>
      <c r="I190" s="257"/>
      <c r="J190" s="253"/>
      <c r="K190" s="253"/>
      <c r="L190" s="258"/>
      <c r="M190" s="259"/>
      <c r="N190" s="260"/>
      <c r="O190" s="260"/>
      <c r="P190" s="260"/>
      <c r="Q190" s="260"/>
      <c r="R190" s="260"/>
      <c r="S190" s="260"/>
      <c r="T190" s="261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62" t="s">
        <v>161</v>
      </c>
      <c r="AU190" s="262" t="s">
        <v>79</v>
      </c>
      <c r="AV190" s="15" t="s">
        <v>157</v>
      </c>
      <c r="AW190" s="15" t="s">
        <v>33</v>
      </c>
      <c r="AX190" s="15" t="s">
        <v>75</v>
      </c>
      <c r="AY190" s="262" t="s">
        <v>150</v>
      </c>
    </row>
    <row r="191" spans="1:65" s="2" customFormat="1" ht="24.15" customHeight="1">
      <c r="A191" s="38"/>
      <c r="B191" s="39"/>
      <c r="C191" s="212" t="s">
        <v>285</v>
      </c>
      <c r="D191" s="212" t="s">
        <v>152</v>
      </c>
      <c r="E191" s="213" t="s">
        <v>1028</v>
      </c>
      <c r="F191" s="214" t="s">
        <v>1029</v>
      </c>
      <c r="G191" s="215" t="s">
        <v>342</v>
      </c>
      <c r="H191" s="216">
        <v>27.8</v>
      </c>
      <c r="I191" s="217"/>
      <c r="J191" s="218">
        <f>ROUND(I191*H191,2)</f>
        <v>0</v>
      </c>
      <c r="K191" s="214" t="s">
        <v>156</v>
      </c>
      <c r="L191" s="44"/>
      <c r="M191" s="219" t="s">
        <v>19</v>
      </c>
      <c r="N191" s="220" t="s">
        <v>42</v>
      </c>
      <c r="O191" s="84"/>
      <c r="P191" s="221">
        <f>O191*H191</f>
        <v>0</v>
      </c>
      <c r="Q191" s="221">
        <v>0</v>
      </c>
      <c r="R191" s="221">
        <f>Q191*H191</f>
        <v>0</v>
      </c>
      <c r="S191" s="221">
        <v>0</v>
      </c>
      <c r="T191" s="22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3" t="s">
        <v>266</v>
      </c>
      <c r="AT191" s="223" t="s">
        <v>152</v>
      </c>
      <c r="AU191" s="223" t="s">
        <v>79</v>
      </c>
      <c r="AY191" s="17" t="s">
        <v>150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75</v>
      </c>
      <c r="BK191" s="224">
        <f>ROUND(I191*H191,2)</f>
        <v>0</v>
      </c>
      <c r="BL191" s="17" t="s">
        <v>266</v>
      </c>
      <c r="BM191" s="223" t="s">
        <v>1030</v>
      </c>
    </row>
    <row r="192" spans="1:47" s="2" customFormat="1" ht="12">
      <c r="A192" s="38"/>
      <c r="B192" s="39"/>
      <c r="C192" s="40"/>
      <c r="D192" s="225" t="s">
        <v>159</v>
      </c>
      <c r="E192" s="40"/>
      <c r="F192" s="226" t="s">
        <v>1031</v>
      </c>
      <c r="G192" s="40"/>
      <c r="H192" s="40"/>
      <c r="I192" s="227"/>
      <c r="J192" s="40"/>
      <c r="K192" s="40"/>
      <c r="L192" s="44"/>
      <c r="M192" s="228"/>
      <c r="N192" s="229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159</v>
      </c>
      <c r="AU192" s="17" t="s">
        <v>79</v>
      </c>
    </row>
    <row r="193" spans="1:65" s="2" customFormat="1" ht="24.15" customHeight="1">
      <c r="A193" s="38"/>
      <c r="B193" s="39"/>
      <c r="C193" s="264" t="s">
        <v>292</v>
      </c>
      <c r="D193" s="264" t="s">
        <v>286</v>
      </c>
      <c r="E193" s="265" t="s">
        <v>1032</v>
      </c>
      <c r="F193" s="266" t="s">
        <v>1033</v>
      </c>
      <c r="G193" s="267" t="s">
        <v>526</v>
      </c>
      <c r="H193" s="268">
        <v>15</v>
      </c>
      <c r="I193" s="269"/>
      <c r="J193" s="270">
        <f>ROUND(I193*H193,2)</f>
        <v>0</v>
      </c>
      <c r="K193" s="266" t="s">
        <v>156</v>
      </c>
      <c r="L193" s="271"/>
      <c r="M193" s="272" t="s">
        <v>19</v>
      </c>
      <c r="N193" s="273" t="s">
        <v>42</v>
      </c>
      <c r="O193" s="84"/>
      <c r="P193" s="221">
        <f>O193*H193</f>
        <v>0</v>
      </c>
      <c r="Q193" s="221">
        <v>0.0024</v>
      </c>
      <c r="R193" s="221">
        <f>Q193*H193</f>
        <v>0.036</v>
      </c>
      <c r="S193" s="221">
        <v>0</v>
      </c>
      <c r="T193" s="222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3" t="s">
        <v>104</v>
      </c>
      <c r="AT193" s="223" t="s">
        <v>286</v>
      </c>
      <c r="AU193" s="223" t="s">
        <v>79</v>
      </c>
      <c r="AY193" s="17" t="s">
        <v>150</v>
      </c>
      <c r="BE193" s="224">
        <f>IF(N193="základní",J193,0)</f>
        <v>0</v>
      </c>
      <c r="BF193" s="224">
        <f>IF(N193="snížená",J193,0)</f>
        <v>0</v>
      </c>
      <c r="BG193" s="224">
        <f>IF(N193="zákl. přenesená",J193,0)</f>
        <v>0</v>
      </c>
      <c r="BH193" s="224">
        <f>IF(N193="sníž. přenesená",J193,0)</f>
        <v>0</v>
      </c>
      <c r="BI193" s="224">
        <f>IF(N193="nulová",J193,0)</f>
        <v>0</v>
      </c>
      <c r="BJ193" s="17" t="s">
        <v>75</v>
      </c>
      <c r="BK193" s="224">
        <f>ROUND(I193*H193,2)</f>
        <v>0</v>
      </c>
      <c r="BL193" s="17" t="s">
        <v>266</v>
      </c>
      <c r="BM193" s="223" t="s">
        <v>1034</v>
      </c>
    </row>
    <row r="194" spans="1:65" s="2" customFormat="1" ht="16.5" customHeight="1">
      <c r="A194" s="38"/>
      <c r="B194" s="39"/>
      <c r="C194" s="264" t="s">
        <v>7</v>
      </c>
      <c r="D194" s="264" t="s">
        <v>286</v>
      </c>
      <c r="E194" s="265" t="s">
        <v>1035</v>
      </c>
      <c r="F194" s="266" t="s">
        <v>1036</v>
      </c>
      <c r="G194" s="267" t="s">
        <v>526</v>
      </c>
      <c r="H194" s="268">
        <v>14</v>
      </c>
      <c r="I194" s="269"/>
      <c r="J194" s="270">
        <f>ROUND(I194*H194,2)</f>
        <v>0</v>
      </c>
      <c r="K194" s="266" t="s">
        <v>156</v>
      </c>
      <c r="L194" s="271"/>
      <c r="M194" s="272" t="s">
        <v>19</v>
      </c>
      <c r="N194" s="273" t="s">
        <v>42</v>
      </c>
      <c r="O194" s="84"/>
      <c r="P194" s="221">
        <f>O194*H194</f>
        <v>0</v>
      </c>
      <c r="Q194" s="221">
        <v>0.078</v>
      </c>
      <c r="R194" s="221">
        <f>Q194*H194</f>
        <v>1.092</v>
      </c>
      <c r="S194" s="221">
        <v>0</v>
      </c>
      <c r="T194" s="222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3" t="s">
        <v>104</v>
      </c>
      <c r="AT194" s="223" t="s">
        <v>286</v>
      </c>
      <c r="AU194" s="223" t="s">
        <v>79</v>
      </c>
      <c r="AY194" s="17" t="s">
        <v>150</v>
      </c>
      <c r="BE194" s="224">
        <f>IF(N194="základní",J194,0)</f>
        <v>0</v>
      </c>
      <c r="BF194" s="224">
        <f>IF(N194="snížená",J194,0)</f>
        <v>0</v>
      </c>
      <c r="BG194" s="224">
        <f>IF(N194="zákl. přenesená",J194,0)</f>
        <v>0</v>
      </c>
      <c r="BH194" s="224">
        <f>IF(N194="sníž. přenesená",J194,0)</f>
        <v>0</v>
      </c>
      <c r="BI194" s="224">
        <f>IF(N194="nulová",J194,0)</f>
        <v>0</v>
      </c>
      <c r="BJ194" s="17" t="s">
        <v>75</v>
      </c>
      <c r="BK194" s="224">
        <f>ROUND(I194*H194,2)</f>
        <v>0</v>
      </c>
      <c r="BL194" s="17" t="s">
        <v>266</v>
      </c>
      <c r="BM194" s="223" t="s">
        <v>1037</v>
      </c>
    </row>
    <row r="195" spans="1:63" s="12" customFormat="1" ht="22.8" customHeight="1">
      <c r="A195" s="12"/>
      <c r="B195" s="196"/>
      <c r="C195" s="197"/>
      <c r="D195" s="198" t="s">
        <v>70</v>
      </c>
      <c r="E195" s="210" t="s">
        <v>157</v>
      </c>
      <c r="F195" s="210" t="s">
        <v>400</v>
      </c>
      <c r="G195" s="197"/>
      <c r="H195" s="197"/>
      <c r="I195" s="200"/>
      <c r="J195" s="211">
        <f>BK195</f>
        <v>0</v>
      </c>
      <c r="K195" s="197"/>
      <c r="L195" s="202"/>
      <c r="M195" s="203"/>
      <c r="N195" s="204"/>
      <c r="O195" s="204"/>
      <c r="P195" s="205">
        <f>SUM(P196:P200)</f>
        <v>0</v>
      </c>
      <c r="Q195" s="204"/>
      <c r="R195" s="205">
        <f>SUM(R196:R200)</f>
        <v>1.134462</v>
      </c>
      <c r="S195" s="204"/>
      <c r="T195" s="206">
        <f>SUM(T196:T200)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07" t="s">
        <v>75</v>
      </c>
      <c r="AT195" s="208" t="s">
        <v>70</v>
      </c>
      <c r="AU195" s="208" t="s">
        <v>75</v>
      </c>
      <c r="AY195" s="207" t="s">
        <v>150</v>
      </c>
      <c r="BK195" s="209">
        <f>SUM(BK196:BK200)</f>
        <v>0</v>
      </c>
    </row>
    <row r="196" spans="1:65" s="2" customFormat="1" ht="33" customHeight="1">
      <c r="A196" s="38"/>
      <c r="B196" s="39"/>
      <c r="C196" s="212" t="s">
        <v>91</v>
      </c>
      <c r="D196" s="212" t="s">
        <v>152</v>
      </c>
      <c r="E196" s="213" t="s">
        <v>402</v>
      </c>
      <c r="F196" s="214" t="s">
        <v>403</v>
      </c>
      <c r="G196" s="215" t="s">
        <v>202</v>
      </c>
      <c r="H196" s="216">
        <v>0.6</v>
      </c>
      <c r="I196" s="217"/>
      <c r="J196" s="218">
        <f>ROUND(I196*H196,2)</f>
        <v>0</v>
      </c>
      <c r="K196" s="214" t="s">
        <v>389</v>
      </c>
      <c r="L196" s="44"/>
      <c r="M196" s="219" t="s">
        <v>19</v>
      </c>
      <c r="N196" s="220" t="s">
        <v>42</v>
      </c>
      <c r="O196" s="84"/>
      <c r="P196" s="221">
        <f>O196*H196</f>
        <v>0</v>
      </c>
      <c r="Q196" s="221">
        <v>1.89077</v>
      </c>
      <c r="R196" s="221">
        <f>Q196*H196</f>
        <v>1.134462</v>
      </c>
      <c r="S196" s="221">
        <v>0</v>
      </c>
      <c r="T196" s="222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3" t="s">
        <v>157</v>
      </c>
      <c r="AT196" s="223" t="s">
        <v>152</v>
      </c>
      <c r="AU196" s="223" t="s">
        <v>79</v>
      </c>
      <c r="AY196" s="17" t="s">
        <v>150</v>
      </c>
      <c r="BE196" s="224">
        <f>IF(N196="základní",J196,0)</f>
        <v>0</v>
      </c>
      <c r="BF196" s="224">
        <f>IF(N196="snížená",J196,0)</f>
        <v>0</v>
      </c>
      <c r="BG196" s="224">
        <f>IF(N196="zákl. přenesená",J196,0)</f>
        <v>0</v>
      </c>
      <c r="BH196" s="224">
        <f>IF(N196="sníž. přenesená",J196,0)</f>
        <v>0</v>
      </c>
      <c r="BI196" s="224">
        <f>IF(N196="nulová",J196,0)</f>
        <v>0</v>
      </c>
      <c r="BJ196" s="17" t="s">
        <v>75</v>
      </c>
      <c r="BK196" s="224">
        <f>ROUND(I196*H196,2)</f>
        <v>0</v>
      </c>
      <c r="BL196" s="17" t="s">
        <v>157</v>
      </c>
      <c r="BM196" s="223" t="s">
        <v>1038</v>
      </c>
    </row>
    <row r="197" spans="1:47" s="2" customFormat="1" ht="12">
      <c r="A197" s="38"/>
      <c r="B197" s="39"/>
      <c r="C197" s="40"/>
      <c r="D197" s="225" t="s">
        <v>159</v>
      </c>
      <c r="E197" s="40"/>
      <c r="F197" s="226" t="s">
        <v>405</v>
      </c>
      <c r="G197" s="40"/>
      <c r="H197" s="40"/>
      <c r="I197" s="227"/>
      <c r="J197" s="40"/>
      <c r="K197" s="40"/>
      <c r="L197" s="44"/>
      <c r="M197" s="228"/>
      <c r="N197" s="229"/>
      <c r="O197" s="84"/>
      <c r="P197" s="84"/>
      <c r="Q197" s="84"/>
      <c r="R197" s="84"/>
      <c r="S197" s="84"/>
      <c r="T197" s="85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159</v>
      </c>
      <c r="AU197" s="17" t="s">
        <v>79</v>
      </c>
    </row>
    <row r="198" spans="1:51" s="13" customFormat="1" ht="12">
      <c r="A198" s="13"/>
      <c r="B198" s="230"/>
      <c r="C198" s="231"/>
      <c r="D198" s="232" t="s">
        <v>161</v>
      </c>
      <c r="E198" s="233" t="s">
        <v>19</v>
      </c>
      <c r="F198" s="234" t="s">
        <v>975</v>
      </c>
      <c r="G198" s="231"/>
      <c r="H198" s="233" t="s">
        <v>19</v>
      </c>
      <c r="I198" s="235"/>
      <c r="J198" s="231"/>
      <c r="K198" s="231"/>
      <c r="L198" s="236"/>
      <c r="M198" s="237"/>
      <c r="N198" s="238"/>
      <c r="O198" s="238"/>
      <c r="P198" s="238"/>
      <c r="Q198" s="238"/>
      <c r="R198" s="238"/>
      <c r="S198" s="238"/>
      <c r="T198" s="239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0" t="s">
        <v>161</v>
      </c>
      <c r="AU198" s="240" t="s">
        <v>79</v>
      </c>
      <c r="AV198" s="13" t="s">
        <v>75</v>
      </c>
      <c r="AW198" s="13" t="s">
        <v>33</v>
      </c>
      <c r="AX198" s="13" t="s">
        <v>71</v>
      </c>
      <c r="AY198" s="240" t="s">
        <v>150</v>
      </c>
    </row>
    <row r="199" spans="1:51" s="14" customFormat="1" ht="12">
      <c r="A199" s="14"/>
      <c r="B199" s="241"/>
      <c r="C199" s="242"/>
      <c r="D199" s="232" t="s">
        <v>161</v>
      </c>
      <c r="E199" s="243" t="s">
        <v>19</v>
      </c>
      <c r="F199" s="244" t="s">
        <v>1039</v>
      </c>
      <c r="G199" s="242"/>
      <c r="H199" s="245">
        <v>0.6</v>
      </c>
      <c r="I199" s="246"/>
      <c r="J199" s="242"/>
      <c r="K199" s="242"/>
      <c r="L199" s="247"/>
      <c r="M199" s="248"/>
      <c r="N199" s="249"/>
      <c r="O199" s="249"/>
      <c r="P199" s="249"/>
      <c r="Q199" s="249"/>
      <c r="R199" s="249"/>
      <c r="S199" s="249"/>
      <c r="T199" s="250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1" t="s">
        <v>161</v>
      </c>
      <c r="AU199" s="251" t="s">
        <v>79</v>
      </c>
      <c r="AV199" s="14" t="s">
        <v>79</v>
      </c>
      <c r="AW199" s="14" t="s">
        <v>33</v>
      </c>
      <c r="AX199" s="14" t="s">
        <v>71</v>
      </c>
      <c r="AY199" s="251" t="s">
        <v>150</v>
      </c>
    </row>
    <row r="200" spans="1:51" s="15" customFormat="1" ht="12">
      <c r="A200" s="15"/>
      <c r="B200" s="252"/>
      <c r="C200" s="253"/>
      <c r="D200" s="232" t="s">
        <v>161</v>
      </c>
      <c r="E200" s="254" t="s">
        <v>19</v>
      </c>
      <c r="F200" s="255" t="s">
        <v>164</v>
      </c>
      <c r="G200" s="253"/>
      <c r="H200" s="256">
        <v>0.6</v>
      </c>
      <c r="I200" s="257"/>
      <c r="J200" s="253"/>
      <c r="K200" s="253"/>
      <c r="L200" s="258"/>
      <c r="M200" s="259"/>
      <c r="N200" s="260"/>
      <c r="O200" s="260"/>
      <c r="P200" s="260"/>
      <c r="Q200" s="260"/>
      <c r="R200" s="260"/>
      <c r="S200" s="260"/>
      <c r="T200" s="261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62" t="s">
        <v>161</v>
      </c>
      <c r="AU200" s="262" t="s">
        <v>79</v>
      </c>
      <c r="AV200" s="15" t="s">
        <v>157</v>
      </c>
      <c r="AW200" s="15" t="s">
        <v>33</v>
      </c>
      <c r="AX200" s="15" t="s">
        <v>75</v>
      </c>
      <c r="AY200" s="262" t="s">
        <v>150</v>
      </c>
    </row>
    <row r="201" spans="1:63" s="12" customFormat="1" ht="22.8" customHeight="1">
      <c r="A201" s="12"/>
      <c r="B201" s="196"/>
      <c r="C201" s="197"/>
      <c r="D201" s="198" t="s">
        <v>70</v>
      </c>
      <c r="E201" s="210" t="s">
        <v>186</v>
      </c>
      <c r="F201" s="210" t="s">
        <v>408</v>
      </c>
      <c r="G201" s="197"/>
      <c r="H201" s="197"/>
      <c r="I201" s="200"/>
      <c r="J201" s="211">
        <f>BK201</f>
        <v>0</v>
      </c>
      <c r="K201" s="197"/>
      <c r="L201" s="202"/>
      <c r="M201" s="203"/>
      <c r="N201" s="204"/>
      <c r="O201" s="204"/>
      <c r="P201" s="205">
        <f>SUM(P202:P233)</f>
        <v>0</v>
      </c>
      <c r="Q201" s="204"/>
      <c r="R201" s="205">
        <f>SUM(R202:R233)</f>
        <v>66.994851</v>
      </c>
      <c r="S201" s="204"/>
      <c r="T201" s="206">
        <f>SUM(T202:T233)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07" t="s">
        <v>75</v>
      </c>
      <c r="AT201" s="208" t="s">
        <v>70</v>
      </c>
      <c r="AU201" s="208" t="s">
        <v>75</v>
      </c>
      <c r="AY201" s="207" t="s">
        <v>150</v>
      </c>
      <c r="BK201" s="209">
        <f>SUM(BK202:BK233)</f>
        <v>0</v>
      </c>
    </row>
    <row r="202" spans="1:65" s="2" customFormat="1" ht="33" customHeight="1">
      <c r="A202" s="38"/>
      <c r="B202" s="39"/>
      <c r="C202" s="212" t="s">
        <v>309</v>
      </c>
      <c r="D202" s="212" t="s">
        <v>152</v>
      </c>
      <c r="E202" s="213" t="s">
        <v>429</v>
      </c>
      <c r="F202" s="214" t="s">
        <v>430</v>
      </c>
      <c r="G202" s="215" t="s">
        <v>155</v>
      </c>
      <c r="H202" s="216">
        <v>6.5</v>
      </c>
      <c r="I202" s="217"/>
      <c r="J202" s="218">
        <f>ROUND(I202*H202,2)</f>
        <v>0</v>
      </c>
      <c r="K202" s="214" t="s">
        <v>389</v>
      </c>
      <c r="L202" s="44"/>
      <c r="M202" s="219" t="s">
        <v>19</v>
      </c>
      <c r="N202" s="220" t="s">
        <v>42</v>
      </c>
      <c r="O202" s="84"/>
      <c r="P202" s="221">
        <f>O202*H202</f>
        <v>0</v>
      </c>
      <c r="Q202" s="221">
        <v>0.414</v>
      </c>
      <c r="R202" s="221">
        <f>Q202*H202</f>
        <v>2.691</v>
      </c>
      <c r="S202" s="221">
        <v>0</v>
      </c>
      <c r="T202" s="222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3" t="s">
        <v>157</v>
      </c>
      <c r="AT202" s="223" t="s">
        <v>152</v>
      </c>
      <c r="AU202" s="223" t="s">
        <v>79</v>
      </c>
      <c r="AY202" s="17" t="s">
        <v>150</v>
      </c>
      <c r="BE202" s="224">
        <f>IF(N202="základní",J202,0)</f>
        <v>0</v>
      </c>
      <c r="BF202" s="224">
        <f>IF(N202="snížená",J202,0)</f>
        <v>0</v>
      </c>
      <c r="BG202" s="224">
        <f>IF(N202="zákl. přenesená",J202,0)</f>
        <v>0</v>
      </c>
      <c r="BH202" s="224">
        <f>IF(N202="sníž. přenesená",J202,0)</f>
        <v>0</v>
      </c>
      <c r="BI202" s="224">
        <f>IF(N202="nulová",J202,0)</f>
        <v>0</v>
      </c>
      <c r="BJ202" s="17" t="s">
        <v>75</v>
      </c>
      <c r="BK202" s="224">
        <f>ROUND(I202*H202,2)</f>
        <v>0</v>
      </c>
      <c r="BL202" s="17" t="s">
        <v>157</v>
      </c>
      <c r="BM202" s="223" t="s">
        <v>1040</v>
      </c>
    </row>
    <row r="203" spans="1:47" s="2" customFormat="1" ht="12">
      <c r="A203" s="38"/>
      <c r="B203" s="39"/>
      <c r="C203" s="40"/>
      <c r="D203" s="225" t="s">
        <v>159</v>
      </c>
      <c r="E203" s="40"/>
      <c r="F203" s="226" t="s">
        <v>432</v>
      </c>
      <c r="G203" s="40"/>
      <c r="H203" s="40"/>
      <c r="I203" s="227"/>
      <c r="J203" s="40"/>
      <c r="K203" s="40"/>
      <c r="L203" s="44"/>
      <c r="M203" s="228"/>
      <c r="N203" s="229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159</v>
      </c>
      <c r="AU203" s="17" t="s">
        <v>79</v>
      </c>
    </row>
    <row r="204" spans="1:51" s="13" customFormat="1" ht="12">
      <c r="A204" s="13"/>
      <c r="B204" s="230"/>
      <c r="C204" s="231"/>
      <c r="D204" s="232" t="s">
        <v>161</v>
      </c>
      <c r="E204" s="233" t="s">
        <v>19</v>
      </c>
      <c r="F204" s="234" t="s">
        <v>433</v>
      </c>
      <c r="G204" s="231"/>
      <c r="H204" s="233" t="s">
        <v>19</v>
      </c>
      <c r="I204" s="235"/>
      <c r="J204" s="231"/>
      <c r="K204" s="231"/>
      <c r="L204" s="236"/>
      <c r="M204" s="237"/>
      <c r="N204" s="238"/>
      <c r="O204" s="238"/>
      <c r="P204" s="238"/>
      <c r="Q204" s="238"/>
      <c r="R204" s="238"/>
      <c r="S204" s="238"/>
      <c r="T204" s="23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0" t="s">
        <v>161</v>
      </c>
      <c r="AU204" s="240" t="s">
        <v>79</v>
      </c>
      <c r="AV204" s="13" t="s">
        <v>75</v>
      </c>
      <c r="AW204" s="13" t="s">
        <v>33</v>
      </c>
      <c r="AX204" s="13" t="s">
        <v>71</v>
      </c>
      <c r="AY204" s="240" t="s">
        <v>150</v>
      </c>
    </row>
    <row r="205" spans="1:51" s="13" customFormat="1" ht="12">
      <c r="A205" s="13"/>
      <c r="B205" s="230"/>
      <c r="C205" s="231"/>
      <c r="D205" s="232" t="s">
        <v>161</v>
      </c>
      <c r="E205" s="233" t="s">
        <v>19</v>
      </c>
      <c r="F205" s="234" t="s">
        <v>1041</v>
      </c>
      <c r="G205" s="231"/>
      <c r="H205" s="233" t="s">
        <v>19</v>
      </c>
      <c r="I205" s="235"/>
      <c r="J205" s="231"/>
      <c r="K205" s="231"/>
      <c r="L205" s="236"/>
      <c r="M205" s="237"/>
      <c r="N205" s="238"/>
      <c r="O205" s="238"/>
      <c r="P205" s="238"/>
      <c r="Q205" s="238"/>
      <c r="R205" s="238"/>
      <c r="S205" s="238"/>
      <c r="T205" s="23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0" t="s">
        <v>161</v>
      </c>
      <c r="AU205" s="240" t="s">
        <v>79</v>
      </c>
      <c r="AV205" s="13" t="s">
        <v>75</v>
      </c>
      <c r="AW205" s="13" t="s">
        <v>33</v>
      </c>
      <c r="AX205" s="13" t="s">
        <v>71</v>
      </c>
      <c r="AY205" s="240" t="s">
        <v>150</v>
      </c>
    </row>
    <row r="206" spans="1:51" s="14" customFormat="1" ht="12">
      <c r="A206" s="14"/>
      <c r="B206" s="241"/>
      <c r="C206" s="242"/>
      <c r="D206" s="232" t="s">
        <v>161</v>
      </c>
      <c r="E206" s="243" t="s">
        <v>19</v>
      </c>
      <c r="F206" s="244" t="s">
        <v>1042</v>
      </c>
      <c r="G206" s="242"/>
      <c r="H206" s="245">
        <v>6.5</v>
      </c>
      <c r="I206" s="246"/>
      <c r="J206" s="242"/>
      <c r="K206" s="242"/>
      <c r="L206" s="247"/>
      <c r="M206" s="248"/>
      <c r="N206" s="249"/>
      <c r="O206" s="249"/>
      <c r="P206" s="249"/>
      <c r="Q206" s="249"/>
      <c r="R206" s="249"/>
      <c r="S206" s="249"/>
      <c r="T206" s="250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1" t="s">
        <v>161</v>
      </c>
      <c r="AU206" s="251" t="s">
        <v>79</v>
      </c>
      <c r="AV206" s="14" t="s">
        <v>79</v>
      </c>
      <c r="AW206" s="14" t="s">
        <v>33</v>
      </c>
      <c r="AX206" s="14" t="s">
        <v>71</v>
      </c>
      <c r="AY206" s="251" t="s">
        <v>150</v>
      </c>
    </row>
    <row r="207" spans="1:51" s="15" customFormat="1" ht="12">
      <c r="A207" s="15"/>
      <c r="B207" s="252"/>
      <c r="C207" s="253"/>
      <c r="D207" s="232" t="s">
        <v>161</v>
      </c>
      <c r="E207" s="254" t="s">
        <v>19</v>
      </c>
      <c r="F207" s="255" t="s">
        <v>164</v>
      </c>
      <c r="G207" s="253"/>
      <c r="H207" s="256">
        <v>6.5</v>
      </c>
      <c r="I207" s="257"/>
      <c r="J207" s="253"/>
      <c r="K207" s="253"/>
      <c r="L207" s="258"/>
      <c r="M207" s="259"/>
      <c r="N207" s="260"/>
      <c r="O207" s="260"/>
      <c r="P207" s="260"/>
      <c r="Q207" s="260"/>
      <c r="R207" s="260"/>
      <c r="S207" s="260"/>
      <c r="T207" s="261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62" t="s">
        <v>161</v>
      </c>
      <c r="AU207" s="262" t="s">
        <v>79</v>
      </c>
      <c r="AV207" s="15" t="s">
        <v>157</v>
      </c>
      <c r="AW207" s="15" t="s">
        <v>33</v>
      </c>
      <c r="AX207" s="15" t="s">
        <v>75</v>
      </c>
      <c r="AY207" s="262" t="s">
        <v>150</v>
      </c>
    </row>
    <row r="208" spans="1:65" s="2" customFormat="1" ht="44.25" customHeight="1">
      <c r="A208" s="38"/>
      <c r="B208" s="39"/>
      <c r="C208" s="212" t="s">
        <v>93</v>
      </c>
      <c r="D208" s="212" t="s">
        <v>152</v>
      </c>
      <c r="E208" s="213" t="s">
        <v>1043</v>
      </c>
      <c r="F208" s="214" t="s">
        <v>1044</v>
      </c>
      <c r="G208" s="215" t="s">
        <v>155</v>
      </c>
      <c r="H208" s="216">
        <v>112.725</v>
      </c>
      <c r="I208" s="217"/>
      <c r="J208" s="218">
        <f>ROUND(I208*H208,2)</f>
        <v>0</v>
      </c>
      <c r="K208" s="214" t="s">
        <v>389</v>
      </c>
      <c r="L208" s="44"/>
      <c r="M208" s="219" t="s">
        <v>19</v>
      </c>
      <c r="N208" s="220" t="s">
        <v>42</v>
      </c>
      <c r="O208" s="84"/>
      <c r="P208" s="221">
        <f>O208*H208</f>
        <v>0</v>
      </c>
      <c r="Q208" s="221">
        <v>0.26376</v>
      </c>
      <c r="R208" s="221">
        <f>Q208*H208</f>
        <v>29.732345999999996</v>
      </c>
      <c r="S208" s="221">
        <v>0</v>
      </c>
      <c r="T208" s="222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3" t="s">
        <v>157</v>
      </c>
      <c r="AT208" s="223" t="s">
        <v>152</v>
      </c>
      <c r="AU208" s="223" t="s">
        <v>79</v>
      </c>
      <c r="AY208" s="17" t="s">
        <v>150</v>
      </c>
      <c r="BE208" s="224">
        <f>IF(N208="základní",J208,0)</f>
        <v>0</v>
      </c>
      <c r="BF208" s="224">
        <f>IF(N208="snížená",J208,0)</f>
        <v>0</v>
      </c>
      <c r="BG208" s="224">
        <f>IF(N208="zákl. přenesená",J208,0)</f>
        <v>0</v>
      </c>
      <c r="BH208" s="224">
        <f>IF(N208="sníž. přenesená",J208,0)</f>
        <v>0</v>
      </c>
      <c r="BI208" s="224">
        <f>IF(N208="nulová",J208,0)</f>
        <v>0</v>
      </c>
      <c r="BJ208" s="17" t="s">
        <v>75</v>
      </c>
      <c r="BK208" s="224">
        <f>ROUND(I208*H208,2)</f>
        <v>0</v>
      </c>
      <c r="BL208" s="17" t="s">
        <v>157</v>
      </c>
      <c r="BM208" s="223" t="s">
        <v>1045</v>
      </c>
    </row>
    <row r="209" spans="1:47" s="2" customFormat="1" ht="12">
      <c r="A209" s="38"/>
      <c r="B209" s="39"/>
      <c r="C209" s="40"/>
      <c r="D209" s="225" t="s">
        <v>159</v>
      </c>
      <c r="E209" s="40"/>
      <c r="F209" s="226" t="s">
        <v>1046</v>
      </c>
      <c r="G209" s="40"/>
      <c r="H209" s="40"/>
      <c r="I209" s="227"/>
      <c r="J209" s="40"/>
      <c r="K209" s="40"/>
      <c r="L209" s="44"/>
      <c r="M209" s="228"/>
      <c r="N209" s="229"/>
      <c r="O209" s="84"/>
      <c r="P209" s="84"/>
      <c r="Q209" s="84"/>
      <c r="R209" s="84"/>
      <c r="S209" s="84"/>
      <c r="T209" s="85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159</v>
      </c>
      <c r="AU209" s="17" t="s">
        <v>79</v>
      </c>
    </row>
    <row r="210" spans="1:51" s="13" customFormat="1" ht="12">
      <c r="A210" s="13"/>
      <c r="B210" s="230"/>
      <c r="C210" s="231"/>
      <c r="D210" s="232" t="s">
        <v>161</v>
      </c>
      <c r="E210" s="233" t="s">
        <v>19</v>
      </c>
      <c r="F210" s="234" t="s">
        <v>1047</v>
      </c>
      <c r="G210" s="231"/>
      <c r="H210" s="233" t="s">
        <v>19</v>
      </c>
      <c r="I210" s="235"/>
      <c r="J210" s="231"/>
      <c r="K210" s="231"/>
      <c r="L210" s="236"/>
      <c r="M210" s="237"/>
      <c r="N210" s="238"/>
      <c r="O210" s="238"/>
      <c r="P210" s="238"/>
      <c r="Q210" s="238"/>
      <c r="R210" s="238"/>
      <c r="S210" s="238"/>
      <c r="T210" s="23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0" t="s">
        <v>161</v>
      </c>
      <c r="AU210" s="240" t="s">
        <v>79</v>
      </c>
      <c r="AV210" s="13" t="s">
        <v>75</v>
      </c>
      <c r="AW210" s="13" t="s">
        <v>33</v>
      </c>
      <c r="AX210" s="13" t="s">
        <v>71</v>
      </c>
      <c r="AY210" s="240" t="s">
        <v>150</v>
      </c>
    </row>
    <row r="211" spans="1:51" s="13" customFormat="1" ht="12">
      <c r="A211" s="13"/>
      <c r="B211" s="230"/>
      <c r="C211" s="231"/>
      <c r="D211" s="232" t="s">
        <v>161</v>
      </c>
      <c r="E211" s="233" t="s">
        <v>19</v>
      </c>
      <c r="F211" s="234" t="s">
        <v>320</v>
      </c>
      <c r="G211" s="231"/>
      <c r="H211" s="233" t="s">
        <v>19</v>
      </c>
      <c r="I211" s="235"/>
      <c r="J211" s="231"/>
      <c r="K211" s="231"/>
      <c r="L211" s="236"/>
      <c r="M211" s="237"/>
      <c r="N211" s="238"/>
      <c r="O211" s="238"/>
      <c r="P211" s="238"/>
      <c r="Q211" s="238"/>
      <c r="R211" s="238"/>
      <c r="S211" s="238"/>
      <c r="T211" s="23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0" t="s">
        <v>161</v>
      </c>
      <c r="AU211" s="240" t="s">
        <v>79</v>
      </c>
      <c r="AV211" s="13" t="s">
        <v>75</v>
      </c>
      <c r="AW211" s="13" t="s">
        <v>33</v>
      </c>
      <c r="AX211" s="13" t="s">
        <v>71</v>
      </c>
      <c r="AY211" s="240" t="s">
        <v>150</v>
      </c>
    </row>
    <row r="212" spans="1:51" s="14" customFormat="1" ht="12">
      <c r="A212" s="14"/>
      <c r="B212" s="241"/>
      <c r="C212" s="242"/>
      <c r="D212" s="232" t="s">
        <v>161</v>
      </c>
      <c r="E212" s="243" t="s">
        <v>19</v>
      </c>
      <c r="F212" s="244" t="s">
        <v>1048</v>
      </c>
      <c r="G212" s="242"/>
      <c r="H212" s="245">
        <v>112.725</v>
      </c>
      <c r="I212" s="246"/>
      <c r="J212" s="242"/>
      <c r="K212" s="242"/>
      <c r="L212" s="247"/>
      <c r="M212" s="248"/>
      <c r="N212" s="249"/>
      <c r="O212" s="249"/>
      <c r="P212" s="249"/>
      <c r="Q212" s="249"/>
      <c r="R212" s="249"/>
      <c r="S212" s="249"/>
      <c r="T212" s="250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1" t="s">
        <v>161</v>
      </c>
      <c r="AU212" s="251" t="s">
        <v>79</v>
      </c>
      <c r="AV212" s="14" t="s">
        <v>79</v>
      </c>
      <c r="AW212" s="14" t="s">
        <v>33</v>
      </c>
      <c r="AX212" s="14" t="s">
        <v>71</v>
      </c>
      <c r="AY212" s="251" t="s">
        <v>150</v>
      </c>
    </row>
    <row r="213" spans="1:51" s="15" customFormat="1" ht="12">
      <c r="A213" s="15"/>
      <c r="B213" s="252"/>
      <c r="C213" s="253"/>
      <c r="D213" s="232" t="s">
        <v>161</v>
      </c>
      <c r="E213" s="254" t="s">
        <v>19</v>
      </c>
      <c r="F213" s="255" t="s">
        <v>164</v>
      </c>
      <c r="G213" s="253"/>
      <c r="H213" s="256">
        <v>112.725</v>
      </c>
      <c r="I213" s="257"/>
      <c r="J213" s="253"/>
      <c r="K213" s="253"/>
      <c r="L213" s="258"/>
      <c r="M213" s="259"/>
      <c r="N213" s="260"/>
      <c r="O213" s="260"/>
      <c r="P213" s="260"/>
      <c r="Q213" s="260"/>
      <c r="R213" s="260"/>
      <c r="S213" s="260"/>
      <c r="T213" s="261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62" t="s">
        <v>161</v>
      </c>
      <c r="AU213" s="262" t="s">
        <v>79</v>
      </c>
      <c r="AV213" s="15" t="s">
        <v>157</v>
      </c>
      <c r="AW213" s="15" t="s">
        <v>33</v>
      </c>
      <c r="AX213" s="15" t="s">
        <v>75</v>
      </c>
      <c r="AY213" s="262" t="s">
        <v>150</v>
      </c>
    </row>
    <row r="214" spans="1:65" s="2" customFormat="1" ht="24.15" customHeight="1">
      <c r="A214" s="38"/>
      <c r="B214" s="39"/>
      <c r="C214" s="212" t="s">
        <v>96</v>
      </c>
      <c r="D214" s="212" t="s">
        <v>152</v>
      </c>
      <c r="E214" s="213" t="s">
        <v>1049</v>
      </c>
      <c r="F214" s="214" t="s">
        <v>1050</v>
      </c>
      <c r="G214" s="215" t="s">
        <v>155</v>
      </c>
      <c r="H214" s="216">
        <v>112.725</v>
      </c>
      <c r="I214" s="217"/>
      <c r="J214" s="218">
        <f>ROUND(I214*H214,2)</f>
        <v>0</v>
      </c>
      <c r="K214" s="214" t="s">
        <v>389</v>
      </c>
      <c r="L214" s="44"/>
      <c r="M214" s="219" t="s">
        <v>19</v>
      </c>
      <c r="N214" s="220" t="s">
        <v>42</v>
      </c>
      <c r="O214" s="84"/>
      <c r="P214" s="221">
        <f>O214*H214</f>
        <v>0</v>
      </c>
      <c r="Q214" s="221">
        <v>0.00561</v>
      </c>
      <c r="R214" s="221">
        <f>Q214*H214</f>
        <v>0.6323872500000001</v>
      </c>
      <c r="S214" s="221">
        <v>0</v>
      </c>
      <c r="T214" s="222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3" t="s">
        <v>157</v>
      </c>
      <c r="AT214" s="223" t="s">
        <v>152</v>
      </c>
      <c r="AU214" s="223" t="s">
        <v>79</v>
      </c>
      <c r="AY214" s="17" t="s">
        <v>150</v>
      </c>
      <c r="BE214" s="224">
        <f>IF(N214="základní",J214,0)</f>
        <v>0</v>
      </c>
      <c r="BF214" s="224">
        <f>IF(N214="snížená",J214,0)</f>
        <v>0</v>
      </c>
      <c r="BG214" s="224">
        <f>IF(N214="zákl. přenesená",J214,0)</f>
        <v>0</v>
      </c>
      <c r="BH214" s="224">
        <f>IF(N214="sníž. přenesená",J214,0)</f>
        <v>0</v>
      </c>
      <c r="BI214" s="224">
        <f>IF(N214="nulová",J214,0)</f>
        <v>0</v>
      </c>
      <c r="BJ214" s="17" t="s">
        <v>75</v>
      </c>
      <c r="BK214" s="224">
        <f>ROUND(I214*H214,2)</f>
        <v>0</v>
      </c>
      <c r="BL214" s="17" t="s">
        <v>157</v>
      </c>
      <c r="BM214" s="223" t="s">
        <v>1051</v>
      </c>
    </row>
    <row r="215" spans="1:47" s="2" customFormat="1" ht="12">
      <c r="A215" s="38"/>
      <c r="B215" s="39"/>
      <c r="C215" s="40"/>
      <c r="D215" s="225" t="s">
        <v>159</v>
      </c>
      <c r="E215" s="40"/>
      <c r="F215" s="226" t="s">
        <v>1052</v>
      </c>
      <c r="G215" s="40"/>
      <c r="H215" s="40"/>
      <c r="I215" s="227"/>
      <c r="J215" s="40"/>
      <c r="K215" s="40"/>
      <c r="L215" s="44"/>
      <c r="M215" s="228"/>
      <c r="N215" s="229"/>
      <c r="O215" s="84"/>
      <c r="P215" s="84"/>
      <c r="Q215" s="84"/>
      <c r="R215" s="84"/>
      <c r="S215" s="84"/>
      <c r="T215" s="85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159</v>
      </c>
      <c r="AU215" s="17" t="s">
        <v>79</v>
      </c>
    </row>
    <row r="216" spans="1:51" s="14" customFormat="1" ht="12">
      <c r="A216" s="14"/>
      <c r="B216" s="241"/>
      <c r="C216" s="242"/>
      <c r="D216" s="232" t="s">
        <v>161</v>
      </c>
      <c r="E216" s="243" t="s">
        <v>19</v>
      </c>
      <c r="F216" s="244" t="s">
        <v>1048</v>
      </c>
      <c r="G216" s="242"/>
      <c r="H216" s="245">
        <v>112.725</v>
      </c>
      <c r="I216" s="246"/>
      <c r="J216" s="242"/>
      <c r="K216" s="242"/>
      <c r="L216" s="247"/>
      <c r="M216" s="248"/>
      <c r="N216" s="249"/>
      <c r="O216" s="249"/>
      <c r="P216" s="249"/>
      <c r="Q216" s="249"/>
      <c r="R216" s="249"/>
      <c r="S216" s="249"/>
      <c r="T216" s="250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1" t="s">
        <v>161</v>
      </c>
      <c r="AU216" s="251" t="s">
        <v>79</v>
      </c>
      <c r="AV216" s="14" t="s">
        <v>79</v>
      </c>
      <c r="AW216" s="14" t="s">
        <v>33</v>
      </c>
      <c r="AX216" s="14" t="s">
        <v>71</v>
      </c>
      <c r="AY216" s="251" t="s">
        <v>150</v>
      </c>
    </row>
    <row r="217" spans="1:51" s="15" customFormat="1" ht="12">
      <c r="A217" s="15"/>
      <c r="B217" s="252"/>
      <c r="C217" s="253"/>
      <c r="D217" s="232" t="s">
        <v>161</v>
      </c>
      <c r="E217" s="254" t="s">
        <v>19</v>
      </c>
      <c r="F217" s="255" t="s">
        <v>164</v>
      </c>
      <c r="G217" s="253"/>
      <c r="H217" s="256">
        <v>112.725</v>
      </c>
      <c r="I217" s="257"/>
      <c r="J217" s="253"/>
      <c r="K217" s="253"/>
      <c r="L217" s="258"/>
      <c r="M217" s="259"/>
      <c r="N217" s="260"/>
      <c r="O217" s="260"/>
      <c r="P217" s="260"/>
      <c r="Q217" s="260"/>
      <c r="R217" s="260"/>
      <c r="S217" s="260"/>
      <c r="T217" s="261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62" t="s">
        <v>161</v>
      </c>
      <c r="AU217" s="262" t="s">
        <v>79</v>
      </c>
      <c r="AV217" s="15" t="s">
        <v>157</v>
      </c>
      <c r="AW217" s="15" t="s">
        <v>33</v>
      </c>
      <c r="AX217" s="15" t="s">
        <v>75</v>
      </c>
      <c r="AY217" s="262" t="s">
        <v>150</v>
      </c>
    </row>
    <row r="218" spans="1:65" s="2" customFormat="1" ht="24.15" customHeight="1">
      <c r="A218" s="38"/>
      <c r="B218" s="39"/>
      <c r="C218" s="212" t="s">
        <v>326</v>
      </c>
      <c r="D218" s="212" t="s">
        <v>152</v>
      </c>
      <c r="E218" s="213" t="s">
        <v>447</v>
      </c>
      <c r="F218" s="214" t="s">
        <v>448</v>
      </c>
      <c r="G218" s="215" t="s">
        <v>155</v>
      </c>
      <c r="H218" s="216">
        <v>225.45</v>
      </c>
      <c r="I218" s="217"/>
      <c r="J218" s="218">
        <f>ROUND(I218*H218,2)</f>
        <v>0</v>
      </c>
      <c r="K218" s="214" t="s">
        <v>389</v>
      </c>
      <c r="L218" s="44"/>
      <c r="M218" s="219" t="s">
        <v>19</v>
      </c>
      <c r="N218" s="220" t="s">
        <v>42</v>
      </c>
      <c r="O218" s="84"/>
      <c r="P218" s="221">
        <f>O218*H218</f>
        <v>0</v>
      </c>
      <c r="Q218" s="221">
        <v>0.00071</v>
      </c>
      <c r="R218" s="221">
        <f>Q218*H218</f>
        <v>0.1600695</v>
      </c>
      <c r="S218" s="221">
        <v>0</v>
      </c>
      <c r="T218" s="222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3" t="s">
        <v>157</v>
      </c>
      <c r="AT218" s="223" t="s">
        <v>152</v>
      </c>
      <c r="AU218" s="223" t="s">
        <v>79</v>
      </c>
      <c r="AY218" s="17" t="s">
        <v>150</v>
      </c>
      <c r="BE218" s="224">
        <f>IF(N218="základní",J218,0)</f>
        <v>0</v>
      </c>
      <c r="BF218" s="224">
        <f>IF(N218="snížená",J218,0)</f>
        <v>0</v>
      </c>
      <c r="BG218" s="224">
        <f>IF(N218="zákl. přenesená",J218,0)</f>
        <v>0</v>
      </c>
      <c r="BH218" s="224">
        <f>IF(N218="sníž. přenesená",J218,0)</f>
        <v>0</v>
      </c>
      <c r="BI218" s="224">
        <f>IF(N218="nulová",J218,0)</f>
        <v>0</v>
      </c>
      <c r="BJ218" s="17" t="s">
        <v>75</v>
      </c>
      <c r="BK218" s="224">
        <f>ROUND(I218*H218,2)</f>
        <v>0</v>
      </c>
      <c r="BL218" s="17" t="s">
        <v>157</v>
      </c>
      <c r="BM218" s="223" t="s">
        <v>1053</v>
      </c>
    </row>
    <row r="219" spans="1:47" s="2" customFormat="1" ht="12">
      <c r="A219" s="38"/>
      <c r="B219" s="39"/>
      <c r="C219" s="40"/>
      <c r="D219" s="225" t="s">
        <v>159</v>
      </c>
      <c r="E219" s="40"/>
      <c r="F219" s="226" t="s">
        <v>450</v>
      </c>
      <c r="G219" s="40"/>
      <c r="H219" s="40"/>
      <c r="I219" s="227"/>
      <c r="J219" s="40"/>
      <c r="K219" s="40"/>
      <c r="L219" s="44"/>
      <c r="M219" s="228"/>
      <c r="N219" s="229"/>
      <c r="O219" s="84"/>
      <c r="P219" s="84"/>
      <c r="Q219" s="84"/>
      <c r="R219" s="84"/>
      <c r="S219" s="84"/>
      <c r="T219" s="85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159</v>
      </c>
      <c r="AU219" s="17" t="s">
        <v>79</v>
      </c>
    </row>
    <row r="220" spans="1:51" s="14" customFormat="1" ht="12">
      <c r="A220" s="14"/>
      <c r="B220" s="241"/>
      <c r="C220" s="242"/>
      <c r="D220" s="232" t="s">
        <v>161</v>
      </c>
      <c r="E220" s="243" t="s">
        <v>19</v>
      </c>
      <c r="F220" s="244" t="s">
        <v>1054</v>
      </c>
      <c r="G220" s="242"/>
      <c r="H220" s="245">
        <v>225.45</v>
      </c>
      <c r="I220" s="246"/>
      <c r="J220" s="242"/>
      <c r="K220" s="242"/>
      <c r="L220" s="247"/>
      <c r="M220" s="248"/>
      <c r="N220" s="249"/>
      <c r="O220" s="249"/>
      <c r="P220" s="249"/>
      <c r="Q220" s="249"/>
      <c r="R220" s="249"/>
      <c r="S220" s="249"/>
      <c r="T220" s="250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1" t="s">
        <v>161</v>
      </c>
      <c r="AU220" s="251" t="s">
        <v>79</v>
      </c>
      <c r="AV220" s="14" t="s">
        <v>79</v>
      </c>
      <c r="AW220" s="14" t="s">
        <v>33</v>
      </c>
      <c r="AX220" s="14" t="s">
        <v>71</v>
      </c>
      <c r="AY220" s="251" t="s">
        <v>150</v>
      </c>
    </row>
    <row r="221" spans="1:51" s="15" customFormat="1" ht="12">
      <c r="A221" s="15"/>
      <c r="B221" s="252"/>
      <c r="C221" s="253"/>
      <c r="D221" s="232" t="s">
        <v>161</v>
      </c>
      <c r="E221" s="254" t="s">
        <v>19</v>
      </c>
      <c r="F221" s="255" t="s">
        <v>164</v>
      </c>
      <c r="G221" s="253"/>
      <c r="H221" s="256">
        <v>225.45</v>
      </c>
      <c r="I221" s="257"/>
      <c r="J221" s="253"/>
      <c r="K221" s="253"/>
      <c r="L221" s="258"/>
      <c r="M221" s="259"/>
      <c r="N221" s="260"/>
      <c r="O221" s="260"/>
      <c r="P221" s="260"/>
      <c r="Q221" s="260"/>
      <c r="R221" s="260"/>
      <c r="S221" s="260"/>
      <c r="T221" s="261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62" t="s">
        <v>161</v>
      </c>
      <c r="AU221" s="262" t="s">
        <v>79</v>
      </c>
      <c r="AV221" s="15" t="s">
        <v>157</v>
      </c>
      <c r="AW221" s="15" t="s">
        <v>33</v>
      </c>
      <c r="AX221" s="15" t="s">
        <v>75</v>
      </c>
      <c r="AY221" s="262" t="s">
        <v>150</v>
      </c>
    </row>
    <row r="222" spans="1:65" s="2" customFormat="1" ht="44.25" customHeight="1">
      <c r="A222" s="38"/>
      <c r="B222" s="39"/>
      <c r="C222" s="212" t="s">
        <v>333</v>
      </c>
      <c r="D222" s="212" t="s">
        <v>152</v>
      </c>
      <c r="E222" s="213" t="s">
        <v>452</v>
      </c>
      <c r="F222" s="214" t="s">
        <v>453</v>
      </c>
      <c r="G222" s="215" t="s">
        <v>155</v>
      </c>
      <c r="H222" s="216">
        <v>137.775</v>
      </c>
      <c r="I222" s="217"/>
      <c r="J222" s="218">
        <f>ROUND(I222*H222,2)</f>
        <v>0</v>
      </c>
      <c r="K222" s="214" t="s">
        <v>389</v>
      </c>
      <c r="L222" s="44"/>
      <c r="M222" s="219" t="s">
        <v>19</v>
      </c>
      <c r="N222" s="220" t="s">
        <v>42</v>
      </c>
      <c r="O222" s="84"/>
      <c r="P222" s="221">
        <f>O222*H222</f>
        <v>0</v>
      </c>
      <c r="Q222" s="221">
        <v>0.10373</v>
      </c>
      <c r="R222" s="221">
        <f>Q222*H222</f>
        <v>14.291400750000001</v>
      </c>
      <c r="S222" s="221">
        <v>0</v>
      </c>
      <c r="T222" s="222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3" t="s">
        <v>157</v>
      </c>
      <c r="AT222" s="223" t="s">
        <v>152</v>
      </c>
      <c r="AU222" s="223" t="s">
        <v>79</v>
      </c>
      <c r="AY222" s="17" t="s">
        <v>150</v>
      </c>
      <c r="BE222" s="224">
        <f>IF(N222="základní",J222,0)</f>
        <v>0</v>
      </c>
      <c r="BF222" s="224">
        <f>IF(N222="snížená",J222,0)</f>
        <v>0</v>
      </c>
      <c r="BG222" s="224">
        <f>IF(N222="zákl. přenesená",J222,0)</f>
        <v>0</v>
      </c>
      <c r="BH222" s="224">
        <f>IF(N222="sníž. přenesená",J222,0)</f>
        <v>0</v>
      </c>
      <c r="BI222" s="224">
        <f>IF(N222="nulová",J222,0)</f>
        <v>0</v>
      </c>
      <c r="BJ222" s="17" t="s">
        <v>75</v>
      </c>
      <c r="BK222" s="224">
        <f>ROUND(I222*H222,2)</f>
        <v>0</v>
      </c>
      <c r="BL222" s="17" t="s">
        <v>157</v>
      </c>
      <c r="BM222" s="223" t="s">
        <v>1055</v>
      </c>
    </row>
    <row r="223" spans="1:47" s="2" customFormat="1" ht="12">
      <c r="A223" s="38"/>
      <c r="B223" s="39"/>
      <c r="C223" s="40"/>
      <c r="D223" s="225" t="s">
        <v>159</v>
      </c>
      <c r="E223" s="40"/>
      <c r="F223" s="226" t="s">
        <v>455</v>
      </c>
      <c r="G223" s="40"/>
      <c r="H223" s="40"/>
      <c r="I223" s="227"/>
      <c r="J223" s="40"/>
      <c r="K223" s="40"/>
      <c r="L223" s="44"/>
      <c r="M223" s="228"/>
      <c r="N223" s="229"/>
      <c r="O223" s="84"/>
      <c r="P223" s="84"/>
      <c r="Q223" s="84"/>
      <c r="R223" s="84"/>
      <c r="S223" s="84"/>
      <c r="T223" s="85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159</v>
      </c>
      <c r="AU223" s="17" t="s">
        <v>79</v>
      </c>
    </row>
    <row r="224" spans="1:51" s="13" customFormat="1" ht="12">
      <c r="A224" s="13"/>
      <c r="B224" s="230"/>
      <c r="C224" s="231"/>
      <c r="D224" s="232" t="s">
        <v>161</v>
      </c>
      <c r="E224" s="233" t="s">
        <v>19</v>
      </c>
      <c r="F224" s="234" t="s">
        <v>1056</v>
      </c>
      <c r="G224" s="231"/>
      <c r="H224" s="233" t="s">
        <v>19</v>
      </c>
      <c r="I224" s="235"/>
      <c r="J224" s="231"/>
      <c r="K224" s="231"/>
      <c r="L224" s="236"/>
      <c r="M224" s="237"/>
      <c r="N224" s="238"/>
      <c r="O224" s="238"/>
      <c r="P224" s="238"/>
      <c r="Q224" s="238"/>
      <c r="R224" s="238"/>
      <c r="S224" s="238"/>
      <c r="T224" s="239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0" t="s">
        <v>161</v>
      </c>
      <c r="AU224" s="240" t="s">
        <v>79</v>
      </c>
      <c r="AV224" s="13" t="s">
        <v>75</v>
      </c>
      <c r="AW224" s="13" t="s">
        <v>33</v>
      </c>
      <c r="AX224" s="13" t="s">
        <v>71</v>
      </c>
      <c r="AY224" s="240" t="s">
        <v>150</v>
      </c>
    </row>
    <row r="225" spans="1:51" s="13" customFormat="1" ht="12">
      <c r="A225" s="13"/>
      <c r="B225" s="230"/>
      <c r="C225" s="231"/>
      <c r="D225" s="232" t="s">
        <v>161</v>
      </c>
      <c r="E225" s="233" t="s">
        <v>19</v>
      </c>
      <c r="F225" s="234" t="s">
        <v>1057</v>
      </c>
      <c r="G225" s="231"/>
      <c r="H225" s="233" t="s">
        <v>19</v>
      </c>
      <c r="I225" s="235"/>
      <c r="J225" s="231"/>
      <c r="K225" s="231"/>
      <c r="L225" s="236"/>
      <c r="M225" s="237"/>
      <c r="N225" s="238"/>
      <c r="O225" s="238"/>
      <c r="P225" s="238"/>
      <c r="Q225" s="238"/>
      <c r="R225" s="238"/>
      <c r="S225" s="238"/>
      <c r="T225" s="23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0" t="s">
        <v>161</v>
      </c>
      <c r="AU225" s="240" t="s">
        <v>79</v>
      </c>
      <c r="AV225" s="13" t="s">
        <v>75</v>
      </c>
      <c r="AW225" s="13" t="s">
        <v>33</v>
      </c>
      <c r="AX225" s="13" t="s">
        <v>71</v>
      </c>
      <c r="AY225" s="240" t="s">
        <v>150</v>
      </c>
    </row>
    <row r="226" spans="1:51" s="14" customFormat="1" ht="12">
      <c r="A226" s="14"/>
      <c r="B226" s="241"/>
      <c r="C226" s="242"/>
      <c r="D226" s="232" t="s">
        <v>161</v>
      </c>
      <c r="E226" s="243" t="s">
        <v>19</v>
      </c>
      <c r="F226" s="244" t="s">
        <v>1058</v>
      </c>
      <c r="G226" s="242"/>
      <c r="H226" s="245">
        <v>137.775</v>
      </c>
      <c r="I226" s="246"/>
      <c r="J226" s="242"/>
      <c r="K226" s="242"/>
      <c r="L226" s="247"/>
      <c r="M226" s="248"/>
      <c r="N226" s="249"/>
      <c r="O226" s="249"/>
      <c r="P226" s="249"/>
      <c r="Q226" s="249"/>
      <c r="R226" s="249"/>
      <c r="S226" s="249"/>
      <c r="T226" s="250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1" t="s">
        <v>161</v>
      </c>
      <c r="AU226" s="251" t="s">
        <v>79</v>
      </c>
      <c r="AV226" s="14" t="s">
        <v>79</v>
      </c>
      <c r="AW226" s="14" t="s">
        <v>33</v>
      </c>
      <c r="AX226" s="14" t="s">
        <v>71</v>
      </c>
      <c r="AY226" s="251" t="s">
        <v>150</v>
      </c>
    </row>
    <row r="227" spans="1:51" s="15" customFormat="1" ht="12">
      <c r="A227" s="15"/>
      <c r="B227" s="252"/>
      <c r="C227" s="253"/>
      <c r="D227" s="232" t="s">
        <v>161</v>
      </c>
      <c r="E227" s="254" t="s">
        <v>19</v>
      </c>
      <c r="F227" s="255" t="s">
        <v>164</v>
      </c>
      <c r="G227" s="253"/>
      <c r="H227" s="256">
        <v>137.775</v>
      </c>
      <c r="I227" s="257"/>
      <c r="J227" s="253"/>
      <c r="K227" s="253"/>
      <c r="L227" s="258"/>
      <c r="M227" s="259"/>
      <c r="N227" s="260"/>
      <c r="O227" s="260"/>
      <c r="P227" s="260"/>
      <c r="Q227" s="260"/>
      <c r="R227" s="260"/>
      <c r="S227" s="260"/>
      <c r="T227" s="261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62" t="s">
        <v>161</v>
      </c>
      <c r="AU227" s="262" t="s">
        <v>79</v>
      </c>
      <c r="AV227" s="15" t="s">
        <v>157</v>
      </c>
      <c r="AW227" s="15" t="s">
        <v>33</v>
      </c>
      <c r="AX227" s="15" t="s">
        <v>75</v>
      </c>
      <c r="AY227" s="262" t="s">
        <v>150</v>
      </c>
    </row>
    <row r="228" spans="1:65" s="2" customFormat="1" ht="44.25" customHeight="1">
      <c r="A228" s="38"/>
      <c r="B228" s="39"/>
      <c r="C228" s="212" t="s">
        <v>339</v>
      </c>
      <c r="D228" s="212" t="s">
        <v>152</v>
      </c>
      <c r="E228" s="213" t="s">
        <v>1059</v>
      </c>
      <c r="F228" s="214" t="s">
        <v>1060</v>
      </c>
      <c r="G228" s="215" t="s">
        <v>155</v>
      </c>
      <c r="H228" s="216">
        <v>125.25</v>
      </c>
      <c r="I228" s="217"/>
      <c r="J228" s="218">
        <f>ROUND(I228*H228,2)</f>
        <v>0</v>
      </c>
      <c r="K228" s="214" t="s">
        <v>389</v>
      </c>
      <c r="L228" s="44"/>
      <c r="M228" s="219" t="s">
        <v>19</v>
      </c>
      <c r="N228" s="220" t="s">
        <v>42</v>
      </c>
      <c r="O228" s="84"/>
      <c r="P228" s="221">
        <f>O228*H228</f>
        <v>0</v>
      </c>
      <c r="Q228" s="221">
        <v>0.15559</v>
      </c>
      <c r="R228" s="221">
        <f>Q228*H228</f>
        <v>19.4876475</v>
      </c>
      <c r="S228" s="221">
        <v>0</v>
      </c>
      <c r="T228" s="222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3" t="s">
        <v>157</v>
      </c>
      <c r="AT228" s="223" t="s">
        <v>152</v>
      </c>
      <c r="AU228" s="223" t="s">
        <v>79</v>
      </c>
      <c r="AY228" s="17" t="s">
        <v>150</v>
      </c>
      <c r="BE228" s="224">
        <f>IF(N228="základní",J228,0)</f>
        <v>0</v>
      </c>
      <c r="BF228" s="224">
        <f>IF(N228="snížená",J228,0)</f>
        <v>0</v>
      </c>
      <c r="BG228" s="224">
        <f>IF(N228="zákl. přenesená",J228,0)</f>
        <v>0</v>
      </c>
      <c r="BH228" s="224">
        <f>IF(N228="sníž. přenesená",J228,0)</f>
        <v>0</v>
      </c>
      <c r="BI228" s="224">
        <f>IF(N228="nulová",J228,0)</f>
        <v>0</v>
      </c>
      <c r="BJ228" s="17" t="s">
        <v>75</v>
      </c>
      <c r="BK228" s="224">
        <f>ROUND(I228*H228,2)</f>
        <v>0</v>
      </c>
      <c r="BL228" s="17" t="s">
        <v>157</v>
      </c>
      <c r="BM228" s="223" t="s">
        <v>1061</v>
      </c>
    </row>
    <row r="229" spans="1:47" s="2" customFormat="1" ht="12">
      <c r="A229" s="38"/>
      <c r="B229" s="39"/>
      <c r="C229" s="40"/>
      <c r="D229" s="225" t="s">
        <v>159</v>
      </c>
      <c r="E229" s="40"/>
      <c r="F229" s="226" t="s">
        <v>1062</v>
      </c>
      <c r="G229" s="40"/>
      <c r="H229" s="40"/>
      <c r="I229" s="227"/>
      <c r="J229" s="40"/>
      <c r="K229" s="40"/>
      <c r="L229" s="44"/>
      <c r="M229" s="228"/>
      <c r="N229" s="229"/>
      <c r="O229" s="84"/>
      <c r="P229" s="84"/>
      <c r="Q229" s="84"/>
      <c r="R229" s="84"/>
      <c r="S229" s="84"/>
      <c r="T229" s="85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159</v>
      </c>
      <c r="AU229" s="17" t="s">
        <v>79</v>
      </c>
    </row>
    <row r="230" spans="1:51" s="13" customFormat="1" ht="12">
      <c r="A230" s="13"/>
      <c r="B230" s="230"/>
      <c r="C230" s="231"/>
      <c r="D230" s="232" t="s">
        <v>161</v>
      </c>
      <c r="E230" s="233" t="s">
        <v>19</v>
      </c>
      <c r="F230" s="234" t="s">
        <v>1056</v>
      </c>
      <c r="G230" s="231"/>
      <c r="H230" s="233" t="s">
        <v>19</v>
      </c>
      <c r="I230" s="235"/>
      <c r="J230" s="231"/>
      <c r="K230" s="231"/>
      <c r="L230" s="236"/>
      <c r="M230" s="237"/>
      <c r="N230" s="238"/>
      <c r="O230" s="238"/>
      <c r="P230" s="238"/>
      <c r="Q230" s="238"/>
      <c r="R230" s="238"/>
      <c r="S230" s="238"/>
      <c r="T230" s="23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0" t="s">
        <v>161</v>
      </c>
      <c r="AU230" s="240" t="s">
        <v>79</v>
      </c>
      <c r="AV230" s="13" t="s">
        <v>75</v>
      </c>
      <c r="AW230" s="13" t="s">
        <v>33</v>
      </c>
      <c r="AX230" s="13" t="s">
        <v>71</v>
      </c>
      <c r="AY230" s="240" t="s">
        <v>150</v>
      </c>
    </row>
    <row r="231" spans="1:51" s="13" customFormat="1" ht="12">
      <c r="A231" s="13"/>
      <c r="B231" s="230"/>
      <c r="C231" s="231"/>
      <c r="D231" s="232" t="s">
        <v>161</v>
      </c>
      <c r="E231" s="233" t="s">
        <v>19</v>
      </c>
      <c r="F231" s="234" t="s">
        <v>320</v>
      </c>
      <c r="G231" s="231"/>
      <c r="H231" s="233" t="s">
        <v>19</v>
      </c>
      <c r="I231" s="235"/>
      <c r="J231" s="231"/>
      <c r="K231" s="231"/>
      <c r="L231" s="236"/>
      <c r="M231" s="237"/>
      <c r="N231" s="238"/>
      <c r="O231" s="238"/>
      <c r="P231" s="238"/>
      <c r="Q231" s="238"/>
      <c r="R231" s="238"/>
      <c r="S231" s="238"/>
      <c r="T231" s="23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0" t="s">
        <v>161</v>
      </c>
      <c r="AU231" s="240" t="s">
        <v>79</v>
      </c>
      <c r="AV231" s="13" t="s">
        <v>75</v>
      </c>
      <c r="AW231" s="13" t="s">
        <v>33</v>
      </c>
      <c r="AX231" s="13" t="s">
        <v>71</v>
      </c>
      <c r="AY231" s="240" t="s">
        <v>150</v>
      </c>
    </row>
    <row r="232" spans="1:51" s="14" customFormat="1" ht="12">
      <c r="A232" s="14"/>
      <c r="B232" s="241"/>
      <c r="C232" s="242"/>
      <c r="D232" s="232" t="s">
        <v>161</v>
      </c>
      <c r="E232" s="243" t="s">
        <v>19</v>
      </c>
      <c r="F232" s="244" t="s">
        <v>1063</v>
      </c>
      <c r="G232" s="242"/>
      <c r="H232" s="245">
        <v>125.25</v>
      </c>
      <c r="I232" s="246"/>
      <c r="J232" s="242"/>
      <c r="K232" s="242"/>
      <c r="L232" s="247"/>
      <c r="M232" s="248"/>
      <c r="N232" s="249"/>
      <c r="O232" s="249"/>
      <c r="P232" s="249"/>
      <c r="Q232" s="249"/>
      <c r="R232" s="249"/>
      <c r="S232" s="249"/>
      <c r="T232" s="250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1" t="s">
        <v>161</v>
      </c>
      <c r="AU232" s="251" t="s">
        <v>79</v>
      </c>
      <c r="AV232" s="14" t="s">
        <v>79</v>
      </c>
      <c r="AW232" s="14" t="s">
        <v>33</v>
      </c>
      <c r="AX232" s="14" t="s">
        <v>71</v>
      </c>
      <c r="AY232" s="251" t="s">
        <v>150</v>
      </c>
    </row>
    <row r="233" spans="1:51" s="15" customFormat="1" ht="12">
      <c r="A233" s="15"/>
      <c r="B233" s="252"/>
      <c r="C233" s="253"/>
      <c r="D233" s="232" t="s">
        <v>161</v>
      </c>
      <c r="E233" s="254" t="s">
        <v>19</v>
      </c>
      <c r="F233" s="255" t="s">
        <v>164</v>
      </c>
      <c r="G233" s="253"/>
      <c r="H233" s="256">
        <v>125.25</v>
      </c>
      <c r="I233" s="257"/>
      <c r="J233" s="253"/>
      <c r="K233" s="253"/>
      <c r="L233" s="258"/>
      <c r="M233" s="259"/>
      <c r="N233" s="260"/>
      <c r="O233" s="260"/>
      <c r="P233" s="260"/>
      <c r="Q233" s="260"/>
      <c r="R233" s="260"/>
      <c r="S233" s="260"/>
      <c r="T233" s="261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62" t="s">
        <v>161</v>
      </c>
      <c r="AU233" s="262" t="s">
        <v>79</v>
      </c>
      <c r="AV233" s="15" t="s">
        <v>157</v>
      </c>
      <c r="AW233" s="15" t="s">
        <v>33</v>
      </c>
      <c r="AX233" s="15" t="s">
        <v>75</v>
      </c>
      <c r="AY233" s="262" t="s">
        <v>150</v>
      </c>
    </row>
    <row r="234" spans="1:63" s="12" customFormat="1" ht="22.8" customHeight="1">
      <c r="A234" s="12"/>
      <c r="B234" s="196"/>
      <c r="C234" s="197"/>
      <c r="D234" s="198" t="s">
        <v>70</v>
      </c>
      <c r="E234" s="210" t="s">
        <v>207</v>
      </c>
      <c r="F234" s="210" t="s">
        <v>505</v>
      </c>
      <c r="G234" s="197"/>
      <c r="H234" s="197"/>
      <c r="I234" s="200"/>
      <c r="J234" s="211">
        <f>BK234</f>
        <v>0</v>
      </c>
      <c r="K234" s="197"/>
      <c r="L234" s="202"/>
      <c r="M234" s="203"/>
      <c r="N234" s="204"/>
      <c r="O234" s="204"/>
      <c r="P234" s="205">
        <f>SUM(P235:P293)</f>
        <v>0</v>
      </c>
      <c r="Q234" s="204"/>
      <c r="R234" s="205">
        <f>SUM(R235:R293)</f>
        <v>0.8502012999999999</v>
      </c>
      <c r="S234" s="204"/>
      <c r="T234" s="206">
        <f>SUM(T235:T293)</f>
        <v>8.75752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07" t="s">
        <v>75</v>
      </c>
      <c r="AT234" s="208" t="s">
        <v>70</v>
      </c>
      <c r="AU234" s="208" t="s">
        <v>75</v>
      </c>
      <c r="AY234" s="207" t="s">
        <v>150</v>
      </c>
      <c r="BK234" s="209">
        <f>SUM(BK235:BK293)</f>
        <v>0</v>
      </c>
    </row>
    <row r="235" spans="1:65" s="2" customFormat="1" ht="33" customHeight="1">
      <c r="A235" s="38"/>
      <c r="B235" s="39"/>
      <c r="C235" s="212" t="s">
        <v>345</v>
      </c>
      <c r="D235" s="212" t="s">
        <v>152</v>
      </c>
      <c r="E235" s="213" t="s">
        <v>1064</v>
      </c>
      <c r="F235" s="214" t="s">
        <v>1065</v>
      </c>
      <c r="G235" s="215" t="s">
        <v>202</v>
      </c>
      <c r="H235" s="216">
        <v>3.756</v>
      </c>
      <c r="I235" s="217"/>
      <c r="J235" s="218">
        <f>ROUND(I235*H235,2)</f>
        <v>0</v>
      </c>
      <c r="K235" s="214" t="s">
        <v>389</v>
      </c>
      <c r="L235" s="44"/>
      <c r="M235" s="219" t="s">
        <v>19</v>
      </c>
      <c r="N235" s="220" t="s">
        <v>42</v>
      </c>
      <c r="O235" s="84"/>
      <c r="P235" s="221">
        <f>O235*H235</f>
        <v>0</v>
      </c>
      <c r="Q235" s="221">
        <v>0</v>
      </c>
      <c r="R235" s="221">
        <f>Q235*H235</f>
        <v>0</v>
      </c>
      <c r="S235" s="221">
        <v>1.92</v>
      </c>
      <c r="T235" s="222">
        <f>S235*H235</f>
        <v>7.211519999999999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3" t="s">
        <v>157</v>
      </c>
      <c r="AT235" s="223" t="s">
        <v>152</v>
      </c>
      <c r="AU235" s="223" t="s">
        <v>79</v>
      </c>
      <c r="AY235" s="17" t="s">
        <v>150</v>
      </c>
      <c r="BE235" s="224">
        <f>IF(N235="základní",J235,0)</f>
        <v>0</v>
      </c>
      <c r="BF235" s="224">
        <f>IF(N235="snížená",J235,0)</f>
        <v>0</v>
      </c>
      <c r="BG235" s="224">
        <f>IF(N235="zákl. přenesená",J235,0)</f>
        <v>0</v>
      </c>
      <c r="BH235" s="224">
        <f>IF(N235="sníž. přenesená",J235,0)</f>
        <v>0</v>
      </c>
      <c r="BI235" s="224">
        <f>IF(N235="nulová",J235,0)</f>
        <v>0</v>
      </c>
      <c r="BJ235" s="17" t="s">
        <v>75</v>
      </c>
      <c r="BK235" s="224">
        <f>ROUND(I235*H235,2)</f>
        <v>0</v>
      </c>
      <c r="BL235" s="17" t="s">
        <v>157</v>
      </c>
      <c r="BM235" s="223" t="s">
        <v>1066</v>
      </c>
    </row>
    <row r="236" spans="1:47" s="2" customFormat="1" ht="12">
      <c r="A236" s="38"/>
      <c r="B236" s="39"/>
      <c r="C236" s="40"/>
      <c r="D236" s="225" t="s">
        <v>159</v>
      </c>
      <c r="E236" s="40"/>
      <c r="F236" s="226" t="s">
        <v>1067</v>
      </c>
      <c r="G236" s="40"/>
      <c r="H236" s="40"/>
      <c r="I236" s="227"/>
      <c r="J236" s="40"/>
      <c r="K236" s="40"/>
      <c r="L236" s="44"/>
      <c r="M236" s="228"/>
      <c r="N236" s="229"/>
      <c r="O236" s="84"/>
      <c r="P236" s="84"/>
      <c r="Q236" s="84"/>
      <c r="R236" s="84"/>
      <c r="S236" s="84"/>
      <c r="T236" s="85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159</v>
      </c>
      <c r="AU236" s="17" t="s">
        <v>79</v>
      </c>
    </row>
    <row r="237" spans="1:51" s="13" customFormat="1" ht="12">
      <c r="A237" s="13"/>
      <c r="B237" s="230"/>
      <c r="C237" s="231"/>
      <c r="D237" s="232" t="s">
        <v>161</v>
      </c>
      <c r="E237" s="233" t="s">
        <v>19</v>
      </c>
      <c r="F237" s="234" t="s">
        <v>1068</v>
      </c>
      <c r="G237" s="231"/>
      <c r="H237" s="233" t="s">
        <v>19</v>
      </c>
      <c r="I237" s="235"/>
      <c r="J237" s="231"/>
      <c r="K237" s="231"/>
      <c r="L237" s="236"/>
      <c r="M237" s="237"/>
      <c r="N237" s="238"/>
      <c r="O237" s="238"/>
      <c r="P237" s="238"/>
      <c r="Q237" s="238"/>
      <c r="R237" s="238"/>
      <c r="S237" s="238"/>
      <c r="T237" s="239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0" t="s">
        <v>161</v>
      </c>
      <c r="AU237" s="240" t="s">
        <v>79</v>
      </c>
      <c r="AV237" s="13" t="s">
        <v>75</v>
      </c>
      <c r="AW237" s="13" t="s">
        <v>33</v>
      </c>
      <c r="AX237" s="13" t="s">
        <v>71</v>
      </c>
      <c r="AY237" s="240" t="s">
        <v>150</v>
      </c>
    </row>
    <row r="238" spans="1:51" s="14" customFormat="1" ht="12">
      <c r="A238" s="14"/>
      <c r="B238" s="241"/>
      <c r="C238" s="242"/>
      <c r="D238" s="232" t="s">
        <v>161</v>
      </c>
      <c r="E238" s="243" t="s">
        <v>19</v>
      </c>
      <c r="F238" s="244" t="s">
        <v>1069</v>
      </c>
      <c r="G238" s="242"/>
      <c r="H238" s="245">
        <v>0.3</v>
      </c>
      <c r="I238" s="246"/>
      <c r="J238" s="242"/>
      <c r="K238" s="242"/>
      <c r="L238" s="247"/>
      <c r="M238" s="248"/>
      <c r="N238" s="249"/>
      <c r="O238" s="249"/>
      <c r="P238" s="249"/>
      <c r="Q238" s="249"/>
      <c r="R238" s="249"/>
      <c r="S238" s="249"/>
      <c r="T238" s="250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1" t="s">
        <v>161</v>
      </c>
      <c r="AU238" s="251" t="s">
        <v>79</v>
      </c>
      <c r="AV238" s="14" t="s">
        <v>79</v>
      </c>
      <c r="AW238" s="14" t="s">
        <v>33</v>
      </c>
      <c r="AX238" s="14" t="s">
        <v>71</v>
      </c>
      <c r="AY238" s="251" t="s">
        <v>150</v>
      </c>
    </row>
    <row r="239" spans="1:51" s="13" customFormat="1" ht="12">
      <c r="A239" s="13"/>
      <c r="B239" s="230"/>
      <c r="C239" s="231"/>
      <c r="D239" s="232" t="s">
        <v>161</v>
      </c>
      <c r="E239" s="233" t="s">
        <v>19</v>
      </c>
      <c r="F239" s="234" t="s">
        <v>1070</v>
      </c>
      <c r="G239" s="231"/>
      <c r="H239" s="233" t="s">
        <v>19</v>
      </c>
      <c r="I239" s="235"/>
      <c r="J239" s="231"/>
      <c r="K239" s="231"/>
      <c r="L239" s="236"/>
      <c r="M239" s="237"/>
      <c r="N239" s="238"/>
      <c r="O239" s="238"/>
      <c r="P239" s="238"/>
      <c r="Q239" s="238"/>
      <c r="R239" s="238"/>
      <c r="S239" s="238"/>
      <c r="T239" s="239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0" t="s">
        <v>161</v>
      </c>
      <c r="AU239" s="240" t="s">
        <v>79</v>
      </c>
      <c r="AV239" s="13" t="s">
        <v>75</v>
      </c>
      <c r="AW239" s="13" t="s">
        <v>33</v>
      </c>
      <c r="AX239" s="13" t="s">
        <v>71</v>
      </c>
      <c r="AY239" s="240" t="s">
        <v>150</v>
      </c>
    </row>
    <row r="240" spans="1:51" s="14" customFormat="1" ht="12">
      <c r="A240" s="14"/>
      <c r="B240" s="241"/>
      <c r="C240" s="242"/>
      <c r="D240" s="232" t="s">
        <v>161</v>
      </c>
      <c r="E240" s="243" t="s">
        <v>19</v>
      </c>
      <c r="F240" s="244" t="s">
        <v>1071</v>
      </c>
      <c r="G240" s="242"/>
      <c r="H240" s="245">
        <v>0.432</v>
      </c>
      <c r="I240" s="246"/>
      <c r="J240" s="242"/>
      <c r="K240" s="242"/>
      <c r="L240" s="247"/>
      <c r="M240" s="248"/>
      <c r="N240" s="249"/>
      <c r="O240" s="249"/>
      <c r="P240" s="249"/>
      <c r="Q240" s="249"/>
      <c r="R240" s="249"/>
      <c r="S240" s="249"/>
      <c r="T240" s="250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1" t="s">
        <v>161</v>
      </c>
      <c r="AU240" s="251" t="s">
        <v>79</v>
      </c>
      <c r="AV240" s="14" t="s">
        <v>79</v>
      </c>
      <c r="AW240" s="14" t="s">
        <v>33</v>
      </c>
      <c r="AX240" s="14" t="s">
        <v>71</v>
      </c>
      <c r="AY240" s="251" t="s">
        <v>150</v>
      </c>
    </row>
    <row r="241" spans="1:51" s="13" customFormat="1" ht="12">
      <c r="A241" s="13"/>
      <c r="B241" s="230"/>
      <c r="C241" s="231"/>
      <c r="D241" s="232" t="s">
        <v>161</v>
      </c>
      <c r="E241" s="233" t="s">
        <v>19</v>
      </c>
      <c r="F241" s="234" t="s">
        <v>1072</v>
      </c>
      <c r="G241" s="231"/>
      <c r="H241" s="233" t="s">
        <v>19</v>
      </c>
      <c r="I241" s="235"/>
      <c r="J241" s="231"/>
      <c r="K241" s="231"/>
      <c r="L241" s="236"/>
      <c r="M241" s="237"/>
      <c r="N241" s="238"/>
      <c r="O241" s="238"/>
      <c r="P241" s="238"/>
      <c r="Q241" s="238"/>
      <c r="R241" s="238"/>
      <c r="S241" s="238"/>
      <c r="T241" s="23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0" t="s">
        <v>161</v>
      </c>
      <c r="AU241" s="240" t="s">
        <v>79</v>
      </c>
      <c r="AV241" s="13" t="s">
        <v>75</v>
      </c>
      <c r="AW241" s="13" t="s">
        <v>33</v>
      </c>
      <c r="AX241" s="13" t="s">
        <v>71</v>
      </c>
      <c r="AY241" s="240" t="s">
        <v>150</v>
      </c>
    </row>
    <row r="242" spans="1:51" s="14" customFormat="1" ht="12">
      <c r="A242" s="14"/>
      <c r="B242" s="241"/>
      <c r="C242" s="242"/>
      <c r="D242" s="232" t="s">
        <v>161</v>
      </c>
      <c r="E242" s="243" t="s">
        <v>19</v>
      </c>
      <c r="F242" s="244" t="s">
        <v>1073</v>
      </c>
      <c r="G242" s="242"/>
      <c r="H242" s="245">
        <v>2.16</v>
      </c>
      <c r="I242" s="246"/>
      <c r="J242" s="242"/>
      <c r="K242" s="242"/>
      <c r="L242" s="247"/>
      <c r="M242" s="248"/>
      <c r="N242" s="249"/>
      <c r="O242" s="249"/>
      <c r="P242" s="249"/>
      <c r="Q242" s="249"/>
      <c r="R242" s="249"/>
      <c r="S242" s="249"/>
      <c r="T242" s="250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1" t="s">
        <v>161</v>
      </c>
      <c r="AU242" s="251" t="s">
        <v>79</v>
      </c>
      <c r="AV242" s="14" t="s">
        <v>79</v>
      </c>
      <c r="AW242" s="14" t="s">
        <v>33</v>
      </c>
      <c r="AX242" s="14" t="s">
        <v>71</v>
      </c>
      <c r="AY242" s="251" t="s">
        <v>150</v>
      </c>
    </row>
    <row r="243" spans="1:51" s="13" customFormat="1" ht="12">
      <c r="A243" s="13"/>
      <c r="B243" s="230"/>
      <c r="C243" s="231"/>
      <c r="D243" s="232" t="s">
        <v>161</v>
      </c>
      <c r="E243" s="233" t="s">
        <v>19</v>
      </c>
      <c r="F243" s="234" t="s">
        <v>1074</v>
      </c>
      <c r="G243" s="231"/>
      <c r="H243" s="233" t="s">
        <v>19</v>
      </c>
      <c r="I243" s="235"/>
      <c r="J243" s="231"/>
      <c r="K243" s="231"/>
      <c r="L243" s="236"/>
      <c r="M243" s="237"/>
      <c r="N243" s="238"/>
      <c r="O243" s="238"/>
      <c r="P243" s="238"/>
      <c r="Q243" s="238"/>
      <c r="R243" s="238"/>
      <c r="S243" s="238"/>
      <c r="T243" s="239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0" t="s">
        <v>161</v>
      </c>
      <c r="AU243" s="240" t="s">
        <v>79</v>
      </c>
      <c r="AV243" s="13" t="s">
        <v>75</v>
      </c>
      <c r="AW243" s="13" t="s">
        <v>33</v>
      </c>
      <c r="AX243" s="13" t="s">
        <v>71</v>
      </c>
      <c r="AY243" s="240" t="s">
        <v>150</v>
      </c>
    </row>
    <row r="244" spans="1:51" s="14" customFormat="1" ht="12">
      <c r="A244" s="14"/>
      <c r="B244" s="241"/>
      <c r="C244" s="242"/>
      <c r="D244" s="232" t="s">
        <v>161</v>
      </c>
      <c r="E244" s="243" t="s">
        <v>19</v>
      </c>
      <c r="F244" s="244" t="s">
        <v>1075</v>
      </c>
      <c r="G244" s="242"/>
      <c r="H244" s="245">
        <v>0.864</v>
      </c>
      <c r="I244" s="246"/>
      <c r="J244" s="242"/>
      <c r="K244" s="242"/>
      <c r="L244" s="247"/>
      <c r="M244" s="248"/>
      <c r="N244" s="249"/>
      <c r="O244" s="249"/>
      <c r="P244" s="249"/>
      <c r="Q244" s="249"/>
      <c r="R244" s="249"/>
      <c r="S244" s="249"/>
      <c r="T244" s="250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1" t="s">
        <v>161</v>
      </c>
      <c r="AU244" s="251" t="s">
        <v>79</v>
      </c>
      <c r="AV244" s="14" t="s">
        <v>79</v>
      </c>
      <c r="AW244" s="14" t="s">
        <v>33</v>
      </c>
      <c r="AX244" s="14" t="s">
        <v>71</v>
      </c>
      <c r="AY244" s="251" t="s">
        <v>150</v>
      </c>
    </row>
    <row r="245" spans="1:51" s="15" customFormat="1" ht="12">
      <c r="A245" s="15"/>
      <c r="B245" s="252"/>
      <c r="C245" s="253"/>
      <c r="D245" s="232" t="s">
        <v>161</v>
      </c>
      <c r="E245" s="254" t="s">
        <v>19</v>
      </c>
      <c r="F245" s="255" t="s">
        <v>164</v>
      </c>
      <c r="G245" s="253"/>
      <c r="H245" s="256">
        <v>3.756</v>
      </c>
      <c r="I245" s="257"/>
      <c r="J245" s="253"/>
      <c r="K245" s="253"/>
      <c r="L245" s="258"/>
      <c r="M245" s="259"/>
      <c r="N245" s="260"/>
      <c r="O245" s="260"/>
      <c r="P245" s="260"/>
      <c r="Q245" s="260"/>
      <c r="R245" s="260"/>
      <c r="S245" s="260"/>
      <c r="T245" s="261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62" t="s">
        <v>161</v>
      </c>
      <c r="AU245" s="262" t="s">
        <v>79</v>
      </c>
      <c r="AV245" s="15" t="s">
        <v>157</v>
      </c>
      <c r="AW245" s="15" t="s">
        <v>33</v>
      </c>
      <c r="AX245" s="15" t="s">
        <v>75</v>
      </c>
      <c r="AY245" s="262" t="s">
        <v>150</v>
      </c>
    </row>
    <row r="246" spans="1:65" s="2" customFormat="1" ht="33" customHeight="1">
      <c r="A246" s="38"/>
      <c r="B246" s="39"/>
      <c r="C246" s="212" t="s">
        <v>351</v>
      </c>
      <c r="D246" s="212" t="s">
        <v>152</v>
      </c>
      <c r="E246" s="213" t="s">
        <v>1076</v>
      </c>
      <c r="F246" s="214" t="s">
        <v>1077</v>
      </c>
      <c r="G246" s="215" t="s">
        <v>202</v>
      </c>
      <c r="H246" s="216">
        <v>2.16</v>
      </c>
      <c r="I246" s="217"/>
      <c r="J246" s="218">
        <f>ROUND(I246*H246,2)</f>
        <v>0</v>
      </c>
      <c r="K246" s="214" t="s">
        <v>389</v>
      </c>
      <c r="L246" s="44"/>
      <c r="M246" s="219" t="s">
        <v>19</v>
      </c>
      <c r="N246" s="220" t="s">
        <v>42</v>
      </c>
      <c r="O246" s="84"/>
      <c r="P246" s="221">
        <f>O246*H246</f>
        <v>0</v>
      </c>
      <c r="Q246" s="221">
        <v>0</v>
      </c>
      <c r="R246" s="221">
        <f>Q246*H246</f>
        <v>0</v>
      </c>
      <c r="S246" s="221">
        <v>0.6</v>
      </c>
      <c r="T246" s="222">
        <f>S246*H246</f>
        <v>1.296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3" t="s">
        <v>157</v>
      </c>
      <c r="AT246" s="223" t="s">
        <v>152</v>
      </c>
      <c r="AU246" s="223" t="s">
        <v>79</v>
      </c>
      <c r="AY246" s="17" t="s">
        <v>150</v>
      </c>
      <c r="BE246" s="224">
        <f>IF(N246="základní",J246,0)</f>
        <v>0</v>
      </c>
      <c r="BF246" s="224">
        <f>IF(N246="snížená",J246,0)</f>
        <v>0</v>
      </c>
      <c r="BG246" s="224">
        <f>IF(N246="zákl. přenesená",J246,0)</f>
        <v>0</v>
      </c>
      <c r="BH246" s="224">
        <f>IF(N246="sníž. přenesená",J246,0)</f>
        <v>0</v>
      </c>
      <c r="BI246" s="224">
        <f>IF(N246="nulová",J246,0)</f>
        <v>0</v>
      </c>
      <c r="BJ246" s="17" t="s">
        <v>75</v>
      </c>
      <c r="BK246" s="224">
        <f>ROUND(I246*H246,2)</f>
        <v>0</v>
      </c>
      <c r="BL246" s="17" t="s">
        <v>157</v>
      </c>
      <c r="BM246" s="223" t="s">
        <v>1078</v>
      </c>
    </row>
    <row r="247" spans="1:47" s="2" customFormat="1" ht="12">
      <c r="A247" s="38"/>
      <c r="B247" s="39"/>
      <c r="C247" s="40"/>
      <c r="D247" s="225" t="s">
        <v>159</v>
      </c>
      <c r="E247" s="40"/>
      <c r="F247" s="226" t="s">
        <v>1079</v>
      </c>
      <c r="G247" s="40"/>
      <c r="H247" s="40"/>
      <c r="I247" s="227"/>
      <c r="J247" s="40"/>
      <c r="K247" s="40"/>
      <c r="L247" s="44"/>
      <c r="M247" s="228"/>
      <c r="N247" s="229"/>
      <c r="O247" s="84"/>
      <c r="P247" s="84"/>
      <c r="Q247" s="84"/>
      <c r="R247" s="84"/>
      <c r="S247" s="84"/>
      <c r="T247" s="85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159</v>
      </c>
      <c r="AU247" s="17" t="s">
        <v>79</v>
      </c>
    </row>
    <row r="248" spans="1:51" s="13" customFormat="1" ht="12">
      <c r="A248" s="13"/>
      <c r="B248" s="230"/>
      <c r="C248" s="231"/>
      <c r="D248" s="232" t="s">
        <v>161</v>
      </c>
      <c r="E248" s="233" t="s">
        <v>19</v>
      </c>
      <c r="F248" s="234" t="s">
        <v>1072</v>
      </c>
      <c r="G248" s="231"/>
      <c r="H248" s="233" t="s">
        <v>19</v>
      </c>
      <c r="I248" s="235"/>
      <c r="J248" s="231"/>
      <c r="K248" s="231"/>
      <c r="L248" s="236"/>
      <c r="M248" s="237"/>
      <c r="N248" s="238"/>
      <c r="O248" s="238"/>
      <c r="P248" s="238"/>
      <c r="Q248" s="238"/>
      <c r="R248" s="238"/>
      <c r="S248" s="238"/>
      <c r="T248" s="239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0" t="s">
        <v>161</v>
      </c>
      <c r="AU248" s="240" t="s">
        <v>79</v>
      </c>
      <c r="AV248" s="13" t="s">
        <v>75</v>
      </c>
      <c r="AW248" s="13" t="s">
        <v>33</v>
      </c>
      <c r="AX248" s="13" t="s">
        <v>71</v>
      </c>
      <c r="AY248" s="240" t="s">
        <v>150</v>
      </c>
    </row>
    <row r="249" spans="1:51" s="14" customFormat="1" ht="12">
      <c r="A249" s="14"/>
      <c r="B249" s="241"/>
      <c r="C249" s="242"/>
      <c r="D249" s="232" t="s">
        <v>161</v>
      </c>
      <c r="E249" s="243" t="s">
        <v>19</v>
      </c>
      <c r="F249" s="244" t="s">
        <v>1073</v>
      </c>
      <c r="G249" s="242"/>
      <c r="H249" s="245">
        <v>2.16</v>
      </c>
      <c r="I249" s="246"/>
      <c r="J249" s="242"/>
      <c r="K249" s="242"/>
      <c r="L249" s="247"/>
      <c r="M249" s="248"/>
      <c r="N249" s="249"/>
      <c r="O249" s="249"/>
      <c r="P249" s="249"/>
      <c r="Q249" s="249"/>
      <c r="R249" s="249"/>
      <c r="S249" s="249"/>
      <c r="T249" s="250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1" t="s">
        <v>161</v>
      </c>
      <c r="AU249" s="251" t="s">
        <v>79</v>
      </c>
      <c r="AV249" s="14" t="s">
        <v>79</v>
      </c>
      <c r="AW249" s="14" t="s">
        <v>33</v>
      </c>
      <c r="AX249" s="14" t="s">
        <v>75</v>
      </c>
      <c r="AY249" s="251" t="s">
        <v>150</v>
      </c>
    </row>
    <row r="250" spans="1:65" s="2" customFormat="1" ht="24.15" customHeight="1">
      <c r="A250" s="38"/>
      <c r="B250" s="39"/>
      <c r="C250" s="212" t="s">
        <v>102</v>
      </c>
      <c r="D250" s="212" t="s">
        <v>152</v>
      </c>
      <c r="E250" s="213" t="s">
        <v>1080</v>
      </c>
      <c r="F250" s="214" t="s">
        <v>1081</v>
      </c>
      <c r="G250" s="215" t="s">
        <v>526</v>
      </c>
      <c r="H250" s="216">
        <v>2</v>
      </c>
      <c r="I250" s="217"/>
      <c r="J250" s="218">
        <f>ROUND(I250*H250,2)</f>
        <v>0</v>
      </c>
      <c r="K250" s="214" t="s">
        <v>389</v>
      </c>
      <c r="L250" s="44"/>
      <c r="M250" s="219" t="s">
        <v>19</v>
      </c>
      <c r="N250" s="220" t="s">
        <v>42</v>
      </c>
      <c r="O250" s="84"/>
      <c r="P250" s="221">
        <f>O250*H250</f>
        <v>0</v>
      </c>
      <c r="Q250" s="221">
        <v>0</v>
      </c>
      <c r="R250" s="221">
        <f>Q250*H250</f>
        <v>0</v>
      </c>
      <c r="S250" s="221">
        <v>0.05</v>
      </c>
      <c r="T250" s="222">
        <f>S250*H250</f>
        <v>0.1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3" t="s">
        <v>157</v>
      </c>
      <c r="AT250" s="223" t="s">
        <v>152</v>
      </c>
      <c r="AU250" s="223" t="s">
        <v>79</v>
      </c>
      <c r="AY250" s="17" t="s">
        <v>150</v>
      </c>
      <c r="BE250" s="224">
        <f>IF(N250="základní",J250,0)</f>
        <v>0</v>
      </c>
      <c r="BF250" s="224">
        <f>IF(N250="snížená",J250,0)</f>
        <v>0</v>
      </c>
      <c r="BG250" s="224">
        <f>IF(N250="zákl. přenesená",J250,0)</f>
        <v>0</v>
      </c>
      <c r="BH250" s="224">
        <f>IF(N250="sníž. přenesená",J250,0)</f>
        <v>0</v>
      </c>
      <c r="BI250" s="224">
        <f>IF(N250="nulová",J250,0)</f>
        <v>0</v>
      </c>
      <c r="BJ250" s="17" t="s">
        <v>75</v>
      </c>
      <c r="BK250" s="224">
        <f>ROUND(I250*H250,2)</f>
        <v>0</v>
      </c>
      <c r="BL250" s="17" t="s">
        <v>157</v>
      </c>
      <c r="BM250" s="223" t="s">
        <v>1082</v>
      </c>
    </row>
    <row r="251" spans="1:47" s="2" customFormat="1" ht="12">
      <c r="A251" s="38"/>
      <c r="B251" s="39"/>
      <c r="C251" s="40"/>
      <c r="D251" s="225" t="s">
        <v>159</v>
      </c>
      <c r="E251" s="40"/>
      <c r="F251" s="226" t="s">
        <v>1083</v>
      </c>
      <c r="G251" s="40"/>
      <c r="H251" s="40"/>
      <c r="I251" s="227"/>
      <c r="J251" s="40"/>
      <c r="K251" s="40"/>
      <c r="L251" s="44"/>
      <c r="M251" s="228"/>
      <c r="N251" s="229"/>
      <c r="O251" s="84"/>
      <c r="P251" s="84"/>
      <c r="Q251" s="84"/>
      <c r="R251" s="84"/>
      <c r="S251" s="84"/>
      <c r="T251" s="85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159</v>
      </c>
      <c r="AU251" s="17" t="s">
        <v>79</v>
      </c>
    </row>
    <row r="252" spans="1:51" s="13" customFormat="1" ht="12">
      <c r="A252" s="13"/>
      <c r="B252" s="230"/>
      <c r="C252" s="231"/>
      <c r="D252" s="232" t="s">
        <v>161</v>
      </c>
      <c r="E252" s="233" t="s">
        <v>19</v>
      </c>
      <c r="F252" s="234" t="s">
        <v>1084</v>
      </c>
      <c r="G252" s="231"/>
      <c r="H252" s="233" t="s">
        <v>19</v>
      </c>
      <c r="I252" s="235"/>
      <c r="J252" s="231"/>
      <c r="K252" s="231"/>
      <c r="L252" s="236"/>
      <c r="M252" s="237"/>
      <c r="N252" s="238"/>
      <c r="O252" s="238"/>
      <c r="P252" s="238"/>
      <c r="Q252" s="238"/>
      <c r="R252" s="238"/>
      <c r="S252" s="238"/>
      <c r="T252" s="239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0" t="s">
        <v>161</v>
      </c>
      <c r="AU252" s="240" t="s">
        <v>79</v>
      </c>
      <c r="AV252" s="13" t="s">
        <v>75</v>
      </c>
      <c r="AW252" s="13" t="s">
        <v>33</v>
      </c>
      <c r="AX252" s="13" t="s">
        <v>71</v>
      </c>
      <c r="AY252" s="240" t="s">
        <v>150</v>
      </c>
    </row>
    <row r="253" spans="1:51" s="14" customFormat="1" ht="12">
      <c r="A253" s="14"/>
      <c r="B253" s="241"/>
      <c r="C253" s="242"/>
      <c r="D253" s="232" t="s">
        <v>161</v>
      </c>
      <c r="E253" s="243" t="s">
        <v>19</v>
      </c>
      <c r="F253" s="244" t="s">
        <v>75</v>
      </c>
      <c r="G253" s="242"/>
      <c r="H253" s="245">
        <v>1</v>
      </c>
      <c r="I253" s="246"/>
      <c r="J253" s="242"/>
      <c r="K253" s="242"/>
      <c r="L253" s="247"/>
      <c r="M253" s="248"/>
      <c r="N253" s="249"/>
      <c r="O253" s="249"/>
      <c r="P253" s="249"/>
      <c r="Q253" s="249"/>
      <c r="R253" s="249"/>
      <c r="S253" s="249"/>
      <c r="T253" s="250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1" t="s">
        <v>161</v>
      </c>
      <c r="AU253" s="251" t="s">
        <v>79</v>
      </c>
      <c r="AV253" s="14" t="s">
        <v>79</v>
      </c>
      <c r="AW253" s="14" t="s">
        <v>33</v>
      </c>
      <c r="AX253" s="14" t="s">
        <v>71</v>
      </c>
      <c r="AY253" s="251" t="s">
        <v>150</v>
      </c>
    </row>
    <row r="254" spans="1:51" s="13" customFormat="1" ht="12">
      <c r="A254" s="13"/>
      <c r="B254" s="230"/>
      <c r="C254" s="231"/>
      <c r="D254" s="232" t="s">
        <v>161</v>
      </c>
      <c r="E254" s="233" t="s">
        <v>19</v>
      </c>
      <c r="F254" s="234" t="s">
        <v>1085</v>
      </c>
      <c r="G254" s="231"/>
      <c r="H254" s="233" t="s">
        <v>19</v>
      </c>
      <c r="I254" s="235"/>
      <c r="J254" s="231"/>
      <c r="K254" s="231"/>
      <c r="L254" s="236"/>
      <c r="M254" s="237"/>
      <c r="N254" s="238"/>
      <c r="O254" s="238"/>
      <c r="P254" s="238"/>
      <c r="Q254" s="238"/>
      <c r="R254" s="238"/>
      <c r="S254" s="238"/>
      <c r="T254" s="23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0" t="s">
        <v>161</v>
      </c>
      <c r="AU254" s="240" t="s">
        <v>79</v>
      </c>
      <c r="AV254" s="13" t="s">
        <v>75</v>
      </c>
      <c r="AW254" s="13" t="s">
        <v>33</v>
      </c>
      <c r="AX254" s="13" t="s">
        <v>71</v>
      </c>
      <c r="AY254" s="240" t="s">
        <v>150</v>
      </c>
    </row>
    <row r="255" spans="1:51" s="14" customFormat="1" ht="12">
      <c r="A255" s="14"/>
      <c r="B255" s="241"/>
      <c r="C255" s="242"/>
      <c r="D255" s="232" t="s">
        <v>161</v>
      </c>
      <c r="E255" s="243" t="s">
        <v>19</v>
      </c>
      <c r="F255" s="244" t="s">
        <v>75</v>
      </c>
      <c r="G255" s="242"/>
      <c r="H255" s="245">
        <v>1</v>
      </c>
      <c r="I255" s="246"/>
      <c r="J255" s="242"/>
      <c r="K255" s="242"/>
      <c r="L255" s="247"/>
      <c r="M255" s="248"/>
      <c r="N255" s="249"/>
      <c r="O255" s="249"/>
      <c r="P255" s="249"/>
      <c r="Q255" s="249"/>
      <c r="R255" s="249"/>
      <c r="S255" s="249"/>
      <c r="T255" s="250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1" t="s">
        <v>161</v>
      </c>
      <c r="AU255" s="251" t="s">
        <v>79</v>
      </c>
      <c r="AV255" s="14" t="s">
        <v>79</v>
      </c>
      <c r="AW255" s="14" t="s">
        <v>33</v>
      </c>
      <c r="AX255" s="14" t="s">
        <v>71</v>
      </c>
      <c r="AY255" s="251" t="s">
        <v>150</v>
      </c>
    </row>
    <row r="256" spans="1:51" s="15" customFormat="1" ht="12">
      <c r="A256" s="15"/>
      <c r="B256" s="252"/>
      <c r="C256" s="253"/>
      <c r="D256" s="232" t="s">
        <v>161</v>
      </c>
      <c r="E256" s="254" t="s">
        <v>19</v>
      </c>
      <c r="F256" s="255" t="s">
        <v>164</v>
      </c>
      <c r="G256" s="253"/>
      <c r="H256" s="256">
        <v>2</v>
      </c>
      <c r="I256" s="257"/>
      <c r="J256" s="253"/>
      <c r="K256" s="253"/>
      <c r="L256" s="258"/>
      <c r="M256" s="259"/>
      <c r="N256" s="260"/>
      <c r="O256" s="260"/>
      <c r="P256" s="260"/>
      <c r="Q256" s="260"/>
      <c r="R256" s="260"/>
      <c r="S256" s="260"/>
      <c r="T256" s="261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62" t="s">
        <v>161</v>
      </c>
      <c r="AU256" s="262" t="s">
        <v>79</v>
      </c>
      <c r="AV256" s="15" t="s">
        <v>157</v>
      </c>
      <c r="AW256" s="15" t="s">
        <v>33</v>
      </c>
      <c r="AX256" s="15" t="s">
        <v>75</v>
      </c>
      <c r="AY256" s="262" t="s">
        <v>150</v>
      </c>
    </row>
    <row r="257" spans="1:65" s="2" customFormat="1" ht="24.15" customHeight="1">
      <c r="A257" s="38"/>
      <c r="B257" s="39"/>
      <c r="C257" s="212" t="s">
        <v>104</v>
      </c>
      <c r="D257" s="212" t="s">
        <v>152</v>
      </c>
      <c r="E257" s="213" t="s">
        <v>1086</v>
      </c>
      <c r="F257" s="214" t="s">
        <v>1087</v>
      </c>
      <c r="G257" s="215" t="s">
        <v>526</v>
      </c>
      <c r="H257" s="216">
        <v>3</v>
      </c>
      <c r="I257" s="217"/>
      <c r="J257" s="218">
        <f>ROUND(I257*H257,2)</f>
        <v>0</v>
      </c>
      <c r="K257" s="214" t="s">
        <v>389</v>
      </c>
      <c r="L257" s="44"/>
      <c r="M257" s="219" t="s">
        <v>19</v>
      </c>
      <c r="N257" s="220" t="s">
        <v>42</v>
      </c>
      <c r="O257" s="84"/>
      <c r="P257" s="221">
        <f>O257*H257</f>
        <v>0</v>
      </c>
      <c r="Q257" s="221">
        <v>0</v>
      </c>
      <c r="R257" s="221">
        <f>Q257*H257</f>
        <v>0</v>
      </c>
      <c r="S257" s="221">
        <v>0.05</v>
      </c>
      <c r="T257" s="222">
        <f>S257*H257</f>
        <v>0.15000000000000002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3" t="s">
        <v>266</v>
      </c>
      <c r="AT257" s="223" t="s">
        <v>152</v>
      </c>
      <c r="AU257" s="223" t="s">
        <v>79</v>
      </c>
      <c r="AY257" s="17" t="s">
        <v>150</v>
      </c>
      <c r="BE257" s="224">
        <f>IF(N257="základní",J257,0)</f>
        <v>0</v>
      </c>
      <c r="BF257" s="224">
        <f>IF(N257="snížená",J257,0)</f>
        <v>0</v>
      </c>
      <c r="BG257" s="224">
        <f>IF(N257="zákl. přenesená",J257,0)</f>
        <v>0</v>
      </c>
      <c r="BH257" s="224">
        <f>IF(N257="sníž. přenesená",J257,0)</f>
        <v>0</v>
      </c>
      <c r="BI257" s="224">
        <f>IF(N257="nulová",J257,0)</f>
        <v>0</v>
      </c>
      <c r="BJ257" s="17" t="s">
        <v>75</v>
      </c>
      <c r="BK257" s="224">
        <f>ROUND(I257*H257,2)</f>
        <v>0</v>
      </c>
      <c r="BL257" s="17" t="s">
        <v>266</v>
      </c>
      <c r="BM257" s="223" t="s">
        <v>1088</v>
      </c>
    </row>
    <row r="258" spans="1:47" s="2" customFormat="1" ht="12">
      <c r="A258" s="38"/>
      <c r="B258" s="39"/>
      <c r="C258" s="40"/>
      <c r="D258" s="225" t="s">
        <v>159</v>
      </c>
      <c r="E258" s="40"/>
      <c r="F258" s="226" t="s">
        <v>1089</v>
      </c>
      <c r="G258" s="40"/>
      <c r="H258" s="40"/>
      <c r="I258" s="227"/>
      <c r="J258" s="40"/>
      <c r="K258" s="40"/>
      <c r="L258" s="44"/>
      <c r="M258" s="228"/>
      <c r="N258" s="229"/>
      <c r="O258" s="84"/>
      <c r="P258" s="84"/>
      <c r="Q258" s="84"/>
      <c r="R258" s="84"/>
      <c r="S258" s="84"/>
      <c r="T258" s="85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159</v>
      </c>
      <c r="AU258" s="17" t="s">
        <v>79</v>
      </c>
    </row>
    <row r="259" spans="1:51" s="13" customFormat="1" ht="12">
      <c r="A259" s="13"/>
      <c r="B259" s="230"/>
      <c r="C259" s="231"/>
      <c r="D259" s="232" t="s">
        <v>161</v>
      </c>
      <c r="E259" s="233" t="s">
        <v>19</v>
      </c>
      <c r="F259" s="234" t="s">
        <v>1090</v>
      </c>
      <c r="G259" s="231"/>
      <c r="H259" s="233" t="s">
        <v>19</v>
      </c>
      <c r="I259" s="235"/>
      <c r="J259" s="231"/>
      <c r="K259" s="231"/>
      <c r="L259" s="236"/>
      <c r="M259" s="237"/>
      <c r="N259" s="238"/>
      <c r="O259" s="238"/>
      <c r="P259" s="238"/>
      <c r="Q259" s="238"/>
      <c r="R259" s="238"/>
      <c r="S259" s="238"/>
      <c r="T259" s="23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0" t="s">
        <v>161</v>
      </c>
      <c r="AU259" s="240" t="s">
        <v>79</v>
      </c>
      <c r="AV259" s="13" t="s">
        <v>75</v>
      </c>
      <c r="AW259" s="13" t="s">
        <v>33</v>
      </c>
      <c r="AX259" s="13" t="s">
        <v>71</v>
      </c>
      <c r="AY259" s="240" t="s">
        <v>150</v>
      </c>
    </row>
    <row r="260" spans="1:51" s="14" customFormat="1" ht="12">
      <c r="A260" s="14"/>
      <c r="B260" s="241"/>
      <c r="C260" s="242"/>
      <c r="D260" s="232" t="s">
        <v>161</v>
      </c>
      <c r="E260" s="243" t="s">
        <v>19</v>
      </c>
      <c r="F260" s="244" t="s">
        <v>1091</v>
      </c>
      <c r="G260" s="242"/>
      <c r="H260" s="245">
        <v>3</v>
      </c>
      <c r="I260" s="246"/>
      <c r="J260" s="242"/>
      <c r="K260" s="242"/>
      <c r="L260" s="247"/>
      <c r="M260" s="248"/>
      <c r="N260" s="249"/>
      <c r="O260" s="249"/>
      <c r="P260" s="249"/>
      <c r="Q260" s="249"/>
      <c r="R260" s="249"/>
      <c r="S260" s="249"/>
      <c r="T260" s="250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1" t="s">
        <v>161</v>
      </c>
      <c r="AU260" s="251" t="s">
        <v>79</v>
      </c>
      <c r="AV260" s="14" t="s">
        <v>79</v>
      </c>
      <c r="AW260" s="14" t="s">
        <v>33</v>
      </c>
      <c r="AX260" s="14" t="s">
        <v>75</v>
      </c>
      <c r="AY260" s="251" t="s">
        <v>150</v>
      </c>
    </row>
    <row r="261" spans="1:65" s="2" customFormat="1" ht="37.8" customHeight="1">
      <c r="A261" s="38"/>
      <c r="B261" s="39"/>
      <c r="C261" s="212" t="s">
        <v>106</v>
      </c>
      <c r="D261" s="212" t="s">
        <v>152</v>
      </c>
      <c r="E261" s="213" t="s">
        <v>507</v>
      </c>
      <c r="F261" s="214" t="s">
        <v>508</v>
      </c>
      <c r="G261" s="215" t="s">
        <v>342</v>
      </c>
      <c r="H261" s="216">
        <v>3.5</v>
      </c>
      <c r="I261" s="217"/>
      <c r="J261" s="218">
        <f>ROUND(I261*H261,2)</f>
        <v>0</v>
      </c>
      <c r="K261" s="214" t="s">
        <v>389</v>
      </c>
      <c r="L261" s="44"/>
      <c r="M261" s="219" t="s">
        <v>19</v>
      </c>
      <c r="N261" s="220" t="s">
        <v>42</v>
      </c>
      <c r="O261" s="84"/>
      <c r="P261" s="221">
        <f>O261*H261</f>
        <v>0</v>
      </c>
      <c r="Q261" s="221">
        <v>1E-05</v>
      </c>
      <c r="R261" s="221">
        <f>Q261*H261</f>
        <v>3.5000000000000004E-05</v>
      </c>
      <c r="S261" s="221">
        <v>0</v>
      </c>
      <c r="T261" s="222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3" t="s">
        <v>157</v>
      </c>
      <c r="AT261" s="223" t="s">
        <v>152</v>
      </c>
      <c r="AU261" s="223" t="s">
        <v>79</v>
      </c>
      <c r="AY261" s="17" t="s">
        <v>150</v>
      </c>
      <c r="BE261" s="224">
        <f>IF(N261="základní",J261,0)</f>
        <v>0</v>
      </c>
      <c r="BF261" s="224">
        <f>IF(N261="snížená",J261,0)</f>
        <v>0</v>
      </c>
      <c r="BG261" s="224">
        <f>IF(N261="zákl. přenesená",J261,0)</f>
        <v>0</v>
      </c>
      <c r="BH261" s="224">
        <f>IF(N261="sníž. přenesená",J261,0)</f>
        <v>0</v>
      </c>
      <c r="BI261" s="224">
        <f>IF(N261="nulová",J261,0)</f>
        <v>0</v>
      </c>
      <c r="BJ261" s="17" t="s">
        <v>75</v>
      </c>
      <c r="BK261" s="224">
        <f>ROUND(I261*H261,2)</f>
        <v>0</v>
      </c>
      <c r="BL261" s="17" t="s">
        <v>157</v>
      </c>
      <c r="BM261" s="223" t="s">
        <v>1092</v>
      </c>
    </row>
    <row r="262" spans="1:47" s="2" customFormat="1" ht="12">
      <c r="A262" s="38"/>
      <c r="B262" s="39"/>
      <c r="C262" s="40"/>
      <c r="D262" s="225" t="s">
        <v>159</v>
      </c>
      <c r="E262" s="40"/>
      <c r="F262" s="226" t="s">
        <v>510</v>
      </c>
      <c r="G262" s="40"/>
      <c r="H262" s="40"/>
      <c r="I262" s="227"/>
      <c r="J262" s="40"/>
      <c r="K262" s="40"/>
      <c r="L262" s="44"/>
      <c r="M262" s="228"/>
      <c r="N262" s="229"/>
      <c r="O262" s="84"/>
      <c r="P262" s="84"/>
      <c r="Q262" s="84"/>
      <c r="R262" s="84"/>
      <c r="S262" s="84"/>
      <c r="T262" s="85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159</v>
      </c>
      <c r="AU262" s="17" t="s">
        <v>79</v>
      </c>
    </row>
    <row r="263" spans="1:51" s="13" customFormat="1" ht="12">
      <c r="A263" s="13"/>
      <c r="B263" s="230"/>
      <c r="C263" s="231"/>
      <c r="D263" s="232" t="s">
        <v>161</v>
      </c>
      <c r="E263" s="233" t="s">
        <v>19</v>
      </c>
      <c r="F263" s="234" t="s">
        <v>999</v>
      </c>
      <c r="G263" s="231"/>
      <c r="H263" s="233" t="s">
        <v>19</v>
      </c>
      <c r="I263" s="235"/>
      <c r="J263" s="231"/>
      <c r="K263" s="231"/>
      <c r="L263" s="236"/>
      <c r="M263" s="237"/>
      <c r="N263" s="238"/>
      <c r="O263" s="238"/>
      <c r="P263" s="238"/>
      <c r="Q263" s="238"/>
      <c r="R263" s="238"/>
      <c r="S263" s="238"/>
      <c r="T263" s="239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0" t="s">
        <v>161</v>
      </c>
      <c r="AU263" s="240" t="s">
        <v>79</v>
      </c>
      <c r="AV263" s="13" t="s">
        <v>75</v>
      </c>
      <c r="AW263" s="13" t="s">
        <v>33</v>
      </c>
      <c r="AX263" s="13" t="s">
        <v>71</v>
      </c>
      <c r="AY263" s="240" t="s">
        <v>150</v>
      </c>
    </row>
    <row r="264" spans="1:51" s="14" customFormat="1" ht="12">
      <c r="A264" s="14"/>
      <c r="B264" s="241"/>
      <c r="C264" s="242"/>
      <c r="D264" s="232" t="s">
        <v>161</v>
      </c>
      <c r="E264" s="243" t="s">
        <v>19</v>
      </c>
      <c r="F264" s="244" t="s">
        <v>1093</v>
      </c>
      <c r="G264" s="242"/>
      <c r="H264" s="245">
        <v>3.5</v>
      </c>
      <c r="I264" s="246"/>
      <c r="J264" s="242"/>
      <c r="K264" s="242"/>
      <c r="L264" s="247"/>
      <c r="M264" s="248"/>
      <c r="N264" s="249"/>
      <c r="O264" s="249"/>
      <c r="P264" s="249"/>
      <c r="Q264" s="249"/>
      <c r="R264" s="249"/>
      <c r="S264" s="249"/>
      <c r="T264" s="250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1" t="s">
        <v>161</v>
      </c>
      <c r="AU264" s="251" t="s">
        <v>79</v>
      </c>
      <c r="AV264" s="14" t="s">
        <v>79</v>
      </c>
      <c r="AW264" s="14" t="s">
        <v>33</v>
      </c>
      <c r="AX264" s="14" t="s">
        <v>71</v>
      </c>
      <c r="AY264" s="251" t="s">
        <v>150</v>
      </c>
    </row>
    <row r="265" spans="1:51" s="15" customFormat="1" ht="12">
      <c r="A265" s="15"/>
      <c r="B265" s="252"/>
      <c r="C265" s="253"/>
      <c r="D265" s="232" t="s">
        <v>161</v>
      </c>
      <c r="E265" s="254" t="s">
        <v>19</v>
      </c>
      <c r="F265" s="255" t="s">
        <v>164</v>
      </c>
      <c r="G265" s="253"/>
      <c r="H265" s="256">
        <v>3.5</v>
      </c>
      <c r="I265" s="257"/>
      <c r="J265" s="253"/>
      <c r="K265" s="253"/>
      <c r="L265" s="258"/>
      <c r="M265" s="259"/>
      <c r="N265" s="260"/>
      <c r="O265" s="260"/>
      <c r="P265" s="260"/>
      <c r="Q265" s="260"/>
      <c r="R265" s="260"/>
      <c r="S265" s="260"/>
      <c r="T265" s="261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62" t="s">
        <v>161</v>
      </c>
      <c r="AU265" s="262" t="s">
        <v>79</v>
      </c>
      <c r="AV265" s="15" t="s">
        <v>157</v>
      </c>
      <c r="AW265" s="15" t="s">
        <v>33</v>
      </c>
      <c r="AX265" s="15" t="s">
        <v>75</v>
      </c>
      <c r="AY265" s="262" t="s">
        <v>150</v>
      </c>
    </row>
    <row r="266" spans="1:65" s="2" customFormat="1" ht="16.5" customHeight="1">
      <c r="A266" s="38"/>
      <c r="B266" s="39"/>
      <c r="C266" s="264" t="s">
        <v>109</v>
      </c>
      <c r="D266" s="264" t="s">
        <v>286</v>
      </c>
      <c r="E266" s="265" t="s">
        <v>514</v>
      </c>
      <c r="F266" s="266" t="s">
        <v>515</v>
      </c>
      <c r="G266" s="267" t="s">
        <v>342</v>
      </c>
      <c r="H266" s="268">
        <v>3.57</v>
      </c>
      <c r="I266" s="269"/>
      <c r="J266" s="270">
        <f>ROUND(I266*H266,2)</f>
        <v>0</v>
      </c>
      <c r="K266" s="266" t="s">
        <v>389</v>
      </c>
      <c r="L266" s="271"/>
      <c r="M266" s="272" t="s">
        <v>19</v>
      </c>
      <c r="N266" s="273" t="s">
        <v>42</v>
      </c>
      <c r="O266" s="84"/>
      <c r="P266" s="221">
        <f>O266*H266</f>
        <v>0</v>
      </c>
      <c r="Q266" s="221">
        <v>0.00259</v>
      </c>
      <c r="R266" s="221">
        <f>Q266*H266</f>
        <v>0.009246299999999999</v>
      </c>
      <c r="S266" s="221">
        <v>0</v>
      </c>
      <c r="T266" s="222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3" t="s">
        <v>207</v>
      </c>
      <c r="AT266" s="223" t="s">
        <v>286</v>
      </c>
      <c r="AU266" s="223" t="s">
        <v>79</v>
      </c>
      <c r="AY266" s="17" t="s">
        <v>150</v>
      </c>
      <c r="BE266" s="224">
        <f>IF(N266="základní",J266,0)</f>
        <v>0</v>
      </c>
      <c r="BF266" s="224">
        <f>IF(N266="snížená",J266,0)</f>
        <v>0</v>
      </c>
      <c r="BG266" s="224">
        <f>IF(N266="zákl. přenesená",J266,0)</f>
        <v>0</v>
      </c>
      <c r="BH266" s="224">
        <f>IF(N266="sníž. přenesená",J266,0)</f>
        <v>0</v>
      </c>
      <c r="BI266" s="224">
        <f>IF(N266="nulová",J266,0)</f>
        <v>0</v>
      </c>
      <c r="BJ266" s="17" t="s">
        <v>75</v>
      </c>
      <c r="BK266" s="224">
        <f>ROUND(I266*H266,2)</f>
        <v>0</v>
      </c>
      <c r="BL266" s="17" t="s">
        <v>157</v>
      </c>
      <c r="BM266" s="223" t="s">
        <v>1094</v>
      </c>
    </row>
    <row r="267" spans="1:51" s="14" customFormat="1" ht="12">
      <c r="A267" s="14"/>
      <c r="B267" s="241"/>
      <c r="C267" s="242"/>
      <c r="D267" s="232" t="s">
        <v>161</v>
      </c>
      <c r="E267" s="243" t="s">
        <v>19</v>
      </c>
      <c r="F267" s="244" t="s">
        <v>1095</v>
      </c>
      <c r="G267" s="242"/>
      <c r="H267" s="245">
        <v>3.57</v>
      </c>
      <c r="I267" s="246"/>
      <c r="J267" s="242"/>
      <c r="K267" s="242"/>
      <c r="L267" s="247"/>
      <c r="M267" s="248"/>
      <c r="N267" s="249"/>
      <c r="O267" s="249"/>
      <c r="P267" s="249"/>
      <c r="Q267" s="249"/>
      <c r="R267" s="249"/>
      <c r="S267" s="249"/>
      <c r="T267" s="250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1" t="s">
        <v>161</v>
      </c>
      <c r="AU267" s="251" t="s">
        <v>79</v>
      </c>
      <c r="AV267" s="14" t="s">
        <v>79</v>
      </c>
      <c r="AW267" s="14" t="s">
        <v>33</v>
      </c>
      <c r="AX267" s="14" t="s">
        <v>75</v>
      </c>
      <c r="AY267" s="251" t="s">
        <v>150</v>
      </c>
    </row>
    <row r="268" spans="1:65" s="2" customFormat="1" ht="24.15" customHeight="1">
      <c r="A268" s="38"/>
      <c r="B268" s="39"/>
      <c r="C268" s="212" t="s">
        <v>111</v>
      </c>
      <c r="D268" s="212" t="s">
        <v>152</v>
      </c>
      <c r="E268" s="213" t="s">
        <v>518</v>
      </c>
      <c r="F268" s="214" t="s">
        <v>519</v>
      </c>
      <c r="G268" s="215" t="s">
        <v>342</v>
      </c>
      <c r="H268" s="216">
        <v>3.5</v>
      </c>
      <c r="I268" s="217"/>
      <c r="J268" s="218">
        <f>ROUND(I268*H268,2)</f>
        <v>0</v>
      </c>
      <c r="K268" s="214" t="s">
        <v>389</v>
      </c>
      <c r="L268" s="44"/>
      <c r="M268" s="219" t="s">
        <v>19</v>
      </c>
      <c r="N268" s="220" t="s">
        <v>42</v>
      </c>
      <c r="O268" s="84"/>
      <c r="P268" s="221">
        <f>O268*H268</f>
        <v>0</v>
      </c>
      <c r="Q268" s="221">
        <v>0</v>
      </c>
      <c r="R268" s="221">
        <f>Q268*H268</f>
        <v>0</v>
      </c>
      <c r="S268" s="221">
        <v>0</v>
      </c>
      <c r="T268" s="222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3" t="s">
        <v>157</v>
      </c>
      <c r="AT268" s="223" t="s">
        <v>152</v>
      </c>
      <c r="AU268" s="223" t="s">
        <v>79</v>
      </c>
      <c r="AY268" s="17" t="s">
        <v>150</v>
      </c>
      <c r="BE268" s="224">
        <f>IF(N268="základní",J268,0)</f>
        <v>0</v>
      </c>
      <c r="BF268" s="224">
        <f>IF(N268="snížená",J268,0)</f>
        <v>0</v>
      </c>
      <c r="BG268" s="224">
        <f>IF(N268="zákl. přenesená",J268,0)</f>
        <v>0</v>
      </c>
      <c r="BH268" s="224">
        <f>IF(N268="sníž. přenesená",J268,0)</f>
        <v>0</v>
      </c>
      <c r="BI268" s="224">
        <f>IF(N268="nulová",J268,0)</f>
        <v>0</v>
      </c>
      <c r="BJ268" s="17" t="s">
        <v>75</v>
      </c>
      <c r="BK268" s="224">
        <f>ROUND(I268*H268,2)</f>
        <v>0</v>
      </c>
      <c r="BL268" s="17" t="s">
        <v>157</v>
      </c>
      <c r="BM268" s="223" t="s">
        <v>1096</v>
      </c>
    </row>
    <row r="269" spans="1:47" s="2" customFormat="1" ht="12">
      <c r="A269" s="38"/>
      <c r="B269" s="39"/>
      <c r="C269" s="40"/>
      <c r="D269" s="225" t="s">
        <v>159</v>
      </c>
      <c r="E269" s="40"/>
      <c r="F269" s="226" t="s">
        <v>521</v>
      </c>
      <c r="G269" s="40"/>
      <c r="H269" s="40"/>
      <c r="I269" s="227"/>
      <c r="J269" s="40"/>
      <c r="K269" s="40"/>
      <c r="L269" s="44"/>
      <c r="M269" s="228"/>
      <c r="N269" s="229"/>
      <c r="O269" s="84"/>
      <c r="P269" s="84"/>
      <c r="Q269" s="84"/>
      <c r="R269" s="84"/>
      <c r="S269" s="84"/>
      <c r="T269" s="85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159</v>
      </c>
      <c r="AU269" s="17" t="s">
        <v>79</v>
      </c>
    </row>
    <row r="270" spans="1:47" s="2" customFormat="1" ht="12">
      <c r="A270" s="38"/>
      <c r="B270" s="39"/>
      <c r="C270" s="40"/>
      <c r="D270" s="232" t="s">
        <v>258</v>
      </c>
      <c r="E270" s="40"/>
      <c r="F270" s="263" t="s">
        <v>522</v>
      </c>
      <c r="G270" s="40"/>
      <c r="H270" s="40"/>
      <c r="I270" s="227"/>
      <c r="J270" s="40"/>
      <c r="K270" s="40"/>
      <c r="L270" s="44"/>
      <c r="M270" s="228"/>
      <c r="N270" s="229"/>
      <c r="O270" s="84"/>
      <c r="P270" s="84"/>
      <c r="Q270" s="84"/>
      <c r="R270" s="84"/>
      <c r="S270" s="84"/>
      <c r="T270" s="85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258</v>
      </c>
      <c r="AU270" s="17" t="s">
        <v>79</v>
      </c>
    </row>
    <row r="271" spans="1:65" s="2" customFormat="1" ht="24.15" customHeight="1">
      <c r="A271" s="38"/>
      <c r="B271" s="39"/>
      <c r="C271" s="212" t="s">
        <v>386</v>
      </c>
      <c r="D271" s="212" t="s">
        <v>152</v>
      </c>
      <c r="E271" s="213" t="s">
        <v>524</v>
      </c>
      <c r="F271" s="214" t="s">
        <v>525</v>
      </c>
      <c r="G271" s="215" t="s">
        <v>526</v>
      </c>
      <c r="H271" s="216">
        <v>1</v>
      </c>
      <c r="I271" s="217"/>
      <c r="J271" s="218">
        <f>ROUND(I271*H271,2)</f>
        <v>0</v>
      </c>
      <c r="K271" s="214" t="s">
        <v>389</v>
      </c>
      <c r="L271" s="44"/>
      <c r="M271" s="219" t="s">
        <v>19</v>
      </c>
      <c r="N271" s="220" t="s">
        <v>42</v>
      </c>
      <c r="O271" s="84"/>
      <c r="P271" s="221">
        <f>O271*H271</f>
        <v>0</v>
      </c>
      <c r="Q271" s="221">
        <v>0.21734</v>
      </c>
      <c r="R271" s="221">
        <f>Q271*H271</f>
        <v>0.21734</v>
      </c>
      <c r="S271" s="221">
        <v>0</v>
      </c>
      <c r="T271" s="222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3" t="s">
        <v>157</v>
      </c>
      <c r="AT271" s="223" t="s">
        <v>152</v>
      </c>
      <c r="AU271" s="223" t="s">
        <v>79</v>
      </c>
      <c r="AY271" s="17" t="s">
        <v>150</v>
      </c>
      <c r="BE271" s="224">
        <f>IF(N271="základní",J271,0)</f>
        <v>0</v>
      </c>
      <c r="BF271" s="224">
        <f>IF(N271="snížená",J271,0)</f>
        <v>0</v>
      </c>
      <c r="BG271" s="224">
        <f>IF(N271="zákl. přenesená",J271,0)</f>
        <v>0</v>
      </c>
      <c r="BH271" s="224">
        <f>IF(N271="sníž. přenesená",J271,0)</f>
        <v>0</v>
      </c>
      <c r="BI271" s="224">
        <f>IF(N271="nulová",J271,0)</f>
        <v>0</v>
      </c>
      <c r="BJ271" s="17" t="s">
        <v>75</v>
      </c>
      <c r="BK271" s="224">
        <f>ROUND(I271*H271,2)</f>
        <v>0</v>
      </c>
      <c r="BL271" s="17" t="s">
        <v>157</v>
      </c>
      <c r="BM271" s="223" t="s">
        <v>1097</v>
      </c>
    </row>
    <row r="272" spans="1:47" s="2" customFormat="1" ht="12">
      <c r="A272" s="38"/>
      <c r="B272" s="39"/>
      <c r="C272" s="40"/>
      <c r="D272" s="225" t="s">
        <v>159</v>
      </c>
      <c r="E272" s="40"/>
      <c r="F272" s="226" t="s">
        <v>528</v>
      </c>
      <c r="G272" s="40"/>
      <c r="H272" s="40"/>
      <c r="I272" s="227"/>
      <c r="J272" s="40"/>
      <c r="K272" s="40"/>
      <c r="L272" s="44"/>
      <c r="M272" s="228"/>
      <c r="N272" s="229"/>
      <c r="O272" s="84"/>
      <c r="P272" s="84"/>
      <c r="Q272" s="84"/>
      <c r="R272" s="84"/>
      <c r="S272" s="84"/>
      <c r="T272" s="85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159</v>
      </c>
      <c r="AU272" s="17" t="s">
        <v>79</v>
      </c>
    </row>
    <row r="273" spans="1:65" s="2" customFormat="1" ht="24.15" customHeight="1">
      <c r="A273" s="38"/>
      <c r="B273" s="39"/>
      <c r="C273" s="264" t="s">
        <v>394</v>
      </c>
      <c r="D273" s="264" t="s">
        <v>286</v>
      </c>
      <c r="E273" s="265" t="s">
        <v>530</v>
      </c>
      <c r="F273" s="266" t="s">
        <v>531</v>
      </c>
      <c r="G273" s="267" t="s">
        <v>526</v>
      </c>
      <c r="H273" s="268">
        <v>1</v>
      </c>
      <c r="I273" s="269"/>
      <c r="J273" s="270">
        <f>ROUND(I273*H273,2)</f>
        <v>0</v>
      </c>
      <c r="K273" s="266" t="s">
        <v>389</v>
      </c>
      <c r="L273" s="271"/>
      <c r="M273" s="272" t="s">
        <v>19</v>
      </c>
      <c r="N273" s="273" t="s">
        <v>42</v>
      </c>
      <c r="O273" s="84"/>
      <c r="P273" s="221">
        <f>O273*H273</f>
        <v>0</v>
      </c>
      <c r="Q273" s="221">
        <v>0.108</v>
      </c>
      <c r="R273" s="221">
        <f>Q273*H273</f>
        <v>0.108</v>
      </c>
      <c r="S273" s="221">
        <v>0</v>
      </c>
      <c r="T273" s="222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3" t="s">
        <v>207</v>
      </c>
      <c r="AT273" s="223" t="s">
        <v>286</v>
      </c>
      <c r="AU273" s="223" t="s">
        <v>79</v>
      </c>
      <c r="AY273" s="17" t="s">
        <v>150</v>
      </c>
      <c r="BE273" s="224">
        <f>IF(N273="základní",J273,0)</f>
        <v>0</v>
      </c>
      <c r="BF273" s="224">
        <f>IF(N273="snížená",J273,0)</f>
        <v>0</v>
      </c>
      <c r="BG273" s="224">
        <f>IF(N273="zákl. přenesená",J273,0)</f>
        <v>0</v>
      </c>
      <c r="BH273" s="224">
        <f>IF(N273="sníž. přenesená",J273,0)</f>
        <v>0</v>
      </c>
      <c r="BI273" s="224">
        <f>IF(N273="nulová",J273,0)</f>
        <v>0</v>
      </c>
      <c r="BJ273" s="17" t="s">
        <v>75</v>
      </c>
      <c r="BK273" s="224">
        <f>ROUND(I273*H273,2)</f>
        <v>0</v>
      </c>
      <c r="BL273" s="17" t="s">
        <v>157</v>
      </c>
      <c r="BM273" s="223" t="s">
        <v>1098</v>
      </c>
    </row>
    <row r="274" spans="1:65" s="2" customFormat="1" ht="16.5" customHeight="1">
      <c r="A274" s="38"/>
      <c r="B274" s="39"/>
      <c r="C274" s="264" t="s">
        <v>401</v>
      </c>
      <c r="D274" s="264" t="s">
        <v>286</v>
      </c>
      <c r="E274" s="265" t="s">
        <v>534</v>
      </c>
      <c r="F274" s="266" t="s">
        <v>535</v>
      </c>
      <c r="G274" s="267" t="s">
        <v>526</v>
      </c>
      <c r="H274" s="268">
        <v>1</v>
      </c>
      <c r="I274" s="269"/>
      <c r="J274" s="270">
        <f>ROUND(I274*H274,2)</f>
        <v>0</v>
      </c>
      <c r="K274" s="266" t="s">
        <v>389</v>
      </c>
      <c r="L274" s="271"/>
      <c r="M274" s="272" t="s">
        <v>19</v>
      </c>
      <c r="N274" s="273" t="s">
        <v>42</v>
      </c>
      <c r="O274" s="84"/>
      <c r="P274" s="221">
        <f>O274*H274</f>
        <v>0</v>
      </c>
      <c r="Q274" s="221">
        <v>0.0072</v>
      </c>
      <c r="R274" s="221">
        <f>Q274*H274</f>
        <v>0.0072</v>
      </c>
      <c r="S274" s="221">
        <v>0</v>
      </c>
      <c r="T274" s="222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3" t="s">
        <v>207</v>
      </c>
      <c r="AT274" s="223" t="s">
        <v>286</v>
      </c>
      <c r="AU274" s="223" t="s">
        <v>79</v>
      </c>
      <c r="AY274" s="17" t="s">
        <v>150</v>
      </c>
      <c r="BE274" s="224">
        <f>IF(N274="základní",J274,0)</f>
        <v>0</v>
      </c>
      <c r="BF274" s="224">
        <f>IF(N274="snížená",J274,0)</f>
        <v>0</v>
      </c>
      <c r="BG274" s="224">
        <f>IF(N274="zákl. přenesená",J274,0)</f>
        <v>0</v>
      </c>
      <c r="BH274" s="224">
        <f>IF(N274="sníž. přenesená",J274,0)</f>
        <v>0</v>
      </c>
      <c r="BI274" s="224">
        <f>IF(N274="nulová",J274,0)</f>
        <v>0</v>
      </c>
      <c r="BJ274" s="17" t="s">
        <v>75</v>
      </c>
      <c r="BK274" s="224">
        <f>ROUND(I274*H274,2)</f>
        <v>0</v>
      </c>
      <c r="BL274" s="17" t="s">
        <v>157</v>
      </c>
      <c r="BM274" s="223" t="s">
        <v>1099</v>
      </c>
    </row>
    <row r="275" spans="1:65" s="2" customFormat="1" ht="24.15" customHeight="1">
      <c r="A275" s="38"/>
      <c r="B275" s="39"/>
      <c r="C275" s="212" t="s">
        <v>409</v>
      </c>
      <c r="D275" s="212" t="s">
        <v>152</v>
      </c>
      <c r="E275" s="213" t="s">
        <v>538</v>
      </c>
      <c r="F275" s="214" t="s">
        <v>539</v>
      </c>
      <c r="G275" s="215" t="s">
        <v>526</v>
      </c>
      <c r="H275" s="216">
        <v>1</v>
      </c>
      <c r="I275" s="217"/>
      <c r="J275" s="218">
        <f>ROUND(I275*H275,2)</f>
        <v>0</v>
      </c>
      <c r="K275" s="214" t="s">
        <v>389</v>
      </c>
      <c r="L275" s="44"/>
      <c r="M275" s="219" t="s">
        <v>19</v>
      </c>
      <c r="N275" s="220" t="s">
        <v>42</v>
      </c>
      <c r="O275" s="84"/>
      <c r="P275" s="221">
        <f>O275*H275</f>
        <v>0</v>
      </c>
      <c r="Q275" s="221">
        <v>0.12422</v>
      </c>
      <c r="R275" s="221">
        <f>Q275*H275</f>
        <v>0.12422</v>
      </c>
      <c r="S275" s="221">
        <v>0</v>
      </c>
      <c r="T275" s="222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3" t="s">
        <v>157</v>
      </c>
      <c r="AT275" s="223" t="s">
        <v>152</v>
      </c>
      <c r="AU275" s="223" t="s">
        <v>79</v>
      </c>
      <c r="AY275" s="17" t="s">
        <v>150</v>
      </c>
      <c r="BE275" s="224">
        <f>IF(N275="základní",J275,0)</f>
        <v>0</v>
      </c>
      <c r="BF275" s="224">
        <f>IF(N275="snížená",J275,0)</f>
        <v>0</v>
      </c>
      <c r="BG275" s="224">
        <f>IF(N275="zákl. přenesená",J275,0)</f>
        <v>0</v>
      </c>
      <c r="BH275" s="224">
        <f>IF(N275="sníž. přenesená",J275,0)</f>
        <v>0</v>
      </c>
      <c r="BI275" s="224">
        <f>IF(N275="nulová",J275,0)</f>
        <v>0</v>
      </c>
      <c r="BJ275" s="17" t="s">
        <v>75</v>
      </c>
      <c r="BK275" s="224">
        <f>ROUND(I275*H275,2)</f>
        <v>0</v>
      </c>
      <c r="BL275" s="17" t="s">
        <v>157</v>
      </c>
      <c r="BM275" s="223" t="s">
        <v>1100</v>
      </c>
    </row>
    <row r="276" spans="1:47" s="2" customFormat="1" ht="12">
      <c r="A276" s="38"/>
      <c r="B276" s="39"/>
      <c r="C276" s="40"/>
      <c r="D276" s="225" t="s">
        <v>159</v>
      </c>
      <c r="E276" s="40"/>
      <c r="F276" s="226" t="s">
        <v>541</v>
      </c>
      <c r="G276" s="40"/>
      <c r="H276" s="40"/>
      <c r="I276" s="227"/>
      <c r="J276" s="40"/>
      <c r="K276" s="40"/>
      <c r="L276" s="44"/>
      <c r="M276" s="228"/>
      <c r="N276" s="229"/>
      <c r="O276" s="84"/>
      <c r="P276" s="84"/>
      <c r="Q276" s="84"/>
      <c r="R276" s="84"/>
      <c r="S276" s="84"/>
      <c r="T276" s="85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T276" s="17" t="s">
        <v>159</v>
      </c>
      <c r="AU276" s="17" t="s">
        <v>79</v>
      </c>
    </row>
    <row r="277" spans="1:51" s="13" customFormat="1" ht="12">
      <c r="A277" s="13"/>
      <c r="B277" s="230"/>
      <c r="C277" s="231"/>
      <c r="D277" s="232" t="s">
        <v>161</v>
      </c>
      <c r="E277" s="233" t="s">
        <v>19</v>
      </c>
      <c r="F277" s="234" t="s">
        <v>981</v>
      </c>
      <c r="G277" s="231"/>
      <c r="H277" s="233" t="s">
        <v>19</v>
      </c>
      <c r="I277" s="235"/>
      <c r="J277" s="231"/>
      <c r="K277" s="231"/>
      <c r="L277" s="236"/>
      <c r="M277" s="237"/>
      <c r="N277" s="238"/>
      <c r="O277" s="238"/>
      <c r="P277" s="238"/>
      <c r="Q277" s="238"/>
      <c r="R277" s="238"/>
      <c r="S277" s="238"/>
      <c r="T277" s="239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0" t="s">
        <v>161</v>
      </c>
      <c r="AU277" s="240" t="s">
        <v>79</v>
      </c>
      <c r="AV277" s="13" t="s">
        <v>75</v>
      </c>
      <c r="AW277" s="13" t="s">
        <v>33</v>
      </c>
      <c r="AX277" s="13" t="s">
        <v>71</v>
      </c>
      <c r="AY277" s="240" t="s">
        <v>150</v>
      </c>
    </row>
    <row r="278" spans="1:51" s="14" customFormat="1" ht="12">
      <c r="A278" s="14"/>
      <c r="B278" s="241"/>
      <c r="C278" s="242"/>
      <c r="D278" s="232" t="s">
        <v>161</v>
      </c>
      <c r="E278" s="243" t="s">
        <v>19</v>
      </c>
      <c r="F278" s="244" t="s">
        <v>75</v>
      </c>
      <c r="G278" s="242"/>
      <c r="H278" s="245">
        <v>1</v>
      </c>
      <c r="I278" s="246"/>
      <c r="J278" s="242"/>
      <c r="K278" s="242"/>
      <c r="L278" s="247"/>
      <c r="M278" s="248"/>
      <c r="N278" s="249"/>
      <c r="O278" s="249"/>
      <c r="P278" s="249"/>
      <c r="Q278" s="249"/>
      <c r="R278" s="249"/>
      <c r="S278" s="249"/>
      <c r="T278" s="250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1" t="s">
        <v>161</v>
      </c>
      <c r="AU278" s="251" t="s">
        <v>79</v>
      </c>
      <c r="AV278" s="14" t="s">
        <v>79</v>
      </c>
      <c r="AW278" s="14" t="s">
        <v>33</v>
      </c>
      <c r="AX278" s="14" t="s">
        <v>71</v>
      </c>
      <c r="AY278" s="251" t="s">
        <v>150</v>
      </c>
    </row>
    <row r="279" spans="1:51" s="15" customFormat="1" ht="12">
      <c r="A279" s="15"/>
      <c r="B279" s="252"/>
      <c r="C279" s="253"/>
      <c r="D279" s="232" t="s">
        <v>161</v>
      </c>
      <c r="E279" s="254" t="s">
        <v>19</v>
      </c>
      <c r="F279" s="255" t="s">
        <v>164</v>
      </c>
      <c r="G279" s="253"/>
      <c r="H279" s="256">
        <v>1</v>
      </c>
      <c r="I279" s="257"/>
      <c r="J279" s="253"/>
      <c r="K279" s="253"/>
      <c r="L279" s="258"/>
      <c r="M279" s="259"/>
      <c r="N279" s="260"/>
      <c r="O279" s="260"/>
      <c r="P279" s="260"/>
      <c r="Q279" s="260"/>
      <c r="R279" s="260"/>
      <c r="S279" s="260"/>
      <c r="T279" s="261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62" t="s">
        <v>161</v>
      </c>
      <c r="AU279" s="262" t="s">
        <v>79</v>
      </c>
      <c r="AV279" s="15" t="s">
        <v>157</v>
      </c>
      <c r="AW279" s="15" t="s">
        <v>33</v>
      </c>
      <c r="AX279" s="15" t="s">
        <v>75</v>
      </c>
      <c r="AY279" s="262" t="s">
        <v>150</v>
      </c>
    </row>
    <row r="280" spans="1:65" s="2" customFormat="1" ht="24.15" customHeight="1">
      <c r="A280" s="38"/>
      <c r="B280" s="39"/>
      <c r="C280" s="212" t="s">
        <v>415</v>
      </c>
      <c r="D280" s="212" t="s">
        <v>152</v>
      </c>
      <c r="E280" s="213" t="s">
        <v>544</v>
      </c>
      <c r="F280" s="214" t="s">
        <v>545</v>
      </c>
      <c r="G280" s="215" t="s">
        <v>526</v>
      </c>
      <c r="H280" s="216">
        <v>2</v>
      </c>
      <c r="I280" s="217"/>
      <c r="J280" s="218">
        <f>ROUND(I280*H280,2)</f>
        <v>0</v>
      </c>
      <c r="K280" s="214" t="s">
        <v>389</v>
      </c>
      <c r="L280" s="44"/>
      <c r="M280" s="219" t="s">
        <v>19</v>
      </c>
      <c r="N280" s="220" t="s">
        <v>42</v>
      </c>
      <c r="O280" s="84"/>
      <c r="P280" s="221">
        <f>O280*H280</f>
        <v>0</v>
      </c>
      <c r="Q280" s="221">
        <v>0.02972</v>
      </c>
      <c r="R280" s="221">
        <f>Q280*H280</f>
        <v>0.05944</v>
      </c>
      <c r="S280" s="221">
        <v>0</v>
      </c>
      <c r="T280" s="222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3" t="s">
        <v>157</v>
      </c>
      <c r="AT280" s="223" t="s">
        <v>152</v>
      </c>
      <c r="AU280" s="223" t="s">
        <v>79</v>
      </c>
      <c r="AY280" s="17" t="s">
        <v>150</v>
      </c>
      <c r="BE280" s="224">
        <f>IF(N280="základní",J280,0)</f>
        <v>0</v>
      </c>
      <c r="BF280" s="224">
        <f>IF(N280="snížená",J280,0)</f>
        <v>0</v>
      </c>
      <c r="BG280" s="224">
        <f>IF(N280="zákl. přenesená",J280,0)</f>
        <v>0</v>
      </c>
      <c r="BH280" s="224">
        <f>IF(N280="sníž. přenesená",J280,0)</f>
        <v>0</v>
      </c>
      <c r="BI280" s="224">
        <f>IF(N280="nulová",J280,0)</f>
        <v>0</v>
      </c>
      <c r="BJ280" s="17" t="s">
        <v>75</v>
      </c>
      <c r="BK280" s="224">
        <f>ROUND(I280*H280,2)</f>
        <v>0</v>
      </c>
      <c r="BL280" s="17" t="s">
        <v>157</v>
      </c>
      <c r="BM280" s="223" t="s">
        <v>1101</v>
      </c>
    </row>
    <row r="281" spans="1:47" s="2" customFormat="1" ht="12">
      <c r="A281" s="38"/>
      <c r="B281" s="39"/>
      <c r="C281" s="40"/>
      <c r="D281" s="225" t="s">
        <v>159</v>
      </c>
      <c r="E281" s="40"/>
      <c r="F281" s="226" t="s">
        <v>547</v>
      </c>
      <c r="G281" s="40"/>
      <c r="H281" s="40"/>
      <c r="I281" s="227"/>
      <c r="J281" s="40"/>
      <c r="K281" s="40"/>
      <c r="L281" s="44"/>
      <c r="M281" s="228"/>
      <c r="N281" s="229"/>
      <c r="O281" s="84"/>
      <c r="P281" s="84"/>
      <c r="Q281" s="84"/>
      <c r="R281" s="84"/>
      <c r="S281" s="84"/>
      <c r="T281" s="85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159</v>
      </c>
      <c r="AU281" s="17" t="s">
        <v>79</v>
      </c>
    </row>
    <row r="282" spans="1:51" s="13" customFormat="1" ht="12">
      <c r="A282" s="13"/>
      <c r="B282" s="230"/>
      <c r="C282" s="231"/>
      <c r="D282" s="232" t="s">
        <v>161</v>
      </c>
      <c r="E282" s="233" t="s">
        <v>19</v>
      </c>
      <c r="F282" s="234" t="s">
        <v>981</v>
      </c>
      <c r="G282" s="231"/>
      <c r="H282" s="233" t="s">
        <v>19</v>
      </c>
      <c r="I282" s="235"/>
      <c r="J282" s="231"/>
      <c r="K282" s="231"/>
      <c r="L282" s="236"/>
      <c r="M282" s="237"/>
      <c r="N282" s="238"/>
      <c r="O282" s="238"/>
      <c r="P282" s="238"/>
      <c r="Q282" s="238"/>
      <c r="R282" s="238"/>
      <c r="S282" s="238"/>
      <c r="T282" s="239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0" t="s">
        <v>161</v>
      </c>
      <c r="AU282" s="240" t="s">
        <v>79</v>
      </c>
      <c r="AV282" s="13" t="s">
        <v>75</v>
      </c>
      <c r="AW282" s="13" t="s">
        <v>33</v>
      </c>
      <c r="AX282" s="13" t="s">
        <v>71</v>
      </c>
      <c r="AY282" s="240" t="s">
        <v>150</v>
      </c>
    </row>
    <row r="283" spans="1:51" s="14" customFormat="1" ht="12">
      <c r="A283" s="14"/>
      <c r="B283" s="241"/>
      <c r="C283" s="242"/>
      <c r="D283" s="232" t="s">
        <v>161</v>
      </c>
      <c r="E283" s="243" t="s">
        <v>19</v>
      </c>
      <c r="F283" s="244" t="s">
        <v>584</v>
      </c>
      <c r="G283" s="242"/>
      <c r="H283" s="245">
        <v>2</v>
      </c>
      <c r="I283" s="246"/>
      <c r="J283" s="242"/>
      <c r="K283" s="242"/>
      <c r="L283" s="247"/>
      <c r="M283" s="248"/>
      <c r="N283" s="249"/>
      <c r="O283" s="249"/>
      <c r="P283" s="249"/>
      <c r="Q283" s="249"/>
      <c r="R283" s="249"/>
      <c r="S283" s="249"/>
      <c r="T283" s="250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1" t="s">
        <v>161</v>
      </c>
      <c r="AU283" s="251" t="s">
        <v>79</v>
      </c>
      <c r="AV283" s="14" t="s">
        <v>79</v>
      </c>
      <c r="AW283" s="14" t="s">
        <v>33</v>
      </c>
      <c r="AX283" s="14" t="s">
        <v>71</v>
      </c>
      <c r="AY283" s="251" t="s">
        <v>150</v>
      </c>
    </row>
    <row r="284" spans="1:51" s="15" customFormat="1" ht="12">
      <c r="A284" s="15"/>
      <c r="B284" s="252"/>
      <c r="C284" s="253"/>
      <c r="D284" s="232" t="s">
        <v>161</v>
      </c>
      <c r="E284" s="254" t="s">
        <v>19</v>
      </c>
      <c r="F284" s="255" t="s">
        <v>164</v>
      </c>
      <c r="G284" s="253"/>
      <c r="H284" s="256">
        <v>2</v>
      </c>
      <c r="I284" s="257"/>
      <c r="J284" s="253"/>
      <c r="K284" s="253"/>
      <c r="L284" s="258"/>
      <c r="M284" s="259"/>
      <c r="N284" s="260"/>
      <c r="O284" s="260"/>
      <c r="P284" s="260"/>
      <c r="Q284" s="260"/>
      <c r="R284" s="260"/>
      <c r="S284" s="260"/>
      <c r="T284" s="261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62" t="s">
        <v>161</v>
      </c>
      <c r="AU284" s="262" t="s">
        <v>79</v>
      </c>
      <c r="AV284" s="15" t="s">
        <v>157</v>
      </c>
      <c r="AW284" s="15" t="s">
        <v>33</v>
      </c>
      <c r="AX284" s="15" t="s">
        <v>75</v>
      </c>
      <c r="AY284" s="262" t="s">
        <v>150</v>
      </c>
    </row>
    <row r="285" spans="1:65" s="2" customFormat="1" ht="24.15" customHeight="1">
      <c r="A285" s="38"/>
      <c r="B285" s="39"/>
      <c r="C285" s="212" t="s">
        <v>421</v>
      </c>
      <c r="D285" s="212" t="s">
        <v>152</v>
      </c>
      <c r="E285" s="213" t="s">
        <v>550</v>
      </c>
      <c r="F285" s="214" t="s">
        <v>551</v>
      </c>
      <c r="G285" s="215" t="s">
        <v>526</v>
      </c>
      <c r="H285" s="216">
        <v>1</v>
      </c>
      <c r="I285" s="217"/>
      <c r="J285" s="218">
        <f>ROUND(I285*H285,2)</f>
        <v>0</v>
      </c>
      <c r="K285" s="214" t="s">
        <v>389</v>
      </c>
      <c r="L285" s="44"/>
      <c r="M285" s="219" t="s">
        <v>19</v>
      </c>
      <c r="N285" s="220" t="s">
        <v>42</v>
      </c>
      <c r="O285" s="84"/>
      <c r="P285" s="221">
        <f>O285*H285</f>
        <v>0</v>
      </c>
      <c r="Q285" s="221">
        <v>0.02972</v>
      </c>
      <c r="R285" s="221">
        <f>Q285*H285</f>
        <v>0.02972</v>
      </c>
      <c r="S285" s="221">
        <v>0</v>
      </c>
      <c r="T285" s="222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3" t="s">
        <v>157</v>
      </c>
      <c r="AT285" s="223" t="s">
        <v>152</v>
      </c>
      <c r="AU285" s="223" t="s">
        <v>79</v>
      </c>
      <c r="AY285" s="17" t="s">
        <v>150</v>
      </c>
      <c r="BE285" s="224">
        <f>IF(N285="základní",J285,0)</f>
        <v>0</v>
      </c>
      <c r="BF285" s="224">
        <f>IF(N285="snížená",J285,0)</f>
        <v>0</v>
      </c>
      <c r="BG285" s="224">
        <f>IF(N285="zákl. přenesená",J285,0)</f>
        <v>0</v>
      </c>
      <c r="BH285" s="224">
        <f>IF(N285="sníž. přenesená",J285,0)</f>
        <v>0</v>
      </c>
      <c r="BI285" s="224">
        <f>IF(N285="nulová",J285,0)</f>
        <v>0</v>
      </c>
      <c r="BJ285" s="17" t="s">
        <v>75</v>
      </c>
      <c r="BK285" s="224">
        <f>ROUND(I285*H285,2)</f>
        <v>0</v>
      </c>
      <c r="BL285" s="17" t="s">
        <v>157</v>
      </c>
      <c r="BM285" s="223" t="s">
        <v>1102</v>
      </c>
    </row>
    <row r="286" spans="1:47" s="2" customFormat="1" ht="12">
      <c r="A286" s="38"/>
      <c r="B286" s="39"/>
      <c r="C286" s="40"/>
      <c r="D286" s="225" t="s">
        <v>159</v>
      </c>
      <c r="E286" s="40"/>
      <c r="F286" s="226" t="s">
        <v>553</v>
      </c>
      <c r="G286" s="40"/>
      <c r="H286" s="40"/>
      <c r="I286" s="227"/>
      <c r="J286" s="40"/>
      <c r="K286" s="40"/>
      <c r="L286" s="44"/>
      <c r="M286" s="228"/>
      <c r="N286" s="229"/>
      <c r="O286" s="84"/>
      <c r="P286" s="84"/>
      <c r="Q286" s="84"/>
      <c r="R286" s="84"/>
      <c r="S286" s="84"/>
      <c r="T286" s="85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T286" s="17" t="s">
        <v>159</v>
      </c>
      <c r="AU286" s="17" t="s">
        <v>79</v>
      </c>
    </row>
    <row r="287" spans="1:51" s="13" customFormat="1" ht="12">
      <c r="A287" s="13"/>
      <c r="B287" s="230"/>
      <c r="C287" s="231"/>
      <c r="D287" s="232" t="s">
        <v>161</v>
      </c>
      <c r="E287" s="233" t="s">
        <v>19</v>
      </c>
      <c r="F287" s="234" t="s">
        <v>981</v>
      </c>
      <c r="G287" s="231"/>
      <c r="H287" s="233" t="s">
        <v>19</v>
      </c>
      <c r="I287" s="235"/>
      <c r="J287" s="231"/>
      <c r="K287" s="231"/>
      <c r="L287" s="236"/>
      <c r="M287" s="237"/>
      <c r="N287" s="238"/>
      <c r="O287" s="238"/>
      <c r="P287" s="238"/>
      <c r="Q287" s="238"/>
      <c r="R287" s="238"/>
      <c r="S287" s="238"/>
      <c r="T287" s="239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0" t="s">
        <v>161</v>
      </c>
      <c r="AU287" s="240" t="s">
        <v>79</v>
      </c>
      <c r="AV287" s="13" t="s">
        <v>75</v>
      </c>
      <c r="AW287" s="13" t="s">
        <v>33</v>
      </c>
      <c r="AX287" s="13" t="s">
        <v>71</v>
      </c>
      <c r="AY287" s="240" t="s">
        <v>150</v>
      </c>
    </row>
    <row r="288" spans="1:51" s="14" customFormat="1" ht="12">
      <c r="A288" s="14"/>
      <c r="B288" s="241"/>
      <c r="C288" s="242"/>
      <c r="D288" s="232" t="s">
        <v>161</v>
      </c>
      <c r="E288" s="243" t="s">
        <v>19</v>
      </c>
      <c r="F288" s="244" t="s">
        <v>75</v>
      </c>
      <c r="G288" s="242"/>
      <c r="H288" s="245">
        <v>1</v>
      </c>
      <c r="I288" s="246"/>
      <c r="J288" s="242"/>
      <c r="K288" s="242"/>
      <c r="L288" s="247"/>
      <c r="M288" s="248"/>
      <c r="N288" s="249"/>
      <c r="O288" s="249"/>
      <c r="P288" s="249"/>
      <c r="Q288" s="249"/>
      <c r="R288" s="249"/>
      <c r="S288" s="249"/>
      <c r="T288" s="250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1" t="s">
        <v>161</v>
      </c>
      <c r="AU288" s="251" t="s">
        <v>79</v>
      </c>
      <c r="AV288" s="14" t="s">
        <v>79</v>
      </c>
      <c r="AW288" s="14" t="s">
        <v>33</v>
      </c>
      <c r="AX288" s="14" t="s">
        <v>71</v>
      </c>
      <c r="AY288" s="251" t="s">
        <v>150</v>
      </c>
    </row>
    <row r="289" spans="1:51" s="15" customFormat="1" ht="12">
      <c r="A289" s="15"/>
      <c r="B289" s="252"/>
      <c r="C289" s="253"/>
      <c r="D289" s="232" t="s">
        <v>161</v>
      </c>
      <c r="E289" s="254" t="s">
        <v>19</v>
      </c>
      <c r="F289" s="255" t="s">
        <v>164</v>
      </c>
      <c r="G289" s="253"/>
      <c r="H289" s="256">
        <v>1</v>
      </c>
      <c r="I289" s="257"/>
      <c r="J289" s="253"/>
      <c r="K289" s="253"/>
      <c r="L289" s="258"/>
      <c r="M289" s="259"/>
      <c r="N289" s="260"/>
      <c r="O289" s="260"/>
      <c r="P289" s="260"/>
      <c r="Q289" s="260"/>
      <c r="R289" s="260"/>
      <c r="S289" s="260"/>
      <c r="T289" s="261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62" t="s">
        <v>161</v>
      </c>
      <c r="AU289" s="262" t="s">
        <v>79</v>
      </c>
      <c r="AV289" s="15" t="s">
        <v>157</v>
      </c>
      <c r="AW289" s="15" t="s">
        <v>33</v>
      </c>
      <c r="AX289" s="15" t="s">
        <v>75</v>
      </c>
      <c r="AY289" s="262" t="s">
        <v>150</v>
      </c>
    </row>
    <row r="290" spans="1:65" s="2" customFormat="1" ht="24.15" customHeight="1">
      <c r="A290" s="38"/>
      <c r="B290" s="39"/>
      <c r="C290" s="264" t="s">
        <v>428</v>
      </c>
      <c r="D290" s="264" t="s">
        <v>286</v>
      </c>
      <c r="E290" s="265" t="s">
        <v>555</v>
      </c>
      <c r="F290" s="266" t="s">
        <v>556</v>
      </c>
      <c r="G290" s="267" t="s">
        <v>526</v>
      </c>
      <c r="H290" s="268">
        <v>1</v>
      </c>
      <c r="I290" s="269"/>
      <c r="J290" s="270">
        <f>ROUND(I290*H290,2)</f>
        <v>0</v>
      </c>
      <c r="K290" s="266" t="s">
        <v>389</v>
      </c>
      <c r="L290" s="271"/>
      <c r="M290" s="272" t="s">
        <v>19</v>
      </c>
      <c r="N290" s="273" t="s">
        <v>42</v>
      </c>
      <c r="O290" s="84"/>
      <c r="P290" s="221">
        <f>O290*H290</f>
        <v>0</v>
      </c>
      <c r="Q290" s="221">
        <v>0.072</v>
      </c>
      <c r="R290" s="221">
        <f>Q290*H290</f>
        <v>0.072</v>
      </c>
      <c r="S290" s="221">
        <v>0</v>
      </c>
      <c r="T290" s="222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3" t="s">
        <v>207</v>
      </c>
      <c r="AT290" s="223" t="s">
        <v>286</v>
      </c>
      <c r="AU290" s="223" t="s">
        <v>79</v>
      </c>
      <c r="AY290" s="17" t="s">
        <v>150</v>
      </c>
      <c r="BE290" s="224">
        <f>IF(N290="základní",J290,0)</f>
        <v>0</v>
      </c>
      <c r="BF290" s="224">
        <f>IF(N290="snížená",J290,0)</f>
        <v>0</v>
      </c>
      <c r="BG290" s="224">
        <f>IF(N290="zákl. přenesená",J290,0)</f>
        <v>0</v>
      </c>
      <c r="BH290" s="224">
        <f>IF(N290="sníž. přenesená",J290,0)</f>
        <v>0</v>
      </c>
      <c r="BI290" s="224">
        <f>IF(N290="nulová",J290,0)</f>
        <v>0</v>
      </c>
      <c r="BJ290" s="17" t="s">
        <v>75</v>
      </c>
      <c r="BK290" s="224">
        <f>ROUND(I290*H290,2)</f>
        <v>0</v>
      </c>
      <c r="BL290" s="17" t="s">
        <v>157</v>
      </c>
      <c r="BM290" s="223" t="s">
        <v>1103</v>
      </c>
    </row>
    <row r="291" spans="1:65" s="2" customFormat="1" ht="24.15" customHeight="1">
      <c r="A291" s="38"/>
      <c r="B291" s="39"/>
      <c r="C291" s="264" t="s">
        <v>439</v>
      </c>
      <c r="D291" s="264" t="s">
        <v>286</v>
      </c>
      <c r="E291" s="265" t="s">
        <v>559</v>
      </c>
      <c r="F291" s="266" t="s">
        <v>560</v>
      </c>
      <c r="G291" s="267" t="s">
        <v>526</v>
      </c>
      <c r="H291" s="268">
        <v>1</v>
      </c>
      <c r="I291" s="269"/>
      <c r="J291" s="270">
        <f>ROUND(I291*H291,2)</f>
        <v>0</v>
      </c>
      <c r="K291" s="266" t="s">
        <v>389</v>
      </c>
      <c r="L291" s="271"/>
      <c r="M291" s="272" t="s">
        <v>19</v>
      </c>
      <c r="N291" s="273" t="s">
        <v>42</v>
      </c>
      <c r="O291" s="84"/>
      <c r="P291" s="221">
        <f>O291*H291</f>
        <v>0</v>
      </c>
      <c r="Q291" s="221">
        <v>0.08</v>
      </c>
      <c r="R291" s="221">
        <f>Q291*H291</f>
        <v>0.08</v>
      </c>
      <c r="S291" s="221">
        <v>0</v>
      </c>
      <c r="T291" s="222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3" t="s">
        <v>207</v>
      </c>
      <c r="AT291" s="223" t="s">
        <v>286</v>
      </c>
      <c r="AU291" s="223" t="s">
        <v>79</v>
      </c>
      <c r="AY291" s="17" t="s">
        <v>150</v>
      </c>
      <c r="BE291" s="224">
        <f>IF(N291="základní",J291,0)</f>
        <v>0</v>
      </c>
      <c r="BF291" s="224">
        <f>IF(N291="snížená",J291,0)</f>
        <v>0</v>
      </c>
      <c r="BG291" s="224">
        <f>IF(N291="zákl. přenesená",J291,0)</f>
        <v>0</v>
      </c>
      <c r="BH291" s="224">
        <f>IF(N291="sníž. přenesená",J291,0)</f>
        <v>0</v>
      </c>
      <c r="BI291" s="224">
        <f>IF(N291="nulová",J291,0)</f>
        <v>0</v>
      </c>
      <c r="BJ291" s="17" t="s">
        <v>75</v>
      </c>
      <c r="BK291" s="224">
        <f>ROUND(I291*H291,2)</f>
        <v>0</v>
      </c>
      <c r="BL291" s="17" t="s">
        <v>157</v>
      </c>
      <c r="BM291" s="223" t="s">
        <v>1104</v>
      </c>
    </row>
    <row r="292" spans="1:65" s="2" customFormat="1" ht="21.75" customHeight="1">
      <c r="A292" s="38"/>
      <c r="B292" s="39"/>
      <c r="C292" s="264" t="s">
        <v>446</v>
      </c>
      <c r="D292" s="264" t="s">
        <v>286</v>
      </c>
      <c r="E292" s="265" t="s">
        <v>563</v>
      </c>
      <c r="F292" s="266" t="s">
        <v>564</v>
      </c>
      <c r="G292" s="267" t="s">
        <v>526</v>
      </c>
      <c r="H292" s="268">
        <v>1</v>
      </c>
      <c r="I292" s="269"/>
      <c r="J292" s="270">
        <f>ROUND(I292*H292,2)</f>
        <v>0</v>
      </c>
      <c r="K292" s="266" t="s">
        <v>389</v>
      </c>
      <c r="L292" s="271"/>
      <c r="M292" s="272" t="s">
        <v>19</v>
      </c>
      <c r="N292" s="273" t="s">
        <v>42</v>
      </c>
      <c r="O292" s="84"/>
      <c r="P292" s="221">
        <f>O292*H292</f>
        <v>0</v>
      </c>
      <c r="Q292" s="221">
        <v>0.04</v>
      </c>
      <c r="R292" s="221">
        <f>Q292*H292</f>
        <v>0.04</v>
      </c>
      <c r="S292" s="221">
        <v>0</v>
      </c>
      <c r="T292" s="222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3" t="s">
        <v>207</v>
      </c>
      <c r="AT292" s="223" t="s">
        <v>286</v>
      </c>
      <c r="AU292" s="223" t="s">
        <v>79</v>
      </c>
      <c r="AY292" s="17" t="s">
        <v>150</v>
      </c>
      <c r="BE292" s="224">
        <f>IF(N292="základní",J292,0)</f>
        <v>0</v>
      </c>
      <c r="BF292" s="224">
        <f>IF(N292="snížená",J292,0)</f>
        <v>0</v>
      </c>
      <c r="BG292" s="224">
        <f>IF(N292="zákl. přenesená",J292,0)</f>
        <v>0</v>
      </c>
      <c r="BH292" s="224">
        <f>IF(N292="sníž. přenesená",J292,0)</f>
        <v>0</v>
      </c>
      <c r="BI292" s="224">
        <f>IF(N292="nulová",J292,0)</f>
        <v>0</v>
      </c>
      <c r="BJ292" s="17" t="s">
        <v>75</v>
      </c>
      <c r="BK292" s="224">
        <f>ROUND(I292*H292,2)</f>
        <v>0</v>
      </c>
      <c r="BL292" s="17" t="s">
        <v>157</v>
      </c>
      <c r="BM292" s="223" t="s">
        <v>1105</v>
      </c>
    </row>
    <row r="293" spans="1:65" s="2" customFormat="1" ht="16.5" customHeight="1">
      <c r="A293" s="38"/>
      <c r="B293" s="39"/>
      <c r="C293" s="264" t="s">
        <v>451</v>
      </c>
      <c r="D293" s="264" t="s">
        <v>286</v>
      </c>
      <c r="E293" s="265" t="s">
        <v>567</v>
      </c>
      <c r="F293" s="266" t="s">
        <v>568</v>
      </c>
      <c r="G293" s="267" t="s">
        <v>526</v>
      </c>
      <c r="H293" s="268">
        <v>1</v>
      </c>
      <c r="I293" s="269"/>
      <c r="J293" s="270">
        <f>ROUND(I293*H293,2)</f>
        <v>0</v>
      </c>
      <c r="K293" s="266" t="s">
        <v>389</v>
      </c>
      <c r="L293" s="271"/>
      <c r="M293" s="272" t="s">
        <v>19</v>
      </c>
      <c r="N293" s="273" t="s">
        <v>42</v>
      </c>
      <c r="O293" s="84"/>
      <c r="P293" s="221">
        <f>O293*H293</f>
        <v>0</v>
      </c>
      <c r="Q293" s="221">
        <v>0.103</v>
      </c>
      <c r="R293" s="221">
        <f>Q293*H293</f>
        <v>0.103</v>
      </c>
      <c r="S293" s="221">
        <v>0</v>
      </c>
      <c r="T293" s="222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23" t="s">
        <v>207</v>
      </c>
      <c r="AT293" s="223" t="s">
        <v>286</v>
      </c>
      <c r="AU293" s="223" t="s">
        <v>79</v>
      </c>
      <c r="AY293" s="17" t="s">
        <v>150</v>
      </c>
      <c r="BE293" s="224">
        <f>IF(N293="základní",J293,0)</f>
        <v>0</v>
      </c>
      <c r="BF293" s="224">
        <f>IF(N293="snížená",J293,0)</f>
        <v>0</v>
      </c>
      <c r="BG293" s="224">
        <f>IF(N293="zákl. přenesená",J293,0)</f>
        <v>0</v>
      </c>
      <c r="BH293" s="224">
        <f>IF(N293="sníž. přenesená",J293,0)</f>
        <v>0</v>
      </c>
      <c r="BI293" s="224">
        <f>IF(N293="nulová",J293,0)</f>
        <v>0</v>
      </c>
      <c r="BJ293" s="17" t="s">
        <v>75</v>
      </c>
      <c r="BK293" s="224">
        <f>ROUND(I293*H293,2)</f>
        <v>0</v>
      </c>
      <c r="BL293" s="17" t="s">
        <v>157</v>
      </c>
      <c r="BM293" s="223" t="s">
        <v>1106</v>
      </c>
    </row>
    <row r="294" spans="1:63" s="12" customFormat="1" ht="22.8" customHeight="1">
      <c r="A294" s="12"/>
      <c r="B294" s="196"/>
      <c r="C294" s="197"/>
      <c r="D294" s="198" t="s">
        <v>70</v>
      </c>
      <c r="E294" s="210" t="s">
        <v>216</v>
      </c>
      <c r="F294" s="210" t="s">
        <v>570</v>
      </c>
      <c r="G294" s="197"/>
      <c r="H294" s="197"/>
      <c r="I294" s="200"/>
      <c r="J294" s="211">
        <f>BK294</f>
        <v>0</v>
      </c>
      <c r="K294" s="197"/>
      <c r="L294" s="202"/>
      <c r="M294" s="203"/>
      <c r="N294" s="204"/>
      <c r="O294" s="204"/>
      <c r="P294" s="205">
        <f>SUM(P295:P381)</f>
        <v>0</v>
      </c>
      <c r="Q294" s="204"/>
      <c r="R294" s="205">
        <f>SUM(R295:R381)</f>
        <v>5.9941450000000005</v>
      </c>
      <c r="S294" s="204"/>
      <c r="T294" s="206">
        <f>SUM(T295:T381)</f>
        <v>3.9653840000000002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R294" s="207" t="s">
        <v>75</v>
      </c>
      <c r="AT294" s="208" t="s">
        <v>70</v>
      </c>
      <c r="AU294" s="208" t="s">
        <v>75</v>
      </c>
      <c r="AY294" s="207" t="s">
        <v>150</v>
      </c>
      <c r="BK294" s="209">
        <f>SUM(BK295:BK381)</f>
        <v>0</v>
      </c>
    </row>
    <row r="295" spans="1:65" s="2" customFormat="1" ht="24.15" customHeight="1">
      <c r="A295" s="38"/>
      <c r="B295" s="39"/>
      <c r="C295" s="212" t="s">
        <v>456</v>
      </c>
      <c r="D295" s="212" t="s">
        <v>152</v>
      </c>
      <c r="E295" s="213" t="s">
        <v>1107</v>
      </c>
      <c r="F295" s="214" t="s">
        <v>1108</v>
      </c>
      <c r="G295" s="215" t="s">
        <v>342</v>
      </c>
      <c r="H295" s="216">
        <v>15.5</v>
      </c>
      <c r="I295" s="217"/>
      <c r="J295" s="218">
        <f>ROUND(I295*H295,2)</f>
        <v>0</v>
      </c>
      <c r="K295" s="214" t="s">
        <v>389</v>
      </c>
      <c r="L295" s="44"/>
      <c r="M295" s="219" t="s">
        <v>19</v>
      </c>
      <c r="N295" s="220" t="s">
        <v>42</v>
      </c>
      <c r="O295" s="84"/>
      <c r="P295" s="221">
        <f>O295*H295</f>
        <v>0</v>
      </c>
      <c r="Q295" s="221">
        <v>0.29221</v>
      </c>
      <c r="R295" s="221">
        <f>Q295*H295</f>
        <v>4.529255</v>
      </c>
      <c r="S295" s="221">
        <v>0</v>
      </c>
      <c r="T295" s="222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3" t="s">
        <v>157</v>
      </c>
      <c r="AT295" s="223" t="s">
        <v>152</v>
      </c>
      <c r="AU295" s="223" t="s">
        <v>79</v>
      </c>
      <c r="AY295" s="17" t="s">
        <v>150</v>
      </c>
      <c r="BE295" s="224">
        <f>IF(N295="základní",J295,0)</f>
        <v>0</v>
      </c>
      <c r="BF295" s="224">
        <f>IF(N295="snížená",J295,0)</f>
        <v>0</v>
      </c>
      <c r="BG295" s="224">
        <f>IF(N295="zákl. přenesená",J295,0)</f>
        <v>0</v>
      </c>
      <c r="BH295" s="224">
        <f>IF(N295="sníž. přenesená",J295,0)</f>
        <v>0</v>
      </c>
      <c r="BI295" s="224">
        <f>IF(N295="nulová",J295,0)</f>
        <v>0</v>
      </c>
      <c r="BJ295" s="17" t="s">
        <v>75</v>
      </c>
      <c r="BK295" s="224">
        <f>ROUND(I295*H295,2)</f>
        <v>0</v>
      </c>
      <c r="BL295" s="17" t="s">
        <v>157</v>
      </c>
      <c r="BM295" s="223" t="s">
        <v>1109</v>
      </c>
    </row>
    <row r="296" spans="1:47" s="2" customFormat="1" ht="12">
      <c r="A296" s="38"/>
      <c r="B296" s="39"/>
      <c r="C296" s="40"/>
      <c r="D296" s="225" t="s">
        <v>159</v>
      </c>
      <c r="E296" s="40"/>
      <c r="F296" s="226" t="s">
        <v>1110</v>
      </c>
      <c r="G296" s="40"/>
      <c r="H296" s="40"/>
      <c r="I296" s="227"/>
      <c r="J296" s="40"/>
      <c r="K296" s="40"/>
      <c r="L296" s="44"/>
      <c r="M296" s="228"/>
      <c r="N296" s="229"/>
      <c r="O296" s="84"/>
      <c r="P296" s="84"/>
      <c r="Q296" s="84"/>
      <c r="R296" s="84"/>
      <c r="S296" s="84"/>
      <c r="T296" s="85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T296" s="17" t="s">
        <v>159</v>
      </c>
      <c r="AU296" s="17" t="s">
        <v>79</v>
      </c>
    </row>
    <row r="297" spans="1:51" s="13" customFormat="1" ht="12">
      <c r="A297" s="13"/>
      <c r="B297" s="230"/>
      <c r="C297" s="231"/>
      <c r="D297" s="232" t="s">
        <v>161</v>
      </c>
      <c r="E297" s="233" t="s">
        <v>19</v>
      </c>
      <c r="F297" s="234" t="s">
        <v>1111</v>
      </c>
      <c r="G297" s="231"/>
      <c r="H297" s="233" t="s">
        <v>19</v>
      </c>
      <c r="I297" s="235"/>
      <c r="J297" s="231"/>
      <c r="K297" s="231"/>
      <c r="L297" s="236"/>
      <c r="M297" s="237"/>
      <c r="N297" s="238"/>
      <c r="O297" s="238"/>
      <c r="P297" s="238"/>
      <c r="Q297" s="238"/>
      <c r="R297" s="238"/>
      <c r="S297" s="238"/>
      <c r="T297" s="239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0" t="s">
        <v>161</v>
      </c>
      <c r="AU297" s="240" t="s">
        <v>79</v>
      </c>
      <c r="AV297" s="13" t="s">
        <v>75</v>
      </c>
      <c r="AW297" s="13" t="s">
        <v>33</v>
      </c>
      <c r="AX297" s="13" t="s">
        <v>71</v>
      </c>
      <c r="AY297" s="240" t="s">
        <v>150</v>
      </c>
    </row>
    <row r="298" spans="1:51" s="13" customFormat="1" ht="12">
      <c r="A298" s="13"/>
      <c r="B298" s="230"/>
      <c r="C298" s="231"/>
      <c r="D298" s="232" t="s">
        <v>161</v>
      </c>
      <c r="E298" s="233" t="s">
        <v>19</v>
      </c>
      <c r="F298" s="234" t="s">
        <v>1112</v>
      </c>
      <c r="G298" s="231"/>
      <c r="H298" s="233" t="s">
        <v>19</v>
      </c>
      <c r="I298" s="235"/>
      <c r="J298" s="231"/>
      <c r="K298" s="231"/>
      <c r="L298" s="236"/>
      <c r="M298" s="237"/>
      <c r="N298" s="238"/>
      <c r="O298" s="238"/>
      <c r="P298" s="238"/>
      <c r="Q298" s="238"/>
      <c r="R298" s="238"/>
      <c r="S298" s="238"/>
      <c r="T298" s="239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0" t="s">
        <v>161</v>
      </c>
      <c r="AU298" s="240" t="s">
        <v>79</v>
      </c>
      <c r="AV298" s="13" t="s">
        <v>75</v>
      </c>
      <c r="AW298" s="13" t="s">
        <v>33</v>
      </c>
      <c r="AX298" s="13" t="s">
        <v>71</v>
      </c>
      <c r="AY298" s="240" t="s">
        <v>150</v>
      </c>
    </row>
    <row r="299" spans="1:51" s="14" customFormat="1" ht="12">
      <c r="A299" s="14"/>
      <c r="B299" s="241"/>
      <c r="C299" s="242"/>
      <c r="D299" s="232" t="s">
        <v>161</v>
      </c>
      <c r="E299" s="243" t="s">
        <v>19</v>
      </c>
      <c r="F299" s="244" t="s">
        <v>1113</v>
      </c>
      <c r="G299" s="242"/>
      <c r="H299" s="245">
        <v>8</v>
      </c>
      <c r="I299" s="246"/>
      <c r="J299" s="242"/>
      <c r="K299" s="242"/>
      <c r="L299" s="247"/>
      <c r="M299" s="248"/>
      <c r="N299" s="249"/>
      <c r="O299" s="249"/>
      <c r="P299" s="249"/>
      <c r="Q299" s="249"/>
      <c r="R299" s="249"/>
      <c r="S299" s="249"/>
      <c r="T299" s="250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1" t="s">
        <v>161</v>
      </c>
      <c r="AU299" s="251" t="s">
        <v>79</v>
      </c>
      <c r="AV299" s="14" t="s">
        <v>79</v>
      </c>
      <c r="AW299" s="14" t="s">
        <v>33</v>
      </c>
      <c r="AX299" s="14" t="s">
        <v>71</v>
      </c>
      <c r="AY299" s="251" t="s">
        <v>150</v>
      </c>
    </row>
    <row r="300" spans="1:51" s="13" customFormat="1" ht="12">
      <c r="A300" s="13"/>
      <c r="B300" s="230"/>
      <c r="C300" s="231"/>
      <c r="D300" s="232" t="s">
        <v>161</v>
      </c>
      <c r="E300" s="233" t="s">
        <v>19</v>
      </c>
      <c r="F300" s="234" t="s">
        <v>999</v>
      </c>
      <c r="G300" s="231"/>
      <c r="H300" s="233" t="s">
        <v>19</v>
      </c>
      <c r="I300" s="235"/>
      <c r="J300" s="231"/>
      <c r="K300" s="231"/>
      <c r="L300" s="236"/>
      <c r="M300" s="237"/>
      <c r="N300" s="238"/>
      <c r="O300" s="238"/>
      <c r="P300" s="238"/>
      <c r="Q300" s="238"/>
      <c r="R300" s="238"/>
      <c r="S300" s="238"/>
      <c r="T300" s="239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0" t="s">
        <v>161</v>
      </c>
      <c r="AU300" s="240" t="s">
        <v>79</v>
      </c>
      <c r="AV300" s="13" t="s">
        <v>75</v>
      </c>
      <c r="AW300" s="13" t="s">
        <v>33</v>
      </c>
      <c r="AX300" s="13" t="s">
        <v>71</v>
      </c>
      <c r="AY300" s="240" t="s">
        <v>150</v>
      </c>
    </row>
    <row r="301" spans="1:51" s="14" customFormat="1" ht="12">
      <c r="A301" s="14"/>
      <c r="B301" s="241"/>
      <c r="C301" s="242"/>
      <c r="D301" s="232" t="s">
        <v>161</v>
      </c>
      <c r="E301" s="243" t="s">
        <v>19</v>
      </c>
      <c r="F301" s="244" t="s">
        <v>982</v>
      </c>
      <c r="G301" s="242"/>
      <c r="H301" s="245">
        <v>7.5</v>
      </c>
      <c r="I301" s="246"/>
      <c r="J301" s="242"/>
      <c r="K301" s="242"/>
      <c r="L301" s="247"/>
      <c r="M301" s="248"/>
      <c r="N301" s="249"/>
      <c r="O301" s="249"/>
      <c r="P301" s="249"/>
      <c r="Q301" s="249"/>
      <c r="R301" s="249"/>
      <c r="S301" s="249"/>
      <c r="T301" s="250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1" t="s">
        <v>161</v>
      </c>
      <c r="AU301" s="251" t="s">
        <v>79</v>
      </c>
      <c r="AV301" s="14" t="s">
        <v>79</v>
      </c>
      <c r="AW301" s="14" t="s">
        <v>33</v>
      </c>
      <c r="AX301" s="14" t="s">
        <v>71</v>
      </c>
      <c r="AY301" s="251" t="s">
        <v>150</v>
      </c>
    </row>
    <row r="302" spans="1:51" s="15" customFormat="1" ht="12">
      <c r="A302" s="15"/>
      <c r="B302" s="252"/>
      <c r="C302" s="253"/>
      <c r="D302" s="232" t="s">
        <v>161</v>
      </c>
      <c r="E302" s="254" t="s">
        <v>19</v>
      </c>
      <c r="F302" s="255" t="s">
        <v>164</v>
      </c>
      <c r="G302" s="253"/>
      <c r="H302" s="256">
        <v>15.5</v>
      </c>
      <c r="I302" s="257"/>
      <c r="J302" s="253"/>
      <c r="K302" s="253"/>
      <c r="L302" s="258"/>
      <c r="M302" s="259"/>
      <c r="N302" s="260"/>
      <c r="O302" s="260"/>
      <c r="P302" s="260"/>
      <c r="Q302" s="260"/>
      <c r="R302" s="260"/>
      <c r="S302" s="260"/>
      <c r="T302" s="261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62" t="s">
        <v>161</v>
      </c>
      <c r="AU302" s="262" t="s">
        <v>79</v>
      </c>
      <c r="AV302" s="15" t="s">
        <v>157</v>
      </c>
      <c r="AW302" s="15" t="s">
        <v>33</v>
      </c>
      <c r="AX302" s="15" t="s">
        <v>75</v>
      </c>
      <c r="AY302" s="262" t="s">
        <v>150</v>
      </c>
    </row>
    <row r="303" spans="1:65" s="2" customFormat="1" ht="24.15" customHeight="1">
      <c r="A303" s="38"/>
      <c r="B303" s="39"/>
      <c r="C303" s="264" t="s">
        <v>462</v>
      </c>
      <c r="D303" s="264" t="s">
        <v>286</v>
      </c>
      <c r="E303" s="265" t="s">
        <v>1114</v>
      </c>
      <c r="F303" s="266" t="s">
        <v>1115</v>
      </c>
      <c r="G303" s="267" t="s">
        <v>342</v>
      </c>
      <c r="H303" s="268">
        <v>15.5</v>
      </c>
      <c r="I303" s="269"/>
      <c r="J303" s="270">
        <f>ROUND(I303*H303,2)</f>
        <v>0</v>
      </c>
      <c r="K303" s="266" t="s">
        <v>389</v>
      </c>
      <c r="L303" s="271"/>
      <c r="M303" s="272" t="s">
        <v>19</v>
      </c>
      <c r="N303" s="273" t="s">
        <v>42</v>
      </c>
      <c r="O303" s="84"/>
      <c r="P303" s="221">
        <f>O303*H303</f>
        <v>0</v>
      </c>
      <c r="Q303" s="221">
        <v>0.033</v>
      </c>
      <c r="R303" s="221">
        <f>Q303*H303</f>
        <v>0.5115000000000001</v>
      </c>
      <c r="S303" s="221">
        <v>0</v>
      </c>
      <c r="T303" s="222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23" t="s">
        <v>207</v>
      </c>
      <c r="AT303" s="223" t="s">
        <v>286</v>
      </c>
      <c r="AU303" s="223" t="s">
        <v>79</v>
      </c>
      <c r="AY303" s="17" t="s">
        <v>150</v>
      </c>
      <c r="BE303" s="224">
        <f>IF(N303="základní",J303,0)</f>
        <v>0</v>
      </c>
      <c r="BF303" s="224">
        <f>IF(N303="snížená",J303,0)</f>
        <v>0</v>
      </c>
      <c r="BG303" s="224">
        <f>IF(N303="zákl. přenesená",J303,0)</f>
        <v>0</v>
      </c>
      <c r="BH303" s="224">
        <f>IF(N303="sníž. přenesená",J303,0)</f>
        <v>0</v>
      </c>
      <c r="BI303" s="224">
        <f>IF(N303="nulová",J303,0)</f>
        <v>0</v>
      </c>
      <c r="BJ303" s="17" t="s">
        <v>75</v>
      </c>
      <c r="BK303" s="224">
        <f>ROUND(I303*H303,2)</f>
        <v>0</v>
      </c>
      <c r="BL303" s="17" t="s">
        <v>157</v>
      </c>
      <c r="BM303" s="223" t="s">
        <v>1116</v>
      </c>
    </row>
    <row r="304" spans="1:51" s="14" customFormat="1" ht="12">
      <c r="A304" s="14"/>
      <c r="B304" s="241"/>
      <c r="C304" s="242"/>
      <c r="D304" s="232" t="s">
        <v>161</v>
      </c>
      <c r="E304" s="243" t="s">
        <v>19</v>
      </c>
      <c r="F304" s="244" t="s">
        <v>1117</v>
      </c>
      <c r="G304" s="242"/>
      <c r="H304" s="245">
        <v>15.5</v>
      </c>
      <c r="I304" s="246"/>
      <c r="J304" s="242"/>
      <c r="K304" s="242"/>
      <c r="L304" s="247"/>
      <c r="M304" s="248"/>
      <c r="N304" s="249"/>
      <c r="O304" s="249"/>
      <c r="P304" s="249"/>
      <c r="Q304" s="249"/>
      <c r="R304" s="249"/>
      <c r="S304" s="249"/>
      <c r="T304" s="250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1" t="s">
        <v>161</v>
      </c>
      <c r="AU304" s="251" t="s">
        <v>79</v>
      </c>
      <c r="AV304" s="14" t="s">
        <v>79</v>
      </c>
      <c r="AW304" s="14" t="s">
        <v>33</v>
      </c>
      <c r="AX304" s="14" t="s">
        <v>75</v>
      </c>
      <c r="AY304" s="251" t="s">
        <v>150</v>
      </c>
    </row>
    <row r="305" spans="1:65" s="2" customFormat="1" ht="24.15" customHeight="1">
      <c r="A305" s="38"/>
      <c r="B305" s="39"/>
      <c r="C305" s="264" t="s">
        <v>469</v>
      </c>
      <c r="D305" s="264" t="s">
        <v>286</v>
      </c>
      <c r="E305" s="265" t="s">
        <v>1118</v>
      </c>
      <c r="F305" s="266" t="s">
        <v>1119</v>
      </c>
      <c r="G305" s="267" t="s">
        <v>526</v>
      </c>
      <c r="H305" s="268">
        <v>4</v>
      </c>
      <c r="I305" s="269"/>
      <c r="J305" s="270">
        <f>ROUND(I305*H305,2)</f>
        <v>0</v>
      </c>
      <c r="K305" s="266" t="s">
        <v>389</v>
      </c>
      <c r="L305" s="271"/>
      <c r="M305" s="272" t="s">
        <v>19</v>
      </c>
      <c r="N305" s="273" t="s">
        <v>42</v>
      </c>
      <c r="O305" s="84"/>
      <c r="P305" s="221">
        <f>O305*H305</f>
        <v>0</v>
      </c>
      <c r="Q305" s="221">
        <v>0.0007</v>
      </c>
      <c r="R305" s="221">
        <f>Q305*H305</f>
        <v>0.0028</v>
      </c>
      <c r="S305" s="221">
        <v>0</v>
      </c>
      <c r="T305" s="222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3" t="s">
        <v>207</v>
      </c>
      <c r="AT305" s="223" t="s">
        <v>286</v>
      </c>
      <c r="AU305" s="223" t="s">
        <v>79</v>
      </c>
      <c r="AY305" s="17" t="s">
        <v>150</v>
      </c>
      <c r="BE305" s="224">
        <f>IF(N305="základní",J305,0)</f>
        <v>0</v>
      </c>
      <c r="BF305" s="224">
        <f>IF(N305="snížená",J305,0)</f>
        <v>0</v>
      </c>
      <c r="BG305" s="224">
        <f>IF(N305="zákl. přenesená",J305,0)</f>
        <v>0</v>
      </c>
      <c r="BH305" s="224">
        <f>IF(N305="sníž. přenesená",J305,0)</f>
        <v>0</v>
      </c>
      <c r="BI305" s="224">
        <f>IF(N305="nulová",J305,0)</f>
        <v>0</v>
      </c>
      <c r="BJ305" s="17" t="s">
        <v>75</v>
      </c>
      <c r="BK305" s="224">
        <f>ROUND(I305*H305,2)</f>
        <v>0</v>
      </c>
      <c r="BL305" s="17" t="s">
        <v>157</v>
      </c>
      <c r="BM305" s="223" t="s">
        <v>1120</v>
      </c>
    </row>
    <row r="306" spans="1:51" s="14" customFormat="1" ht="12">
      <c r="A306" s="14"/>
      <c r="B306" s="241"/>
      <c r="C306" s="242"/>
      <c r="D306" s="232" t="s">
        <v>161</v>
      </c>
      <c r="E306" s="243" t="s">
        <v>19</v>
      </c>
      <c r="F306" s="244" t="s">
        <v>597</v>
      </c>
      <c r="G306" s="242"/>
      <c r="H306" s="245">
        <v>4</v>
      </c>
      <c r="I306" s="246"/>
      <c r="J306" s="242"/>
      <c r="K306" s="242"/>
      <c r="L306" s="247"/>
      <c r="M306" s="248"/>
      <c r="N306" s="249"/>
      <c r="O306" s="249"/>
      <c r="P306" s="249"/>
      <c r="Q306" s="249"/>
      <c r="R306" s="249"/>
      <c r="S306" s="249"/>
      <c r="T306" s="250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1" t="s">
        <v>161</v>
      </c>
      <c r="AU306" s="251" t="s">
        <v>79</v>
      </c>
      <c r="AV306" s="14" t="s">
        <v>79</v>
      </c>
      <c r="AW306" s="14" t="s">
        <v>33</v>
      </c>
      <c r="AX306" s="14" t="s">
        <v>75</v>
      </c>
      <c r="AY306" s="251" t="s">
        <v>150</v>
      </c>
    </row>
    <row r="307" spans="1:65" s="2" customFormat="1" ht="24.15" customHeight="1">
      <c r="A307" s="38"/>
      <c r="B307" s="39"/>
      <c r="C307" s="212" t="s">
        <v>474</v>
      </c>
      <c r="D307" s="212" t="s">
        <v>152</v>
      </c>
      <c r="E307" s="213" t="s">
        <v>1121</v>
      </c>
      <c r="F307" s="214" t="s">
        <v>1122</v>
      </c>
      <c r="G307" s="215" t="s">
        <v>526</v>
      </c>
      <c r="H307" s="216">
        <v>3</v>
      </c>
      <c r="I307" s="217"/>
      <c r="J307" s="218">
        <f>ROUND(I307*H307,2)</f>
        <v>0</v>
      </c>
      <c r="K307" s="214" t="s">
        <v>389</v>
      </c>
      <c r="L307" s="44"/>
      <c r="M307" s="219" t="s">
        <v>19</v>
      </c>
      <c r="N307" s="220" t="s">
        <v>42</v>
      </c>
      <c r="O307" s="84"/>
      <c r="P307" s="221">
        <f>O307*H307</f>
        <v>0</v>
      </c>
      <c r="Q307" s="221">
        <v>0.27205</v>
      </c>
      <c r="R307" s="221">
        <f>Q307*H307</f>
        <v>0.81615</v>
      </c>
      <c r="S307" s="221">
        <v>0</v>
      </c>
      <c r="T307" s="222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3" t="s">
        <v>157</v>
      </c>
      <c r="AT307" s="223" t="s">
        <v>152</v>
      </c>
      <c r="AU307" s="223" t="s">
        <v>79</v>
      </c>
      <c r="AY307" s="17" t="s">
        <v>150</v>
      </c>
      <c r="BE307" s="224">
        <f>IF(N307="základní",J307,0)</f>
        <v>0</v>
      </c>
      <c r="BF307" s="224">
        <f>IF(N307="snížená",J307,0)</f>
        <v>0</v>
      </c>
      <c r="BG307" s="224">
        <f>IF(N307="zákl. přenesená",J307,0)</f>
        <v>0</v>
      </c>
      <c r="BH307" s="224">
        <f>IF(N307="sníž. přenesená",J307,0)</f>
        <v>0</v>
      </c>
      <c r="BI307" s="224">
        <f>IF(N307="nulová",J307,0)</f>
        <v>0</v>
      </c>
      <c r="BJ307" s="17" t="s">
        <v>75</v>
      </c>
      <c r="BK307" s="224">
        <f>ROUND(I307*H307,2)</f>
        <v>0</v>
      </c>
      <c r="BL307" s="17" t="s">
        <v>157</v>
      </c>
      <c r="BM307" s="223" t="s">
        <v>1123</v>
      </c>
    </row>
    <row r="308" spans="1:47" s="2" customFormat="1" ht="12">
      <c r="A308" s="38"/>
      <c r="B308" s="39"/>
      <c r="C308" s="40"/>
      <c r="D308" s="225" t="s">
        <v>159</v>
      </c>
      <c r="E308" s="40"/>
      <c r="F308" s="226" t="s">
        <v>1124</v>
      </c>
      <c r="G308" s="40"/>
      <c r="H308" s="40"/>
      <c r="I308" s="227"/>
      <c r="J308" s="40"/>
      <c r="K308" s="40"/>
      <c r="L308" s="44"/>
      <c r="M308" s="228"/>
      <c r="N308" s="229"/>
      <c r="O308" s="84"/>
      <c r="P308" s="84"/>
      <c r="Q308" s="84"/>
      <c r="R308" s="84"/>
      <c r="S308" s="84"/>
      <c r="T308" s="85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159</v>
      </c>
      <c r="AU308" s="17" t="s">
        <v>79</v>
      </c>
    </row>
    <row r="309" spans="1:51" s="13" customFormat="1" ht="12">
      <c r="A309" s="13"/>
      <c r="B309" s="230"/>
      <c r="C309" s="231"/>
      <c r="D309" s="232" t="s">
        <v>161</v>
      </c>
      <c r="E309" s="233" t="s">
        <v>19</v>
      </c>
      <c r="F309" s="234" t="s">
        <v>1125</v>
      </c>
      <c r="G309" s="231"/>
      <c r="H309" s="233" t="s">
        <v>19</v>
      </c>
      <c r="I309" s="235"/>
      <c r="J309" s="231"/>
      <c r="K309" s="231"/>
      <c r="L309" s="236"/>
      <c r="M309" s="237"/>
      <c r="N309" s="238"/>
      <c r="O309" s="238"/>
      <c r="P309" s="238"/>
      <c r="Q309" s="238"/>
      <c r="R309" s="238"/>
      <c r="S309" s="238"/>
      <c r="T309" s="239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0" t="s">
        <v>161</v>
      </c>
      <c r="AU309" s="240" t="s">
        <v>79</v>
      </c>
      <c r="AV309" s="13" t="s">
        <v>75</v>
      </c>
      <c r="AW309" s="13" t="s">
        <v>33</v>
      </c>
      <c r="AX309" s="13" t="s">
        <v>71</v>
      </c>
      <c r="AY309" s="240" t="s">
        <v>150</v>
      </c>
    </row>
    <row r="310" spans="1:51" s="14" customFormat="1" ht="12">
      <c r="A310" s="14"/>
      <c r="B310" s="241"/>
      <c r="C310" s="242"/>
      <c r="D310" s="232" t="s">
        <v>161</v>
      </c>
      <c r="E310" s="243" t="s">
        <v>19</v>
      </c>
      <c r="F310" s="244" t="s">
        <v>584</v>
      </c>
      <c r="G310" s="242"/>
      <c r="H310" s="245">
        <v>2</v>
      </c>
      <c r="I310" s="246"/>
      <c r="J310" s="242"/>
      <c r="K310" s="242"/>
      <c r="L310" s="247"/>
      <c r="M310" s="248"/>
      <c r="N310" s="249"/>
      <c r="O310" s="249"/>
      <c r="P310" s="249"/>
      <c r="Q310" s="249"/>
      <c r="R310" s="249"/>
      <c r="S310" s="249"/>
      <c r="T310" s="250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1" t="s">
        <v>161</v>
      </c>
      <c r="AU310" s="251" t="s">
        <v>79</v>
      </c>
      <c r="AV310" s="14" t="s">
        <v>79</v>
      </c>
      <c r="AW310" s="14" t="s">
        <v>33</v>
      </c>
      <c r="AX310" s="14" t="s">
        <v>71</v>
      </c>
      <c r="AY310" s="251" t="s">
        <v>150</v>
      </c>
    </row>
    <row r="311" spans="1:51" s="13" customFormat="1" ht="12">
      <c r="A311" s="13"/>
      <c r="B311" s="230"/>
      <c r="C311" s="231"/>
      <c r="D311" s="232" t="s">
        <v>161</v>
      </c>
      <c r="E311" s="233" t="s">
        <v>19</v>
      </c>
      <c r="F311" s="234" t="s">
        <v>1126</v>
      </c>
      <c r="G311" s="231"/>
      <c r="H311" s="233" t="s">
        <v>19</v>
      </c>
      <c r="I311" s="235"/>
      <c r="J311" s="231"/>
      <c r="K311" s="231"/>
      <c r="L311" s="236"/>
      <c r="M311" s="237"/>
      <c r="N311" s="238"/>
      <c r="O311" s="238"/>
      <c r="P311" s="238"/>
      <c r="Q311" s="238"/>
      <c r="R311" s="238"/>
      <c r="S311" s="238"/>
      <c r="T311" s="239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0" t="s">
        <v>161</v>
      </c>
      <c r="AU311" s="240" t="s">
        <v>79</v>
      </c>
      <c r="AV311" s="13" t="s">
        <v>75</v>
      </c>
      <c r="AW311" s="13" t="s">
        <v>33</v>
      </c>
      <c r="AX311" s="13" t="s">
        <v>71</v>
      </c>
      <c r="AY311" s="240" t="s">
        <v>150</v>
      </c>
    </row>
    <row r="312" spans="1:51" s="14" customFormat="1" ht="12">
      <c r="A312" s="14"/>
      <c r="B312" s="241"/>
      <c r="C312" s="242"/>
      <c r="D312" s="232" t="s">
        <v>161</v>
      </c>
      <c r="E312" s="243" t="s">
        <v>19</v>
      </c>
      <c r="F312" s="244" t="s">
        <v>75</v>
      </c>
      <c r="G312" s="242"/>
      <c r="H312" s="245">
        <v>1</v>
      </c>
      <c r="I312" s="246"/>
      <c r="J312" s="242"/>
      <c r="K312" s="242"/>
      <c r="L312" s="247"/>
      <c r="M312" s="248"/>
      <c r="N312" s="249"/>
      <c r="O312" s="249"/>
      <c r="P312" s="249"/>
      <c r="Q312" s="249"/>
      <c r="R312" s="249"/>
      <c r="S312" s="249"/>
      <c r="T312" s="250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1" t="s">
        <v>161</v>
      </c>
      <c r="AU312" s="251" t="s">
        <v>79</v>
      </c>
      <c r="AV312" s="14" t="s">
        <v>79</v>
      </c>
      <c r="AW312" s="14" t="s">
        <v>33</v>
      </c>
      <c r="AX312" s="14" t="s">
        <v>71</v>
      </c>
      <c r="AY312" s="251" t="s">
        <v>150</v>
      </c>
    </row>
    <row r="313" spans="1:51" s="15" customFormat="1" ht="12">
      <c r="A313" s="15"/>
      <c r="B313" s="252"/>
      <c r="C313" s="253"/>
      <c r="D313" s="232" t="s">
        <v>161</v>
      </c>
      <c r="E313" s="254" t="s">
        <v>19</v>
      </c>
      <c r="F313" s="255" t="s">
        <v>164</v>
      </c>
      <c r="G313" s="253"/>
      <c r="H313" s="256">
        <v>3</v>
      </c>
      <c r="I313" s="257"/>
      <c r="J313" s="253"/>
      <c r="K313" s="253"/>
      <c r="L313" s="258"/>
      <c r="M313" s="259"/>
      <c r="N313" s="260"/>
      <c r="O313" s="260"/>
      <c r="P313" s="260"/>
      <c r="Q313" s="260"/>
      <c r="R313" s="260"/>
      <c r="S313" s="260"/>
      <c r="T313" s="261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62" t="s">
        <v>161</v>
      </c>
      <c r="AU313" s="262" t="s">
        <v>79</v>
      </c>
      <c r="AV313" s="15" t="s">
        <v>157</v>
      </c>
      <c r="AW313" s="15" t="s">
        <v>33</v>
      </c>
      <c r="AX313" s="15" t="s">
        <v>75</v>
      </c>
      <c r="AY313" s="262" t="s">
        <v>150</v>
      </c>
    </row>
    <row r="314" spans="1:65" s="2" customFormat="1" ht="33" customHeight="1">
      <c r="A314" s="38"/>
      <c r="B314" s="39"/>
      <c r="C314" s="264" t="s">
        <v>479</v>
      </c>
      <c r="D314" s="264" t="s">
        <v>286</v>
      </c>
      <c r="E314" s="265" t="s">
        <v>1127</v>
      </c>
      <c r="F314" s="266" t="s">
        <v>1128</v>
      </c>
      <c r="G314" s="267" t="s">
        <v>526</v>
      </c>
      <c r="H314" s="268">
        <v>3</v>
      </c>
      <c r="I314" s="269"/>
      <c r="J314" s="270">
        <f>ROUND(I314*H314,2)</f>
        <v>0</v>
      </c>
      <c r="K314" s="266" t="s">
        <v>389</v>
      </c>
      <c r="L314" s="271"/>
      <c r="M314" s="272" t="s">
        <v>19</v>
      </c>
      <c r="N314" s="273" t="s">
        <v>42</v>
      </c>
      <c r="O314" s="84"/>
      <c r="P314" s="221">
        <f>O314*H314</f>
        <v>0</v>
      </c>
      <c r="Q314" s="221">
        <v>0.0114</v>
      </c>
      <c r="R314" s="221">
        <f>Q314*H314</f>
        <v>0.0342</v>
      </c>
      <c r="S314" s="221">
        <v>0</v>
      </c>
      <c r="T314" s="222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23" t="s">
        <v>207</v>
      </c>
      <c r="AT314" s="223" t="s">
        <v>286</v>
      </c>
      <c r="AU314" s="223" t="s">
        <v>79</v>
      </c>
      <c r="AY314" s="17" t="s">
        <v>150</v>
      </c>
      <c r="BE314" s="224">
        <f>IF(N314="základní",J314,0)</f>
        <v>0</v>
      </c>
      <c r="BF314" s="224">
        <f>IF(N314="snížená",J314,0)</f>
        <v>0</v>
      </c>
      <c r="BG314" s="224">
        <f>IF(N314="zákl. přenesená",J314,0)</f>
        <v>0</v>
      </c>
      <c r="BH314" s="224">
        <f>IF(N314="sníž. přenesená",J314,0)</f>
        <v>0</v>
      </c>
      <c r="BI314" s="224">
        <f>IF(N314="nulová",J314,0)</f>
        <v>0</v>
      </c>
      <c r="BJ314" s="17" t="s">
        <v>75</v>
      </c>
      <c r="BK314" s="224">
        <f>ROUND(I314*H314,2)</f>
        <v>0</v>
      </c>
      <c r="BL314" s="17" t="s">
        <v>157</v>
      </c>
      <c r="BM314" s="223" t="s">
        <v>1129</v>
      </c>
    </row>
    <row r="315" spans="1:65" s="2" customFormat="1" ht="55.5" customHeight="1">
      <c r="A315" s="38"/>
      <c r="B315" s="39"/>
      <c r="C315" s="212" t="s">
        <v>484</v>
      </c>
      <c r="D315" s="212" t="s">
        <v>152</v>
      </c>
      <c r="E315" s="213" t="s">
        <v>1130</v>
      </c>
      <c r="F315" s="214" t="s">
        <v>1131</v>
      </c>
      <c r="G315" s="215" t="s">
        <v>342</v>
      </c>
      <c r="H315" s="216">
        <v>534</v>
      </c>
      <c r="I315" s="217"/>
      <c r="J315" s="218">
        <f>ROUND(I315*H315,2)</f>
        <v>0</v>
      </c>
      <c r="K315" s="214" t="s">
        <v>389</v>
      </c>
      <c r="L315" s="44"/>
      <c r="M315" s="219" t="s">
        <v>19</v>
      </c>
      <c r="N315" s="220" t="s">
        <v>42</v>
      </c>
      <c r="O315" s="84"/>
      <c r="P315" s="221">
        <f>O315*H315</f>
        <v>0</v>
      </c>
      <c r="Q315" s="221">
        <v>5E-05</v>
      </c>
      <c r="R315" s="221">
        <f>Q315*H315</f>
        <v>0.0267</v>
      </c>
      <c r="S315" s="221">
        <v>0</v>
      </c>
      <c r="T315" s="222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23" t="s">
        <v>157</v>
      </c>
      <c r="AT315" s="223" t="s">
        <v>152</v>
      </c>
      <c r="AU315" s="223" t="s">
        <v>79</v>
      </c>
      <c r="AY315" s="17" t="s">
        <v>150</v>
      </c>
      <c r="BE315" s="224">
        <f>IF(N315="základní",J315,0)</f>
        <v>0</v>
      </c>
      <c r="BF315" s="224">
        <f>IF(N315="snížená",J315,0)</f>
        <v>0</v>
      </c>
      <c r="BG315" s="224">
        <f>IF(N315="zákl. přenesená",J315,0)</f>
        <v>0</v>
      </c>
      <c r="BH315" s="224">
        <f>IF(N315="sníž. přenesená",J315,0)</f>
        <v>0</v>
      </c>
      <c r="BI315" s="224">
        <f>IF(N315="nulová",J315,0)</f>
        <v>0</v>
      </c>
      <c r="BJ315" s="17" t="s">
        <v>75</v>
      </c>
      <c r="BK315" s="224">
        <f>ROUND(I315*H315,2)</f>
        <v>0</v>
      </c>
      <c r="BL315" s="17" t="s">
        <v>157</v>
      </c>
      <c r="BM315" s="223" t="s">
        <v>1132</v>
      </c>
    </row>
    <row r="316" spans="1:47" s="2" customFormat="1" ht="12">
      <c r="A316" s="38"/>
      <c r="B316" s="39"/>
      <c r="C316" s="40"/>
      <c r="D316" s="225" t="s">
        <v>159</v>
      </c>
      <c r="E316" s="40"/>
      <c r="F316" s="226" t="s">
        <v>1133</v>
      </c>
      <c r="G316" s="40"/>
      <c r="H316" s="40"/>
      <c r="I316" s="227"/>
      <c r="J316" s="40"/>
      <c r="K316" s="40"/>
      <c r="L316" s="44"/>
      <c r="M316" s="228"/>
      <c r="N316" s="229"/>
      <c r="O316" s="84"/>
      <c r="P316" s="84"/>
      <c r="Q316" s="84"/>
      <c r="R316" s="84"/>
      <c r="S316" s="84"/>
      <c r="T316" s="85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7" t="s">
        <v>159</v>
      </c>
      <c r="AU316" s="17" t="s">
        <v>79</v>
      </c>
    </row>
    <row r="317" spans="1:51" s="13" customFormat="1" ht="12">
      <c r="A317" s="13"/>
      <c r="B317" s="230"/>
      <c r="C317" s="231"/>
      <c r="D317" s="232" t="s">
        <v>161</v>
      </c>
      <c r="E317" s="233" t="s">
        <v>19</v>
      </c>
      <c r="F317" s="234" t="s">
        <v>1134</v>
      </c>
      <c r="G317" s="231"/>
      <c r="H317" s="233" t="s">
        <v>19</v>
      </c>
      <c r="I317" s="235"/>
      <c r="J317" s="231"/>
      <c r="K317" s="231"/>
      <c r="L317" s="236"/>
      <c r="M317" s="237"/>
      <c r="N317" s="238"/>
      <c r="O317" s="238"/>
      <c r="P317" s="238"/>
      <c r="Q317" s="238"/>
      <c r="R317" s="238"/>
      <c r="S317" s="238"/>
      <c r="T317" s="239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0" t="s">
        <v>161</v>
      </c>
      <c r="AU317" s="240" t="s">
        <v>79</v>
      </c>
      <c r="AV317" s="13" t="s">
        <v>75</v>
      </c>
      <c r="AW317" s="13" t="s">
        <v>33</v>
      </c>
      <c r="AX317" s="13" t="s">
        <v>71</v>
      </c>
      <c r="AY317" s="240" t="s">
        <v>150</v>
      </c>
    </row>
    <row r="318" spans="1:51" s="13" customFormat="1" ht="12">
      <c r="A318" s="13"/>
      <c r="B318" s="230"/>
      <c r="C318" s="231"/>
      <c r="D318" s="232" t="s">
        <v>161</v>
      </c>
      <c r="E318" s="233" t="s">
        <v>19</v>
      </c>
      <c r="F318" s="234" t="s">
        <v>1112</v>
      </c>
      <c r="G318" s="231"/>
      <c r="H318" s="233" t="s">
        <v>19</v>
      </c>
      <c r="I318" s="235"/>
      <c r="J318" s="231"/>
      <c r="K318" s="231"/>
      <c r="L318" s="236"/>
      <c r="M318" s="237"/>
      <c r="N318" s="238"/>
      <c r="O318" s="238"/>
      <c r="P318" s="238"/>
      <c r="Q318" s="238"/>
      <c r="R318" s="238"/>
      <c r="S318" s="238"/>
      <c r="T318" s="239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0" t="s">
        <v>161</v>
      </c>
      <c r="AU318" s="240" t="s">
        <v>79</v>
      </c>
      <c r="AV318" s="13" t="s">
        <v>75</v>
      </c>
      <c r="AW318" s="13" t="s">
        <v>33</v>
      </c>
      <c r="AX318" s="13" t="s">
        <v>71</v>
      </c>
      <c r="AY318" s="240" t="s">
        <v>150</v>
      </c>
    </row>
    <row r="319" spans="1:51" s="14" customFormat="1" ht="12">
      <c r="A319" s="14"/>
      <c r="B319" s="241"/>
      <c r="C319" s="242"/>
      <c r="D319" s="232" t="s">
        <v>161</v>
      </c>
      <c r="E319" s="243" t="s">
        <v>19</v>
      </c>
      <c r="F319" s="244" t="s">
        <v>1135</v>
      </c>
      <c r="G319" s="242"/>
      <c r="H319" s="245">
        <v>16</v>
      </c>
      <c r="I319" s="246"/>
      <c r="J319" s="242"/>
      <c r="K319" s="242"/>
      <c r="L319" s="247"/>
      <c r="M319" s="248"/>
      <c r="N319" s="249"/>
      <c r="O319" s="249"/>
      <c r="P319" s="249"/>
      <c r="Q319" s="249"/>
      <c r="R319" s="249"/>
      <c r="S319" s="249"/>
      <c r="T319" s="250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1" t="s">
        <v>161</v>
      </c>
      <c r="AU319" s="251" t="s">
        <v>79</v>
      </c>
      <c r="AV319" s="14" t="s">
        <v>79</v>
      </c>
      <c r="AW319" s="14" t="s">
        <v>33</v>
      </c>
      <c r="AX319" s="14" t="s">
        <v>71</v>
      </c>
      <c r="AY319" s="251" t="s">
        <v>150</v>
      </c>
    </row>
    <row r="320" spans="1:51" s="13" customFormat="1" ht="12">
      <c r="A320" s="13"/>
      <c r="B320" s="230"/>
      <c r="C320" s="231"/>
      <c r="D320" s="232" t="s">
        <v>161</v>
      </c>
      <c r="E320" s="233" t="s">
        <v>19</v>
      </c>
      <c r="F320" s="234" t="s">
        <v>1136</v>
      </c>
      <c r="G320" s="231"/>
      <c r="H320" s="233" t="s">
        <v>19</v>
      </c>
      <c r="I320" s="235"/>
      <c r="J320" s="231"/>
      <c r="K320" s="231"/>
      <c r="L320" s="236"/>
      <c r="M320" s="237"/>
      <c r="N320" s="238"/>
      <c r="O320" s="238"/>
      <c r="P320" s="238"/>
      <c r="Q320" s="238"/>
      <c r="R320" s="238"/>
      <c r="S320" s="238"/>
      <c r="T320" s="239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0" t="s">
        <v>161</v>
      </c>
      <c r="AU320" s="240" t="s">
        <v>79</v>
      </c>
      <c r="AV320" s="13" t="s">
        <v>75</v>
      </c>
      <c r="AW320" s="13" t="s">
        <v>33</v>
      </c>
      <c r="AX320" s="13" t="s">
        <v>71</v>
      </c>
      <c r="AY320" s="240" t="s">
        <v>150</v>
      </c>
    </row>
    <row r="321" spans="1:51" s="14" customFormat="1" ht="12">
      <c r="A321" s="14"/>
      <c r="B321" s="241"/>
      <c r="C321" s="242"/>
      <c r="D321" s="232" t="s">
        <v>161</v>
      </c>
      <c r="E321" s="243" t="s">
        <v>19</v>
      </c>
      <c r="F321" s="244" t="s">
        <v>1137</v>
      </c>
      <c r="G321" s="242"/>
      <c r="H321" s="245">
        <v>501</v>
      </c>
      <c r="I321" s="246"/>
      <c r="J321" s="242"/>
      <c r="K321" s="242"/>
      <c r="L321" s="247"/>
      <c r="M321" s="248"/>
      <c r="N321" s="249"/>
      <c r="O321" s="249"/>
      <c r="P321" s="249"/>
      <c r="Q321" s="249"/>
      <c r="R321" s="249"/>
      <c r="S321" s="249"/>
      <c r="T321" s="250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1" t="s">
        <v>161</v>
      </c>
      <c r="AU321" s="251" t="s">
        <v>79</v>
      </c>
      <c r="AV321" s="14" t="s">
        <v>79</v>
      </c>
      <c r="AW321" s="14" t="s">
        <v>33</v>
      </c>
      <c r="AX321" s="14" t="s">
        <v>71</v>
      </c>
      <c r="AY321" s="251" t="s">
        <v>150</v>
      </c>
    </row>
    <row r="322" spans="1:51" s="13" customFormat="1" ht="12">
      <c r="A322" s="13"/>
      <c r="B322" s="230"/>
      <c r="C322" s="231"/>
      <c r="D322" s="232" t="s">
        <v>161</v>
      </c>
      <c r="E322" s="233" t="s">
        <v>19</v>
      </c>
      <c r="F322" s="234" t="s">
        <v>999</v>
      </c>
      <c r="G322" s="231"/>
      <c r="H322" s="233" t="s">
        <v>19</v>
      </c>
      <c r="I322" s="235"/>
      <c r="J322" s="231"/>
      <c r="K322" s="231"/>
      <c r="L322" s="236"/>
      <c r="M322" s="237"/>
      <c r="N322" s="238"/>
      <c r="O322" s="238"/>
      <c r="P322" s="238"/>
      <c r="Q322" s="238"/>
      <c r="R322" s="238"/>
      <c r="S322" s="238"/>
      <c r="T322" s="239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0" t="s">
        <v>161</v>
      </c>
      <c r="AU322" s="240" t="s">
        <v>79</v>
      </c>
      <c r="AV322" s="13" t="s">
        <v>75</v>
      </c>
      <c r="AW322" s="13" t="s">
        <v>33</v>
      </c>
      <c r="AX322" s="13" t="s">
        <v>71</v>
      </c>
      <c r="AY322" s="240" t="s">
        <v>150</v>
      </c>
    </row>
    <row r="323" spans="1:51" s="14" customFormat="1" ht="12">
      <c r="A323" s="14"/>
      <c r="B323" s="241"/>
      <c r="C323" s="242"/>
      <c r="D323" s="232" t="s">
        <v>161</v>
      </c>
      <c r="E323" s="243" t="s">
        <v>19</v>
      </c>
      <c r="F323" s="244" t="s">
        <v>1138</v>
      </c>
      <c r="G323" s="242"/>
      <c r="H323" s="245">
        <v>17</v>
      </c>
      <c r="I323" s="246"/>
      <c r="J323" s="242"/>
      <c r="K323" s="242"/>
      <c r="L323" s="247"/>
      <c r="M323" s="248"/>
      <c r="N323" s="249"/>
      <c r="O323" s="249"/>
      <c r="P323" s="249"/>
      <c r="Q323" s="249"/>
      <c r="R323" s="249"/>
      <c r="S323" s="249"/>
      <c r="T323" s="250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1" t="s">
        <v>161</v>
      </c>
      <c r="AU323" s="251" t="s">
        <v>79</v>
      </c>
      <c r="AV323" s="14" t="s">
        <v>79</v>
      </c>
      <c r="AW323" s="14" t="s">
        <v>33</v>
      </c>
      <c r="AX323" s="14" t="s">
        <v>71</v>
      </c>
      <c r="AY323" s="251" t="s">
        <v>150</v>
      </c>
    </row>
    <row r="324" spans="1:51" s="15" customFormat="1" ht="12">
      <c r="A324" s="15"/>
      <c r="B324" s="252"/>
      <c r="C324" s="253"/>
      <c r="D324" s="232" t="s">
        <v>161</v>
      </c>
      <c r="E324" s="254" t="s">
        <v>19</v>
      </c>
      <c r="F324" s="255" t="s">
        <v>164</v>
      </c>
      <c r="G324" s="253"/>
      <c r="H324" s="256">
        <v>534</v>
      </c>
      <c r="I324" s="257"/>
      <c r="J324" s="253"/>
      <c r="K324" s="253"/>
      <c r="L324" s="258"/>
      <c r="M324" s="259"/>
      <c r="N324" s="260"/>
      <c r="O324" s="260"/>
      <c r="P324" s="260"/>
      <c r="Q324" s="260"/>
      <c r="R324" s="260"/>
      <c r="S324" s="260"/>
      <c r="T324" s="261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62" t="s">
        <v>161</v>
      </c>
      <c r="AU324" s="262" t="s">
        <v>79</v>
      </c>
      <c r="AV324" s="15" t="s">
        <v>157</v>
      </c>
      <c r="AW324" s="15" t="s">
        <v>33</v>
      </c>
      <c r="AX324" s="15" t="s">
        <v>75</v>
      </c>
      <c r="AY324" s="262" t="s">
        <v>150</v>
      </c>
    </row>
    <row r="325" spans="1:65" s="2" customFormat="1" ht="44.25" customHeight="1">
      <c r="A325" s="38"/>
      <c r="B325" s="39"/>
      <c r="C325" s="212" t="s">
        <v>489</v>
      </c>
      <c r="D325" s="212" t="s">
        <v>152</v>
      </c>
      <c r="E325" s="213" t="s">
        <v>1139</v>
      </c>
      <c r="F325" s="214" t="s">
        <v>1140</v>
      </c>
      <c r="G325" s="215" t="s">
        <v>342</v>
      </c>
      <c r="H325" s="216">
        <v>33</v>
      </c>
      <c r="I325" s="217"/>
      <c r="J325" s="218">
        <f>ROUND(I325*H325,2)</f>
        <v>0</v>
      </c>
      <c r="K325" s="214" t="s">
        <v>389</v>
      </c>
      <c r="L325" s="44"/>
      <c r="M325" s="219" t="s">
        <v>19</v>
      </c>
      <c r="N325" s="220" t="s">
        <v>42</v>
      </c>
      <c r="O325" s="84"/>
      <c r="P325" s="221">
        <f>O325*H325</f>
        <v>0</v>
      </c>
      <c r="Q325" s="221">
        <v>0</v>
      </c>
      <c r="R325" s="221">
        <f>Q325*H325</f>
        <v>0</v>
      </c>
      <c r="S325" s="221">
        <v>0</v>
      </c>
      <c r="T325" s="222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23" t="s">
        <v>157</v>
      </c>
      <c r="AT325" s="223" t="s">
        <v>152</v>
      </c>
      <c r="AU325" s="223" t="s">
        <v>79</v>
      </c>
      <c r="AY325" s="17" t="s">
        <v>150</v>
      </c>
      <c r="BE325" s="224">
        <f>IF(N325="základní",J325,0)</f>
        <v>0</v>
      </c>
      <c r="BF325" s="224">
        <f>IF(N325="snížená",J325,0)</f>
        <v>0</v>
      </c>
      <c r="BG325" s="224">
        <f>IF(N325="zákl. přenesená",J325,0)</f>
        <v>0</v>
      </c>
      <c r="BH325" s="224">
        <f>IF(N325="sníž. přenesená",J325,0)</f>
        <v>0</v>
      </c>
      <c r="BI325" s="224">
        <f>IF(N325="nulová",J325,0)</f>
        <v>0</v>
      </c>
      <c r="BJ325" s="17" t="s">
        <v>75</v>
      </c>
      <c r="BK325" s="224">
        <f>ROUND(I325*H325,2)</f>
        <v>0</v>
      </c>
      <c r="BL325" s="17" t="s">
        <v>157</v>
      </c>
      <c r="BM325" s="223" t="s">
        <v>1141</v>
      </c>
    </row>
    <row r="326" spans="1:47" s="2" customFormat="1" ht="12">
      <c r="A326" s="38"/>
      <c r="B326" s="39"/>
      <c r="C326" s="40"/>
      <c r="D326" s="225" t="s">
        <v>159</v>
      </c>
      <c r="E326" s="40"/>
      <c r="F326" s="226" t="s">
        <v>1142</v>
      </c>
      <c r="G326" s="40"/>
      <c r="H326" s="40"/>
      <c r="I326" s="227"/>
      <c r="J326" s="40"/>
      <c r="K326" s="40"/>
      <c r="L326" s="44"/>
      <c r="M326" s="228"/>
      <c r="N326" s="229"/>
      <c r="O326" s="84"/>
      <c r="P326" s="84"/>
      <c r="Q326" s="84"/>
      <c r="R326" s="84"/>
      <c r="S326" s="84"/>
      <c r="T326" s="85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T326" s="17" t="s">
        <v>159</v>
      </c>
      <c r="AU326" s="17" t="s">
        <v>79</v>
      </c>
    </row>
    <row r="327" spans="1:47" s="2" customFormat="1" ht="12">
      <c r="A327" s="38"/>
      <c r="B327" s="39"/>
      <c r="C327" s="40"/>
      <c r="D327" s="232" t="s">
        <v>258</v>
      </c>
      <c r="E327" s="40"/>
      <c r="F327" s="263" t="s">
        <v>1143</v>
      </c>
      <c r="G327" s="40"/>
      <c r="H327" s="40"/>
      <c r="I327" s="227"/>
      <c r="J327" s="40"/>
      <c r="K327" s="40"/>
      <c r="L327" s="44"/>
      <c r="M327" s="228"/>
      <c r="N327" s="229"/>
      <c r="O327" s="84"/>
      <c r="P327" s="84"/>
      <c r="Q327" s="84"/>
      <c r="R327" s="84"/>
      <c r="S327" s="84"/>
      <c r="T327" s="85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T327" s="17" t="s">
        <v>258</v>
      </c>
      <c r="AU327" s="17" t="s">
        <v>79</v>
      </c>
    </row>
    <row r="328" spans="1:51" s="13" customFormat="1" ht="12">
      <c r="A328" s="13"/>
      <c r="B328" s="230"/>
      <c r="C328" s="231"/>
      <c r="D328" s="232" t="s">
        <v>161</v>
      </c>
      <c r="E328" s="233" t="s">
        <v>19</v>
      </c>
      <c r="F328" s="234" t="s">
        <v>1112</v>
      </c>
      <c r="G328" s="231"/>
      <c r="H328" s="233" t="s">
        <v>19</v>
      </c>
      <c r="I328" s="235"/>
      <c r="J328" s="231"/>
      <c r="K328" s="231"/>
      <c r="L328" s="236"/>
      <c r="M328" s="237"/>
      <c r="N328" s="238"/>
      <c r="O328" s="238"/>
      <c r="P328" s="238"/>
      <c r="Q328" s="238"/>
      <c r="R328" s="238"/>
      <c r="S328" s="238"/>
      <c r="T328" s="239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0" t="s">
        <v>161</v>
      </c>
      <c r="AU328" s="240" t="s">
        <v>79</v>
      </c>
      <c r="AV328" s="13" t="s">
        <v>75</v>
      </c>
      <c r="AW328" s="13" t="s">
        <v>33</v>
      </c>
      <c r="AX328" s="13" t="s">
        <v>71</v>
      </c>
      <c r="AY328" s="240" t="s">
        <v>150</v>
      </c>
    </row>
    <row r="329" spans="1:51" s="14" customFormat="1" ht="12">
      <c r="A329" s="14"/>
      <c r="B329" s="241"/>
      <c r="C329" s="242"/>
      <c r="D329" s="232" t="s">
        <v>161</v>
      </c>
      <c r="E329" s="243" t="s">
        <v>19</v>
      </c>
      <c r="F329" s="244" t="s">
        <v>1144</v>
      </c>
      <c r="G329" s="242"/>
      <c r="H329" s="245">
        <v>16</v>
      </c>
      <c r="I329" s="246"/>
      <c r="J329" s="242"/>
      <c r="K329" s="242"/>
      <c r="L329" s="247"/>
      <c r="M329" s="248"/>
      <c r="N329" s="249"/>
      <c r="O329" s="249"/>
      <c r="P329" s="249"/>
      <c r="Q329" s="249"/>
      <c r="R329" s="249"/>
      <c r="S329" s="249"/>
      <c r="T329" s="250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1" t="s">
        <v>161</v>
      </c>
      <c r="AU329" s="251" t="s">
        <v>79</v>
      </c>
      <c r="AV329" s="14" t="s">
        <v>79</v>
      </c>
      <c r="AW329" s="14" t="s">
        <v>33</v>
      </c>
      <c r="AX329" s="14" t="s">
        <v>71</v>
      </c>
      <c r="AY329" s="251" t="s">
        <v>150</v>
      </c>
    </row>
    <row r="330" spans="1:51" s="13" customFormat="1" ht="12">
      <c r="A330" s="13"/>
      <c r="B330" s="230"/>
      <c r="C330" s="231"/>
      <c r="D330" s="232" t="s">
        <v>161</v>
      </c>
      <c r="E330" s="233" t="s">
        <v>19</v>
      </c>
      <c r="F330" s="234" t="s">
        <v>999</v>
      </c>
      <c r="G330" s="231"/>
      <c r="H330" s="233" t="s">
        <v>19</v>
      </c>
      <c r="I330" s="235"/>
      <c r="J330" s="231"/>
      <c r="K330" s="231"/>
      <c r="L330" s="236"/>
      <c r="M330" s="237"/>
      <c r="N330" s="238"/>
      <c r="O330" s="238"/>
      <c r="P330" s="238"/>
      <c r="Q330" s="238"/>
      <c r="R330" s="238"/>
      <c r="S330" s="238"/>
      <c r="T330" s="239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0" t="s">
        <v>161</v>
      </c>
      <c r="AU330" s="240" t="s">
        <v>79</v>
      </c>
      <c r="AV330" s="13" t="s">
        <v>75</v>
      </c>
      <c r="AW330" s="13" t="s">
        <v>33</v>
      </c>
      <c r="AX330" s="13" t="s">
        <v>71</v>
      </c>
      <c r="AY330" s="240" t="s">
        <v>150</v>
      </c>
    </row>
    <row r="331" spans="1:51" s="14" customFormat="1" ht="12">
      <c r="A331" s="14"/>
      <c r="B331" s="241"/>
      <c r="C331" s="242"/>
      <c r="D331" s="232" t="s">
        <v>161</v>
      </c>
      <c r="E331" s="243" t="s">
        <v>19</v>
      </c>
      <c r="F331" s="244" t="s">
        <v>1145</v>
      </c>
      <c r="G331" s="242"/>
      <c r="H331" s="245">
        <v>17</v>
      </c>
      <c r="I331" s="246"/>
      <c r="J331" s="242"/>
      <c r="K331" s="242"/>
      <c r="L331" s="247"/>
      <c r="M331" s="248"/>
      <c r="N331" s="249"/>
      <c r="O331" s="249"/>
      <c r="P331" s="249"/>
      <c r="Q331" s="249"/>
      <c r="R331" s="249"/>
      <c r="S331" s="249"/>
      <c r="T331" s="250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1" t="s">
        <v>161</v>
      </c>
      <c r="AU331" s="251" t="s">
        <v>79</v>
      </c>
      <c r="AV331" s="14" t="s">
        <v>79</v>
      </c>
      <c r="AW331" s="14" t="s">
        <v>33</v>
      </c>
      <c r="AX331" s="14" t="s">
        <v>71</v>
      </c>
      <c r="AY331" s="251" t="s">
        <v>150</v>
      </c>
    </row>
    <row r="332" spans="1:51" s="15" customFormat="1" ht="12">
      <c r="A332" s="15"/>
      <c r="B332" s="252"/>
      <c r="C332" s="253"/>
      <c r="D332" s="232" t="s">
        <v>161</v>
      </c>
      <c r="E332" s="254" t="s">
        <v>19</v>
      </c>
      <c r="F332" s="255" t="s">
        <v>164</v>
      </c>
      <c r="G332" s="253"/>
      <c r="H332" s="256">
        <v>33</v>
      </c>
      <c r="I332" s="257"/>
      <c r="J332" s="253"/>
      <c r="K332" s="253"/>
      <c r="L332" s="258"/>
      <c r="M332" s="259"/>
      <c r="N332" s="260"/>
      <c r="O332" s="260"/>
      <c r="P332" s="260"/>
      <c r="Q332" s="260"/>
      <c r="R332" s="260"/>
      <c r="S332" s="260"/>
      <c r="T332" s="261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62" t="s">
        <v>161</v>
      </c>
      <c r="AU332" s="262" t="s">
        <v>79</v>
      </c>
      <c r="AV332" s="15" t="s">
        <v>157</v>
      </c>
      <c r="AW332" s="15" t="s">
        <v>33</v>
      </c>
      <c r="AX332" s="15" t="s">
        <v>75</v>
      </c>
      <c r="AY332" s="262" t="s">
        <v>150</v>
      </c>
    </row>
    <row r="333" spans="1:65" s="2" customFormat="1" ht="24.15" customHeight="1">
      <c r="A333" s="38"/>
      <c r="B333" s="39"/>
      <c r="C333" s="212" t="s">
        <v>494</v>
      </c>
      <c r="D333" s="212" t="s">
        <v>152</v>
      </c>
      <c r="E333" s="213" t="s">
        <v>1146</v>
      </c>
      <c r="F333" s="214" t="s">
        <v>1147</v>
      </c>
      <c r="G333" s="215" t="s">
        <v>342</v>
      </c>
      <c r="H333" s="216">
        <v>501</v>
      </c>
      <c r="I333" s="217"/>
      <c r="J333" s="218">
        <f>ROUND(I333*H333,2)</f>
        <v>0</v>
      </c>
      <c r="K333" s="214" t="s">
        <v>389</v>
      </c>
      <c r="L333" s="44"/>
      <c r="M333" s="219" t="s">
        <v>19</v>
      </c>
      <c r="N333" s="220" t="s">
        <v>42</v>
      </c>
      <c r="O333" s="84"/>
      <c r="P333" s="221">
        <f>O333*H333</f>
        <v>0</v>
      </c>
      <c r="Q333" s="221">
        <v>0</v>
      </c>
      <c r="R333" s="221">
        <f>Q333*H333</f>
        <v>0</v>
      </c>
      <c r="S333" s="221">
        <v>0</v>
      </c>
      <c r="T333" s="222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23" t="s">
        <v>157</v>
      </c>
      <c r="AT333" s="223" t="s">
        <v>152</v>
      </c>
      <c r="AU333" s="223" t="s">
        <v>79</v>
      </c>
      <c r="AY333" s="17" t="s">
        <v>150</v>
      </c>
      <c r="BE333" s="224">
        <f>IF(N333="základní",J333,0)</f>
        <v>0</v>
      </c>
      <c r="BF333" s="224">
        <f>IF(N333="snížená",J333,0)</f>
        <v>0</v>
      </c>
      <c r="BG333" s="224">
        <f>IF(N333="zákl. přenesená",J333,0)</f>
        <v>0</v>
      </c>
      <c r="BH333" s="224">
        <f>IF(N333="sníž. přenesená",J333,0)</f>
        <v>0</v>
      </c>
      <c r="BI333" s="224">
        <f>IF(N333="nulová",J333,0)</f>
        <v>0</v>
      </c>
      <c r="BJ333" s="17" t="s">
        <v>75</v>
      </c>
      <c r="BK333" s="224">
        <f>ROUND(I333*H333,2)</f>
        <v>0</v>
      </c>
      <c r="BL333" s="17" t="s">
        <v>157</v>
      </c>
      <c r="BM333" s="223" t="s">
        <v>1148</v>
      </c>
    </row>
    <row r="334" spans="1:47" s="2" customFormat="1" ht="12">
      <c r="A334" s="38"/>
      <c r="B334" s="39"/>
      <c r="C334" s="40"/>
      <c r="D334" s="225" t="s">
        <v>159</v>
      </c>
      <c r="E334" s="40"/>
      <c r="F334" s="226" t="s">
        <v>1149</v>
      </c>
      <c r="G334" s="40"/>
      <c r="H334" s="40"/>
      <c r="I334" s="227"/>
      <c r="J334" s="40"/>
      <c r="K334" s="40"/>
      <c r="L334" s="44"/>
      <c r="M334" s="228"/>
      <c r="N334" s="229"/>
      <c r="O334" s="84"/>
      <c r="P334" s="84"/>
      <c r="Q334" s="84"/>
      <c r="R334" s="84"/>
      <c r="S334" s="84"/>
      <c r="T334" s="85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T334" s="17" t="s">
        <v>159</v>
      </c>
      <c r="AU334" s="17" t="s">
        <v>79</v>
      </c>
    </row>
    <row r="335" spans="1:47" s="2" customFormat="1" ht="12">
      <c r="A335" s="38"/>
      <c r="B335" s="39"/>
      <c r="C335" s="40"/>
      <c r="D335" s="232" t="s">
        <v>258</v>
      </c>
      <c r="E335" s="40"/>
      <c r="F335" s="263" t="s">
        <v>1150</v>
      </c>
      <c r="G335" s="40"/>
      <c r="H335" s="40"/>
      <c r="I335" s="227"/>
      <c r="J335" s="40"/>
      <c r="K335" s="40"/>
      <c r="L335" s="44"/>
      <c r="M335" s="228"/>
      <c r="N335" s="229"/>
      <c r="O335" s="84"/>
      <c r="P335" s="84"/>
      <c r="Q335" s="84"/>
      <c r="R335" s="84"/>
      <c r="S335" s="84"/>
      <c r="T335" s="85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T335" s="17" t="s">
        <v>258</v>
      </c>
      <c r="AU335" s="17" t="s">
        <v>79</v>
      </c>
    </row>
    <row r="336" spans="1:51" s="13" customFormat="1" ht="12">
      <c r="A336" s="13"/>
      <c r="B336" s="230"/>
      <c r="C336" s="231"/>
      <c r="D336" s="232" t="s">
        <v>161</v>
      </c>
      <c r="E336" s="233" t="s">
        <v>19</v>
      </c>
      <c r="F336" s="234" t="s">
        <v>1134</v>
      </c>
      <c r="G336" s="231"/>
      <c r="H336" s="233" t="s">
        <v>19</v>
      </c>
      <c r="I336" s="235"/>
      <c r="J336" s="231"/>
      <c r="K336" s="231"/>
      <c r="L336" s="236"/>
      <c r="M336" s="237"/>
      <c r="N336" s="238"/>
      <c r="O336" s="238"/>
      <c r="P336" s="238"/>
      <c r="Q336" s="238"/>
      <c r="R336" s="238"/>
      <c r="S336" s="238"/>
      <c r="T336" s="239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0" t="s">
        <v>161</v>
      </c>
      <c r="AU336" s="240" t="s">
        <v>79</v>
      </c>
      <c r="AV336" s="13" t="s">
        <v>75</v>
      </c>
      <c r="AW336" s="13" t="s">
        <v>33</v>
      </c>
      <c r="AX336" s="13" t="s">
        <v>71</v>
      </c>
      <c r="AY336" s="240" t="s">
        <v>150</v>
      </c>
    </row>
    <row r="337" spans="1:51" s="13" customFormat="1" ht="12">
      <c r="A337" s="13"/>
      <c r="B337" s="230"/>
      <c r="C337" s="231"/>
      <c r="D337" s="232" t="s">
        <v>161</v>
      </c>
      <c r="E337" s="233" t="s">
        <v>19</v>
      </c>
      <c r="F337" s="234" t="s">
        <v>1136</v>
      </c>
      <c r="G337" s="231"/>
      <c r="H337" s="233" t="s">
        <v>19</v>
      </c>
      <c r="I337" s="235"/>
      <c r="J337" s="231"/>
      <c r="K337" s="231"/>
      <c r="L337" s="236"/>
      <c r="M337" s="237"/>
      <c r="N337" s="238"/>
      <c r="O337" s="238"/>
      <c r="P337" s="238"/>
      <c r="Q337" s="238"/>
      <c r="R337" s="238"/>
      <c r="S337" s="238"/>
      <c r="T337" s="239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0" t="s">
        <v>161</v>
      </c>
      <c r="AU337" s="240" t="s">
        <v>79</v>
      </c>
      <c r="AV337" s="13" t="s">
        <v>75</v>
      </c>
      <c r="AW337" s="13" t="s">
        <v>33</v>
      </c>
      <c r="AX337" s="13" t="s">
        <v>71</v>
      </c>
      <c r="AY337" s="240" t="s">
        <v>150</v>
      </c>
    </row>
    <row r="338" spans="1:51" s="14" customFormat="1" ht="12">
      <c r="A338" s="14"/>
      <c r="B338" s="241"/>
      <c r="C338" s="242"/>
      <c r="D338" s="232" t="s">
        <v>161</v>
      </c>
      <c r="E338" s="243" t="s">
        <v>19</v>
      </c>
      <c r="F338" s="244" t="s">
        <v>1137</v>
      </c>
      <c r="G338" s="242"/>
      <c r="H338" s="245">
        <v>501</v>
      </c>
      <c r="I338" s="246"/>
      <c r="J338" s="242"/>
      <c r="K338" s="242"/>
      <c r="L338" s="247"/>
      <c r="M338" s="248"/>
      <c r="N338" s="249"/>
      <c r="O338" s="249"/>
      <c r="P338" s="249"/>
      <c r="Q338" s="249"/>
      <c r="R338" s="249"/>
      <c r="S338" s="249"/>
      <c r="T338" s="250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1" t="s">
        <v>161</v>
      </c>
      <c r="AU338" s="251" t="s">
        <v>79</v>
      </c>
      <c r="AV338" s="14" t="s">
        <v>79</v>
      </c>
      <c r="AW338" s="14" t="s">
        <v>33</v>
      </c>
      <c r="AX338" s="14" t="s">
        <v>71</v>
      </c>
      <c r="AY338" s="251" t="s">
        <v>150</v>
      </c>
    </row>
    <row r="339" spans="1:51" s="15" customFormat="1" ht="12">
      <c r="A339" s="15"/>
      <c r="B339" s="252"/>
      <c r="C339" s="253"/>
      <c r="D339" s="232" t="s">
        <v>161</v>
      </c>
      <c r="E339" s="254" t="s">
        <v>19</v>
      </c>
      <c r="F339" s="255" t="s">
        <v>164</v>
      </c>
      <c r="G339" s="253"/>
      <c r="H339" s="256">
        <v>501</v>
      </c>
      <c r="I339" s="257"/>
      <c r="J339" s="253"/>
      <c r="K339" s="253"/>
      <c r="L339" s="258"/>
      <c r="M339" s="259"/>
      <c r="N339" s="260"/>
      <c r="O339" s="260"/>
      <c r="P339" s="260"/>
      <c r="Q339" s="260"/>
      <c r="R339" s="260"/>
      <c r="S339" s="260"/>
      <c r="T339" s="261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62" t="s">
        <v>161</v>
      </c>
      <c r="AU339" s="262" t="s">
        <v>79</v>
      </c>
      <c r="AV339" s="15" t="s">
        <v>157</v>
      </c>
      <c r="AW339" s="15" t="s">
        <v>33</v>
      </c>
      <c r="AX339" s="15" t="s">
        <v>75</v>
      </c>
      <c r="AY339" s="262" t="s">
        <v>150</v>
      </c>
    </row>
    <row r="340" spans="1:65" s="2" customFormat="1" ht="24.15" customHeight="1">
      <c r="A340" s="38"/>
      <c r="B340" s="39"/>
      <c r="C340" s="212" t="s">
        <v>499</v>
      </c>
      <c r="D340" s="212" t="s">
        <v>152</v>
      </c>
      <c r="E340" s="213" t="s">
        <v>1151</v>
      </c>
      <c r="F340" s="214" t="s">
        <v>1152</v>
      </c>
      <c r="G340" s="215" t="s">
        <v>342</v>
      </c>
      <c r="H340" s="216">
        <v>33</v>
      </c>
      <c r="I340" s="217"/>
      <c r="J340" s="218">
        <f>ROUND(I340*H340,2)</f>
        <v>0</v>
      </c>
      <c r="K340" s="214" t="s">
        <v>389</v>
      </c>
      <c r="L340" s="44"/>
      <c r="M340" s="219" t="s">
        <v>19</v>
      </c>
      <c r="N340" s="220" t="s">
        <v>42</v>
      </c>
      <c r="O340" s="84"/>
      <c r="P340" s="221">
        <f>O340*H340</f>
        <v>0</v>
      </c>
      <c r="Q340" s="221">
        <v>2E-05</v>
      </c>
      <c r="R340" s="221">
        <f>Q340*H340</f>
        <v>0.0006600000000000001</v>
      </c>
      <c r="S340" s="221">
        <v>0</v>
      </c>
      <c r="T340" s="222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23" t="s">
        <v>157</v>
      </c>
      <c r="AT340" s="223" t="s">
        <v>152</v>
      </c>
      <c r="AU340" s="223" t="s">
        <v>79</v>
      </c>
      <c r="AY340" s="17" t="s">
        <v>150</v>
      </c>
      <c r="BE340" s="224">
        <f>IF(N340="základní",J340,0)</f>
        <v>0</v>
      </c>
      <c r="BF340" s="224">
        <f>IF(N340="snížená",J340,0)</f>
        <v>0</v>
      </c>
      <c r="BG340" s="224">
        <f>IF(N340="zákl. přenesená",J340,0)</f>
        <v>0</v>
      </c>
      <c r="BH340" s="224">
        <f>IF(N340="sníž. přenesená",J340,0)</f>
        <v>0</v>
      </c>
      <c r="BI340" s="224">
        <f>IF(N340="nulová",J340,0)</f>
        <v>0</v>
      </c>
      <c r="BJ340" s="17" t="s">
        <v>75</v>
      </c>
      <c r="BK340" s="224">
        <f>ROUND(I340*H340,2)</f>
        <v>0</v>
      </c>
      <c r="BL340" s="17" t="s">
        <v>157</v>
      </c>
      <c r="BM340" s="223" t="s">
        <v>1153</v>
      </c>
    </row>
    <row r="341" spans="1:47" s="2" customFormat="1" ht="12">
      <c r="A341" s="38"/>
      <c r="B341" s="39"/>
      <c r="C341" s="40"/>
      <c r="D341" s="225" t="s">
        <v>159</v>
      </c>
      <c r="E341" s="40"/>
      <c r="F341" s="226" t="s">
        <v>1154</v>
      </c>
      <c r="G341" s="40"/>
      <c r="H341" s="40"/>
      <c r="I341" s="227"/>
      <c r="J341" s="40"/>
      <c r="K341" s="40"/>
      <c r="L341" s="44"/>
      <c r="M341" s="228"/>
      <c r="N341" s="229"/>
      <c r="O341" s="84"/>
      <c r="P341" s="84"/>
      <c r="Q341" s="84"/>
      <c r="R341" s="84"/>
      <c r="S341" s="84"/>
      <c r="T341" s="85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T341" s="17" t="s">
        <v>159</v>
      </c>
      <c r="AU341" s="17" t="s">
        <v>79</v>
      </c>
    </row>
    <row r="342" spans="1:47" s="2" customFormat="1" ht="12">
      <c r="A342" s="38"/>
      <c r="B342" s="39"/>
      <c r="C342" s="40"/>
      <c r="D342" s="232" t="s">
        <v>258</v>
      </c>
      <c r="E342" s="40"/>
      <c r="F342" s="263" t="s">
        <v>1150</v>
      </c>
      <c r="G342" s="40"/>
      <c r="H342" s="40"/>
      <c r="I342" s="227"/>
      <c r="J342" s="40"/>
      <c r="K342" s="40"/>
      <c r="L342" s="44"/>
      <c r="M342" s="228"/>
      <c r="N342" s="229"/>
      <c r="O342" s="84"/>
      <c r="P342" s="84"/>
      <c r="Q342" s="84"/>
      <c r="R342" s="84"/>
      <c r="S342" s="84"/>
      <c r="T342" s="85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T342" s="17" t="s">
        <v>258</v>
      </c>
      <c r="AU342" s="17" t="s">
        <v>79</v>
      </c>
    </row>
    <row r="343" spans="1:51" s="13" customFormat="1" ht="12">
      <c r="A343" s="13"/>
      <c r="B343" s="230"/>
      <c r="C343" s="231"/>
      <c r="D343" s="232" t="s">
        <v>161</v>
      </c>
      <c r="E343" s="233" t="s">
        <v>19</v>
      </c>
      <c r="F343" s="234" t="s">
        <v>1112</v>
      </c>
      <c r="G343" s="231"/>
      <c r="H343" s="233" t="s">
        <v>19</v>
      </c>
      <c r="I343" s="235"/>
      <c r="J343" s="231"/>
      <c r="K343" s="231"/>
      <c r="L343" s="236"/>
      <c r="M343" s="237"/>
      <c r="N343" s="238"/>
      <c r="O343" s="238"/>
      <c r="P343" s="238"/>
      <c r="Q343" s="238"/>
      <c r="R343" s="238"/>
      <c r="S343" s="238"/>
      <c r="T343" s="239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0" t="s">
        <v>161</v>
      </c>
      <c r="AU343" s="240" t="s">
        <v>79</v>
      </c>
      <c r="AV343" s="13" t="s">
        <v>75</v>
      </c>
      <c r="AW343" s="13" t="s">
        <v>33</v>
      </c>
      <c r="AX343" s="13" t="s">
        <v>71</v>
      </c>
      <c r="AY343" s="240" t="s">
        <v>150</v>
      </c>
    </row>
    <row r="344" spans="1:51" s="14" customFormat="1" ht="12">
      <c r="A344" s="14"/>
      <c r="B344" s="241"/>
      <c r="C344" s="242"/>
      <c r="D344" s="232" t="s">
        <v>161</v>
      </c>
      <c r="E344" s="243" t="s">
        <v>19</v>
      </c>
      <c r="F344" s="244" t="s">
        <v>1144</v>
      </c>
      <c r="G344" s="242"/>
      <c r="H344" s="245">
        <v>16</v>
      </c>
      <c r="I344" s="246"/>
      <c r="J344" s="242"/>
      <c r="K344" s="242"/>
      <c r="L344" s="247"/>
      <c r="M344" s="248"/>
      <c r="N344" s="249"/>
      <c r="O344" s="249"/>
      <c r="P344" s="249"/>
      <c r="Q344" s="249"/>
      <c r="R344" s="249"/>
      <c r="S344" s="249"/>
      <c r="T344" s="250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1" t="s">
        <v>161</v>
      </c>
      <c r="AU344" s="251" t="s">
        <v>79</v>
      </c>
      <c r="AV344" s="14" t="s">
        <v>79</v>
      </c>
      <c r="AW344" s="14" t="s">
        <v>33</v>
      </c>
      <c r="AX344" s="14" t="s">
        <v>71</v>
      </c>
      <c r="AY344" s="251" t="s">
        <v>150</v>
      </c>
    </row>
    <row r="345" spans="1:51" s="13" customFormat="1" ht="12">
      <c r="A345" s="13"/>
      <c r="B345" s="230"/>
      <c r="C345" s="231"/>
      <c r="D345" s="232" t="s">
        <v>161</v>
      </c>
      <c r="E345" s="233" t="s">
        <v>19</v>
      </c>
      <c r="F345" s="234" t="s">
        <v>999</v>
      </c>
      <c r="G345" s="231"/>
      <c r="H345" s="233" t="s">
        <v>19</v>
      </c>
      <c r="I345" s="235"/>
      <c r="J345" s="231"/>
      <c r="K345" s="231"/>
      <c r="L345" s="236"/>
      <c r="M345" s="237"/>
      <c r="N345" s="238"/>
      <c r="O345" s="238"/>
      <c r="P345" s="238"/>
      <c r="Q345" s="238"/>
      <c r="R345" s="238"/>
      <c r="S345" s="238"/>
      <c r="T345" s="239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0" t="s">
        <v>161</v>
      </c>
      <c r="AU345" s="240" t="s">
        <v>79</v>
      </c>
      <c r="AV345" s="13" t="s">
        <v>75</v>
      </c>
      <c r="AW345" s="13" t="s">
        <v>33</v>
      </c>
      <c r="AX345" s="13" t="s">
        <v>71</v>
      </c>
      <c r="AY345" s="240" t="s">
        <v>150</v>
      </c>
    </row>
    <row r="346" spans="1:51" s="14" customFormat="1" ht="12">
      <c r="A346" s="14"/>
      <c r="B346" s="241"/>
      <c r="C346" s="242"/>
      <c r="D346" s="232" t="s">
        <v>161</v>
      </c>
      <c r="E346" s="243" t="s">
        <v>19</v>
      </c>
      <c r="F346" s="244" t="s">
        <v>1145</v>
      </c>
      <c r="G346" s="242"/>
      <c r="H346" s="245">
        <v>17</v>
      </c>
      <c r="I346" s="246"/>
      <c r="J346" s="242"/>
      <c r="K346" s="242"/>
      <c r="L346" s="247"/>
      <c r="M346" s="248"/>
      <c r="N346" s="249"/>
      <c r="O346" s="249"/>
      <c r="P346" s="249"/>
      <c r="Q346" s="249"/>
      <c r="R346" s="249"/>
      <c r="S346" s="249"/>
      <c r="T346" s="250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1" t="s">
        <v>161</v>
      </c>
      <c r="AU346" s="251" t="s">
        <v>79</v>
      </c>
      <c r="AV346" s="14" t="s">
        <v>79</v>
      </c>
      <c r="AW346" s="14" t="s">
        <v>33</v>
      </c>
      <c r="AX346" s="14" t="s">
        <v>71</v>
      </c>
      <c r="AY346" s="251" t="s">
        <v>150</v>
      </c>
    </row>
    <row r="347" spans="1:51" s="15" customFormat="1" ht="12">
      <c r="A347" s="15"/>
      <c r="B347" s="252"/>
      <c r="C347" s="253"/>
      <c r="D347" s="232" t="s">
        <v>161</v>
      </c>
      <c r="E347" s="254" t="s">
        <v>19</v>
      </c>
      <c r="F347" s="255" t="s">
        <v>164</v>
      </c>
      <c r="G347" s="253"/>
      <c r="H347" s="256">
        <v>33</v>
      </c>
      <c r="I347" s="257"/>
      <c r="J347" s="253"/>
      <c r="K347" s="253"/>
      <c r="L347" s="258"/>
      <c r="M347" s="259"/>
      <c r="N347" s="260"/>
      <c r="O347" s="260"/>
      <c r="P347" s="260"/>
      <c r="Q347" s="260"/>
      <c r="R347" s="260"/>
      <c r="S347" s="260"/>
      <c r="T347" s="261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62" t="s">
        <v>161</v>
      </c>
      <c r="AU347" s="262" t="s">
        <v>79</v>
      </c>
      <c r="AV347" s="15" t="s">
        <v>157</v>
      </c>
      <c r="AW347" s="15" t="s">
        <v>33</v>
      </c>
      <c r="AX347" s="15" t="s">
        <v>75</v>
      </c>
      <c r="AY347" s="262" t="s">
        <v>150</v>
      </c>
    </row>
    <row r="348" spans="1:65" s="2" customFormat="1" ht="24.15" customHeight="1">
      <c r="A348" s="38"/>
      <c r="B348" s="39"/>
      <c r="C348" s="212" t="s">
        <v>506</v>
      </c>
      <c r="D348" s="212" t="s">
        <v>152</v>
      </c>
      <c r="E348" s="213" t="s">
        <v>1155</v>
      </c>
      <c r="F348" s="214" t="s">
        <v>1156</v>
      </c>
      <c r="G348" s="215" t="s">
        <v>342</v>
      </c>
      <c r="H348" s="216">
        <v>10.8</v>
      </c>
      <c r="I348" s="217"/>
      <c r="J348" s="218">
        <f>ROUND(I348*H348,2)</f>
        <v>0</v>
      </c>
      <c r="K348" s="214" t="s">
        <v>389</v>
      </c>
      <c r="L348" s="44"/>
      <c r="M348" s="219" t="s">
        <v>19</v>
      </c>
      <c r="N348" s="220" t="s">
        <v>42</v>
      </c>
      <c r="O348" s="84"/>
      <c r="P348" s="221">
        <f>O348*H348</f>
        <v>0</v>
      </c>
      <c r="Q348" s="221">
        <v>0</v>
      </c>
      <c r="R348" s="221">
        <f>Q348*H348</f>
        <v>0</v>
      </c>
      <c r="S348" s="221">
        <v>0.00198</v>
      </c>
      <c r="T348" s="222">
        <f>S348*H348</f>
        <v>0.021384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23" t="s">
        <v>157</v>
      </c>
      <c r="AT348" s="223" t="s">
        <v>152</v>
      </c>
      <c r="AU348" s="223" t="s">
        <v>79</v>
      </c>
      <c r="AY348" s="17" t="s">
        <v>150</v>
      </c>
      <c r="BE348" s="224">
        <f>IF(N348="základní",J348,0)</f>
        <v>0</v>
      </c>
      <c r="BF348" s="224">
        <f>IF(N348="snížená",J348,0)</f>
        <v>0</v>
      </c>
      <c r="BG348" s="224">
        <f>IF(N348="zákl. přenesená",J348,0)</f>
        <v>0</v>
      </c>
      <c r="BH348" s="224">
        <f>IF(N348="sníž. přenesená",J348,0)</f>
        <v>0</v>
      </c>
      <c r="BI348" s="224">
        <f>IF(N348="nulová",J348,0)</f>
        <v>0</v>
      </c>
      <c r="BJ348" s="17" t="s">
        <v>75</v>
      </c>
      <c r="BK348" s="224">
        <f>ROUND(I348*H348,2)</f>
        <v>0</v>
      </c>
      <c r="BL348" s="17" t="s">
        <v>157</v>
      </c>
      <c r="BM348" s="223" t="s">
        <v>1157</v>
      </c>
    </row>
    <row r="349" spans="1:47" s="2" customFormat="1" ht="12">
      <c r="A349" s="38"/>
      <c r="B349" s="39"/>
      <c r="C349" s="40"/>
      <c r="D349" s="225" t="s">
        <v>159</v>
      </c>
      <c r="E349" s="40"/>
      <c r="F349" s="226" t="s">
        <v>1158</v>
      </c>
      <c r="G349" s="40"/>
      <c r="H349" s="40"/>
      <c r="I349" s="227"/>
      <c r="J349" s="40"/>
      <c r="K349" s="40"/>
      <c r="L349" s="44"/>
      <c r="M349" s="228"/>
      <c r="N349" s="229"/>
      <c r="O349" s="84"/>
      <c r="P349" s="84"/>
      <c r="Q349" s="84"/>
      <c r="R349" s="84"/>
      <c r="S349" s="84"/>
      <c r="T349" s="85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T349" s="17" t="s">
        <v>159</v>
      </c>
      <c r="AU349" s="17" t="s">
        <v>79</v>
      </c>
    </row>
    <row r="350" spans="1:51" s="13" customFormat="1" ht="12">
      <c r="A350" s="13"/>
      <c r="B350" s="230"/>
      <c r="C350" s="231"/>
      <c r="D350" s="232" t="s">
        <v>161</v>
      </c>
      <c r="E350" s="233" t="s">
        <v>19</v>
      </c>
      <c r="F350" s="234" t="s">
        <v>1159</v>
      </c>
      <c r="G350" s="231"/>
      <c r="H350" s="233" t="s">
        <v>19</v>
      </c>
      <c r="I350" s="235"/>
      <c r="J350" s="231"/>
      <c r="K350" s="231"/>
      <c r="L350" s="236"/>
      <c r="M350" s="237"/>
      <c r="N350" s="238"/>
      <c r="O350" s="238"/>
      <c r="P350" s="238"/>
      <c r="Q350" s="238"/>
      <c r="R350" s="238"/>
      <c r="S350" s="238"/>
      <c r="T350" s="239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0" t="s">
        <v>161</v>
      </c>
      <c r="AU350" s="240" t="s">
        <v>79</v>
      </c>
      <c r="AV350" s="13" t="s">
        <v>75</v>
      </c>
      <c r="AW350" s="13" t="s">
        <v>33</v>
      </c>
      <c r="AX350" s="13" t="s">
        <v>71</v>
      </c>
      <c r="AY350" s="240" t="s">
        <v>150</v>
      </c>
    </row>
    <row r="351" spans="1:51" s="14" customFormat="1" ht="12">
      <c r="A351" s="14"/>
      <c r="B351" s="241"/>
      <c r="C351" s="242"/>
      <c r="D351" s="232" t="s">
        <v>161</v>
      </c>
      <c r="E351" s="243" t="s">
        <v>19</v>
      </c>
      <c r="F351" s="244" t="s">
        <v>1160</v>
      </c>
      <c r="G351" s="242"/>
      <c r="H351" s="245">
        <v>10.8</v>
      </c>
      <c r="I351" s="246"/>
      <c r="J351" s="242"/>
      <c r="K351" s="242"/>
      <c r="L351" s="247"/>
      <c r="M351" s="248"/>
      <c r="N351" s="249"/>
      <c r="O351" s="249"/>
      <c r="P351" s="249"/>
      <c r="Q351" s="249"/>
      <c r="R351" s="249"/>
      <c r="S351" s="249"/>
      <c r="T351" s="250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1" t="s">
        <v>161</v>
      </c>
      <c r="AU351" s="251" t="s">
        <v>79</v>
      </c>
      <c r="AV351" s="14" t="s">
        <v>79</v>
      </c>
      <c r="AW351" s="14" t="s">
        <v>33</v>
      </c>
      <c r="AX351" s="14" t="s">
        <v>71</v>
      </c>
      <c r="AY351" s="251" t="s">
        <v>150</v>
      </c>
    </row>
    <row r="352" spans="1:51" s="15" customFormat="1" ht="12">
      <c r="A352" s="15"/>
      <c r="B352" s="252"/>
      <c r="C352" s="253"/>
      <c r="D352" s="232" t="s">
        <v>161</v>
      </c>
      <c r="E352" s="254" t="s">
        <v>19</v>
      </c>
      <c r="F352" s="255" t="s">
        <v>164</v>
      </c>
      <c r="G352" s="253"/>
      <c r="H352" s="256">
        <v>10.8</v>
      </c>
      <c r="I352" s="257"/>
      <c r="J352" s="253"/>
      <c r="K352" s="253"/>
      <c r="L352" s="258"/>
      <c r="M352" s="259"/>
      <c r="N352" s="260"/>
      <c r="O352" s="260"/>
      <c r="P352" s="260"/>
      <c r="Q352" s="260"/>
      <c r="R352" s="260"/>
      <c r="S352" s="260"/>
      <c r="T352" s="261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62" t="s">
        <v>161</v>
      </c>
      <c r="AU352" s="262" t="s">
        <v>79</v>
      </c>
      <c r="AV352" s="15" t="s">
        <v>157</v>
      </c>
      <c r="AW352" s="15" t="s">
        <v>33</v>
      </c>
      <c r="AX352" s="15" t="s">
        <v>75</v>
      </c>
      <c r="AY352" s="262" t="s">
        <v>150</v>
      </c>
    </row>
    <row r="353" spans="1:65" s="2" customFormat="1" ht="24.15" customHeight="1">
      <c r="A353" s="38"/>
      <c r="B353" s="39"/>
      <c r="C353" s="212" t="s">
        <v>513</v>
      </c>
      <c r="D353" s="212" t="s">
        <v>152</v>
      </c>
      <c r="E353" s="213" t="s">
        <v>1161</v>
      </c>
      <c r="F353" s="214" t="s">
        <v>1162</v>
      </c>
      <c r="G353" s="215" t="s">
        <v>526</v>
      </c>
      <c r="H353" s="216">
        <v>1</v>
      </c>
      <c r="I353" s="217"/>
      <c r="J353" s="218">
        <f>ROUND(I353*H353,2)</f>
        <v>0</v>
      </c>
      <c r="K353" s="214" t="s">
        <v>389</v>
      </c>
      <c r="L353" s="44"/>
      <c r="M353" s="219" t="s">
        <v>19</v>
      </c>
      <c r="N353" s="220" t="s">
        <v>42</v>
      </c>
      <c r="O353" s="84"/>
      <c r="P353" s="221">
        <f>O353*H353</f>
        <v>0</v>
      </c>
      <c r="Q353" s="221">
        <v>0</v>
      </c>
      <c r="R353" s="221">
        <f>Q353*H353</f>
        <v>0</v>
      </c>
      <c r="S353" s="221">
        <v>0</v>
      </c>
      <c r="T353" s="222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23" t="s">
        <v>157</v>
      </c>
      <c r="AT353" s="223" t="s">
        <v>152</v>
      </c>
      <c r="AU353" s="223" t="s">
        <v>79</v>
      </c>
      <c r="AY353" s="17" t="s">
        <v>150</v>
      </c>
      <c r="BE353" s="224">
        <f>IF(N353="základní",J353,0)</f>
        <v>0</v>
      </c>
      <c r="BF353" s="224">
        <f>IF(N353="snížená",J353,0)</f>
        <v>0</v>
      </c>
      <c r="BG353" s="224">
        <f>IF(N353="zákl. přenesená",J353,0)</f>
        <v>0</v>
      </c>
      <c r="BH353" s="224">
        <f>IF(N353="sníž. přenesená",J353,0)</f>
        <v>0</v>
      </c>
      <c r="BI353" s="224">
        <f>IF(N353="nulová",J353,0)</f>
        <v>0</v>
      </c>
      <c r="BJ353" s="17" t="s">
        <v>75</v>
      </c>
      <c r="BK353" s="224">
        <f>ROUND(I353*H353,2)</f>
        <v>0</v>
      </c>
      <c r="BL353" s="17" t="s">
        <v>157</v>
      </c>
      <c r="BM353" s="223" t="s">
        <v>1163</v>
      </c>
    </row>
    <row r="354" spans="1:47" s="2" customFormat="1" ht="12">
      <c r="A354" s="38"/>
      <c r="B354" s="39"/>
      <c r="C354" s="40"/>
      <c r="D354" s="225" t="s">
        <v>159</v>
      </c>
      <c r="E354" s="40"/>
      <c r="F354" s="226" t="s">
        <v>1164</v>
      </c>
      <c r="G354" s="40"/>
      <c r="H354" s="40"/>
      <c r="I354" s="227"/>
      <c r="J354" s="40"/>
      <c r="K354" s="40"/>
      <c r="L354" s="44"/>
      <c r="M354" s="228"/>
      <c r="N354" s="229"/>
      <c r="O354" s="84"/>
      <c r="P354" s="84"/>
      <c r="Q354" s="84"/>
      <c r="R354" s="84"/>
      <c r="S354" s="84"/>
      <c r="T354" s="85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T354" s="17" t="s">
        <v>159</v>
      </c>
      <c r="AU354" s="17" t="s">
        <v>79</v>
      </c>
    </row>
    <row r="355" spans="1:51" s="13" customFormat="1" ht="12">
      <c r="A355" s="13"/>
      <c r="B355" s="230"/>
      <c r="C355" s="231"/>
      <c r="D355" s="232" t="s">
        <v>161</v>
      </c>
      <c r="E355" s="233" t="s">
        <v>19</v>
      </c>
      <c r="F355" s="234" t="s">
        <v>1165</v>
      </c>
      <c r="G355" s="231"/>
      <c r="H355" s="233" t="s">
        <v>19</v>
      </c>
      <c r="I355" s="235"/>
      <c r="J355" s="231"/>
      <c r="K355" s="231"/>
      <c r="L355" s="236"/>
      <c r="M355" s="237"/>
      <c r="N355" s="238"/>
      <c r="O355" s="238"/>
      <c r="P355" s="238"/>
      <c r="Q355" s="238"/>
      <c r="R355" s="238"/>
      <c r="S355" s="238"/>
      <c r="T355" s="239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0" t="s">
        <v>161</v>
      </c>
      <c r="AU355" s="240" t="s">
        <v>79</v>
      </c>
      <c r="AV355" s="13" t="s">
        <v>75</v>
      </c>
      <c r="AW355" s="13" t="s">
        <v>33</v>
      </c>
      <c r="AX355" s="13" t="s">
        <v>71</v>
      </c>
      <c r="AY355" s="240" t="s">
        <v>150</v>
      </c>
    </row>
    <row r="356" spans="1:51" s="14" customFormat="1" ht="12">
      <c r="A356" s="14"/>
      <c r="B356" s="241"/>
      <c r="C356" s="242"/>
      <c r="D356" s="232" t="s">
        <v>161</v>
      </c>
      <c r="E356" s="243" t="s">
        <v>19</v>
      </c>
      <c r="F356" s="244" t="s">
        <v>75</v>
      </c>
      <c r="G356" s="242"/>
      <c r="H356" s="245">
        <v>1</v>
      </c>
      <c r="I356" s="246"/>
      <c r="J356" s="242"/>
      <c r="K356" s="242"/>
      <c r="L356" s="247"/>
      <c r="M356" s="248"/>
      <c r="N356" s="249"/>
      <c r="O356" s="249"/>
      <c r="P356" s="249"/>
      <c r="Q356" s="249"/>
      <c r="R356" s="249"/>
      <c r="S356" s="249"/>
      <c r="T356" s="250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1" t="s">
        <v>161</v>
      </c>
      <c r="AU356" s="251" t="s">
        <v>79</v>
      </c>
      <c r="AV356" s="14" t="s">
        <v>79</v>
      </c>
      <c r="AW356" s="14" t="s">
        <v>33</v>
      </c>
      <c r="AX356" s="14" t="s">
        <v>75</v>
      </c>
      <c r="AY356" s="251" t="s">
        <v>150</v>
      </c>
    </row>
    <row r="357" spans="1:65" s="2" customFormat="1" ht="16.5" customHeight="1">
      <c r="A357" s="38"/>
      <c r="B357" s="39"/>
      <c r="C357" s="212" t="s">
        <v>420</v>
      </c>
      <c r="D357" s="212" t="s">
        <v>152</v>
      </c>
      <c r="E357" s="213" t="s">
        <v>1166</v>
      </c>
      <c r="F357" s="214" t="s">
        <v>1167</v>
      </c>
      <c r="G357" s="215" t="s">
        <v>526</v>
      </c>
      <c r="H357" s="216">
        <v>1</v>
      </c>
      <c r="I357" s="217"/>
      <c r="J357" s="218">
        <f>ROUND(I357*H357,2)</f>
        <v>0</v>
      </c>
      <c r="K357" s="214" t="s">
        <v>389</v>
      </c>
      <c r="L357" s="44"/>
      <c r="M357" s="219" t="s">
        <v>19</v>
      </c>
      <c r="N357" s="220" t="s">
        <v>42</v>
      </c>
      <c r="O357" s="84"/>
      <c r="P357" s="221">
        <f>O357*H357</f>
        <v>0</v>
      </c>
      <c r="Q357" s="221">
        <v>0.07287</v>
      </c>
      <c r="R357" s="221">
        <f>Q357*H357</f>
        <v>0.07287</v>
      </c>
      <c r="S357" s="221">
        <v>0</v>
      </c>
      <c r="T357" s="222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23" t="s">
        <v>157</v>
      </c>
      <c r="AT357" s="223" t="s">
        <v>152</v>
      </c>
      <c r="AU357" s="223" t="s">
        <v>79</v>
      </c>
      <c r="AY357" s="17" t="s">
        <v>150</v>
      </c>
      <c r="BE357" s="224">
        <f>IF(N357="základní",J357,0)</f>
        <v>0</v>
      </c>
      <c r="BF357" s="224">
        <f>IF(N357="snížená",J357,0)</f>
        <v>0</v>
      </c>
      <c r="BG357" s="224">
        <f>IF(N357="zákl. přenesená",J357,0)</f>
        <v>0</v>
      </c>
      <c r="BH357" s="224">
        <f>IF(N357="sníž. přenesená",J357,0)</f>
        <v>0</v>
      </c>
      <c r="BI357" s="224">
        <f>IF(N357="nulová",J357,0)</f>
        <v>0</v>
      </c>
      <c r="BJ357" s="17" t="s">
        <v>75</v>
      </c>
      <c r="BK357" s="224">
        <f>ROUND(I357*H357,2)</f>
        <v>0</v>
      </c>
      <c r="BL357" s="17" t="s">
        <v>157</v>
      </c>
      <c r="BM357" s="223" t="s">
        <v>1168</v>
      </c>
    </row>
    <row r="358" spans="1:47" s="2" customFormat="1" ht="12">
      <c r="A358" s="38"/>
      <c r="B358" s="39"/>
      <c r="C358" s="40"/>
      <c r="D358" s="225" t="s">
        <v>159</v>
      </c>
      <c r="E358" s="40"/>
      <c r="F358" s="226" t="s">
        <v>1169</v>
      </c>
      <c r="G358" s="40"/>
      <c r="H358" s="40"/>
      <c r="I358" s="227"/>
      <c r="J358" s="40"/>
      <c r="K358" s="40"/>
      <c r="L358" s="44"/>
      <c r="M358" s="228"/>
      <c r="N358" s="229"/>
      <c r="O358" s="84"/>
      <c r="P358" s="84"/>
      <c r="Q358" s="84"/>
      <c r="R358" s="84"/>
      <c r="S358" s="84"/>
      <c r="T358" s="85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T358" s="17" t="s">
        <v>159</v>
      </c>
      <c r="AU358" s="17" t="s">
        <v>79</v>
      </c>
    </row>
    <row r="359" spans="1:51" s="13" customFormat="1" ht="12">
      <c r="A359" s="13"/>
      <c r="B359" s="230"/>
      <c r="C359" s="231"/>
      <c r="D359" s="232" t="s">
        <v>161</v>
      </c>
      <c r="E359" s="233" t="s">
        <v>19</v>
      </c>
      <c r="F359" s="234" t="s">
        <v>1170</v>
      </c>
      <c r="G359" s="231"/>
      <c r="H359" s="233" t="s">
        <v>19</v>
      </c>
      <c r="I359" s="235"/>
      <c r="J359" s="231"/>
      <c r="K359" s="231"/>
      <c r="L359" s="236"/>
      <c r="M359" s="237"/>
      <c r="N359" s="238"/>
      <c r="O359" s="238"/>
      <c r="P359" s="238"/>
      <c r="Q359" s="238"/>
      <c r="R359" s="238"/>
      <c r="S359" s="238"/>
      <c r="T359" s="239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0" t="s">
        <v>161</v>
      </c>
      <c r="AU359" s="240" t="s">
        <v>79</v>
      </c>
      <c r="AV359" s="13" t="s">
        <v>75</v>
      </c>
      <c r="AW359" s="13" t="s">
        <v>33</v>
      </c>
      <c r="AX359" s="13" t="s">
        <v>71</v>
      </c>
      <c r="AY359" s="240" t="s">
        <v>150</v>
      </c>
    </row>
    <row r="360" spans="1:51" s="14" customFormat="1" ht="12">
      <c r="A360" s="14"/>
      <c r="B360" s="241"/>
      <c r="C360" s="242"/>
      <c r="D360" s="232" t="s">
        <v>161</v>
      </c>
      <c r="E360" s="243" t="s">
        <v>19</v>
      </c>
      <c r="F360" s="244" t="s">
        <v>75</v>
      </c>
      <c r="G360" s="242"/>
      <c r="H360" s="245">
        <v>1</v>
      </c>
      <c r="I360" s="246"/>
      <c r="J360" s="242"/>
      <c r="K360" s="242"/>
      <c r="L360" s="247"/>
      <c r="M360" s="248"/>
      <c r="N360" s="249"/>
      <c r="O360" s="249"/>
      <c r="P360" s="249"/>
      <c r="Q360" s="249"/>
      <c r="R360" s="249"/>
      <c r="S360" s="249"/>
      <c r="T360" s="250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51" t="s">
        <v>161</v>
      </c>
      <c r="AU360" s="251" t="s">
        <v>79</v>
      </c>
      <c r="AV360" s="14" t="s">
        <v>79</v>
      </c>
      <c r="AW360" s="14" t="s">
        <v>33</v>
      </c>
      <c r="AX360" s="14" t="s">
        <v>75</v>
      </c>
      <c r="AY360" s="251" t="s">
        <v>150</v>
      </c>
    </row>
    <row r="361" spans="1:65" s="2" customFormat="1" ht="24.15" customHeight="1">
      <c r="A361" s="38"/>
      <c r="B361" s="39"/>
      <c r="C361" s="212" t="s">
        <v>523</v>
      </c>
      <c r="D361" s="212" t="s">
        <v>152</v>
      </c>
      <c r="E361" s="213" t="s">
        <v>1171</v>
      </c>
      <c r="F361" s="214" t="s">
        <v>1172</v>
      </c>
      <c r="G361" s="215" t="s">
        <v>526</v>
      </c>
      <c r="H361" s="216">
        <v>1</v>
      </c>
      <c r="I361" s="217"/>
      <c r="J361" s="218">
        <f>ROUND(I361*H361,2)</f>
        <v>0</v>
      </c>
      <c r="K361" s="214" t="s">
        <v>389</v>
      </c>
      <c r="L361" s="44"/>
      <c r="M361" s="219" t="s">
        <v>19</v>
      </c>
      <c r="N361" s="220" t="s">
        <v>42</v>
      </c>
      <c r="O361" s="84"/>
      <c r="P361" s="221">
        <f>O361*H361</f>
        <v>0</v>
      </c>
      <c r="Q361" s="221">
        <v>1E-05</v>
      </c>
      <c r="R361" s="221">
        <f>Q361*H361</f>
        <v>1E-05</v>
      </c>
      <c r="S361" s="221">
        <v>0</v>
      </c>
      <c r="T361" s="222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23" t="s">
        <v>157</v>
      </c>
      <c r="AT361" s="223" t="s">
        <v>152</v>
      </c>
      <c r="AU361" s="223" t="s">
        <v>79</v>
      </c>
      <c r="AY361" s="17" t="s">
        <v>150</v>
      </c>
      <c r="BE361" s="224">
        <f>IF(N361="základní",J361,0)</f>
        <v>0</v>
      </c>
      <c r="BF361" s="224">
        <f>IF(N361="snížená",J361,0)</f>
        <v>0</v>
      </c>
      <c r="BG361" s="224">
        <f>IF(N361="zákl. přenesená",J361,0)</f>
        <v>0</v>
      </c>
      <c r="BH361" s="224">
        <f>IF(N361="sníž. přenesená",J361,0)</f>
        <v>0</v>
      </c>
      <c r="BI361" s="224">
        <f>IF(N361="nulová",J361,0)</f>
        <v>0</v>
      </c>
      <c r="BJ361" s="17" t="s">
        <v>75</v>
      </c>
      <c r="BK361" s="224">
        <f>ROUND(I361*H361,2)</f>
        <v>0</v>
      </c>
      <c r="BL361" s="17" t="s">
        <v>157</v>
      </c>
      <c r="BM361" s="223" t="s">
        <v>1173</v>
      </c>
    </row>
    <row r="362" spans="1:47" s="2" customFormat="1" ht="12">
      <c r="A362" s="38"/>
      <c r="B362" s="39"/>
      <c r="C362" s="40"/>
      <c r="D362" s="225" t="s">
        <v>159</v>
      </c>
      <c r="E362" s="40"/>
      <c r="F362" s="226" t="s">
        <v>1174</v>
      </c>
      <c r="G362" s="40"/>
      <c r="H362" s="40"/>
      <c r="I362" s="227"/>
      <c r="J362" s="40"/>
      <c r="K362" s="40"/>
      <c r="L362" s="44"/>
      <c r="M362" s="228"/>
      <c r="N362" s="229"/>
      <c r="O362" s="84"/>
      <c r="P362" s="84"/>
      <c r="Q362" s="84"/>
      <c r="R362" s="84"/>
      <c r="S362" s="84"/>
      <c r="T362" s="85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T362" s="17" t="s">
        <v>159</v>
      </c>
      <c r="AU362" s="17" t="s">
        <v>79</v>
      </c>
    </row>
    <row r="363" spans="1:51" s="13" customFormat="1" ht="12">
      <c r="A363" s="13"/>
      <c r="B363" s="230"/>
      <c r="C363" s="231"/>
      <c r="D363" s="232" t="s">
        <v>161</v>
      </c>
      <c r="E363" s="233" t="s">
        <v>19</v>
      </c>
      <c r="F363" s="234" t="s">
        <v>1170</v>
      </c>
      <c r="G363" s="231"/>
      <c r="H363" s="233" t="s">
        <v>19</v>
      </c>
      <c r="I363" s="235"/>
      <c r="J363" s="231"/>
      <c r="K363" s="231"/>
      <c r="L363" s="236"/>
      <c r="M363" s="237"/>
      <c r="N363" s="238"/>
      <c r="O363" s="238"/>
      <c r="P363" s="238"/>
      <c r="Q363" s="238"/>
      <c r="R363" s="238"/>
      <c r="S363" s="238"/>
      <c r="T363" s="239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0" t="s">
        <v>161</v>
      </c>
      <c r="AU363" s="240" t="s">
        <v>79</v>
      </c>
      <c r="AV363" s="13" t="s">
        <v>75</v>
      </c>
      <c r="AW363" s="13" t="s">
        <v>33</v>
      </c>
      <c r="AX363" s="13" t="s">
        <v>71</v>
      </c>
      <c r="AY363" s="240" t="s">
        <v>150</v>
      </c>
    </row>
    <row r="364" spans="1:51" s="14" customFormat="1" ht="12">
      <c r="A364" s="14"/>
      <c r="B364" s="241"/>
      <c r="C364" s="242"/>
      <c r="D364" s="232" t="s">
        <v>161</v>
      </c>
      <c r="E364" s="243" t="s">
        <v>19</v>
      </c>
      <c r="F364" s="244" t="s">
        <v>75</v>
      </c>
      <c r="G364" s="242"/>
      <c r="H364" s="245">
        <v>1</v>
      </c>
      <c r="I364" s="246"/>
      <c r="J364" s="242"/>
      <c r="K364" s="242"/>
      <c r="L364" s="247"/>
      <c r="M364" s="248"/>
      <c r="N364" s="249"/>
      <c r="O364" s="249"/>
      <c r="P364" s="249"/>
      <c r="Q364" s="249"/>
      <c r="R364" s="249"/>
      <c r="S364" s="249"/>
      <c r="T364" s="250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1" t="s">
        <v>161</v>
      </c>
      <c r="AU364" s="251" t="s">
        <v>79</v>
      </c>
      <c r="AV364" s="14" t="s">
        <v>79</v>
      </c>
      <c r="AW364" s="14" t="s">
        <v>33</v>
      </c>
      <c r="AX364" s="14" t="s">
        <v>75</v>
      </c>
      <c r="AY364" s="251" t="s">
        <v>150</v>
      </c>
    </row>
    <row r="365" spans="1:65" s="2" customFormat="1" ht="16.5" customHeight="1">
      <c r="A365" s="38"/>
      <c r="B365" s="39"/>
      <c r="C365" s="212" t="s">
        <v>529</v>
      </c>
      <c r="D365" s="212" t="s">
        <v>152</v>
      </c>
      <c r="E365" s="213" t="s">
        <v>1175</v>
      </c>
      <c r="F365" s="214" t="s">
        <v>1176</v>
      </c>
      <c r="G365" s="215" t="s">
        <v>526</v>
      </c>
      <c r="H365" s="216">
        <v>1</v>
      </c>
      <c r="I365" s="217"/>
      <c r="J365" s="218">
        <f>ROUND(I365*H365,2)</f>
        <v>0</v>
      </c>
      <c r="K365" s="214" t="s">
        <v>389</v>
      </c>
      <c r="L365" s="44"/>
      <c r="M365" s="219" t="s">
        <v>19</v>
      </c>
      <c r="N365" s="220" t="s">
        <v>42</v>
      </c>
      <c r="O365" s="84"/>
      <c r="P365" s="221">
        <f>O365*H365</f>
        <v>0</v>
      </c>
      <c r="Q365" s="221">
        <v>0</v>
      </c>
      <c r="R365" s="221">
        <f>Q365*H365</f>
        <v>0</v>
      </c>
      <c r="S365" s="221">
        <v>0.482</v>
      </c>
      <c r="T365" s="222">
        <f>S365*H365</f>
        <v>0.482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23" t="s">
        <v>157</v>
      </c>
      <c r="AT365" s="223" t="s">
        <v>152</v>
      </c>
      <c r="AU365" s="223" t="s">
        <v>79</v>
      </c>
      <c r="AY365" s="17" t="s">
        <v>150</v>
      </c>
      <c r="BE365" s="224">
        <f>IF(N365="základní",J365,0)</f>
        <v>0</v>
      </c>
      <c r="BF365" s="224">
        <f>IF(N365="snížená",J365,0)</f>
        <v>0</v>
      </c>
      <c r="BG365" s="224">
        <f>IF(N365="zákl. přenesená",J365,0)</f>
        <v>0</v>
      </c>
      <c r="BH365" s="224">
        <f>IF(N365="sníž. přenesená",J365,0)</f>
        <v>0</v>
      </c>
      <c r="BI365" s="224">
        <f>IF(N365="nulová",J365,0)</f>
        <v>0</v>
      </c>
      <c r="BJ365" s="17" t="s">
        <v>75</v>
      </c>
      <c r="BK365" s="224">
        <f>ROUND(I365*H365,2)</f>
        <v>0</v>
      </c>
      <c r="BL365" s="17" t="s">
        <v>157</v>
      </c>
      <c r="BM365" s="223" t="s">
        <v>1177</v>
      </c>
    </row>
    <row r="366" spans="1:47" s="2" customFormat="1" ht="12">
      <c r="A366" s="38"/>
      <c r="B366" s="39"/>
      <c r="C366" s="40"/>
      <c r="D366" s="225" t="s">
        <v>159</v>
      </c>
      <c r="E366" s="40"/>
      <c r="F366" s="226" t="s">
        <v>1178</v>
      </c>
      <c r="G366" s="40"/>
      <c r="H366" s="40"/>
      <c r="I366" s="227"/>
      <c r="J366" s="40"/>
      <c r="K366" s="40"/>
      <c r="L366" s="44"/>
      <c r="M366" s="228"/>
      <c r="N366" s="229"/>
      <c r="O366" s="84"/>
      <c r="P366" s="84"/>
      <c r="Q366" s="84"/>
      <c r="R366" s="84"/>
      <c r="S366" s="84"/>
      <c r="T366" s="85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T366" s="17" t="s">
        <v>159</v>
      </c>
      <c r="AU366" s="17" t="s">
        <v>79</v>
      </c>
    </row>
    <row r="367" spans="1:51" s="13" customFormat="1" ht="12">
      <c r="A367" s="13"/>
      <c r="B367" s="230"/>
      <c r="C367" s="231"/>
      <c r="D367" s="232" t="s">
        <v>161</v>
      </c>
      <c r="E367" s="233" t="s">
        <v>19</v>
      </c>
      <c r="F367" s="234" t="s">
        <v>1179</v>
      </c>
      <c r="G367" s="231"/>
      <c r="H367" s="233" t="s">
        <v>19</v>
      </c>
      <c r="I367" s="235"/>
      <c r="J367" s="231"/>
      <c r="K367" s="231"/>
      <c r="L367" s="236"/>
      <c r="M367" s="237"/>
      <c r="N367" s="238"/>
      <c r="O367" s="238"/>
      <c r="P367" s="238"/>
      <c r="Q367" s="238"/>
      <c r="R367" s="238"/>
      <c r="S367" s="238"/>
      <c r="T367" s="239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0" t="s">
        <v>161</v>
      </c>
      <c r="AU367" s="240" t="s">
        <v>79</v>
      </c>
      <c r="AV367" s="13" t="s">
        <v>75</v>
      </c>
      <c r="AW367" s="13" t="s">
        <v>33</v>
      </c>
      <c r="AX367" s="13" t="s">
        <v>71</v>
      </c>
      <c r="AY367" s="240" t="s">
        <v>150</v>
      </c>
    </row>
    <row r="368" spans="1:51" s="14" customFormat="1" ht="12">
      <c r="A368" s="14"/>
      <c r="B368" s="241"/>
      <c r="C368" s="242"/>
      <c r="D368" s="232" t="s">
        <v>161</v>
      </c>
      <c r="E368" s="243" t="s">
        <v>19</v>
      </c>
      <c r="F368" s="244" t="s">
        <v>75</v>
      </c>
      <c r="G368" s="242"/>
      <c r="H368" s="245">
        <v>1</v>
      </c>
      <c r="I368" s="246"/>
      <c r="J368" s="242"/>
      <c r="K368" s="242"/>
      <c r="L368" s="247"/>
      <c r="M368" s="248"/>
      <c r="N368" s="249"/>
      <c r="O368" s="249"/>
      <c r="P368" s="249"/>
      <c r="Q368" s="249"/>
      <c r="R368" s="249"/>
      <c r="S368" s="249"/>
      <c r="T368" s="250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1" t="s">
        <v>161</v>
      </c>
      <c r="AU368" s="251" t="s">
        <v>79</v>
      </c>
      <c r="AV368" s="14" t="s">
        <v>79</v>
      </c>
      <c r="AW368" s="14" t="s">
        <v>33</v>
      </c>
      <c r="AX368" s="14" t="s">
        <v>75</v>
      </c>
      <c r="AY368" s="251" t="s">
        <v>150</v>
      </c>
    </row>
    <row r="369" spans="1:65" s="2" customFormat="1" ht="16.5" customHeight="1">
      <c r="A369" s="38"/>
      <c r="B369" s="39"/>
      <c r="C369" s="212" t="s">
        <v>533</v>
      </c>
      <c r="D369" s="212" t="s">
        <v>152</v>
      </c>
      <c r="E369" s="213" t="s">
        <v>1180</v>
      </c>
      <c r="F369" s="214" t="s">
        <v>1181</v>
      </c>
      <c r="G369" s="215" t="s">
        <v>526</v>
      </c>
      <c r="H369" s="216">
        <v>1</v>
      </c>
      <c r="I369" s="217"/>
      <c r="J369" s="218">
        <f>ROUND(I369*H369,2)</f>
        <v>0</v>
      </c>
      <c r="K369" s="214" t="s">
        <v>389</v>
      </c>
      <c r="L369" s="44"/>
      <c r="M369" s="219" t="s">
        <v>19</v>
      </c>
      <c r="N369" s="220" t="s">
        <v>42</v>
      </c>
      <c r="O369" s="84"/>
      <c r="P369" s="221">
        <f>O369*H369</f>
        <v>0</v>
      </c>
      <c r="Q369" s="221">
        <v>0</v>
      </c>
      <c r="R369" s="221">
        <f>Q369*H369</f>
        <v>0</v>
      </c>
      <c r="S369" s="221">
        <v>0.087</v>
      </c>
      <c r="T369" s="222">
        <f>S369*H369</f>
        <v>0.087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23" t="s">
        <v>157</v>
      </c>
      <c r="AT369" s="223" t="s">
        <v>152</v>
      </c>
      <c r="AU369" s="223" t="s">
        <v>79</v>
      </c>
      <c r="AY369" s="17" t="s">
        <v>150</v>
      </c>
      <c r="BE369" s="224">
        <f>IF(N369="základní",J369,0)</f>
        <v>0</v>
      </c>
      <c r="BF369" s="224">
        <f>IF(N369="snížená",J369,0)</f>
        <v>0</v>
      </c>
      <c r="BG369" s="224">
        <f>IF(N369="zákl. přenesená",J369,0)</f>
        <v>0</v>
      </c>
      <c r="BH369" s="224">
        <f>IF(N369="sníž. přenesená",J369,0)</f>
        <v>0</v>
      </c>
      <c r="BI369" s="224">
        <f>IF(N369="nulová",J369,0)</f>
        <v>0</v>
      </c>
      <c r="BJ369" s="17" t="s">
        <v>75</v>
      </c>
      <c r="BK369" s="224">
        <f>ROUND(I369*H369,2)</f>
        <v>0</v>
      </c>
      <c r="BL369" s="17" t="s">
        <v>157</v>
      </c>
      <c r="BM369" s="223" t="s">
        <v>1182</v>
      </c>
    </row>
    <row r="370" spans="1:47" s="2" customFormat="1" ht="12">
      <c r="A370" s="38"/>
      <c r="B370" s="39"/>
      <c r="C370" s="40"/>
      <c r="D370" s="225" t="s">
        <v>159</v>
      </c>
      <c r="E370" s="40"/>
      <c r="F370" s="226" t="s">
        <v>1183</v>
      </c>
      <c r="G370" s="40"/>
      <c r="H370" s="40"/>
      <c r="I370" s="227"/>
      <c r="J370" s="40"/>
      <c r="K370" s="40"/>
      <c r="L370" s="44"/>
      <c r="M370" s="228"/>
      <c r="N370" s="229"/>
      <c r="O370" s="84"/>
      <c r="P370" s="84"/>
      <c r="Q370" s="84"/>
      <c r="R370" s="84"/>
      <c r="S370" s="84"/>
      <c r="T370" s="85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T370" s="17" t="s">
        <v>159</v>
      </c>
      <c r="AU370" s="17" t="s">
        <v>79</v>
      </c>
    </row>
    <row r="371" spans="1:51" s="13" customFormat="1" ht="12">
      <c r="A371" s="13"/>
      <c r="B371" s="230"/>
      <c r="C371" s="231"/>
      <c r="D371" s="232" t="s">
        <v>161</v>
      </c>
      <c r="E371" s="233" t="s">
        <v>19</v>
      </c>
      <c r="F371" s="234" t="s">
        <v>1184</v>
      </c>
      <c r="G371" s="231"/>
      <c r="H371" s="233" t="s">
        <v>19</v>
      </c>
      <c r="I371" s="235"/>
      <c r="J371" s="231"/>
      <c r="K371" s="231"/>
      <c r="L371" s="236"/>
      <c r="M371" s="237"/>
      <c r="N371" s="238"/>
      <c r="O371" s="238"/>
      <c r="P371" s="238"/>
      <c r="Q371" s="238"/>
      <c r="R371" s="238"/>
      <c r="S371" s="238"/>
      <c r="T371" s="239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0" t="s">
        <v>161</v>
      </c>
      <c r="AU371" s="240" t="s">
        <v>79</v>
      </c>
      <c r="AV371" s="13" t="s">
        <v>75</v>
      </c>
      <c r="AW371" s="13" t="s">
        <v>33</v>
      </c>
      <c r="AX371" s="13" t="s">
        <v>71</v>
      </c>
      <c r="AY371" s="240" t="s">
        <v>150</v>
      </c>
    </row>
    <row r="372" spans="1:51" s="14" customFormat="1" ht="12">
      <c r="A372" s="14"/>
      <c r="B372" s="241"/>
      <c r="C372" s="242"/>
      <c r="D372" s="232" t="s">
        <v>161</v>
      </c>
      <c r="E372" s="243" t="s">
        <v>19</v>
      </c>
      <c r="F372" s="244" t="s">
        <v>75</v>
      </c>
      <c r="G372" s="242"/>
      <c r="H372" s="245">
        <v>1</v>
      </c>
      <c r="I372" s="246"/>
      <c r="J372" s="242"/>
      <c r="K372" s="242"/>
      <c r="L372" s="247"/>
      <c r="M372" s="248"/>
      <c r="N372" s="249"/>
      <c r="O372" s="249"/>
      <c r="P372" s="249"/>
      <c r="Q372" s="249"/>
      <c r="R372" s="249"/>
      <c r="S372" s="249"/>
      <c r="T372" s="250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51" t="s">
        <v>161</v>
      </c>
      <c r="AU372" s="251" t="s">
        <v>79</v>
      </c>
      <c r="AV372" s="14" t="s">
        <v>79</v>
      </c>
      <c r="AW372" s="14" t="s">
        <v>33</v>
      </c>
      <c r="AX372" s="14" t="s">
        <v>75</v>
      </c>
      <c r="AY372" s="251" t="s">
        <v>150</v>
      </c>
    </row>
    <row r="373" spans="1:65" s="2" customFormat="1" ht="62.7" customHeight="1">
      <c r="A373" s="38"/>
      <c r="B373" s="39"/>
      <c r="C373" s="212" t="s">
        <v>537</v>
      </c>
      <c r="D373" s="212" t="s">
        <v>152</v>
      </c>
      <c r="E373" s="213" t="s">
        <v>1185</v>
      </c>
      <c r="F373" s="214" t="s">
        <v>1186</v>
      </c>
      <c r="G373" s="215" t="s">
        <v>342</v>
      </c>
      <c r="H373" s="216">
        <v>13.5</v>
      </c>
      <c r="I373" s="217"/>
      <c r="J373" s="218">
        <f>ROUND(I373*H373,2)</f>
        <v>0</v>
      </c>
      <c r="K373" s="214" t="s">
        <v>389</v>
      </c>
      <c r="L373" s="44"/>
      <c r="M373" s="219" t="s">
        <v>19</v>
      </c>
      <c r="N373" s="220" t="s">
        <v>42</v>
      </c>
      <c r="O373" s="84"/>
      <c r="P373" s="221">
        <f>O373*H373</f>
        <v>0</v>
      </c>
      <c r="Q373" s="221">
        <v>0</v>
      </c>
      <c r="R373" s="221">
        <f>Q373*H373</f>
        <v>0</v>
      </c>
      <c r="S373" s="221">
        <v>0.25</v>
      </c>
      <c r="T373" s="222">
        <f>S373*H373</f>
        <v>3.375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23" t="s">
        <v>157</v>
      </c>
      <c r="AT373" s="223" t="s">
        <v>152</v>
      </c>
      <c r="AU373" s="223" t="s">
        <v>79</v>
      </c>
      <c r="AY373" s="17" t="s">
        <v>150</v>
      </c>
      <c r="BE373" s="224">
        <f>IF(N373="základní",J373,0)</f>
        <v>0</v>
      </c>
      <c r="BF373" s="224">
        <f>IF(N373="snížená",J373,0)</f>
        <v>0</v>
      </c>
      <c r="BG373" s="224">
        <f>IF(N373="zákl. přenesená",J373,0)</f>
        <v>0</v>
      </c>
      <c r="BH373" s="224">
        <f>IF(N373="sníž. přenesená",J373,0)</f>
        <v>0</v>
      </c>
      <c r="BI373" s="224">
        <f>IF(N373="nulová",J373,0)</f>
        <v>0</v>
      </c>
      <c r="BJ373" s="17" t="s">
        <v>75</v>
      </c>
      <c r="BK373" s="224">
        <f>ROUND(I373*H373,2)</f>
        <v>0</v>
      </c>
      <c r="BL373" s="17" t="s">
        <v>157</v>
      </c>
      <c r="BM373" s="223" t="s">
        <v>1187</v>
      </c>
    </row>
    <row r="374" spans="1:47" s="2" customFormat="1" ht="12">
      <c r="A374" s="38"/>
      <c r="B374" s="39"/>
      <c r="C374" s="40"/>
      <c r="D374" s="225" t="s">
        <v>159</v>
      </c>
      <c r="E374" s="40"/>
      <c r="F374" s="226" t="s">
        <v>1188</v>
      </c>
      <c r="G374" s="40"/>
      <c r="H374" s="40"/>
      <c r="I374" s="227"/>
      <c r="J374" s="40"/>
      <c r="K374" s="40"/>
      <c r="L374" s="44"/>
      <c r="M374" s="228"/>
      <c r="N374" s="229"/>
      <c r="O374" s="84"/>
      <c r="P374" s="84"/>
      <c r="Q374" s="84"/>
      <c r="R374" s="84"/>
      <c r="S374" s="84"/>
      <c r="T374" s="85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T374" s="17" t="s">
        <v>159</v>
      </c>
      <c r="AU374" s="17" t="s">
        <v>79</v>
      </c>
    </row>
    <row r="375" spans="1:51" s="13" customFormat="1" ht="12">
      <c r="A375" s="13"/>
      <c r="B375" s="230"/>
      <c r="C375" s="231"/>
      <c r="D375" s="232" t="s">
        <v>161</v>
      </c>
      <c r="E375" s="233" t="s">
        <v>19</v>
      </c>
      <c r="F375" s="234" t="s">
        <v>1189</v>
      </c>
      <c r="G375" s="231"/>
      <c r="H375" s="233" t="s">
        <v>19</v>
      </c>
      <c r="I375" s="235"/>
      <c r="J375" s="231"/>
      <c r="K375" s="231"/>
      <c r="L375" s="236"/>
      <c r="M375" s="237"/>
      <c r="N375" s="238"/>
      <c r="O375" s="238"/>
      <c r="P375" s="238"/>
      <c r="Q375" s="238"/>
      <c r="R375" s="238"/>
      <c r="S375" s="238"/>
      <c r="T375" s="239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0" t="s">
        <v>161</v>
      </c>
      <c r="AU375" s="240" t="s">
        <v>79</v>
      </c>
      <c r="AV375" s="13" t="s">
        <v>75</v>
      </c>
      <c r="AW375" s="13" t="s">
        <v>33</v>
      </c>
      <c r="AX375" s="13" t="s">
        <v>71</v>
      </c>
      <c r="AY375" s="240" t="s">
        <v>150</v>
      </c>
    </row>
    <row r="376" spans="1:51" s="14" customFormat="1" ht="12">
      <c r="A376" s="14"/>
      <c r="B376" s="241"/>
      <c r="C376" s="242"/>
      <c r="D376" s="232" t="s">
        <v>161</v>
      </c>
      <c r="E376" s="243" t="s">
        <v>19</v>
      </c>
      <c r="F376" s="244" t="s">
        <v>1190</v>
      </c>
      <c r="G376" s="242"/>
      <c r="H376" s="245">
        <v>1</v>
      </c>
      <c r="I376" s="246"/>
      <c r="J376" s="242"/>
      <c r="K376" s="242"/>
      <c r="L376" s="247"/>
      <c r="M376" s="248"/>
      <c r="N376" s="249"/>
      <c r="O376" s="249"/>
      <c r="P376" s="249"/>
      <c r="Q376" s="249"/>
      <c r="R376" s="249"/>
      <c r="S376" s="249"/>
      <c r="T376" s="250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51" t="s">
        <v>161</v>
      </c>
      <c r="AU376" s="251" t="s">
        <v>79</v>
      </c>
      <c r="AV376" s="14" t="s">
        <v>79</v>
      </c>
      <c r="AW376" s="14" t="s">
        <v>33</v>
      </c>
      <c r="AX376" s="14" t="s">
        <v>71</v>
      </c>
      <c r="AY376" s="251" t="s">
        <v>150</v>
      </c>
    </row>
    <row r="377" spans="1:51" s="13" customFormat="1" ht="12">
      <c r="A377" s="13"/>
      <c r="B377" s="230"/>
      <c r="C377" s="231"/>
      <c r="D377" s="232" t="s">
        <v>161</v>
      </c>
      <c r="E377" s="233" t="s">
        <v>19</v>
      </c>
      <c r="F377" s="234" t="s">
        <v>1191</v>
      </c>
      <c r="G377" s="231"/>
      <c r="H377" s="233" t="s">
        <v>19</v>
      </c>
      <c r="I377" s="235"/>
      <c r="J377" s="231"/>
      <c r="K377" s="231"/>
      <c r="L377" s="236"/>
      <c r="M377" s="237"/>
      <c r="N377" s="238"/>
      <c r="O377" s="238"/>
      <c r="P377" s="238"/>
      <c r="Q377" s="238"/>
      <c r="R377" s="238"/>
      <c r="S377" s="238"/>
      <c r="T377" s="239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0" t="s">
        <v>161</v>
      </c>
      <c r="AU377" s="240" t="s">
        <v>79</v>
      </c>
      <c r="AV377" s="13" t="s">
        <v>75</v>
      </c>
      <c r="AW377" s="13" t="s">
        <v>33</v>
      </c>
      <c r="AX377" s="13" t="s">
        <v>71</v>
      </c>
      <c r="AY377" s="240" t="s">
        <v>150</v>
      </c>
    </row>
    <row r="378" spans="1:51" s="14" customFormat="1" ht="12">
      <c r="A378" s="14"/>
      <c r="B378" s="241"/>
      <c r="C378" s="242"/>
      <c r="D378" s="232" t="s">
        <v>161</v>
      </c>
      <c r="E378" s="243" t="s">
        <v>19</v>
      </c>
      <c r="F378" s="244" t="s">
        <v>225</v>
      </c>
      <c r="G378" s="242"/>
      <c r="H378" s="245">
        <v>10</v>
      </c>
      <c r="I378" s="246"/>
      <c r="J378" s="242"/>
      <c r="K378" s="242"/>
      <c r="L378" s="247"/>
      <c r="M378" s="248"/>
      <c r="N378" s="249"/>
      <c r="O378" s="249"/>
      <c r="P378" s="249"/>
      <c r="Q378" s="249"/>
      <c r="R378" s="249"/>
      <c r="S378" s="249"/>
      <c r="T378" s="250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1" t="s">
        <v>161</v>
      </c>
      <c r="AU378" s="251" t="s">
        <v>79</v>
      </c>
      <c r="AV378" s="14" t="s">
        <v>79</v>
      </c>
      <c r="AW378" s="14" t="s">
        <v>33</v>
      </c>
      <c r="AX378" s="14" t="s">
        <v>71</v>
      </c>
      <c r="AY378" s="251" t="s">
        <v>150</v>
      </c>
    </row>
    <row r="379" spans="1:51" s="13" customFormat="1" ht="12">
      <c r="A379" s="13"/>
      <c r="B379" s="230"/>
      <c r="C379" s="231"/>
      <c r="D379" s="232" t="s">
        <v>161</v>
      </c>
      <c r="E379" s="233" t="s">
        <v>19</v>
      </c>
      <c r="F379" s="234" t="s">
        <v>1192</v>
      </c>
      <c r="G379" s="231"/>
      <c r="H379" s="233" t="s">
        <v>19</v>
      </c>
      <c r="I379" s="235"/>
      <c r="J379" s="231"/>
      <c r="K379" s="231"/>
      <c r="L379" s="236"/>
      <c r="M379" s="237"/>
      <c r="N379" s="238"/>
      <c r="O379" s="238"/>
      <c r="P379" s="238"/>
      <c r="Q379" s="238"/>
      <c r="R379" s="238"/>
      <c r="S379" s="238"/>
      <c r="T379" s="239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0" t="s">
        <v>161</v>
      </c>
      <c r="AU379" s="240" t="s">
        <v>79</v>
      </c>
      <c r="AV379" s="13" t="s">
        <v>75</v>
      </c>
      <c r="AW379" s="13" t="s">
        <v>33</v>
      </c>
      <c r="AX379" s="13" t="s">
        <v>71</v>
      </c>
      <c r="AY379" s="240" t="s">
        <v>150</v>
      </c>
    </row>
    <row r="380" spans="1:51" s="14" customFormat="1" ht="12">
      <c r="A380" s="14"/>
      <c r="B380" s="241"/>
      <c r="C380" s="242"/>
      <c r="D380" s="232" t="s">
        <v>161</v>
      </c>
      <c r="E380" s="243" t="s">
        <v>19</v>
      </c>
      <c r="F380" s="244" t="s">
        <v>1193</v>
      </c>
      <c r="G380" s="242"/>
      <c r="H380" s="245">
        <v>2.5</v>
      </c>
      <c r="I380" s="246"/>
      <c r="J380" s="242"/>
      <c r="K380" s="242"/>
      <c r="L380" s="247"/>
      <c r="M380" s="248"/>
      <c r="N380" s="249"/>
      <c r="O380" s="249"/>
      <c r="P380" s="249"/>
      <c r="Q380" s="249"/>
      <c r="R380" s="249"/>
      <c r="S380" s="249"/>
      <c r="T380" s="250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1" t="s">
        <v>161</v>
      </c>
      <c r="AU380" s="251" t="s">
        <v>79</v>
      </c>
      <c r="AV380" s="14" t="s">
        <v>79</v>
      </c>
      <c r="AW380" s="14" t="s">
        <v>33</v>
      </c>
      <c r="AX380" s="14" t="s">
        <v>71</v>
      </c>
      <c r="AY380" s="251" t="s">
        <v>150</v>
      </c>
    </row>
    <row r="381" spans="1:51" s="15" customFormat="1" ht="12">
      <c r="A381" s="15"/>
      <c r="B381" s="252"/>
      <c r="C381" s="253"/>
      <c r="D381" s="232" t="s">
        <v>161</v>
      </c>
      <c r="E381" s="254" t="s">
        <v>19</v>
      </c>
      <c r="F381" s="255" t="s">
        <v>164</v>
      </c>
      <c r="G381" s="253"/>
      <c r="H381" s="256">
        <v>13.5</v>
      </c>
      <c r="I381" s="257"/>
      <c r="J381" s="253"/>
      <c r="K381" s="253"/>
      <c r="L381" s="258"/>
      <c r="M381" s="259"/>
      <c r="N381" s="260"/>
      <c r="O381" s="260"/>
      <c r="P381" s="260"/>
      <c r="Q381" s="260"/>
      <c r="R381" s="260"/>
      <c r="S381" s="260"/>
      <c r="T381" s="261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T381" s="262" t="s">
        <v>161</v>
      </c>
      <c r="AU381" s="262" t="s">
        <v>79</v>
      </c>
      <c r="AV381" s="15" t="s">
        <v>157</v>
      </c>
      <c r="AW381" s="15" t="s">
        <v>33</v>
      </c>
      <c r="AX381" s="15" t="s">
        <v>75</v>
      </c>
      <c r="AY381" s="262" t="s">
        <v>150</v>
      </c>
    </row>
    <row r="382" spans="1:63" s="12" customFormat="1" ht="22.8" customHeight="1">
      <c r="A382" s="12"/>
      <c r="B382" s="196"/>
      <c r="C382" s="197"/>
      <c r="D382" s="198" t="s">
        <v>70</v>
      </c>
      <c r="E382" s="210" t="s">
        <v>670</v>
      </c>
      <c r="F382" s="210" t="s">
        <v>671</v>
      </c>
      <c r="G382" s="197"/>
      <c r="H382" s="197"/>
      <c r="I382" s="200"/>
      <c r="J382" s="211">
        <f>BK382</f>
        <v>0</v>
      </c>
      <c r="K382" s="197"/>
      <c r="L382" s="202"/>
      <c r="M382" s="203"/>
      <c r="N382" s="204"/>
      <c r="O382" s="204"/>
      <c r="P382" s="205">
        <f>SUM(P383:P390)</f>
        <v>0</v>
      </c>
      <c r="Q382" s="204"/>
      <c r="R382" s="205">
        <f>SUM(R383:R390)</f>
        <v>0</v>
      </c>
      <c r="S382" s="204"/>
      <c r="T382" s="206">
        <f>SUM(T383:T390)</f>
        <v>0</v>
      </c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R382" s="207" t="s">
        <v>75</v>
      </c>
      <c r="AT382" s="208" t="s">
        <v>70</v>
      </c>
      <c r="AU382" s="208" t="s">
        <v>75</v>
      </c>
      <c r="AY382" s="207" t="s">
        <v>150</v>
      </c>
      <c r="BK382" s="209">
        <f>SUM(BK383:BK390)</f>
        <v>0</v>
      </c>
    </row>
    <row r="383" spans="1:65" s="2" customFormat="1" ht="16.5" customHeight="1">
      <c r="A383" s="38"/>
      <c r="B383" s="39"/>
      <c r="C383" s="212" t="s">
        <v>543</v>
      </c>
      <c r="D383" s="212" t="s">
        <v>152</v>
      </c>
      <c r="E383" s="213" t="s">
        <v>673</v>
      </c>
      <c r="F383" s="214" t="s">
        <v>674</v>
      </c>
      <c r="G383" s="215" t="s">
        <v>289</v>
      </c>
      <c r="H383" s="216">
        <v>24.802</v>
      </c>
      <c r="I383" s="217"/>
      <c r="J383" s="218">
        <f>ROUND(I383*H383,2)</f>
        <v>0</v>
      </c>
      <c r="K383" s="214" t="s">
        <v>389</v>
      </c>
      <c r="L383" s="44"/>
      <c r="M383" s="219" t="s">
        <v>19</v>
      </c>
      <c r="N383" s="220" t="s">
        <v>42</v>
      </c>
      <c r="O383" s="84"/>
      <c r="P383" s="221">
        <f>O383*H383</f>
        <v>0</v>
      </c>
      <c r="Q383" s="221">
        <v>0</v>
      </c>
      <c r="R383" s="221">
        <f>Q383*H383</f>
        <v>0</v>
      </c>
      <c r="S383" s="221">
        <v>0</v>
      </c>
      <c r="T383" s="222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23" t="s">
        <v>157</v>
      </c>
      <c r="AT383" s="223" t="s">
        <v>152</v>
      </c>
      <c r="AU383" s="223" t="s">
        <v>79</v>
      </c>
      <c r="AY383" s="17" t="s">
        <v>150</v>
      </c>
      <c r="BE383" s="224">
        <f>IF(N383="základní",J383,0)</f>
        <v>0</v>
      </c>
      <c r="BF383" s="224">
        <f>IF(N383="snížená",J383,0)</f>
        <v>0</v>
      </c>
      <c r="BG383" s="224">
        <f>IF(N383="zákl. přenesená",J383,0)</f>
        <v>0</v>
      </c>
      <c r="BH383" s="224">
        <f>IF(N383="sníž. přenesená",J383,0)</f>
        <v>0</v>
      </c>
      <c r="BI383" s="224">
        <f>IF(N383="nulová",J383,0)</f>
        <v>0</v>
      </c>
      <c r="BJ383" s="17" t="s">
        <v>75</v>
      </c>
      <c r="BK383" s="224">
        <f>ROUND(I383*H383,2)</f>
        <v>0</v>
      </c>
      <c r="BL383" s="17" t="s">
        <v>157</v>
      </c>
      <c r="BM383" s="223" t="s">
        <v>1194</v>
      </c>
    </row>
    <row r="384" spans="1:47" s="2" customFormat="1" ht="12">
      <c r="A384" s="38"/>
      <c r="B384" s="39"/>
      <c r="C384" s="40"/>
      <c r="D384" s="225" t="s">
        <v>159</v>
      </c>
      <c r="E384" s="40"/>
      <c r="F384" s="226" t="s">
        <v>676</v>
      </c>
      <c r="G384" s="40"/>
      <c r="H384" s="40"/>
      <c r="I384" s="227"/>
      <c r="J384" s="40"/>
      <c r="K384" s="40"/>
      <c r="L384" s="44"/>
      <c r="M384" s="228"/>
      <c r="N384" s="229"/>
      <c r="O384" s="84"/>
      <c r="P384" s="84"/>
      <c r="Q384" s="84"/>
      <c r="R384" s="84"/>
      <c r="S384" s="84"/>
      <c r="T384" s="85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T384" s="17" t="s">
        <v>159</v>
      </c>
      <c r="AU384" s="17" t="s">
        <v>79</v>
      </c>
    </row>
    <row r="385" spans="1:65" s="2" customFormat="1" ht="33" customHeight="1">
      <c r="A385" s="38"/>
      <c r="B385" s="39"/>
      <c r="C385" s="212" t="s">
        <v>549</v>
      </c>
      <c r="D385" s="212" t="s">
        <v>152</v>
      </c>
      <c r="E385" s="213" t="s">
        <v>678</v>
      </c>
      <c r="F385" s="214" t="s">
        <v>679</v>
      </c>
      <c r="G385" s="215" t="s">
        <v>289</v>
      </c>
      <c r="H385" s="216">
        <v>24.802</v>
      </c>
      <c r="I385" s="217"/>
      <c r="J385" s="218">
        <f>ROUND(I385*H385,2)</f>
        <v>0</v>
      </c>
      <c r="K385" s="214" t="s">
        <v>389</v>
      </c>
      <c r="L385" s="44"/>
      <c r="M385" s="219" t="s">
        <v>19</v>
      </c>
      <c r="N385" s="220" t="s">
        <v>42</v>
      </c>
      <c r="O385" s="84"/>
      <c r="P385" s="221">
        <f>O385*H385</f>
        <v>0</v>
      </c>
      <c r="Q385" s="221">
        <v>0</v>
      </c>
      <c r="R385" s="221">
        <f>Q385*H385</f>
        <v>0</v>
      </c>
      <c r="S385" s="221">
        <v>0</v>
      </c>
      <c r="T385" s="222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23" t="s">
        <v>157</v>
      </c>
      <c r="AT385" s="223" t="s">
        <v>152</v>
      </c>
      <c r="AU385" s="223" t="s">
        <v>79</v>
      </c>
      <c r="AY385" s="17" t="s">
        <v>150</v>
      </c>
      <c r="BE385" s="224">
        <f>IF(N385="základní",J385,0)</f>
        <v>0</v>
      </c>
      <c r="BF385" s="224">
        <f>IF(N385="snížená",J385,0)</f>
        <v>0</v>
      </c>
      <c r="BG385" s="224">
        <f>IF(N385="zákl. přenesená",J385,0)</f>
        <v>0</v>
      </c>
      <c r="BH385" s="224">
        <f>IF(N385="sníž. přenesená",J385,0)</f>
        <v>0</v>
      </c>
      <c r="BI385" s="224">
        <f>IF(N385="nulová",J385,0)</f>
        <v>0</v>
      </c>
      <c r="BJ385" s="17" t="s">
        <v>75</v>
      </c>
      <c r="BK385" s="224">
        <f>ROUND(I385*H385,2)</f>
        <v>0</v>
      </c>
      <c r="BL385" s="17" t="s">
        <v>157</v>
      </c>
      <c r="BM385" s="223" t="s">
        <v>1195</v>
      </c>
    </row>
    <row r="386" spans="1:47" s="2" customFormat="1" ht="12">
      <c r="A386" s="38"/>
      <c r="B386" s="39"/>
      <c r="C386" s="40"/>
      <c r="D386" s="225" t="s">
        <v>159</v>
      </c>
      <c r="E386" s="40"/>
      <c r="F386" s="226" t="s">
        <v>681</v>
      </c>
      <c r="G386" s="40"/>
      <c r="H386" s="40"/>
      <c r="I386" s="227"/>
      <c r="J386" s="40"/>
      <c r="K386" s="40"/>
      <c r="L386" s="44"/>
      <c r="M386" s="228"/>
      <c r="N386" s="229"/>
      <c r="O386" s="84"/>
      <c r="P386" s="84"/>
      <c r="Q386" s="84"/>
      <c r="R386" s="84"/>
      <c r="S386" s="84"/>
      <c r="T386" s="85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T386" s="17" t="s">
        <v>159</v>
      </c>
      <c r="AU386" s="17" t="s">
        <v>79</v>
      </c>
    </row>
    <row r="387" spans="1:65" s="2" customFormat="1" ht="44.25" customHeight="1">
      <c r="A387" s="38"/>
      <c r="B387" s="39"/>
      <c r="C387" s="212" t="s">
        <v>554</v>
      </c>
      <c r="D387" s="212" t="s">
        <v>152</v>
      </c>
      <c r="E387" s="213" t="s">
        <v>683</v>
      </c>
      <c r="F387" s="214" t="s">
        <v>684</v>
      </c>
      <c r="G387" s="215" t="s">
        <v>289</v>
      </c>
      <c r="H387" s="216">
        <v>347.228</v>
      </c>
      <c r="I387" s="217"/>
      <c r="J387" s="218">
        <f>ROUND(I387*H387,2)</f>
        <v>0</v>
      </c>
      <c r="K387" s="214" t="s">
        <v>389</v>
      </c>
      <c r="L387" s="44"/>
      <c r="M387" s="219" t="s">
        <v>19</v>
      </c>
      <c r="N387" s="220" t="s">
        <v>42</v>
      </c>
      <c r="O387" s="84"/>
      <c r="P387" s="221">
        <f>O387*H387</f>
        <v>0</v>
      </c>
      <c r="Q387" s="221">
        <v>0</v>
      </c>
      <c r="R387" s="221">
        <f>Q387*H387</f>
        <v>0</v>
      </c>
      <c r="S387" s="221">
        <v>0</v>
      </c>
      <c r="T387" s="222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23" t="s">
        <v>157</v>
      </c>
      <c r="AT387" s="223" t="s">
        <v>152</v>
      </c>
      <c r="AU387" s="223" t="s">
        <v>79</v>
      </c>
      <c r="AY387" s="17" t="s">
        <v>150</v>
      </c>
      <c r="BE387" s="224">
        <f>IF(N387="základní",J387,0)</f>
        <v>0</v>
      </c>
      <c r="BF387" s="224">
        <f>IF(N387="snížená",J387,0)</f>
        <v>0</v>
      </c>
      <c r="BG387" s="224">
        <f>IF(N387="zákl. přenesená",J387,0)</f>
        <v>0</v>
      </c>
      <c r="BH387" s="224">
        <f>IF(N387="sníž. přenesená",J387,0)</f>
        <v>0</v>
      </c>
      <c r="BI387" s="224">
        <f>IF(N387="nulová",J387,0)</f>
        <v>0</v>
      </c>
      <c r="BJ387" s="17" t="s">
        <v>75</v>
      </c>
      <c r="BK387" s="224">
        <f>ROUND(I387*H387,2)</f>
        <v>0</v>
      </c>
      <c r="BL387" s="17" t="s">
        <v>157</v>
      </c>
      <c r="BM387" s="223" t="s">
        <v>1196</v>
      </c>
    </row>
    <row r="388" spans="1:47" s="2" customFormat="1" ht="12">
      <c r="A388" s="38"/>
      <c r="B388" s="39"/>
      <c r="C388" s="40"/>
      <c r="D388" s="225" t="s">
        <v>159</v>
      </c>
      <c r="E388" s="40"/>
      <c r="F388" s="226" t="s">
        <v>686</v>
      </c>
      <c r="G388" s="40"/>
      <c r="H388" s="40"/>
      <c r="I388" s="227"/>
      <c r="J388" s="40"/>
      <c r="K388" s="40"/>
      <c r="L388" s="44"/>
      <c r="M388" s="228"/>
      <c r="N388" s="229"/>
      <c r="O388" s="84"/>
      <c r="P388" s="84"/>
      <c r="Q388" s="84"/>
      <c r="R388" s="84"/>
      <c r="S388" s="84"/>
      <c r="T388" s="85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T388" s="17" t="s">
        <v>159</v>
      </c>
      <c r="AU388" s="17" t="s">
        <v>79</v>
      </c>
    </row>
    <row r="389" spans="1:51" s="14" customFormat="1" ht="12">
      <c r="A389" s="14"/>
      <c r="B389" s="241"/>
      <c r="C389" s="242"/>
      <c r="D389" s="232" t="s">
        <v>161</v>
      </c>
      <c r="E389" s="243" t="s">
        <v>19</v>
      </c>
      <c r="F389" s="244" t="s">
        <v>1197</v>
      </c>
      <c r="G389" s="242"/>
      <c r="H389" s="245">
        <v>347.228</v>
      </c>
      <c r="I389" s="246"/>
      <c r="J389" s="242"/>
      <c r="K389" s="242"/>
      <c r="L389" s="247"/>
      <c r="M389" s="248"/>
      <c r="N389" s="249"/>
      <c r="O389" s="249"/>
      <c r="P389" s="249"/>
      <c r="Q389" s="249"/>
      <c r="R389" s="249"/>
      <c r="S389" s="249"/>
      <c r="T389" s="250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51" t="s">
        <v>161</v>
      </c>
      <c r="AU389" s="251" t="s">
        <v>79</v>
      </c>
      <c r="AV389" s="14" t="s">
        <v>79</v>
      </c>
      <c r="AW389" s="14" t="s">
        <v>33</v>
      </c>
      <c r="AX389" s="14" t="s">
        <v>71</v>
      </c>
      <c r="AY389" s="251" t="s">
        <v>150</v>
      </c>
    </row>
    <row r="390" spans="1:51" s="15" customFormat="1" ht="12">
      <c r="A390" s="15"/>
      <c r="B390" s="252"/>
      <c r="C390" s="253"/>
      <c r="D390" s="232" t="s">
        <v>161</v>
      </c>
      <c r="E390" s="254" t="s">
        <v>19</v>
      </c>
      <c r="F390" s="255" t="s">
        <v>164</v>
      </c>
      <c r="G390" s="253"/>
      <c r="H390" s="256">
        <v>347.228</v>
      </c>
      <c r="I390" s="257"/>
      <c r="J390" s="253"/>
      <c r="K390" s="253"/>
      <c r="L390" s="258"/>
      <c r="M390" s="259"/>
      <c r="N390" s="260"/>
      <c r="O390" s="260"/>
      <c r="P390" s="260"/>
      <c r="Q390" s="260"/>
      <c r="R390" s="260"/>
      <c r="S390" s="260"/>
      <c r="T390" s="261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62" t="s">
        <v>161</v>
      </c>
      <c r="AU390" s="262" t="s">
        <v>79</v>
      </c>
      <c r="AV390" s="15" t="s">
        <v>157</v>
      </c>
      <c r="AW390" s="15" t="s">
        <v>33</v>
      </c>
      <c r="AX390" s="15" t="s">
        <v>75</v>
      </c>
      <c r="AY390" s="262" t="s">
        <v>150</v>
      </c>
    </row>
    <row r="391" spans="1:63" s="12" customFormat="1" ht="22.8" customHeight="1">
      <c r="A391" s="12"/>
      <c r="B391" s="196"/>
      <c r="C391" s="197"/>
      <c r="D391" s="198" t="s">
        <v>70</v>
      </c>
      <c r="E391" s="210" t="s">
        <v>688</v>
      </c>
      <c r="F391" s="210" t="s">
        <v>689</v>
      </c>
      <c r="G391" s="197"/>
      <c r="H391" s="197"/>
      <c r="I391" s="200"/>
      <c r="J391" s="211">
        <f>BK391</f>
        <v>0</v>
      </c>
      <c r="K391" s="197"/>
      <c r="L391" s="202"/>
      <c r="M391" s="203"/>
      <c r="N391" s="204"/>
      <c r="O391" s="204"/>
      <c r="P391" s="205">
        <f>SUM(P392:P394)</f>
        <v>0</v>
      </c>
      <c r="Q391" s="204"/>
      <c r="R391" s="205">
        <f>SUM(R392:R394)</f>
        <v>0</v>
      </c>
      <c r="S391" s="204"/>
      <c r="T391" s="206">
        <f>SUM(T392:T394)</f>
        <v>0</v>
      </c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R391" s="207" t="s">
        <v>75</v>
      </c>
      <c r="AT391" s="208" t="s">
        <v>70</v>
      </c>
      <c r="AU391" s="208" t="s">
        <v>75</v>
      </c>
      <c r="AY391" s="207" t="s">
        <v>150</v>
      </c>
      <c r="BK391" s="209">
        <f>SUM(BK392:BK394)</f>
        <v>0</v>
      </c>
    </row>
    <row r="392" spans="1:65" s="2" customFormat="1" ht="37.8" customHeight="1">
      <c r="A392" s="38"/>
      <c r="B392" s="39"/>
      <c r="C392" s="212" t="s">
        <v>558</v>
      </c>
      <c r="D392" s="212" t="s">
        <v>152</v>
      </c>
      <c r="E392" s="213" t="s">
        <v>691</v>
      </c>
      <c r="F392" s="214" t="s">
        <v>692</v>
      </c>
      <c r="G392" s="215" t="s">
        <v>289</v>
      </c>
      <c r="H392" s="216">
        <v>87.434</v>
      </c>
      <c r="I392" s="217"/>
      <c r="J392" s="218">
        <f>ROUND(I392*H392,2)</f>
        <v>0</v>
      </c>
      <c r="K392" s="214" t="s">
        <v>389</v>
      </c>
      <c r="L392" s="44"/>
      <c r="M392" s="219" t="s">
        <v>19</v>
      </c>
      <c r="N392" s="220" t="s">
        <v>42</v>
      </c>
      <c r="O392" s="84"/>
      <c r="P392" s="221">
        <f>O392*H392</f>
        <v>0</v>
      </c>
      <c r="Q392" s="221">
        <v>0</v>
      </c>
      <c r="R392" s="221">
        <f>Q392*H392</f>
        <v>0</v>
      </c>
      <c r="S392" s="221">
        <v>0</v>
      </c>
      <c r="T392" s="222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23" t="s">
        <v>157</v>
      </c>
      <c r="AT392" s="223" t="s">
        <v>152</v>
      </c>
      <c r="AU392" s="223" t="s">
        <v>79</v>
      </c>
      <c r="AY392" s="17" t="s">
        <v>150</v>
      </c>
      <c r="BE392" s="224">
        <f>IF(N392="základní",J392,0)</f>
        <v>0</v>
      </c>
      <c r="BF392" s="224">
        <f>IF(N392="snížená",J392,0)</f>
        <v>0</v>
      </c>
      <c r="BG392" s="224">
        <f>IF(N392="zákl. přenesená",J392,0)</f>
        <v>0</v>
      </c>
      <c r="BH392" s="224">
        <f>IF(N392="sníž. přenesená",J392,0)</f>
        <v>0</v>
      </c>
      <c r="BI392" s="224">
        <f>IF(N392="nulová",J392,0)</f>
        <v>0</v>
      </c>
      <c r="BJ392" s="17" t="s">
        <v>75</v>
      </c>
      <c r="BK392" s="224">
        <f>ROUND(I392*H392,2)</f>
        <v>0</v>
      </c>
      <c r="BL392" s="17" t="s">
        <v>157</v>
      </c>
      <c r="BM392" s="223" t="s">
        <v>1198</v>
      </c>
    </row>
    <row r="393" spans="1:47" s="2" customFormat="1" ht="12">
      <c r="A393" s="38"/>
      <c r="B393" s="39"/>
      <c r="C393" s="40"/>
      <c r="D393" s="225" t="s">
        <v>159</v>
      </c>
      <c r="E393" s="40"/>
      <c r="F393" s="226" t="s">
        <v>694</v>
      </c>
      <c r="G393" s="40"/>
      <c r="H393" s="40"/>
      <c r="I393" s="227"/>
      <c r="J393" s="40"/>
      <c r="K393" s="40"/>
      <c r="L393" s="44"/>
      <c r="M393" s="228"/>
      <c r="N393" s="229"/>
      <c r="O393" s="84"/>
      <c r="P393" s="84"/>
      <c r="Q393" s="84"/>
      <c r="R393" s="84"/>
      <c r="S393" s="84"/>
      <c r="T393" s="85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T393" s="17" t="s">
        <v>159</v>
      </c>
      <c r="AU393" s="17" t="s">
        <v>79</v>
      </c>
    </row>
    <row r="394" spans="1:47" s="2" customFormat="1" ht="12">
      <c r="A394" s="38"/>
      <c r="B394" s="39"/>
      <c r="C394" s="40"/>
      <c r="D394" s="232" t="s">
        <v>258</v>
      </c>
      <c r="E394" s="40"/>
      <c r="F394" s="263" t="s">
        <v>695</v>
      </c>
      <c r="G394" s="40"/>
      <c r="H394" s="40"/>
      <c r="I394" s="227"/>
      <c r="J394" s="40"/>
      <c r="K394" s="40"/>
      <c r="L394" s="44"/>
      <c r="M394" s="277"/>
      <c r="N394" s="278"/>
      <c r="O394" s="279"/>
      <c r="P394" s="279"/>
      <c r="Q394" s="279"/>
      <c r="R394" s="279"/>
      <c r="S394" s="279"/>
      <c r="T394" s="280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T394" s="17" t="s">
        <v>258</v>
      </c>
      <c r="AU394" s="17" t="s">
        <v>79</v>
      </c>
    </row>
    <row r="395" spans="1:31" s="2" customFormat="1" ht="6.95" customHeight="1">
      <c r="A395" s="38"/>
      <c r="B395" s="59"/>
      <c r="C395" s="60"/>
      <c r="D395" s="60"/>
      <c r="E395" s="60"/>
      <c r="F395" s="60"/>
      <c r="G395" s="60"/>
      <c r="H395" s="60"/>
      <c r="I395" s="60"/>
      <c r="J395" s="60"/>
      <c r="K395" s="60"/>
      <c r="L395" s="44"/>
      <c r="M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</row>
  </sheetData>
  <sheetProtection password="C68C" sheet="1" objects="1" scenarios="1" formatColumns="0" formatRows="0" autoFilter="0"/>
  <autoFilter ref="C94:K39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3:H83"/>
    <mergeCell ref="E85:H85"/>
    <mergeCell ref="E87:H87"/>
    <mergeCell ref="L2:V2"/>
  </mergeCells>
  <hyperlinks>
    <hyperlink ref="F99" r:id="rId1" display="https://podminky.urs.cz/item/CS_URS_2022_02/113107322"/>
    <hyperlink ref="F108" r:id="rId2" display="https://podminky.urs.cz/item/CS_URS_2022_02/113107331"/>
    <hyperlink ref="F113" r:id="rId3" display="https://podminky.urs.cz/item/CS_URS_2022_02/113107344"/>
    <hyperlink ref="F120" r:id="rId4" display="https://podminky.urs.cz/item/CS_URS_2022_02/966008221"/>
    <hyperlink ref="F126" r:id="rId5" display="https://podminky.urs.cz/item/CS_URS_2022_02/129951121"/>
    <hyperlink ref="F131" r:id="rId6" display="https://podminky.urs.cz/item/CS_URS_2022_02/132251251"/>
    <hyperlink ref="F136" r:id="rId7" display="https://podminky.urs.cz/item/CS_URS_2022_02/131212531"/>
    <hyperlink ref="F141" r:id="rId8" display="https://podminky.urs.cz/item/CS_URS_2022_02/151101101"/>
    <hyperlink ref="F146" r:id="rId9" display="https://podminky.urs.cz/item/CS_URS_2022_02/151101111"/>
    <hyperlink ref="F148" r:id="rId10" display="https://podminky.urs.cz/item/CS_URS_2022_02/162751117"/>
    <hyperlink ref="F152" r:id="rId11" display="https://podminky.urs.cz/item/CS_URS_2022_02/162751119"/>
    <hyperlink ref="F163" r:id="rId12" display="https://podminky.urs.cz/item/CS_URS_2022_02/174151101"/>
    <hyperlink ref="F168" r:id="rId13" display="https://podminky.urs.cz/item/CS_URS_2022_02/175151101"/>
    <hyperlink ref="F177" r:id="rId14" display="https://podminky.urs.cz/item/CS_URS_2022_02/275313611"/>
    <hyperlink ref="F183" r:id="rId15" display="https://podminky.urs.cz/item/CS_URS_2022_02/338171113"/>
    <hyperlink ref="F192" r:id="rId16" display="https://podminky.urs.cz/item/CS_URS_2022_02/348171120"/>
    <hyperlink ref="F197" r:id="rId17" display="https://podminky.urs.cz/item/CS_URS_2023_01/451572111"/>
    <hyperlink ref="F203" r:id="rId18" display="https://podminky.urs.cz/item/CS_URS_2023_01/564851014"/>
    <hyperlink ref="F209" r:id="rId19" display="https://podminky.urs.cz/item/CS_URS_2023_01/566901161"/>
    <hyperlink ref="F215" r:id="rId20" display="https://podminky.urs.cz/item/CS_URS_2023_01/573111111"/>
    <hyperlink ref="F219" r:id="rId21" display="https://podminky.urs.cz/item/CS_URS_2023_01/573211112"/>
    <hyperlink ref="F223" r:id="rId22" display="https://podminky.urs.cz/item/CS_URS_2023_01/577134031"/>
    <hyperlink ref="F229" r:id="rId23" display="https://podminky.urs.cz/item/CS_URS_2023_01/577155031"/>
    <hyperlink ref="F236" r:id="rId24" display="https://podminky.urs.cz/item/CS_URS_2023_01/890311851"/>
    <hyperlink ref="F247" r:id="rId25" display="https://podminky.urs.cz/item/CS_URS_2023_01/890331851"/>
    <hyperlink ref="F251" r:id="rId26" display="https://podminky.urs.cz/item/CS_URS_2023_01/899101211"/>
    <hyperlink ref="F258" r:id="rId27" display="https://podminky.urs.cz/item/CS_URS_2023_01/899201211"/>
    <hyperlink ref="F262" r:id="rId28" display="https://podminky.urs.cz/item/CS_URS_2023_01/871313121"/>
    <hyperlink ref="F269" r:id="rId29" display="https://podminky.urs.cz/item/CS_URS_2023_01/892381111"/>
    <hyperlink ref="F272" r:id="rId30" display="https://podminky.urs.cz/item/CS_URS_2023_01/899204112"/>
    <hyperlink ref="F276" r:id="rId31" display="https://podminky.urs.cz/item/CS_URS_2023_01/895941302"/>
    <hyperlink ref="F281" r:id="rId32" display="https://podminky.urs.cz/item/CS_URS_2023_01/895941312"/>
    <hyperlink ref="F286" r:id="rId33" display="https://podminky.urs.cz/item/CS_URS_2023_01/895941331"/>
    <hyperlink ref="F296" r:id="rId34" display="https://podminky.urs.cz/item/CS_URS_2023_01/935113111"/>
    <hyperlink ref="F308" r:id="rId35" display="https://podminky.urs.cz/item/CS_URS_2023_01/935923216"/>
    <hyperlink ref="F316" r:id="rId36" display="https://podminky.urs.cz/item/CS_URS_2023_01/919122111"/>
    <hyperlink ref="F326" r:id="rId37" display="https://podminky.urs.cz/item/CS_URS_2023_01/919731123"/>
    <hyperlink ref="F334" r:id="rId38" display="https://podminky.urs.cz/item/CS_URS_2023_01/919735112"/>
    <hyperlink ref="F341" r:id="rId39" display="https://podminky.urs.cz/item/CS_URS_2023_01/919735116"/>
    <hyperlink ref="F349" r:id="rId40" display="https://podminky.urs.cz/item/CS_URS_2023_01/966071821"/>
    <hyperlink ref="F354" r:id="rId41" display="https://podminky.urs.cz/item/CS_URS_2023_01/936001001"/>
    <hyperlink ref="F358" r:id="rId42" display="https://podminky.urs.cz/item/CS_URS_2023_01/936104211"/>
    <hyperlink ref="F362" r:id="rId43" display="https://podminky.urs.cz/item/CS_URS_2023_01/936104212"/>
    <hyperlink ref="F366" r:id="rId44" display="https://podminky.urs.cz/item/CS_URS_2023_01/966001211"/>
    <hyperlink ref="F370" r:id="rId45" display="https://podminky.urs.cz/item/CS_URS_2023_01/966001311"/>
    <hyperlink ref="F374" r:id="rId46" display="https://podminky.urs.cz/item/CS_URS_2023_01/966008211"/>
    <hyperlink ref="F384" r:id="rId47" display="https://podminky.urs.cz/item/CS_URS_2023_01/997006002"/>
    <hyperlink ref="F386" r:id="rId48" display="https://podminky.urs.cz/item/CS_URS_2023_01/997211511"/>
    <hyperlink ref="F388" r:id="rId49" display="https://podminky.urs.cz/item/CS_URS_2023_01/997211519"/>
    <hyperlink ref="F393" r:id="rId50" display="https://podminky.urs.cz/item/CS_URS_2023_01/998223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pans="2:46" s="1" customFormat="1" ht="6.95" customHeight="1" hidden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79</v>
      </c>
    </row>
    <row r="4" spans="2:46" s="1" customFormat="1" ht="24.95" customHeight="1" hidden="1">
      <c r="B4" s="20"/>
      <c r="D4" s="140" t="s">
        <v>113</v>
      </c>
      <c r="L4" s="20"/>
      <c r="M4" s="14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2" t="s">
        <v>16</v>
      </c>
      <c r="L6" s="20"/>
    </row>
    <row r="7" spans="2:12" s="1" customFormat="1" ht="16.5" customHeight="1" hidden="1">
      <c r="B7" s="20"/>
      <c r="E7" s="143" t="str">
        <f>'Rekapitulace stavby'!K6</f>
        <v xml:space="preserve">Kopřivnice - chodník Mniší - úsek 04,05 -  po úpravě zídky</v>
      </c>
      <c r="F7" s="142"/>
      <c r="G7" s="142"/>
      <c r="H7" s="142"/>
      <c r="L7" s="20"/>
    </row>
    <row r="8" spans="2:12" s="1" customFormat="1" ht="12" customHeight="1" hidden="1">
      <c r="B8" s="20"/>
      <c r="D8" s="142" t="s">
        <v>114</v>
      </c>
      <c r="L8" s="20"/>
    </row>
    <row r="9" spans="1:31" s="2" customFormat="1" ht="16.5" customHeight="1" hidden="1">
      <c r="A9" s="38"/>
      <c r="B9" s="44"/>
      <c r="C9" s="38"/>
      <c r="D9" s="38"/>
      <c r="E9" s="143" t="s">
        <v>965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 hidden="1">
      <c r="A10" s="38"/>
      <c r="B10" s="44"/>
      <c r="C10" s="38"/>
      <c r="D10" s="142" t="s">
        <v>116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 hidden="1">
      <c r="A11" s="38"/>
      <c r="B11" s="44"/>
      <c r="C11" s="38"/>
      <c r="D11" s="38"/>
      <c r="E11" s="145" t="s">
        <v>1199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hidden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 hidden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11. 4. 2023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 hidden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 hidden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 hidden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 hidden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 hidden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 hidden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 hidden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 hidden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 hidden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 hidden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 hidden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 hidden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28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 hidden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 hidden="1">
      <c r="A28" s="38"/>
      <c r="B28" s="44"/>
      <c r="C28" s="38"/>
      <c r="D28" s="142" t="s">
        <v>35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 hidden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 hidden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 hidden="1">
      <c r="A32" s="38"/>
      <c r="B32" s="44"/>
      <c r="C32" s="38"/>
      <c r="D32" s="152" t="s">
        <v>37</v>
      </c>
      <c r="E32" s="38"/>
      <c r="F32" s="38"/>
      <c r="G32" s="38"/>
      <c r="H32" s="38"/>
      <c r="I32" s="38"/>
      <c r="J32" s="153">
        <f>ROUND(J92,2)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 hidden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38"/>
      <c r="F34" s="154" t="s">
        <v>39</v>
      </c>
      <c r="G34" s="38"/>
      <c r="H34" s="38"/>
      <c r="I34" s="154" t="s">
        <v>38</v>
      </c>
      <c r="J34" s="154" t="s">
        <v>40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155" t="s">
        <v>41</v>
      </c>
      <c r="E35" s="142" t="s">
        <v>42</v>
      </c>
      <c r="F35" s="156">
        <f>ROUND((SUM(BE92:BE257)),2)</f>
        <v>0</v>
      </c>
      <c r="G35" s="38"/>
      <c r="H35" s="38"/>
      <c r="I35" s="157">
        <v>0.21</v>
      </c>
      <c r="J35" s="156">
        <f>ROUND(((SUM(BE92:BE257))*I35),2)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43</v>
      </c>
      <c r="F36" s="156">
        <f>ROUND((SUM(BF92:BF257)),2)</f>
        <v>0</v>
      </c>
      <c r="G36" s="38"/>
      <c r="H36" s="38"/>
      <c r="I36" s="157">
        <v>0.15</v>
      </c>
      <c r="J36" s="156">
        <f>ROUND(((SUM(BF92:BF257))*I36),2)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44</v>
      </c>
      <c r="F37" s="156">
        <f>ROUND((SUM(BG92:BG257)),2)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45</v>
      </c>
      <c r="F38" s="156">
        <f>ROUND((SUM(BH92:BH257)),2)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46</v>
      </c>
      <c r="F39" s="156">
        <f>ROUND((SUM(BI92:BI257)),2)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 hidden="1">
      <c r="A41" s="38"/>
      <c r="B41" s="44"/>
      <c r="C41" s="158"/>
      <c r="D41" s="159" t="s">
        <v>47</v>
      </c>
      <c r="E41" s="160"/>
      <c r="F41" s="160"/>
      <c r="G41" s="161" t="s">
        <v>48</v>
      </c>
      <c r="H41" s="162" t="s">
        <v>49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 hidden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ht="12" hidden="1"/>
    <row r="44" ht="12" hidden="1"/>
    <row r="45" ht="12" hidden="1"/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118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 xml:space="preserve">Kopřivnice - chodník Mniší - úsek 04,05 -  po úpravě zídky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114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965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116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22 - SO 105 1 - chodník část 5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11. 4. 2023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Město Kopřivnice</v>
      </c>
      <c r="G58" s="40"/>
      <c r="H58" s="40"/>
      <c r="I58" s="32" t="s">
        <v>31</v>
      </c>
      <c r="J58" s="36" t="str">
        <f>E23</f>
        <v>MSS-projekt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119</v>
      </c>
      <c r="D61" s="171"/>
      <c r="E61" s="171"/>
      <c r="F61" s="171"/>
      <c r="G61" s="171"/>
      <c r="H61" s="171"/>
      <c r="I61" s="171"/>
      <c r="J61" s="172" t="s">
        <v>120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69</v>
      </c>
      <c r="D63" s="40"/>
      <c r="E63" s="40"/>
      <c r="F63" s="40"/>
      <c r="G63" s="40"/>
      <c r="H63" s="40"/>
      <c r="I63" s="40"/>
      <c r="J63" s="102">
        <f>J92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121</v>
      </c>
    </row>
    <row r="64" spans="1:31" s="9" customFormat="1" ht="24.95" customHeight="1">
      <c r="A64" s="9"/>
      <c r="B64" s="174"/>
      <c r="C64" s="175"/>
      <c r="D64" s="176" t="s">
        <v>122</v>
      </c>
      <c r="E64" s="177"/>
      <c r="F64" s="177"/>
      <c r="G64" s="177"/>
      <c r="H64" s="177"/>
      <c r="I64" s="177"/>
      <c r="J64" s="178">
        <f>J93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123</v>
      </c>
      <c r="E65" s="182"/>
      <c r="F65" s="182"/>
      <c r="G65" s="182"/>
      <c r="H65" s="182"/>
      <c r="I65" s="182"/>
      <c r="J65" s="183">
        <f>J94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126</v>
      </c>
      <c r="E66" s="182"/>
      <c r="F66" s="182"/>
      <c r="G66" s="182"/>
      <c r="H66" s="182"/>
      <c r="I66" s="182"/>
      <c r="J66" s="183">
        <f>J143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127</v>
      </c>
      <c r="E67" s="182"/>
      <c r="F67" s="182"/>
      <c r="G67" s="182"/>
      <c r="H67" s="182"/>
      <c r="I67" s="182"/>
      <c r="J67" s="183">
        <f>J149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129</v>
      </c>
      <c r="E68" s="182"/>
      <c r="F68" s="182"/>
      <c r="G68" s="182"/>
      <c r="H68" s="182"/>
      <c r="I68" s="182"/>
      <c r="J68" s="183">
        <f>J186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130</v>
      </c>
      <c r="E69" s="182"/>
      <c r="F69" s="182"/>
      <c r="G69" s="182"/>
      <c r="H69" s="182"/>
      <c r="I69" s="182"/>
      <c r="J69" s="183">
        <f>J246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131</v>
      </c>
      <c r="E70" s="182"/>
      <c r="F70" s="182"/>
      <c r="G70" s="182"/>
      <c r="H70" s="182"/>
      <c r="I70" s="182"/>
      <c r="J70" s="183">
        <f>J255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59"/>
      <c r="C72" s="60"/>
      <c r="D72" s="60"/>
      <c r="E72" s="60"/>
      <c r="F72" s="60"/>
      <c r="G72" s="60"/>
      <c r="H72" s="60"/>
      <c r="I72" s="60"/>
      <c r="J72" s="60"/>
      <c r="K72" s="6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6" spans="1:31" s="2" customFormat="1" ht="6.95" customHeight="1">
      <c r="A76" s="38"/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24.95" customHeight="1">
      <c r="A77" s="38"/>
      <c r="B77" s="39"/>
      <c r="C77" s="23" t="s">
        <v>135</v>
      </c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16</v>
      </c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6.5" customHeight="1">
      <c r="A80" s="38"/>
      <c r="B80" s="39"/>
      <c r="C80" s="40"/>
      <c r="D80" s="40"/>
      <c r="E80" s="169" t="str">
        <f>E7</f>
        <v xml:space="preserve">Kopřivnice - chodník Mniší - úsek 04,05 -  po úpravě zídky</v>
      </c>
      <c r="F80" s="32"/>
      <c r="G80" s="32"/>
      <c r="H80" s="32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2:12" s="1" customFormat="1" ht="12" customHeight="1">
      <c r="B81" s="21"/>
      <c r="C81" s="32" t="s">
        <v>114</v>
      </c>
      <c r="D81" s="22"/>
      <c r="E81" s="22"/>
      <c r="F81" s="22"/>
      <c r="G81" s="22"/>
      <c r="H81" s="22"/>
      <c r="I81" s="22"/>
      <c r="J81" s="22"/>
      <c r="K81" s="22"/>
      <c r="L81" s="20"/>
    </row>
    <row r="82" spans="1:31" s="2" customFormat="1" ht="16.5" customHeight="1">
      <c r="A82" s="38"/>
      <c r="B82" s="39"/>
      <c r="C82" s="40"/>
      <c r="D82" s="40"/>
      <c r="E82" s="169" t="s">
        <v>965</v>
      </c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116</v>
      </c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69" t="str">
        <f>E11</f>
        <v>22 - SO 105 1 - chodník část 5</v>
      </c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6.95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21</v>
      </c>
      <c r="D86" s="40"/>
      <c r="E86" s="40"/>
      <c r="F86" s="27" t="str">
        <f>F14</f>
        <v xml:space="preserve"> </v>
      </c>
      <c r="G86" s="40"/>
      <c r="H86" s="40"/>
      <c r="I86" s="32" t="s">
        <v>23</v>
      </c>
      <c r="J86" s="72" t="str">
        <f>IF(J14="","",J14)</f>
        <v>11. 4. 2023</v>
      </c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6.95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25</v>
      </c>
      <c r="D88" s="40"/>
      <c r="E88" s="40"/>
      <c r="F88" s="27" t="str">
        <f>E17</f>
        <v>Město Kopřivnice</v>
      </c>
      <c r="G88" s="40"/>
      <c r="H88" s="40"/>
      <c r="I88" s="32" t="s">
        <v>31</v>
      </c>
      <c r="J88" s="36" t="str">
        <f>E23</f>
        <v>MSS-projekt s.r.o.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29</v>
      </c>
      <c r="D89" s="40"/>
      <c r="E89" s="40"/>
      <c r="F89" s="27" t="str">
        <f>IF(E20="","",E20)</f>
        <v>Vyplň údaj</v>
      </c>
      <c r="G89" s="40"/>
      <c r="H89" s="40"/>
      <c r="I89" s="32" t="s">
        <v>34</v>
      </c>
      <c r="J89" s="36" t="str">
        <f>E26</f>
        <v xml:space="preserve"> </v>
      </c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0.3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11" customFormat="1" ht="29.25" customHeight="1">
      <c r="A91" s="185"/>
      <c r="B91" s="186"/>
      <c r="C91" s="187" t="s">
        <v>136</v>
      </c>
      <c r="D91" s="188" t="s">
        <v>56</v>
      </c>
      <c r="E91" s="188" t="s">
        <v>52</v>
      </c>
      <c r="F91" s="188" t="s">
        <v>53</v>
      </c>
      <c r="G91" s="188" t="s">
        <v>137</v>
      </c>
      <c r="H91" s="188" t="s">
        <v>138</v>
      </c>
      <c r="I91" s="188" t="s">
        <v>139</v>
      </c>
      <c r="J91" s="188" t="s">
        <v>120</v>
      </c>
      <c r="K91" s="189" t="s">
        <v>140</v>
      </c>
      <c r="L91" s="190"/>
      <c r="M91" s="92" t="s">
        <v>19</v>
      </c>
      <c r="N91" s="93" t="s">
        <v>41</v>
      </c>
      <c r="O91" s="93" t="s">
        <v>141</v>
      </c>
      <c r="P91" s="93" t="s">
        <v>142</v>
      </c>
      <c r="Q91" s="93" t="s">
        <v>143</v>
      </c>
      <c r="R91" s="93" t="s">
        <v>144</v>
      </c>
      <c r="S91" s="93" t="s">
        <v>145</v>
      </c>
      <c r="T91" s="94" t="s">
        <v>146</v>
      </c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</row>
    <row r="92" spans="1:63" s="2" customFormat="1" ht="22.8" customHeight="1">
      <c r="A92" s="38"/>
      <c r="B92" s="39"/>
      <c r="C92" s="99" t="s">
        <v>147</v>
      </c>
      <c r="D92" s="40"/>
      <c r="E92" s="40"/>
      <c r="F92" s="40"/>
      <c r="G92" s="40"/>
      <c r="H92" s="40"/>
      <c r="I92" s="40"/>
      <c r="J92" s="191">
        <f>BK92</f>
        <v>0</v>
      </c>
      <c r="K92" s="40"/>
      <c r="L92" s="44"/>
      <c r="M92" s="95"/>
      <c r="N92" s="192"/>
      <c r="O92" s="96"/>
      <c r="P92" s="193">
        <f>P93</f>
        <v>0</v>
      </c>
      <c r="Q92" s="96"/>
      <c r="R92" s="193">
        <f>R93</f>
        <v>50.162713249999996</v>
      </c>
      <c r="S92" s="96"/>
      <c r="T92" s="194">
        <f>T93</f>
        <v>19.43172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70</v>
      </c>
      <c r="AU92" s="17" t="s">
        <v>121</v>
      </c>
      <c r="BK92" s="195">
        <f>BK93</f>
        <v>0</v>
      </c>
    </row>
    <row r="93" spans="1:63" s="12" customFormat="1" ht="25.9" customHeight="1">
      <c r="A93" s="12"/>
      <c r="B93" s="196"/>
      <c r="C93" s="197"/>
      <c r="D93" s="198" t="s">
        <v>70</v>
      </c>
      <c r="E93" s="199" t="s">
        <v>148</v>
      </c>
      <c r="F93" s="199" t="s">
        <v>149</v>
      </c>
      <c r="G93" s="197"/>
      <c r="H93" s="197"/>
      <c r="I93" s="200"/>
      <c r="J93" s="201">
        <f>BK93</f>
        <v>0</v>
      </c>
      <c r="K93" s="197"/>
      <c r="L93" s="202"/>
      <c r="M93" s="203"/>
      <c r="N93" s="204"/>
      <c r="O93" s="204"/>
      <c r="P93" s="205">
        <f>P94+P143+P149+P186+P246+P255</f>
        <v>0</v>
      </c>
      <c r="Q93" s="204"/>
      <c r="R93" s="205">
        <f>R94+R143+R149+R186+R246+R255</f>
        <v>50.162713249999996</v>
      </c>
      <c r="S93" s="204"/>
      <c r="T93" s="206">
        <f>T94+T143+T149+T186+T246+T255</f>
        <v>19.43172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7" t="s">
        <v>75</v>
      </c>
      <c r="AT93" s="208" t="s">
        <v>70</v>
      </c>
      <c r="AU93" s="208" t="s">
        <v>71</v>
      </c>
      <c r="AY93" s="207" t="s">
        <v>150</v>
      </c>
      <c r="BK93" s="209">
        <f>BK94+BK143+BK149+BK186+BK246+BK255</f>
        <v>0</v>
      </c>
    </row>
    <row r="94" spans="1:63" s="12" customFormat="1" ht="22.8" customHeight="1">
      <c r="A94" s="12"/>
      <c r="B94" s="196"/>
      <c r="C94" s="197"/>
      <c r="D94" s="198" t="s">
        <v>70</v>
      </c>
      <c r="E94" s="210" t="s">
        <v>75</v>
      </c>
      <c r="F94" s="210" t="s">
        <v>151</v>
      </c>
      <c r="G94" s="197"/>
      <c r="H94" s="197"/>
      <c r="I94" s="200"/>
      <c r="J94" s="211">
        <f>BK94</f>
        <v>0</v>
      </c>
      <c r="K94" s="197"/>
      <c r="L94" s="202"/>
      <c r="M94" s="203"/>
      <c r="N94" s="204"/>
      <c r="O94" s="204"/>
      <c r="P94" s="205">
        <f>SUM(P95:P142)</f>
        <v>0</v>
      </c>
      <c r="Q94" s="204"/>
      <c r="R94" s="205">
        <f>SUM(R95:R142)</f>
        <v>1.32</v>
      </c>
      <c r="S94" s="204"/>
      <c r="T94" s="206">
        <f>SUM(T95:T142)</f>
        <v>7.547000000000001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7" t="s">
        <v>75</v>
      </c>
      <c r="AT94" s="208" t="s">
        <v>70</v>
      </c>
      <c r="AU94" s="208" t="s">
        <v>75</v>
      </c>
      <c r="AY94" s="207" t="s">
        <v>150</v>
      </c>
      <c r="BK94" s="209">
        <f>SUM(BK95:BK142)</f>
        <v>0</v>
      </c>
    </row>
    <row r="95" spans="1:65" s="2" customFormat="1" ht="66.75" customHeight="1">
      <c r="A95" s="38"/>
      <c r="B95" s="39"/>
      <c r="C95" s="212" t="s">
        <v>75</v>
      </c>
      <c r="D95" s="212" t="s">
        <v>152</v>
      </c>
      <c r="E95" s="213" t="s">
        <v>165</v>
      </c>
      <c r="F95" s="214" t="s">
        <v>166</v>
      </c>
      <c r="G95" s="215" t="s">
        <v>155</v>
      </c>
      <c r="H95" s="216">
        <v>17.8</v>
      </c>
      <c r="I95" s="217"/>
      <c r="J95" s="218">
        <f>ROUND(I95*H95,2)</f>
        <v>0</v>
      </c>
      <c r="K95" s="214" t="s">
        <v>389</v>
      </c>
      <c r="L95" s="44"/>
      <c r="M95" s="219" t="s">
        <v>19</v>
      </c>
      <c r="N95" s="220" t="s">
        <v>42</v>
      </c>
      <c r="O95" s="84"/>
      <c r="P95" s="221">
        <f>O95*H95</f>
        <v>0</v>
      </c>
      <c r="Q95" s="221">
        <v>0</v>
      </c>
      <c r="R95" s="221">
        <f>Q95*H95</f>
        <v>0</v>
      </c>
      <c r="S95" s="221">
        <v>0.29</v>
      </c>
      <c r="T95" s="222">
        <f>S95*H95</f>
        <v>5.162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3" t="s">
        <v>157</v>
      </c>
      <c r="AT95" s="223" t="s">
        <v>152</v>
      </c>
      <c r="AU95" s="223" t="s">
        <v>79</v>
      </c>
      <c r="AY95" s="17" t="s">
        <v>150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75</v>
      </c>
      <c r="BK95" s="224">
        <f>ROUND(I95*H95,2)</f>
        <v>0</v>
      </c>
      <c r="BL95" s="17" t="s">
        <v>157</v>
      </c>
      <c r="BM95" s="223" t="s">
        <v>1200</v>
      </c>
    </row>
    <row r="96" spans="1:47" s="2" customFormat="1" ht="12">
      <c r="A96" s="38"/>
      <c r="B96" s="39"/>
      <c r="C96" s="40"/>
      <c r="D96" s="225" t="s">
        <v>159</v>
      </c>
      <c r="E96" s="40"/>
      <c r="F96" s="226" t="s">
        <v>1201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159</v>
      </c>
      <c r="AU96" s="17" t="s">
        <v>79</v>
      </c>
    </row>
    <row r="97" spans="1:51" s="13" customFormat="1" ht="12">
      <c r="A97" s="13"/>
      <c r="B97" s="230"/>
      <c r="C97" s="231"/>
      <c r="D97" s="232" t="s">
        <v>161</v>
      </c>
      <c r="E97" s="233" t="s">
        <v>19</v>
      </c>
      <c r="F97" s="234" t="s">
        <v>1202</v>
      </c>
      <c r="G97" s="231"/>
      <c r="H97" s="233" t="s">
        <v>19</v>
      </c>
      <c r="I97" s="235"/>
      <c r="J97" s="231"/>
      <c r="K97" s="231"/>
      <c r="L97" s="236"/>
      <c r="M97" s="237"/>
      <c r="N97" s="238"/>
      <c r="O97" s="238"/>
      <c r="P97" s="238"/>
      <c r="Q97" s="238"/>
      <c r="R97" s="238"/>
      <c r="S97" s="238"/>
      <c r="T97" s="239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0" t="s">
        <v>161</v>
      </c>
      <c r="AU97" s="240" t="s">
        <v>79</v>
      </c>
      <c r="AV97" s="13" t="s">
        <v>75</v>
      </c>
      <c r="AW97" s="13" t="s">
        <v>33</v>
      </c>
      <c r="AX97" s="13" t="s">
        <v>71</v>
      </c>
      <c r="AY97" s="240" t="s">
        <v>150</v>
      </c>
    </row>
    <row r="98" spans="1:51" s="14" customFormat="1" ht="12">
      <c r="A98" s="14"/>
      <c r="B98" s="241"/>
      <c r="C98" s="242"/>
      <c r="D98" s="232" t="s">
        <v>161</v>
      </c>
      <c r="E98" s="243" t="s">
        <v>19</v>
      </c>
      <c r="F98" s="244" t="s">
        <v>1203</v>
      </c>
      <c r="G98" s="242"/>
      <c r="H98" s="245">
        <v>13.8</v>
      </c>
      <c r="I98" s="246"/>
      <c r="J98" s="242"/>
      <c r="K98" s="242"/>
      <c r="L98" s="247"/>
      <c r="M98" s="248"/>
      <c r="N98" s="249"/>
      <c r="O98" s="249"/>
      <c r="P98" s="249"/>
      <c r="Q98" s="249"/>
      <c r="R98" s="249"/>
      <c r="S98" s="249"/>
      <c r="T98" s="250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1" t="s">
        <v>161</v>
      </c>
      <c r="AU98" s="251" t="s">
        <v>79</v>
      </c>
      <c r="AV98" s="14" t="s">
        <v>79</v>
      </c>
      <c r="AW98" s="14" t="s">
        <v>33</v>
      </c>
      <c r="AX98" s="14" t="s">
        <v>71</v>
      </c>
      <c r="AY98" s="251" t="s">
        <v>150</v>
      </c>
    </row>
    <row r="99" spans="1:51" s="13" customFormat="1" ht="12">
      <c r="A99" s="13"/>
      <c r="B99" s="230"/>
      <c r="C99" s="231"/>
      <c r="D99" s="232" t="s">
        <v>161</v>
      </c>
      <c r="E99" s="233" t="s">
        <v>19</v>
      </c>
      <c r="F99" s="234" t="s">
        <v>1204</v>
      </c>
      <c r="G99" s="231"/>
      <c r="H99" s="233" t="s">
        <v>19</v>
      </c>
      <c r="I99" s="235"/>
      <c r="J99" s="231"/>
      <c r="K99" s="231"/>
      <c r="L99" s="236"/>
      <c r="M99" s="237"/>
      <c r="N99" s="238"/>
      <c r="O99" s="238"/>
      <c r="P99" s="238"/>
      <c r="Q99" s="238"/>
      <c r="R99" s="238"/>
      <c r="S99" s="238"/>
      <c r="T99" s="239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0" t="s">
        <v>161</v>
      </c>
      <c r="AU99" s="240" t="s">
        <v>79</v>
      </c>
      <c r="AV99" s="13" t="s">
        <v>75</v>
      </c>
      <c r="AW99" s="13" t="s">
        <v>33</v>
      </c>
      <c r="AX99" s="13" t="s">
        <v>71</v>
      </c>
      <c r="AY99" s="240" t="s">
        <v>150</v>
      </c>
    </row>
    <row r="100" spans="1:51" s="14" customFormat="1" ht="12">
      <c r="A100" s="14"/>
      <c r="B100" s="241"/>
      <c r="C100" s="242"/>
      <c r="D100" s="232" t="s">
        <v>161</v>
      </c>
      <c r="E100" s="243" t="s">
        <v>19</v>
      </c>
      <c r="F100" s="244" t="s">
        <v>1205</v>
      </c>
      <c r="G100" s="242"/>
      <c r="H100" s="245">
        <v>4</v>
      </c>
      <c r="I100" s="246"/>
      <c r="J100" s="242"/>
      <c r="K100" s="242"/>
      <c r="L100" s="247"/>
      <c r="M100" s="248"/>
      <c r="N100" s="249"/>
      <c r="O100" s="249"/>
      <c r="P100" s="249"/>
      <c r="Q100" s="249"/>
      <c r="R100" s="249"/>
      <c r="S100" s="249"/>
      <c r="T100" s="250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1" t="s">
        <v>161</v>
      </c>
      <c r="AU100" s="251" t="s">
        <v>79</v>
      </c>
      <c r="AV100" s="14" t="s">
        <v>79</v>
      </c>
      <c r="AW100" s="14" t="s">
        <v>33</v>
      </c>
      <c r="AX100" s="14" t="s">
        <v>71</v>
      </c>
      <c r="AY100" s="251" t="s">
        <v>150</v>
      </c>
    </row>
    <row r="101" spans="1:51" s="15" customFormat="1" ht="12">
      <c r="A101" s="15"/>
      <c r="B101" s="252"/>
      <c r="C101" s="253"/>
      <c r="D101" s="232" t="s">
        <v>161</v>
      </c>
      <c r="E101" s="254" t="s">
        <v>19</v>
      </c>
      <c r="F101" s="255" t="s">
        <v>164</v>
      </c>
      <c r="G101" s="253"/>
      <c r="H101" s="256">
        <v>17.8</v>
      </c>
      <c r="I101" s="257"/>
      <c r="J101" s="253"/>
      <c r="K101" s="253"/>
      <c r="L101" s="258"/>
      <c r="M101" s="259"/>
      <c r="N101" s="260"/>
      <c r="O101" s="260"/>
      <c r="P101" s="260"/>
      <c r="Q101" s="260"/>
      <c r="R101" s="260"/>
      <c r="S101" s="260"/>
      <c r="T101" s="261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62" t="s">
        <v>161</v>
      </c>
      <c r="AU101" s="262" t="s">
        <v>79</v>
      </c>
      <c r="AV101" s="15" t="s">
        <v>157</v>
      </c>
      <c r="AW101" s="15" t="s">
        <v>33</v>
      </c>
      <c r="AX101" s="15" t="s">
        <v>75</v>
      </c>
      <c r="AY101" s="262" t="s">
        <v>150</v>
      </c>
    </row>
    <row r="102" spans="1:65" s="2" customFormat="1" ht="62.7" customHeight="1">
      <c r="A102" s="38"/>
      <c r="B102" s="39"/>
      <c r="C102" s="212" t="s">
        <v>79</v>
      </c>
      <c r="D102" s="212" t="s">
        <v>152</v>
      </c>
      <c r="E102" s="213" t="s">
        <v>173</v>
      </c>
      <c r="F102" s="214" t="s">
        <v>174</v>
      </c>
      <c r="G102" s="215" t="s">
        <v>155</v>
      </c>
      <c r="H102" s="216">
        <v>1.8</v>
      </c>
      <c r="I102" s="217"/>
      <c r="J102" s="218">
        <f>ROUND(I102*H102,2)</f>
        <v>0</v>
      </c>
      <c r="K102" s="214" t="s">
        <v>389</v>
      </c>
      <c r="L102" s="44"/>
      <c r="M102" s="219" t="s">
        <v>19</v>
      </c>
      <c r="N102" s="220" t="s">
        <v>42</v>
      </c>
      <c r="O102" s="84"/>
      <c r="P102" s="221">
        <f>O102*H102</f>
        <v>0</v>
      </c>
      <c r="Q102" s="221">
        <v>0</v>
      </c>
      <c r="R102" s="221">
        <f>Q102*H102</f>
        <v>0</v>
      </c>
      <c r="S102" s="221">
        <v>0.325</v>
      </c>
      <c r="T102" s="222">
        <f>S102*H102</f>
        <v>0.5850000000000001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157</v>
      </c>
      <c r="AT102" s="223" t="s">
        <v>152</v>
      </c>
      <c r="AU102" s="223" t="s">
        <v>79</v>
      </c>
      <c r="AY102" s="17" t="s">
        <v>150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75</v>
      </c>
      <c r="BK102" s="224">
        <f>ROUND(I102*H102,2)</f>
        <v>0</v>
      </c>
      <c r="BL102" s="17" t="s">
        <v>157</v>
      </c>
      <c r="BM102" s="223" t="s">
        <v>1206</v>
      </c>
    </row>
    <row r="103" spans="1:47" s="2" customFormat="1" ht="12">
      <c r="A103" s="38"/>
      <c r="B103" s="39"/>
      <c r="C103" s="40"/>
      <c r="D103" s="225" t="s">
        <v>159</v>
      </c>
      <c r="E103" s="40"/>
      <c r="F103" s="226" t="s">
        <v>1207</v>
      </c>
      <c r="G103" s="40"/>
      <c r="H103" s="40"/>
      <c r="I103" s="227"/>
      <c r="J103" s="40"/>
      <c r="K103" s="40"/>
      <c r="L103" s="44"/>
      <c r="M103" s="228"/>
      <c r="N103" s="229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159</v>
      </c>
      <c r="AU103" s="17" t="s">
        <v>79</v>
      </c>
    </row>
    <row r="104" spans="1:51" s="13" customFormat="1" ht="12">
      <c r="A104" s="13"/>
      <c r="B104" s="230"/>
      <c r="C104" s="231"/>
      <c r="D104" s="232" t="s">
        <v>161</v>
      </c>
      <c r="E104" s="233" t="s">
        <v>19</v>
      </c>
      <c r="F104" s="234" t="s">
        <v>1208</v>
      </c>
      <c r="G104" s="231"/>
      <c r="H104" s="233" t="s">
        <v>19</v>
      </c>
      <c r="I104" s="235"/>
      <c r="J104" s="231"/>
      <c r="K104" s="231"/>
      <c r="L104" s="236"/>
      <c r="M104" s="237"/>
      <c r="N104" s="238"/>
      <c r="O104" s="238"/>
      <c r="P104" s="238"/>
      <c r="Q104" s="238"/>
      <c r="R104" s="238"/>
      <c r="S104" s="238"/>
      <c r="T104" s="239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0" t="s">
        <v>161</v>
      </c>
      <c r="AU104" s="240" t="s">
        <v>79</v>
      </c>
      <c r="AV104" s="13" t="s">
        <v>75</v>
      </c>
      <c r="AW104" s="13" t="s">
        <v>33</v>
      </c>
      <c r="AX104" s="13" t="s">
        <v>71</v>
      </c>
      <c r="AY104" s="240" t="s">
        <v>150</v>
      </c>
    </row>
    <row r="105" spans="1:51" s="14" customFormat="1" ht="12">
      <c r="A105" s="14"/>
      <c r="B105" s="241"/>
      <c r="C105" s="242"/>
      <c r="D105" s="232" t="s">
        <v>161</v>
      </c>
      <c r="E105" s="243" t="s">
        <v>19</v>
      </c>
      <c r="F105" s="244" t="s">
        <v>1209</v>
      </c>
      <c r="G105" s="242"/>
      <c r="H105" s="245">
        <v>1.8</v>
      </c>
      <c r="I105" s="246"/>
      <c r="J105" s="242"/>
      <c r="K105" s="242"/>
      <c r="L105" s="247"/>
      <c r="M105" s="248"/>
      <c r="N105" s="249"/>
      <c r="O105" s="249"/>
      <c r="P105" s="249"/>
      <c r="Q105" s="249"/>
      <c r="R105" s="249"/>
      <c r="S105" s="249"/>
      <c r="T105" s="250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1" t="s">
        <v>161</v>
      </c>
      <c r="AU105" s="251" t="s">
        <v>79</v>
      </c>
      <c r="AV105" s="14" t="s">
        <v>79</v>
      </c>
      <c r="AW105" s="14" t="s">
        <v>33</v>
      </c>
      <c r="AX105" s="14" t="s">
        <v>75</v>
      </c>
      <c r="AY105" s="251" t="s">
        <v>150</v>
      </c>
    </row>
    <row r="106" spans="1:65" s="2" customFormat="1" ht="55.5" customHeight="1">
      <c r="A106" s="38"/>
      <c r="B106" s="39"/>
      <c r="C106" s="212" t="s">
        <v>99</v>
      </c>
      <c r="D106" s="212" t="s">
        <v>152</v>
      </c>
      <c r="E106" s="213" t="s">
        <v>751</v>
      </c>
      <c r="F106" s="214" t="s">
        <v>752</v>
      </c>
      <c r="G106" s="215" t="s">
        <v>155</v>
      </c>
      <c r="H106" s="216">
        <v>4</v>
      </c>
      <c r="I106" s="217"/>
      <c r="J106" s="218">
        <f>ROUND(I106*H106,2)</f>
        <v>0</v>
      </c>
      <c r="K106" s="214" t="s">
        <v>389</v>
      </c>
      <c r="L106" s="44"/>
      <c r="M106" s="219" t="s">
        <v>19</v>
      </c>
      <c r="N106" s="220" t="s">
        <v>42</v>
      </c>
      <c r="O106" s="84"/>
      <c r="P106" s="221">
        <f>O106*H106</f>
        <v>0</v>
      </c>
      <c r="Q106" s="221">
        <v>0</v>
      </c>
      <c r="R106" s="221">
        <f>Q106*H106</f>
        <v>0</v>
      </c>
      <c r="S106" s="221">
        <v>0.45</v>
      </c>
      <c r="T106" s="222">
        <f>S106*H106</f>
        <v>1.8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3" t="s">
        <v>157</v>
      </c>
      <c r="AT106" s="223" t="s">
        <v>152</v>
      </c>
      <c r="AU106" s="223" t="s">
        <v>79</v>
      </c>
      <c r="AY106" s="17" t="s">
        <v>150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75</v>
      </c>
      <c r="BK106" s="224">
        <f>ROUND(I106*H106,2)</f>
        <v>0</v>
      </c>
      <c r="BL106" s="17" t="s">
        <v>157</v>
      </c>
      <c r="BM106" s="223" t="s">
        <v>1210</v>
      </c>
    </row>
    <row r="107" spans="1:47" s="2" customFormat="1" ht="12">
      <c r="A107" s="38"/>
      <c r="B107" s="39"/>
      <c r="C107" s="40"/>
      <c r="D107" s="225" t="s">
        <v>159</v>
      </c>
      <c r="E107" s="40"/>
      <c r="F107" s="226" t="s">
        <v>754</v>
      </c>
      <c r="G107" s="40"/>
      <c r="H107" s="40"/>
      <c r="I107" s="227"/>
      <c r="J107" s="40"/>
      <c r="K107" s="40"/>
      <c r="L107" s="44"/>
      <c r="M107" s="228"/>
      <c r="N107" s="229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159</v>
      </c>
      <c r="AU107" s="17" t="s">
        <v>79</v>
      </c>
    </row>
    <row r="108" spans="1:51" s="13" customFormat="1" ht="12">
      <c r="A108" s="13"/>
      <c r="B108" s="230"/>
      <c r="C108" s="231"/>
      <c r="D108" s="232" t="s">
        <v>161</v>
      </c>
      <c r="E108" s="233" t="s">
        <v>19</v>
      </c>
      <c r="F108" s="234" t="s">
        <v>1211</v>
      </c>
      <c r="G108" s="231"/>
      <c r="H108" s="233" t="s">
        <v>19</v>
      </c>
      <c r="I108" s="235"/>
      <c r="J108" s="231"/>
      <c r="K108" s="231"/>
      <c r="L108" s="236"/>
      <c r="M108" s="237"/>
      <c r="N108" s="238"/>
      <c r="O108" s="238"/>
      <c r="P108" s="238"/>
      <c r="Q108" s="238"/>
      <c r="R108" s="238"/>
      <c r="S108" s="238"/>
      <c r="T108" s="239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0" t="s">
        <v>161</v>
      </c>
      <c r="AU108" s="240" t="s">
        <v>79</v>
      </c>
      <c r="AV108" s="13" t="s">
        <v>75</v>
      </c>
      <c r="AW108" s="13" t="s">
        <v>33</v>
      </c>
      <c r="AX108" s="13" t="s">
        <v>71</v>
      </c>
      <c r="AY108" s="240" t="s">
        <v>150</v>
      </c>
    </row>
    <row r="109" spans="1:51" s="14" customFormat="1" ht="12">
      <c r="A109" s="14"/>
      <c r="B109" s="241"/>
      <c r="C109" s="242"/>
      <c r="D109" s="232" t="s">
        <v>161</v>
      </c>
      <c r="E109" s="243" t="s">
        <v>19</v>
      </c>
      <c r="F109" s="244" t="s">
        <v>1212</v>
      </c>
      <c r="G109" s="242"/>
      <c r="H109" s="245">
        <v>4</v>
      </c>
      <c r="I109" s="246"/>
      <c r="J109" s="242"/>
      <c r="K109" s="242"/>
      <c r="L109" s="247"/>
      <c r="M109" s="248"/>
      <c r="N109" s="249"/>
      <c r="O109" s="249"/>
      <c r="P109" s="249"/>
      <c r="Q109" s="249"/>
      <c r="R109" s="249"/>
      <c r="S109" s="249"/>
      <c r="T109" s="250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1" t="s">
        <v>161</v>
      </c>
      <c r="AU109" s="251" t="s">
        <v>79</v>
      </c>
      <c r="AV109" s="14" t="s">
        <v>79</v>
      </c>
      <c r="AW109" s="14" t="s">
        <v>33</v>
      </c>
      <c r="AX109" s="14" t="s">
        <v>71</v>
      </c>
      <c r="AY109" s="251" t="s">
        <v>150</v>
      </c>
    </row>
    <row r="110" spans="1:51" s="15" customFormat="1" ht="12">
      <c r="A110" s="15"/>
      <c r="B110" s="252"/>
      <c r="C110" s="253"/>
      <c r="D110" s="232" t="s">
        <v>161</v>
      </c>
      <c r="E110" s="254" t="s">
        <v>19</v>
      </c>
      <c r="F110" s="255" t="s">
        <v>164</v>
      </c>
      <c r="G110" s="253"/>
      <c r="H110" s="256">
        <v>4</v>
      </c>
      <c r="I110" s="257"/>
      <c r="J110" s="253"/>
      <c r="K110" s="253"/>
      <c r="L110" s="258"/>
      <c r="M110" s="259"/>
      <c r="N110" s="260"/>
      <c r="O110" s="260"/>
      <c r="P110" s="260"/>
      <c r="Q110" s="260"/>
      <c r="R110" s="260"/>
      <c r="S110" s="260"/>
      <c r="T110" s="261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62" t="s">
        <v>161</v>
      </c>
      <c r="AU110" s="262" t="s">
        <v>79</v>
      </c>
      <c r="AV110" s="15" t="s">
        <v>157</v>
      </c>
      <c r="AW110" s="15" t="s">
        <v>33</v>
      </c>
      <c r="AX110" s="15" t="s">
        <v>75</v>
      </c>
      <c r="AY110" s="262" t="s">
        <v>150</v>
      </c>
    </row>
    <row r="111" spans="1:65" s="2" customFormat="1" ht="49.05" customHeight="1">
      <c r="A111" s="38"/>
      <c r="B111" s="39"/>
      <c r="C111" s="212" t="s">
        <v>157</v>
      </c>
      <c r="D111" s="212" t="s">
        <v>152</v>
      </c>
      <c r="E111" s="213" t="s">
        <v>772</v>
      </c>
      <c r="F111" s="214" t="s">
        <v>773</v>
      </c>
      <c r="G111" s="215" t="s">
        <v>202</v>
      </c>
      <c r="H111" s="216">
        <v>1.5</v>
      </c>
      <c r="I111" s="217"/>
      <c r="J111" s="218">
        <f>ROUND(I111*H111,2)</f>
        <v>0</v>
      </c>
      <c r="K111" s="214" t="s">
        <v>389</v>
      </c>
      <c r="L111" s="44"/>
      <c r="M111" s="219" t="s">
        <v>19</v>
      </c>
      <c r="N111" s="220" t="s">
        <v>42</v>
      </c>
      <c r="O111" s="84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157</v>
      </c>
      <c r="AT111" s="223" t="s">
        <v>152</v>
      </c>
      <c r="AU111" s="223" t="s">
        <v>79</v>
      </c>
      <c r="AY111" s="17" t="s">
        <v>150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75</v>
      </c>
      <c r="BK111" s="224">
        <f>ROUND(I111*H111,2)</f>
        <v>0</v>
      </c>
      <c r="BL111" s="17" t="s">
        <v>157</v>
      </c>
      <c r="BM111" s="223" t="s">
        <v>1213</v>
      </c>
    </row>
    <row r="112" spans="1:47" s="2" customFormat="1" ht="12">
      <c r="A112" s="38"/>
      <c r="B112" s="39"/>
      <c r="C112" s="40"/>
      <c r="D112" s="225" t="s">
        <v>159</v>
      </c>
      <c r="E112" s="40"/>
      <c r="F112" s="226" t="s">
        <v>775</v>
      </c>
      <c r="G112" s="40"/>
      <c r="H112" s="40"/>
      <c r="I112" s="227"/>
      <c r="J112" s="40"/>
      <c r="K112" s="40"/>
      <c r="L112" s="44"/>
      <c r="M112" s="228"/>
      <c r="N112" s="229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159</v>
      </c>
      <c r="AU112" s="17" t="s">
        <v>79</v>
      </c>
    </row>
    <row r="113" spans="1:51" s="13" customFormat="1" ht="12">
      <c r="A113" s="13"/>
      <c r="B113" s="230"/>
      <c r="C113" s="231"/>
      <c r="D113" s="232" t="s">
        <v>161</v>
      </c>
      <c r="E113" s="233" t="s">
        <v>19</v>
      </c>
      <c r="F113" s="234" t="s">
        <v>1214</v>
      </c>
      <c r="G113" s="231"/>
      <c r="H113" s="233" t="s">
        <v>19</v>
      </c>
      <c r="I113" s="235"/>
      <c r="J113" s="231"/>
      <c r="K113" s="231"/>
      <c r="L113" s="236"/>
      <c r="M113" s="237"/>
      <c r="N113" s="238"/>
      <c r="O113" s="238"/>
      <c r="P113" s="238"/>
      <c r="Q113" s="238"/>
      <c r="R113" s="238"/>
      <c r="S113" s="238"/>
      <c r="T113" s="239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0" t="s">
        <v>161</v>
      </c>
      <c r="AU113" s="240" t="s">
        <v>79</v>
      </c>
      <c r="AV113" s="13" t="s">
        <v>75</v>
      </c>
      <c r="AW113" s="13" t="s">
        <v>33</v>
      </c>
      <c r="AX113" s="13" t="s">
        <v>71</v>
      </c>
      <c r="AY113" s="240" t="s">
        <v>150</v>
      </c>
    </row>
    <row r="114" spans="1:51" s="14" customFormat="1" ht="12">
      <c r="A114" s="14"/>
      <c r="B114" s="241"/>
      <c r="C114" s="242"/>
      <c r="D114" s="232" t="s">
        <v>161</v>
      </c>
      <c r="E114" s="243" t="s">
        <v>19</v>
      </c>
      <c r="F114" s="244" t="s">
        <v>1215</v>
      </c>
      <c r="G114" s="242"/>
      <c r="H114" s="245">
        <v>1.5</v>
      </c>
      <c r="I114" s="246"/>
      <c r="J114" s="242"/>
      <c r="K114" s="242"/>
      <c r="L114" s="247"/>
      <c r="M114" s="248"/>
      <c r="N114" s="249"/>
      <c r="O114" s="249"/>
      <c r="P114" s="249"/>
      <c r="Q114" s="249"/>
      <c r="R114" s="249"/>
      <c r="S114" s="249"/>
      <c r="T114" s="250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1" t="s">
        <v>161</v>
      </c>
      <c r="AU114" s="251" t="s">
        <v>79</v>
      </c>
      <c r="AV114" s="14" t="s">
        <v>79</v>
      </c>
      <c r="AW114" s="14" t="s">
        <v>33</v>
      </c>
      <c r="AX114" s="14" t="s">
        <v>71</v>
      </c>
      <c r="AY114" s="251" t="s">
        <v>150</v>
      </c>
    </row>
    <row r="115" spans="1:51" s="15" customFormat="1" ht="12">
      <c r="A115" s="15"/>
      <c r="B115" s="252"/>
      <c r="C115" s="253"/>
      <c r="D115" s="232" t="s">
        <v>161</v>
      </c>
      <c r="E115" s="254" t="s">
        <v>19</v>
      </c>
      <c r="F115" s="255" t="s">
        <v>164</v>
      </c>
      <c r="G115" s="253"/>
      <c r="H115" s="256">
        <v>1.5</v>
      </c>
      <c r="I115" s="257"/>
      <c r="J115" s="253"/>
      <c r="K115" s="253"/>
      <c r="L115" s="258"/>
      <c r="M115" s="259"/>
      <c r="N115" s="260"/>
      <c r="O115" s="260"/>
      <c r="P115" s="260"/>
      <c r="Q115" s="260"/>
      <c r="R115" s="260"/>
      <c r="S115" s="260"/>
      <c r="T115" s="261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62" t="s">
        <v>161</v>
      </c>
      <c r="AU115" s="262" t="s">
        <v>79</v>
      </c>
      <c r="AV115" s="15" t="s">
        <v>157</v>
      </c>
      <c r="AW115" s="15" t="s">
        <v>33</v>
      </c>
      <c r="AX115" s="15" t="s">
        <v>75</v>
      </c>
      <c r="AY115" s="262" t="s">
        <v>150</v>
      </c>
    </row>
    <row r="116" spans="1:65" s="2" customFormat="1" ht="62.7" customHeight="1">
      <c r="A116" s="38"/>
      <c r="B116" s="39"/>
      <c r="C116" s="212" t="s">
        <v>186</v>
      </c>
      <c r="D116" s="212" t="s">
        <v>152</v>
      </c>
      <c r="E116" s="213" t="s">
        <v>796</v>
      </c>
      <c r="F116" s="214" t="s">
        <v>797</v>
      </c>
      <c r="G116" s="215" t="s">
        <v>202</v>
      </c>
      <c r="H116" s="216">
        <v>1.5</v>
      </c>
      <c r="I116" s="217"/>
      <c r="J116" s="218">
        <f>ROUND(I116*H116,2)</f>
        <v>0</v>
      </c>
      <c r="K116" s="214" t="s">
        <v>389</v>
      </c>
      <c r="L116" s="44"/>
      <c r="M116" s="219" t="s">
        <v>19</v>
      </c>
      <c r="N116" s="220" t="s">
        <v>42</v>
      </c>
      <c r="O116" s="84"/>
      <c r="P116" s="221">
        <f>O116*H116</f>
        <v>0</v>
      </c>
      <c r="Q116" s="221">
        <v>0</v>
      </c>
      <c r="R116" s="221">
        <f>Q116*H116</f>
        <v>0</v>
      </c>
      <c r="S116" s="221">
        <v>0</v>
      </c>
      <c r="T116" s="222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23" t="s">
        <v>157</v>
      </c>
      <c r="AT116" s="223" t="s">
        <v>152</v>
      </c>
      <c r="AU116" s="223" t="s">
        <v>79</v>
      </c>
      <c r="AY116" s="17" t="s">
        <v>150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75</v>
      </c>
      <c r="BK116" s="224">
        <f>ROUND(I116*H116,2)</f>
        <v>0</v>
      </c>
      <c r="BL116" s="17" t="s">
        <v>157</v>
      </c>
      <c r="BM116" s="223" t="s">
        <v>1216</v>
      </c>
    </row>
    <row r="117" spans="1:47" s="2" customFormat="1" ht="12">
      <c r="A117" s="38"/>
      <c r="B117" s="39"/>
      <c r="C117" s="40"/>
      <c r="D117" s="225" t="s">
        <v>159</v>
      </c>
      <c r="E117" s="40"/>
      <c r="F117" s="226" t="s">
        <v>799</v>
      </c>
      <c r="G117" s="40"/>
      <c r="H117" s="40"/>
      <c r="I117" s="227"/>
      <c r="J117" s="40"/>
      <c r="K117" s="40"/>
      <c r="L117" s="44"/>
      <c r="M117" s="228"/>
      <c r="N117" s="229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159</v>
      </c>
      <c r="AU117" s="17" t="s">
        <v>79</v>
      </c>
    </row>
    <row r="118" spans="1:51" s="13" customFormat="1" ht="12">
      <c r="A118" s="13"/>
      <c r="B118" s="230"/>
      <c r="C118" s="231"/>
      <c r="D118" s="232" t="s">
        <v>161</v>
      </c>
      <c r="E118" s="233" t="s">
        <v>19</v>
      </c>
      <c r="F118" s="234" t="s">
        <v>800</v>
      </c>
      <c r="G118" s="231"/>
      <c r="H118" s="233" t="s">
        <v>19</v>
      </c>
      <c r="I118" s="235"/>
      <c r="J118" s="231"/>
      <c r="K118" s="231"/>
      <c r="L118" s="236"/>
      <c r="M118" s="237"/>
      <c r="N118" s="238"/>
      <c r="O118" s="238"/>
      <c r="P118" s="238"/>
      <c r="Q118" s="238"/>
      <c r="R118" s="238"/>
      <c r="S118" s="238"/>
      <c r="T118" s="239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0" t="s">
        <v>161</v>
      </c>
      <c r="AU118" s="240" t="s">
        <v>79</v>
      </c>
      <c r="AV118" s="13" t="s">
        <v>75</v>
      </c>
      <c r="AW118" s="13" t="s">
        <v>33</v>
      </c>
      <c r="AX118" s="13" t="s">
        <v>71</v>
      </c>
      <c r="AY118" s="240" t="s">
        <v>150</v>
      </c>
    </row>
    <row r="119" spans="1:51" s="13" customFormat="1" ht="12">
      <c r="A119" s="13"/>
      <c r="B119" s="230"/>
      <c r="C119" s="231"/>
      <c r="D119" s="232" t="s">
        <v>161</v>
      </c>
      <c r="E119" s="233" t="s">
        <v>19</v>
      </c>
      <c r="F119" s="234" t="s">
        <v>801</v>
      </c>
      <c r="G119" s="231"/>
      <c r="H119" s="233" t="s">
        <v>19</v>
      </c>
      <c r="I119" s="235"/>
      <c r="J119" s="231"/>
      <c r="K119" s="231"/>
      <c r="L119" s="236"/>
      <c r="M119" s="237"/>
      <c r="N119" s="238"/>
      <c r="O119" s="238"/>
      <c r="P119" s="238"/>
      <c r="Q119" s="238"/>
      <c r="R119" s="238"/>
      <c r="S119" s="238"/>
      <c r="T119" s="239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0" t="s">
        <v>161</v>
      </c>
      <c r="AU119" s="240" t="s">
        <v>79</v>
      </c>
      <c r="AV119" s="13" t="s">
        <v>75</v>
      </c>
      <c r="AW119" s="13" t="s">
        <v>33</v>
      </c>
      <c r="AX119" s="13" t="s">
        <v>71</v>
      </c>
      <c r="AY119" s="240" t="s">
        <v>150</v>
      </c>
    </row>
    <row r="120" spans="1:51" s="14" customFormat="1" ht="12">
      <c r="A120" s="14"/>
      <c r="B120" s="241"/>
      <c r="C120" s="242"/>
      <c r="D120" s="232" t="s">
        <v>161</v>
      </c>
      <c r="E120" s="243" t="s">
        <v>19</v>
      </c>
      <c r="F120" s="244" t="s">
        <v>1217</v>
      </c>
      <c r="G120" s="242"/>
      <c r="H120" s="245">
        <v>1.5</v>
      </c>
      <c r="I120" s="246"/>
      <c r="J120" s="242"/>
      <c r="K120" s="242"/>
      <c r="L120" s="247"/>
      <c r="M120" s="248"/>
      <c r="N120" s="249"/>
      <c r="O120" s="249"/>
      <c r="P120" s="249"/>
      <c r="Q120" s="249"/>
      <c r="R120" s="249"/>
      <c r="S120" s="249"/>
      <c r="T120" s="250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1" t="s">
        <v>161</v>
      </c>
      <c r="AU120" s="251" t="s">
        <v>79</v>
      </c>
      <c r="AV120" s="14" t="s">
        <v>79</v>
      </c>
      <c r="AW120" s="14" t="s">
        <v>33</v>
      </c>
      <c r="AX120" s="14" t="s">
        <v>71</v>
      </c>
      <c r="AY120" s="251" t="s">
        <v>150</v>
      </c>
    </row>
    <row r="121" spans="1:51" s="15" customFormat="1" ht="12">
      <c r="A121" s="15"/>
      <c r="B121" s="252"/>
      <c r="C121" s="253"/>
      <c r="D121" s="232" t="s">
        <v>161</v>
      </c>
      <c r="E121" s="254" t="s">
        <v>19</v>
      </c>
      <c r="F121" s="255" t="s">
        <v>164</v>
      </c>
      <c r="G121" s="253"/>
      <c r="H121" s="256">
        <v>1.5</v>
      </c>
      <c r="I121" s="257"/>
      <c r="J121" s="253"/>
      <c r="K121" s="253"/>
      <c r="L121" s="258"/>
      <c r="M121" s="259"/>
      <c r="N121" s="260"/>
      <c r="O121" s="260"/>
      <c r="P121" s="260"/>
      <c r="Q121" s="260"/>
      <c r="R121" s="260"/>
      <c r="S121" s="260"/>
      <c r="T121" s="261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62" t="s">
        <v>161</v>
      </c>
      <c r="AU121" s="262" t="s">
        <v>79</v>
      </c>
      <c r="AV121" s="15" t="s">
        <v>157</v>
      </c>
      <c r="AW121" s="15" t="s">
        <v>33</v>
      </c>
      <c r="AX121" s="15" t="s">
        <v>75</v>
      </c>
      <c r="AY121" s="262" t="s">
        <v>150</v>
      </c>
    </row>
    <row r="122" spans="1:65" s="2" customFormat="1" ht="62.7" customHeight="1">
      <c r="A122" s="38"/>
      <c r="B122" s="39"/>
      <c r="C122" s="212" t="s">
        <v>192</v>
      </c>
      <c r="D122" s="212" t="s">
        <v>152</v>
      </c>
      <c r="E122" s="213" t="s">
        <v>245</v>
      </c>
      <c r="F122" s="214" t="s">
        <v>246</v>
      </c>
      <c r="G122" s="215" t="s">
        <v>202</v>
      </c>
      <c r="H122" s="216">
        <v>1.5</v>
      </c>
      <c r="I122" s="217"/>
      <c r="J122" s="218">
        <f>ROUND(I122*H122,2)</f>
        <v>0</v>
      </c>
      <c r="K122" s="214" t="s">
        <v>389</v>
      </c>
      <c r="L122" s="44"/>
      <c r="M122" s="219" t="s">
        <v>19</v>
      </c>
      <c r="N122" s="220" t="s">
        <v>42</v>
      </c>
      <c r="O122" s="84"/>
      <c r="P122" s="221">
        <f>O122*H122</f>
        <v>0</v>
      </c>
      <c r="Q122" s="221">
        <v>0</v>
      </c>
      <c r="R122" s="221">
        <f>Q122*H122</f>
        <v>0</v>
      </c>
      <c r="S122" s="221">
        <v>0</v>
      </c>
      <c r="T122" s="22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3" t="s">
        <v>157</v>
      </c>
      <c r="AT122" s="223" t="s">
        <v>152</v>
      </c>
      <c r="AU122" s="223" t="s">
        <v>79</v>
      </c>
      <c r="AY122" s="17" t="s">
        <v>150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75</v>
      </c>
      <c r="BK122" s="224">
        <f>ROUND(I122*H122,2)</f>
        <v>0</v>
      </c>
      <c r="BL122" s="17" t="s">
        <v>157</v>
      </c>
      <c r="BM122" s="223" t="s">
        <v>1218</v>
      </c>
    </row>
    <row r="123" spans="1:47" s="2" customFormat="1" ht="12">
      <c r="A123" s="38"/>
      <c r="B123" s="39"/>
      <c r="C123" s="40"/>
      <c r="D123" s="225" t="s">
        <v>159</v>
      </c>
      <c r="E123" s="40"/>
      <c r="F123" s="226" t="s">
        <v>810</v>
      </c>
      <c r="G123" s="40"/>
      <c r="H123" s="40"/>
      <c r="I123" s="227"/>
      <c r="J123" s="40"/>
      <c r="K123" s="40"/>
      <c r="L123" s="44"/>
      <c r="M123" s="228"/>
      <c r="N123" s="229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159</v>
      </c>
      <c r="AU123" s="17" t="s">
        <v>79</v>
      </c>
    </row>
    <row r="124" spans="1:51" s="13" customFormat="1" ht="12">
      <c r="A124" s="13"/>
      <c r="B124" s="230"/>
      <c r="C124" s="231"/>
      <c r="D124" s="232" t="s">
        <v>161</v>
      </c>
      <c r="E124" s="233" t="s">
        <v>19</v>
      </c>
      <c r="F124" s="234" t="s">
        <v>812</v>
      </c>
      <c r="G124" s="231"/>
      <c r="H124" s="233" t="s">
        <v>19</v>
      </c>
      <c r="I124" s="235"/>
      <c r="J124" s="231"/>
      <c r="K124" s="231"/>
      <c r="L124" s="236"/>
      <c r="M124" s="237"/>
      <c r="N124" s="238"/>
      <c r="O124" s="238"/>
      <c r="P124" s="238"/>
      <c r="Q124" s="238"/>
      <c r="R124" s="238"/>
      <c r="S124" s="238"/>
      <c r="T124" s="239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0" t="s">
        <v>161</v>
      </c>
      <c r="AU124" s="240" t="s">
        <v>79</v>
      </c>
      <c r="AV124" s="13" t="s">
        <v>75</v>
      </c>
      <c r="AW124" s="13" t="s">
        <v>33</v>
      </c>
      <c r="AX124" s="13" t="s">
        <v>71</v>
      </c>
      <c r="AY124" s="240" t="s">
        <v>150</v>
      </c>
    </row>
    <row r="125" spans="1:51" s="14" customFormat="1" ht="12">
      <c r="A125" s="14"/>
      <c r="B125" s="241"/>
      <c r="C125" s="242"/>
      <c r="D125" s="232" t="s">
        <v>161</v>
      </c>
      <c r="E125" s="243" t="s">
        <v>19</v>
      </c>
      <c r="F125" s="244" t="s">
        <v>1217</v>
      </c>
      <c r="G125" s="242"/>
      <c r="H125" s="245">
        <v>1.5</v>
      </c>
      <c r="I125" s="246"/>
      <c r="J125" s="242"/>
      <c r="K125" s="242"/>
      <c r="L125" s="247"/>
      <c r="M125" s="248"/>
      <c r="N125" s="249"/>
      <c r="O125" s="249"/>
      <c r="P125" s="249"/>
      <c r="Q125" s="249"/>
      <c r="R125" s="249"/>
      <c r="S125" s="249"/>
      <c r="T125" s="250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1" t="s">
        <v>161</v>
      </c>
      <c r="AU125" s="251" t="s">
        <v>79</v>
      </c>
      <c r="AV125" s="14" t="s">
        <v>79</v>
      </c>
      <c r="AW125" s="14" t="s">
        <v>33</v>
      </c>
      <c r="AX125" s="14" t="s">
        <v>71</v>
      </c>
      <c r="AY125" s="251" t="s">
        <v>150</v>
      </c>
    </row>
    <row r="126" spans="1:51" s="15" customFormat="1" ht="12">
      <c r="A126" s="15"/>
      <c r="B126" s="252"/>
      <c r="C126" s="253"/>
      <c r="D126" s="232" t="s">
        <v>161</v>
      </c>
      <c r="E126" s="254" t="s">
        <v>19</v>
      </c>
      <c r="F126" s="255" t="s">
        <v>164</v>
      </c>
      <c r="G126" s="253"/>
      <c r="H126" s="256">
        <v>1.5</v>
      </c>
      <c r="I126" s="257"/>
      <c r="J126" s="253"/>
      <c r="K126" s="253"/>
      <c r="L126" s="258"/>
      <c r="M126" s="259"/>
      <c r="N126" s="260"/>
      <c r="O126" s="260"/>
      <c r="P126" s="260"/>
      <c r="Q126" s="260"/>
      <c r="R126" s="260"/>
      <c r="S126" s="260"/>
      <c r="T126" s="261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62" t="s">
        <v>161</v>
      </c>
      <c r="AU126" s="262" t="s">
        <v>79</v>
      </c>
      <c r="AV126" s="15" t="s">
        <v>157</v>
      </c>
      <c r="AW126" s="15" t="s">
        <v>33</v>
      </c>
      <c r="AX126" s="15" t="s">
        <v>75</v>
      </c>
      <c r="AY126" s="262" t="s">
        <v>150</v>
      </c>
    </row>
    <row r="127" spans="1:65" s="2" customFormat="1" ht="66.75" customHeight="1">
      <c r="A127" s="38"/>
      <c r="B127" s="39"/>
      <c r="C127" s="212" t="s">
        <v>199</v>
      </c>
      <c r="D127" s="212" t="s">
        <v>152</v>
      </c>
      <c r="E127" s="213" t="s">
        <v>254</v>
      </c>
      <c r="F127" s="214" t="s">
        <v>255</v>
      </c>
      <c r="G127" s="215" t="s">
        <v>202</v>
      </c>
      <c r="H127" s="216">
        <v>7.5</v>
      </c>
      <c r="I127" s="217"/>
      <c r="J127" s="218">
        <f>ROUND(I127*H127,2)</f>
        <v>0</v>
      </c>
      <c r="K127" s="214" t="s">
        <v>389</v>
      </c>
      <c r="L127" s="44"/>
      <c r="M127" s="219" t="s">
        <v>19</v>
      </c>
      <c r="N127" s="220" t="s">
        <v>42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157</v>
      </c>
      <c r="AT127" s="223" t="s">
        <v>152</v>
      </c>
      <c r="AU127" s="223" t="s">
        <v>79</v>
      </c>
      <c r="AY127" s="17" t="s">
        <v>150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75</v>
      </c>
      <c r="BK127" s="224">
        <f>ROUND(I127*H127,2)</f>
        <v>0</v>
      </c>
      <c r="BL127" s="17" t="s">
        <v>157</v>
      </c>
      <c r="BM127" s="223" t="s">
        <v>1219</v>
      </c>
    </row>
    <row r="128" spans="1:47" s="2" customFormat="1" ht="12">
      <c r="A128" s="38"/>
      <c r="B128" s="39"/>
      <c r="C128" s="40"/>
      <c r="D128" s="225" t="s">
        <v>159</v>
      </c>
      <c r="E128" s="40"/>
      <c r="F128" s="226" t="s">
        <v>815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159</v>
      </c>
      <c r="AU128" s="17" t="s">
        <v>79</v>
      </c>
    </row>
    <row r="129" spans="1:51" s="14" customFormat="1" ht="12">
      <c r="A129" s="14"/>
      <c r="B129" s="241"/>
      <c r="C129" s="242"/>
      <c r="D129" s="232" t="s">
        <v>161</v>
      </c>
      <c r="E129" s="243" t="s">
        <v>19</v>
      </c>
      <c r="F129" s="244" t="s">
        <v>1220</v>
      </c>
      <c r="G129" s="242"/>
      <c r="H129" s="245">
        <v>7.5</v>
      </c>
      <c r="I129" s="246"/>
      <c r="J129" s="242"/>
      <c r="K129" s="242"/>
      <c r="L129" s="247"/>
      <c r="M129" s="248"/>
      <c r="N129" s="249"/>
      <c r="O129" s="249"/>
      <c r="P129" s="249"/>
      <c r="Q129" s="249"/>
      <c r="R129" s="249"/>
      <c r="S129" s="249"/>
      <c r="T129" s="250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1" t="s">
        <v>161</v>
      </c>
      <c r="AU129" s="251" t="s">
        <v>79</v>
      </c>
      <c r="AV129" s="14" t="s">
        <v>79</v>
      </c>
      <c r="AW129" s="14" t="s">
        <v>33</v>
      </c>
      <c r="AX129" s="14" t="s">
        <v>71</v>
      </c>
      <c r="AY129" s="251" t="s">
        <v>150</v>
      </c>
    </row>
    <row r="130" spans="1:51" s="15" customFormat="1" ht="12">
      <c r="A130" s="15"/>
      <c r="B130" s="252"/>
      <c r="C130" s="253"/>
      <c r="D130" s="232" t="s">
        <v>161</v>
      </c>
      <c r="E130" s="254" t="s">
        <v>19</v>
      </c>
      <c r="F130" s="255" t="s">
        <v>164</v>
      </c>
      <c r="G130" s="253"/>
      <c r="H130" s="256">
        <v>7.5</v>
      </c>
      <c r="I130" s="257"/>
      <c r="J130" s="253"/>
      <c r="K130" s="253"/>
      <c r="L130" s="258"/>
      <c r="M130" s="259"/>
      <c r="N130" s="260"/>
      <c r="O130" s="260"/>
      <c r="P130" s="260"/>
      <c r="Q130" s="260"/>
      <c r="R130" s="260"/>
      <c r="S130" s="260"/>
      <c r="T130" s="261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62" t="s">
        <v>161</v>
      </c>
      <c r="AU130" s="262" t="s">
        <v>79</v>
      </c>
      <c r="AV130" s="15" t="s">
        <v>157</v>
      </c>
      <c r="AW130" s="15" t="s">
        <v>33</v>
      </c>
      <c r="AX130" s="15" t="s">
        <v>75</v>
      </c>
      <c r="AY130" s="262" t="s">
        <v>150</v>
      </c>
    </row>
    <row r="131" spans="1:65" s="2" customFormat="1" ht="44.25" customHeight="1">
      <c r="A131" s="38"/>
      <c r="B131" s="39"/>
      <c r="C131" s="212" t="s">
        <v>207</v>
      </c>
      <c r="D131" s="212" t="s">
        <v>152</v>
      </c>
      <c r="E131" s="213" t="s">
        <v>272</v>
      </c>
      <c r="F131" s="214" t="s">
        <v>273</v>
      </c>
      <c r="G131" s="215" t="s">
        <v>202</v>
      </c>
      <c r="H131" s="216">
        <v>0.6</v>
      </c>
      <c r="I131" s="217"/>
      <c r="J131" s="218">
        <f>ROUND(I131*H131,2)</f>
        <v>0</v>
      </c>
      <c r="K131" s="214" t="s">
        <v>389</v>
      </c>
      <c r="L131" s="44"/>
      <c r="M131" s="219" t="s">
        <v>19</v>
      </c>
      <c r="N131" s="220" t="s">
        <v>42</v>
      </c>
      <c r="O131" s="84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3" t="s">
        <v>157</v>
      </c>
      <c r="AT131" s="223" t="s">
        <v>152</v>
      </c>
      <c r="AU131" s="223" t="s">
        <v>79</v>
      </c>
      <c r="AY131" s="17" t="s">
        <v>150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75</v>
      </c>
      <c r="BK131" s="224">
        <f>ROUND(I131*H131,2)</f>
        <v>0</v>
      </c>
      <c r="BL131" s="17" t="s">
        <v>157</v>
      </c>
      <c r="BM131" s="223" t="s">
        <v>1221</v>
      </c>
    </row>
    <row r="132" spans="1:47" s="2" customFormat="1" ht="12">
      <c r="A132" s="38"/>
      <c r="B132" s="39"/>
      <c r="C132" s="40"/>
      <c r="D132" s="225" t="s">
        <v>159</v>
      </c>
      <c r="E132" s="40"/>
      <c r="F132" s="226" t="s">
        <v>823</v>
      </c>
      <c r="G132" s="40"/>
      <c r="H132" s="40"/>
      <c r="I132" s="227"/>
      <c r="J132" s="40"/>
      <c r="K132" s="40"/>
      <c r="L132" s="44"/>
      <c r="M132" s="228"/>
      <c r="N132" s="229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159</v>
      </c>
      <c r="AU132" s="17" t="s">
        <v>79</v>
      </c>
    </row>
    <row r="133" spans="1:51" s="13" customFormat="1" ht="12">
      <c r="A133" s="13"/>
      <c r="B133" s="230"/>
      <c r="C133" s="231"/>
      <c r="D133" s="232" t="s">
        <v>161</v>
      </c>
      <c r="E133" s="233" t="s">
        <v>19</v>
      </c>
      <c r="F133" s="234" t="s">
        <v>1214</v>
      </c>
      <c r="G133" s="231"/>
      <c r="H133" s="233" t="s">
        <v>19</v>
      </c>
      <c r="I133" s="235"/>
      <c r="J133" s="231"/>
      <c r="K133" s="231"/>
      <c r="L133" s="236"/>
      <c r="M133" s="237"/>
      <c r="N133" s="238"/>
      <c r="O133" s="238"/>
      <c r="P133" s="238"/>
      <c r="Q133" s="238"/>
      <c r="R133" s="238"/>
      <c r="S133" s="238"/>
      <c r="T133" s="23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0" t="s">
        <v>161</v>
      </c>
      <c r="AU133" s="240" t="s">
        <v>79</v>
      </c>
      <c r="AV133" s="13" t="s">
        <v>75</v>
      </c>
      <c r="AW133" s="13" t="s">
        <v>33</v>
      </c>
      <c r="AX133" s="13" t="s">
        <v>71</v>
      </c>
      <c r="AY133" s="240" t="s">
        <v>150</v>
      </c>
    </row>
    <row r="134" spans="1:51" s="14" customFormat="1" ht="12">
      <c r="A134" s="14"/>
      <c r="B134" s="241"/>
      <c r="C134" s="242"/>
      <c r="D134" s="232" t="s">
        <v>161</v>
      </c>
      <c r="E134" s="243" t="s">
        <v>19</v>
      </c>
      <c r="F134" s="244" t="s">
        <v>1222</v>
      </c>
      <c r="G134" s="242"/>
      <c r="H134" s="245">
        <v>0.6</v>
      </c>
      <c r="I134" s="246"/>
      <c r="J134" s="242"/>
      <c r="K134" s="242"/>
      <c r="L134" s="247"/>
      <c r="M134" s="248"/>
      <c r="N134" s="249"/>
      <c r="O134" s="249"/>
      <c r="P134" s="249"/>
      <c r="Q134" s="249"/>
      <c r="R134" s="249"/>
      <c r="S134" s="249"/>
      <c r="T134" s="250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1" t="s">
        <v>161</v>
      </c>
      <c r="AU134" s="251" t="s">
        <v>79</v>
      </c>
      <c r="AV134" s="14" t="s">
        <v>79</v>
      </c>
      <c r="AW134" s="14" t="s">
        <v>33</v>
      </c>
      <c r="AX134" s="14" t="s">
        <v>71</v>
      </c>
      <c r="AY134" s="251" t="s">
        <v>150</v>
      </c>
    </row>
    <row r="135" spans="1:51" s="15" customFormat="1" ht="12">
      <c r="A135" s="15"/>
      <c r="B135" s="252"/>
      <c r="C135" s="253"/>
      <c r="D135" s="232" t="s">
        <v>161</v>
      </c>
      <c r="E135" s="254" t="s">
        <v>19</v>
      </c>
      <c r="F135" s="255" t="s">
        <v>164</v>
      </c>
      <c r="G135" s="253"/>
      <c r="H135" s="256">
        <v>0.6</v>
      </c>
      <c r="I135" s="257"/>
      <c r="J135" s="253"/>
      <c r="K135" s="253"/>
      <c r="L135" s="258"/>
      <c r="M135" s="259"/>
      <c r="N135" s="260"/>
      <c r="O135" s="260"/>
      <c r="P135" s="260"/>
      <c r="Q135" s="260"/>
      <c r="R135" s="260"/>
      <c r="S135" s="260"/>
      <c r="T135" s="261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62" t="s">
        <v>161</v>
      </c>
      <c r="AU135" s="262" t="s">
        <v>79</v>
      </c>
      <c r="AV135" s="15" t="s">
        <v>157</v>
      </c>
      <c r="AW135" s="15" t="s">
        <v>33</v>
      </c>
      <c r="AX135" s="15" t="s">
        <v>75</v>
      </c>
      <c r="AY135" s="262" t="s">
        <v>150</v>
      </c>
    </row>
    <row r="136" spans="1:65" s="2" customFormat="1" ht="66.75" customHeight="1">
      <c r="A136" s="38"/>
      <c r="B136" s="39"/>
      <c r="C136" s="212" t="s">
        <v>216</v>
      </c>
      <c r="D136" s="212" t="s">
        <v>152</v>
      </c>
      <c r="E136" s="213" t="s">
        <v>279</v>
      </c>
      <c r="F136" s="214" t="s">
        <v>280</v>
      </c>
      <c r="G136" s="215" t="s">
        <v>202</v>
      </c>
      <c r="H136" s="216">
        <v>0.675</v>
      </c>
      <c r="I136" s="217"/>
      <c r="J136" s="218">
        <f>ROUND(I136*H136,2)</f>
        <v>0</v>
      </c>
      <c r="K136" s="214" t="s">
        <v>389</v>
      </c>
      <c r="L136" s="44"/>
      <c r="M136" s="219" t="s">
        <v>19</v>
      </c>
      <c r="N136" s="220" t="s">
        <v>42</v>
      </c>
      <c r="O136" s="84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3" t="s">
        <v>157</v>
      </c>
      <c r="AT136" s="223" t="s">
        <v>152</v>
      </c>
      <c r="AU136" s="223" t="s">
        <v>79</v>
      </c>
      <c r="AY136" s="17" t="s">
        <v>150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75</v>
      </c>
      <c r="BK136" s="224">
        <f>ROUND(I136*H136,2)</f>
        <v>0</v>
      </c>
      <c r="BL136" s="17" t="s">
        <v>157</v>
      </c>
      <c r="BM136" s="223" t="s">
        <v>1223</v>
      </c>
    </row>
    <row r="137" spans="1:47" s="2" customFormat="1" ht="12">
      <c r="A137" s="38"/>
      <c r="B137" s="39"/>
      <c r="C137" s="40"/>
      <c r="D137" s="225" t="s">
        <v>159</v>
      </c>
      <c r="E137" s="40"/>
      <c r="F137" s="226" t="s">
        <v>827</v>
      </c>
      <c r="G137" s="40"/>
      <c r="H137" s="40"/>
      <c r="I137" s="227"/>
      <c r="J137" s="40"/>
      <c r="K137" s="40"/>
      <c r="L137" s="44"/>
      <c r="M137" s="228"/>
      <c r="N137" s="229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159</v>
      </c>
      <c r="AU137" s="17" t="s">
        <v>79</v>
      </c>
    </row>
    <row r="138" spans="1:51" s="13" customFormat="1" ht="12">
      <c r="A138" s="13"/>
      <c r="B138" s="230"/>
      <c r="C138" s="231"/>
      <c r="D138" s="232" t="s">
        <v>161</v>
      </c>
      <c r="E138" s="233" t="s">
        <v>19</v>
      </c>
      <c r="F138" s="234" t="s">
        <v>1224</v>
      </c>
      <c r="G138" s="231"/>
      <c r="H138" s="233" t="s">
        <v>19</v>
      </c>
      <c r="I138" s="235"/>
      <c r="J138" s="231"/>
      <c r="K138" s="231"/>
      <c r="L138" s="236"/>
      <c r="M138" s="237"/>
      <c r="N138" s="238"/>
      <c r="O138" s="238"/>
      <c r="P138" s="238"/>
      <c r="Q138" s="238"/>
      <c r="R138" s="238"/>
      <c r="S138" s="238"/>
      <c r="T138" s="23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0" t="s">
        <v>161</v>
      </c>
      <c r="AU138" s="240" t="s">
        <v>79</v>
      </c>
      <c r="AV138" s="13" t="s">
        <v>75</v>
      </c>
      <c r="AW138" s="13" t="s">
        <v>33</v>
      </c>
      <c r="AX138" s="13" t="s">
        <v>71</v>
      </c>
      <c r="AY138" s="240" t="s">
        <v>150</v>
      </c>
    </row>
    <row r="139" spans="1:51" s="14" customFormat="1" ht="12">
      <c r="A139" s="14"/>
      <c r="B139" s="241"/>
      <c r="C139" s="242"/>
      <c r="D139" s="232" t="s">
        <v>161</v>
      </c>
      <c r="E139" s="243" t="s">
        <v>19</v>
      </c>
      <c r="F139" s="244" t="s">
        <v>1225</v>
      </c>
      <c r="G139" s="242"/>
      <c r="H139" s="245">
        <v>0.675</v>
      </c>
      <c r="I139" s="246"/>
      <c r="J139" s="242"/>
      <c r="K139" s="242"/>
      <c r="L139" s="247"/>
      <c r="M139" s="248"/>
      <c r="N139" s="249"/>
      <c r="O139" s="249"/>
      <c r="P139" s="249"/>
      <c r="Q139" s="249"/>
      <c r="R139" s="249"/>
      <c r="S139" s="249"/>
      <c r="T139" s="250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1" t="s">
        <v>161</v>
      </c>
      <c r="AU139" s="251" t="s">
        <v>79</v>
      </c>
      <c r="AV139" s="14" t="s">
        <v>79</v>
      </c>
      <c r="AW139" s="14" t="s">
        <v>33</v>
      </c>
      <c r="AX139" s="14" t="s">
        <v>71</v>
      </c>
      <c r="AY139" s="251" t="s">
        <v>150</v>
      </c>
    </row>
    <row r="140" spans="1:51" s="15" customFormat="1" ht="12">
      <c r="A140" s="15"/>
      <c r="B140" s="252"/>
      <c r="C140" s="253"/>
      <c r="D140" s="232" t="s">
        <v>161</v>
      </c>
      <c r="E140" s="254" t="s">
        <v>19</v>
      </c>
      <c r="F140" s="255" t="s">
        <v>164</v>
      </c>
      <c r="G140" s="253"/>
      <c r="H140" s="256">
        <v>0.675</v>
      </c>
      <c r="I140" s="257"/>
      <c r="J140" s="253"/>
      <c r="K140" s="253"/>
      <c r="L140" s="258"/>
      <c r="M140" s="259"/>
      <c r="N140" s="260"/>
      <c r="O140" s="260"/>
      <c r="P140" s="260"/>
      <c r="Q140" s="260"/>
      <c r="R140" s="260"/>
      <c r="S140" s="260"/>
      <c r="T140" s="261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2" t="s">
        <v>161</v>
      </c>
      <c r="AU140" s="262" t="s">
        <v>79</v>
      </c>
      <c r="AV140" s="15" t="s">
        <v>157</v>
      </c>
      <c r="AW140" s="15" t="s">
        <v>33</v>
      </c>
      <c r="AX140" s="15" t="s">
        <v>75</v>
      </c>
      <c r="AY140" s="262" t="s">
        <v>150</v>
      </c>
    </row>
    <row r="141" spans="1:65" s="2" customFormat="1" ht="16.5" customHeight="1">
      <c r="A141" s="38"/>
      <c r="B141" s="39"/>
      <c r="C141" s="264" t="s">
        <v>225</v>
      </c>
      <c r="D141" s="264" t="s">
        <v>286</v>
      </c>
      <c r="E141" s="265" t="s">
        <v>287</v>
      </c>
      <c r="F141" s="266" t="s">
        <v>830</v>
      </c>
      <c r="G141" s="267" t="s">
        <v>289</v>
      </c>
      <c r="H141" s="268">
        <v>1.32</v>
      </c>
      <c r="I141" s="269"/>
      <c r="J141" s="270">
        <f>ROUND(I141*H141,2)</f>
        <v>0</v>
      </c>
      <c r="K141" s="266" t="s">
        <v>389</v>
      </c>
      <c r="L141" s="271"/>
      <c r="M141" s="272" t="s">
        <v>19</v>
      </c>
      <c r="N141" s="273" t="s">
        <v>42</v>
      </c>
      <c r="O141" s="84"/>
      <c r="P141" s="221">
        <f>O141*H141</f>
        <v>0</v>
      </c>
      <c r="Q141" s="221">
        <v>1</v>
      </c>
      <c r="R141" s="221">
        <f>Q141*H141</f>
        <v>1.32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207</v>
      </c>
      <c r="AT141" s="223" t="s">
        <v>286</v>
      </c>
      <c r="AU141" s="223" t="s">
        <v>79</v>
      </c>
      <c r="AY141" s="17" t="s">
        <v>150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75</v>
      </c>
      <c r="BK141" s="224">
        <f>ROUND(I141*H141,2)</f>
        <v>0</v>
      </c>
      <c r="BL141" s="17" t="s">
        <v>157</v>
      </c>
      <c r="BM141" s="223" t="s">
        <v>1226</v>
      </c>
    </row>
    <row r="142" spans="1:51" s="14" customFormat="1" ht="12">
      <c r="A142" s="14"/>
      <c r="B142" s="241"/>
      <c r="C142" s="242"/>
      <c r="D142" s="232" t="s">
        <v>161</v>
      </c>
      <c r="E142" s="243" t="s">
        <v>19</v>
      </c>
      <c r="F142" s="244" t="s">
        <v>1227</v>
      </c>
      <c r="G142" s="242"/>
      <c r="H142" s="245">
        <v>1.32</v>
      </c>
      <c r="I142" s="246"/>
      <c r="J142" s="242"/>
      <c r="K142" s="242"/>
      <c r="L142" s="247"/>
      <c r="M142" s="248"/>
      <c r="N142" s="249"/>
      <c r="O142" s="249"/>
      <c r="P142" s="249"/>
      <c r="Q142" s="249"/>
      <c r="R142" s="249"/>
      <c r="S142" s="249"/>
      <c r="T142" s="250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1" t="s">
        <v>161</v>
      </c>
      <c r="AU142" s="251" t="s">
        <v>79</v>
      </c>
      <c r="AV142" s="14" t="s">
        <v>79</v>
      </c>
      <c r="AW142" s="14" t="s">
        <v>33</v>
      </c>
      <c r="AX142" s="14" t="s">
        <v>75</v>
      </c>
      <c r="AY142" s="251" t="s">
        <v>150</v>
      </c>
    </row>
    <row r="143" spans="1:63" s="12" customFormat="1" ht="22.8" customHeight="1">
      <c r="A143" s="12"/>
      <c r="B143" s="196"/>
      <c r="C143" s="197"/>
      <c r="D143" s="198" t="s">
        <v>70</v>
      </c>
      <c r="E143" s="210" t="s">
        <v>157</v>
      </c>
      <c r="F143" s="210" t="s">
        <v>400</v>
      </c>
      <c r="G143" s="197"/>
      <c r="H143" s="197"/>
      <c r="I143" s="200"/>
      <c r="J143" s="211">
        <f>BK143</f>
        <v>0</v>
      </c>
      <c r="K143" s="197"/>
      <c r="L143" s="202"/>
      <c r="M143" s="203"/>
      <c r="N143" s="204"/>
      <c r="O143" s="204"/>
      <c r="P143" s="205">
        <f>SUM(P144:P148)</f>
        <v>0</v>
      </c>
      <c r="Q143" s="204"/>
      <c r="R143" s="205">
        <f>SUM(R144:R148)</f>
        <v>0.42542325000000003</v>
      </c>
      <c r="S143" s="204"/>
      <c r="T143" s="206">
        <f>SUM(T144:T148)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7" t="s">
        <v>75</v>
      </c>
      <c r="AT143" s="208" t="s">
        <v>70</v>
      </c>
      <c r="AU143" s="208" t="s">
        <v>75</v>
      </c>
      <c r="AY143" s="207" t="s">
        <v>150</v>
      </c>
      <c r="BK143" s="209">
        <f>SUM(BK144:BK148)</f>
        <v>0</v>
      </c>
    </row>
    <row r="144" spans="1:65" s="2" customFormat="1" ht="33" customHeight="1">
      <c r="A144" s="38"/>
      <c r="B144" s="39"/>
      <c r="C144" s="212" t="s">
        <v>81</v>
      </c>
      <c r="D144" s="212" t="s">
        <v>152</v>
      </c>
      <c r="E144" s="213" t="s">
        <v>402</v>
      </c>
      <c r="F144" s="214" t="s">
        <v>403</v>
      </c>
      <c r="G144" s="215" t="s">
        <v>202</v>
      </c>
      <c r="H144" s="216">
        <v>0.225</v>
      </c>
      <c r="I144" s="217"/>
      <c r="J144" s="218">
        <f>ROUND(I144*H144,2)</f>
        <v>0</v>
      </c>
      <c r="K144" s="214" t="s">
        <v>389</v>
      </c>
      <c r="L144" s="44"/>
      <c r="M144" s="219" t="s">
        <v>19</v>
      </c>
      <c r="N144" s="220" t="s">
        <v>42</v>
      </c>
      <c r="O144" s="84"/>
      <c r="P144" s="221">
        <f>O144*H144</f>
        <v>0</v>
      </c>
      <c r="Q144" s="221">
        <v>1.89077</v>
      </c>
      <c r="R144" s="221">
        <f>Q144*H144</f>
        <v>0.42542325000000003</v>
      </c>
      <c r="S144" s="221">
        <v>0</v>
      </c>
      <c r="T144" s="22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157</v>
      </c>
      <c r="AT144" s="223" t="s">
        <v>152</v>
      </c>
      <c r="AU144" s="223" t="s">
        <v>79</v>
      </c>
      <c r="AY144" s="17" t="s">
        <v>150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75</v>
      </c>
      <c r="BK144" s="224">
        <f>ROUND(I144*H144,2)</f>
        <v>0</v>
      </c>
      <c r="BL144" s="17" t="s">
        <v>157</v>
      </c>
      <c r="BM144" s="223" t="s">
        <v>1228</v>
      </c>
    </row>
    <row r="145" spans="1:47" s="2" customFormat="1" ht="12">
      <c r="A145" s="38"/>
      <c r="B145" s="39"/>
      <c r="C145" s="40"/>
      <c r="D145" s="225" t="s">
        <v>159</v>
      </c>
      <c r="E145" s="40"/>
      <c r="F145" s="226" t="s">
        <v>405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159</v>
      </c>
      <c r="AU145" s="17" t="s">
        <v>79</v>
      </c>
    </row>
    <row r="146" spans="1:51" s="13" customFormat="1" ht="12">
      <c r="A146" s="13"/>
      <c r="B146" s="230"/>
      <c r="C146" s="231"/>
      <c r="D146" s="232" t="s">
        <v>161</v>
      </c>
      <c r="E146" s="233" t="s">
        <v>19</v>
      </c>
      <c r="F146" s="234" t="s">
        <v>1214</v>
      </c>
      <c r="G146" s="231"/>
      <c r="H146" s="233" t="s">
        <v>19</v>
      </c>
      <c r="I146" s="235"/>
      <c r="J146" s="231"/>
      <c r="K146" s="231"/>
      <c r="L146" s="236"/>
      <c r="M146" s="237"/>
      <c r="N146" s="238"/>
      <c r="O146" s="238"/>
      <c r="P146" s="238"/>
      <c r="Q146" s="238"/>
      <c r="R146" s="238"/>
      <c r="S146" s="238"/>
      <c r="T146" s="23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0" t="s">
        <v>161</v>
      </c>
      <c r="AU146" s="240" t="s">
        <v>79</v>
      </c>
      <c r="AV146" s="13" t="s">
        <v>75</v>
      </c>
      <c r="AW146" s="13" t="s">
        <v>33</v>
      </c>
      <c r="AX146" s="13" t="s">
        <v>71</v>
      </c>
      <c r="AY146" s="240" t="s">
        <v>150</v>
      </c>
    </row>
    <row r="147" spans="1:51" s="14" customFormat="1" ht="12">
      <c r="A147" s="14"/>
      <c r="B147" s="241"/>
      <c r="C147" s="242"/>
      <c r="D147" s="232" t="s">
        <v>161</v>
      </c>
      <c r="E147" s="243" t="s">
        <v>19</v>
      </c>
      <c r="F147" s="244" t="s">
        <v>1229</v>
      </c>
      <c r="G147" s="242"/>
      <c r="H147" s="245">
        <v>0.225</v>
      </c>
      <c r="I147" s="246"/>
      <c r="J147" s="242"/>
      <c r="K147" s="242"/>
      <c r="L147" s="247"/>
      <c r="M147" s="248"/>
      <c r="N147" s="249"/>
      <c r="O147" s="249"/>
      <c r="P147" s="249"/>
      <c r="Q147" s="249"/>
      <c r="R147" s="249"/>
      <c r="S147" s="249"/>
      <c r="T147" s="25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1" t="s">
        <v>161</v>
      </c>
      <c r="AU147" s="251" t="s">
        <v>79</v>
      </c>
      <c r="AV147" s="14" t="s">
        <v>79</v>
      </c>
      <c r="AW147" s="14" t="s">
        <v>33</v>
      </c>
      <c r="AX147" s="14" t="s">
        <v>71</v>
      </c>
      <c r="AY147" s="251" t="s">
        <v>150</v>
      </c>
    </row>
    <row r="148" spans="1:51" s="15" customFormat="1" ht="12">
      <c r="A148" s="15"/>
      <c r="B148" s="252"/>
      <c r="C148" s="253"/>
      <c r="D148" s="232" t="s">
        <v>161</v>
      </c>
      <c r="E148" s="254" t="s">
        <v>19</v>
      </c>
      <c r="F148" s="255" t="s">
        <v>164</v>
      </c>
      <c r="G148" s="253"/>
      <c r="H148" s="256">
        <v>0.225</v>
      </c>
      <c r="I148" s="257"/>
      <c r="J148" s="253"/>
      <c r="K148" s="253"/>
      <c r="L148" s="258"/>
      <c r="M148" s="259"/>
      <c r="N148" s="260"/>
      <c r="O148" s="260"/>
      <c r="P148" s="260"/>
      <c r="Q148" s="260"/>
      <c r="R148" s="260"/>
      <c r="S148" s="260"/>
      <c r="T148" s="261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62" t="s">
        <v>161</v>
      </c>
      <c r="AU148" s="262" t="s">
        <v>79</v>
      </c>
      <c r="AV148" s="15" t="s">
        <v>157</v>
      </c>
      <c r="AW148" s="15" t="s">
        <v>33</v>
      </c>
      <c r="AX148" s="15" t="s">
        <v>75</v>
      </c>
      <c r="AY148" s="262" t="s">
        <v>150</v>
      </c>
    </row>
    <row r="149" spans="1:63" s="12" customFormat="1" ht="22.8" customHeight="1">
      <c r="A149" s="12"/>
      <c r="B149" s="196"/>
      <c r="C149" s="197"/>
      <c r="D149" s="198" t="s">
        <v>70</v>
      </c>
      <c r="E149" s="210" t="s">
        <v>186</v>
      </c>
      <c r="F149" s="210" t="s">
        <v>408</v>
      </c>
      <c r="G149" s="197"/>
      <c r="H149" s="197"/>
      <c r="I149" s="200"/>
      <c r="J149" s="211">
        <f>BK149</f>
        <v>0</v>
      </c>
      <c r="K149" s="197"/>
      <c r="L149" s="202"/>
      <c r="M149" s="203"/>
      <c r="N149" s="204"/>
      <c r="O149" s="204"/>
      <c r="P149" s="205">
        <f>SUM(P150:P185)</f>
        <v>0</v>
      </c>
      <c r="Q149" s="204"/>
      <c r="R149" s="205">
        <f>SUM(R150:R185)</f>
        <v>44.862944999999996</v>
      </c>
      <c r="S149" s="204"/>
      <c r="T149" s="206">
        <f>SUM(T150:T185)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7" t="s">
        <v>75</v>
      </c>
      <c r="AT149" s="208" t="s">
        <v>70</v>
      </c>
      <c r="AU149" s="208" t="s">
        <v>75</v>
      </c>
      <c r="AY149" s="207" t="s">
        <v>150</v>
      </c>
      <c r="BK149" s="209">
        <f>SUM(BK150:BK185)</f>
        <v>0</v>
      </c>
    </row>
    <row r="150" spans="1:65" s="2" customFormat="1" ht="33" customHeight="1">
      <c r="A150" s="38"/>
      <c r="B150" s="39"/>
      <c r="C150" s="212" t="s">
        <v>85</v>
      </c>
      <c r="D150" s="212" t="s">
        <v>152</v>
      </c>
      <c r="E150" s="213" t="s">
        <v>429</v>
      </c>
      <c r="F150" s="214" t="s">
        <v>430</v>
      </c>
      <c r="G150" s="215" t="s">
        <v>155</v>
      </c>
      <c r="H150" s="216">
        <v>9</v>
      </c>
      <c r="I150" s="217"/>
      <c r="J150" s="218">
        <f>ROUND(I150*H150,2)</f>
        <v>0</v>
      </c>
      <c r="K150" s="214" t="s">
        <v>389</v>
      </c>
      <c r="L150" s="44"/>
      <c r="M150" s="219" t="s">
        <v>19</v>
      </c>
      <c r="N150" s="220" t="s">
        <v>42</v>
      </c>
      <c r="O150" s="84"/>
      <c r="P150" s="221">
        <f>O150*H150</f>
        <v>0</v>
      </c>
      <c r="Q150" s="221">
        <v>0.414</v>
      </c>
      <c r="R150" s="221">
        <f>Q150*H150</f>
        <v>3.726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157</v>
      </c>
      <c r="AT150" s="223" t="s">
        <v>152</v>
      </c>
      <c r="AU150" s="223" t="s">
        <v>79</v>
      </c>
      <c r="AY150" s="17" t="s">
        <v>150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75</v>
      </c>
      <c r="BK150" s="224">
        <f>ROUND(I150*H150,2)</f>
        <v>0</v>
      </c>
      <c r="BL150" s="17" t="s">
        <v>157</v>
      </c>
      <c r="BM150" s="223" t="s">
        <v>1230</v>
      </c>
    </row>
    <row r="151" spans="1:47" s="2" customFormat="1" ht="12">
      <c r="A151" s="38"/>
      <c r="B151" s="39"/>
      <c r="C151" s="40"/>
      <c r="D151" s="225" t="s">
        <v>159</v>
      </c>
      <c r="E151" s="40"/>
      <c r="F151" s="226" t="s">
        <v>432</v>
      </c>
      <c r="G151" s="40"/>
      <c r="H151" s="40"/>
      <c r="I151" s="227"/>
      <c r="J151" s="40"/>
      <c r="K151" s="40"/>
      <c r="L151" s="44"/>
      <c r="M151" s="228"/>
      <c r="N151" s="229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159</v>
      </c>
      <c r="AU151" s="17" t="s">
        <v>79</v>
      </c>
    </row>
    <row r="152" spans="1:51" s="13" customFormat="1" ht="12">
      <c r="A152" s="13"/>
      <c r="B152" s="230"/>
      <c r="C152" s="231"/>
      <c r="D152" s="232" t="s">
        <v>161</v>
      </c>
      <c r="E152" s="233" t="s">
        <v>19</v>
      </c>
      <c r="F152" s="234" t="s">
        <v>1231</v>
      </c>
      <c r="G152" s="231"/>
      <c r="H152" s="233" t="s">
        <v>19</v>
      </c>
      <c r="I152" s="235"/>
      <c r="J152" s="231"/>
      <c r="K152" s="231"/>
      <c r="L152" s="236"/>
      <c r="M152" s="237"/>
      <c r="N152" s="238"/>
      <c r="O152" s="238"/>
      <c r="P152" s="238"/>
      <c r="Q152" s="238"/>
      <c r="R152" s="238"/>
      <c r="S152" s="238"/>
      <c r="T152" s="23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0" t="s">
        <v>161</v>
      </c>
      <c r="AU152" s="240" t="s">
        <v>79</v>
      </c>
      <c r="AV152" s="13" t="s">
        <v>75</v>
      </c>
      <c r="AW152" s="13" t="s">
        <v>33</v>
      </c>
      <c r="AX152" s="13" t="s">
        <v>71</v>
      </c>
      <c r="AY152" s="240" t="s">
        <v>150</v>
      </c>
    </row>
    <row r="153" spans="1:51" s="14" customFormat="1" ht="12">
      <c r="A153" s="14"/>
      <c r="B153" s="241"/>
      <c r="C153" s="242"/>
      <c r="D153" s="232" t="s">
        <v>161</v>
      </c>
      <c r="E153" s="243" t="s">
        <v>19</v>
      </c>
      <c r="F153" s="244" t="s">
        <v>891</v>
      </c>
      <c r="G153" s="242"/>
      <c r="H153" s="245">
        <v>9</v>
      </c>
      <c r="I153" s="246"/>
      <c r="J153" s="242"/>
      <c r="K153" s="242"/>
      <c r="L153" s="247"/>
      <c r="M153" s="248"/>
      <c r="N153" s="249"/>
      <c r="O153" s="249"/>
      <c r="P153" s="249"/>
      <c r="Q153" s="249"/>
      <c r="R153" s="249"/>
      <c r="S153" s="249"/>
      <c r="T153" s="250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1" t="s">
        <v>161</v>
      </c>
      <c r="AU153" s="251" t="s">
        <v>79</v>
      </c>
      <c r="AV153" s="14" t="s">
        <v>79</v>
      </c>
      <c r="AW153" s="14" t="s">
        <v>33</v>
      </c>
      <c r="AX153" s="14" t="s">
        <v>71</v>
      </c>
      <c r="AY153" s="251" t="s">
        <v>150</v>
      </c>
    </row>
    <row r="154" spans="1:51" s="15" customFormat="1" ht="12">
      <c r="A154" s="15"/>
      <c r="B154" s="252"/>
      <c r="C154" s="253"/>
      <c r="D154" s="232" t="s">
        <v>161</v>
      </c>
      <c r="E154" s="254" t="s">
        <v>19</v>
      </c>
      <c r="F154" s="255" t="s">
        <v>164</v>
      </c>
      <c r="G154" s="253"/>
      <c r="H154" s="256">
        <v>9</v>
      </c>
      <c r="I154" s="257"/>
      <c r="J154" s="253"/>
      <c r="K154" s="253"/>
      <c r="L154" s="258"/>
      <c r="M154" s="259"/>
      <c r="N154" s="260"/>
      <c r="O154" s="260"/>
      <c r="P154" s="260"/>
      <c r="Q154" s="260"/>
      <c r="R154" s="260"/>
      <c r="S154" s="260"/>
      <c r="T154" s="261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2" t="s">
        <v>161</v>
      </c>
      <c r="AU154" s="262" t="s">
        <v>79</v>
      </c>
      <c r="AV154" s="15" t="s">
        <v>157</v>
      </c>
      <c r="AW154" s="15" t="s">
        <v>33</v>
      </c>
      <c r="AX154" s="15" t="s">
        <v>75</v>
      </c>
      <c r="AY154" s="262" t="s">
        <v>150</v>
      </c>
    </row>
    <row r="155" spans="1:65" s="2" customFormat="1" ht="44.25" customHeight="1">
      <c r="A155" s="38"/>
      <c r="B155" s="39"/>
      <c r="C155" s="212" t="s">
        <v>244</v>
      </c>
      <c r="D155" s="212" t="s">
        <v>152</v>
      </c>
      <c r="E155" s="213" t="s">
        <v>1043</v>
      </c>
      <c r="F155" s="214" t="s">
        <v>1044</v>
      </c>
      <c r="G155" s="215" t="s">
        <v>155</v>
      </c>
      <c r="H155" s="216">
        <v>66.5</v>
      </c>
      <c r="I155" s="217"/>
      <c r="J155" s="218">
        <f>ROUND(I155*H155,2)</f>
        <v>0</v>
      </c>
      <c r="K155" s="214" t="s">
        <v>389</v>
      </c>
      <c r="L155" s="44"/>
      <c r="M155" s="219" t="s">
        <v>19</v>
      </c>
      <c r="N155" s="220" t="s">
        <v>42</v>
      </c>
      <c r="O155" s="84"/>
      <c r="P155" s="221">
        <f>O155*H155</f>
        <v>0</v>
      </c>
      <c r="Q155" s="221">
        <v>0.26376</v>
      </c>
      <c r="R155" s="221">
        <f>Q155*H155</f>
        <v>17.54004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157</v>
      </c>
      <c r="AT155" s="223" t="s">
        <v>152</v>
      </c>
      <c r="AU155" s="223" t="s">
        <v>79</v>
      </c>
      <c r="AY155" s="17" t="s">
        <v>150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75</v>
      </c>
      <c r="BK155" s="224">
        <f>ROUND(I155*H155,2)</f>
        <v>0</v>
      </c>
      <c r="BL155" s="17" t="s">
        <v>157</v>
      </c>
      <c r="BM155" s="223" t="s">
        <v>1232</v>
      </c>
    </row>
    <row r="156" spans="1:47" s="2" customFormat="1" ht="12">
      <c r="A156" s="38"/>
      <c r="B156" s="39"/>
      <c r="C156" s="40"/>
      <c r="D156" s="225" t="s">
        <v>159</v>
      </c>
      <c r="E156" s="40"/>
      <c r="F156" s="226" t="s">
        <v>1046</v>
      </c>
      <c r="G156" s="40"/>
      <c r="H156" s="40"/>
      <c r="I156" s="227"/>
      <c r="J156" s="40"/>
      <c r="K156" s="40"/>
      <c r="L156" s="44"/>
      <c r="M156" s="228"/>
      <c r="N156" s="229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159</v>
      </c>
      <c r="AU156" s="17" t="s">
        <v>79</v>
      </c>
    </row>
    <row r="157" spans="1:51" s="13" customFormat="1" ht="12">
      <c r="A157" s="13"/>
      <c r="B157" s="230"/>
      <c r="C157" s="231"/>
      <c r="D157" s="232" t="s">
        <v>161</v>
      </c>
      <c r="E157" s="233" t="s">
        <v>19</v>
      </c>
      <c r="F157" s="234" t="s">
        <v>1233</v>
      </c>
      <c r="G157" s="231"/>
      <c r="H157" s="233" t="s">
        <v>19</v>
      </c>
      <c r="I157" s="235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0" t="s">
        <v>161</v>
      </c>
      <c r="AU157" s="240" t="s">
        <v>79</v>
      </c>
      <c r="AV157" s="13" t="s">
        <v>75</v>
      </c>
      <c r="AW157" s="13" t="s">
        <v>33</v>
      </c>
      <c r="AX157" s="13" t="s">
        <v>71</v>
      </c>
      <c r="AY157" s="240" t="s">
        <v>150</v>
      </c>
    </row>
    <row r="158" spans="1:51" s="14" customFormat="1" ht="12">
      <c r="A158" s="14"/>
      <c r="B158" s="241"/>
      <c r="C158" s="242"/>
      <c r="D158" s="232" t="s">
        <v>161</v>
      </c>
      <c r="E158" s="243" t="s">
        <v>19</v>
      </c>
      <c r="F158" s="244" t="s">
        <v>1234</v>
      </c>
      <c r="G158" s="242"/>
      <c r="H158" s="245">
        <v>66.5</v>
      </c>
      <c r="I158" s="246"/>
      <c r="J158" s="242"/>
      <c r="K158" s="242"/>
      <c r="L158" s="247"/>
      <c r="M158" s="248"/>
      <c r="N158" s="249"/>
      <c r="O158" s="249"/>
      <c r="P158" s="249"/>
      <c r="Q158" s="249"/>
      <c r="R158" s="249"/>
      <c r="S158" s="249"/>
      <c r="T158" s="250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1" t="s">
        <v>161</v>
      </c>
      <c r="AU158" s="251" t="s">
        <v>79</v>
      </c>
      <c r="AV158" s="14" t="s">
        <v>79</v>
      </c>
      <c r="AW158" s="14" t="s">
        <v>33</v>
      </c>
      <c r="AX158" s="14" t="s">
        <v>71</v>
      </c>
      <c r="AY158" s="251" t="s">
        <v>150</v>
      </c>
    </row>
    <row r="159" spans="1:51" s="15" customFormat="1" ht="12">
      <c r="A159" s="15"/>
      <c r="B159" s="252"/>
      <c r="C159" s="253"/>
      <c r="D159" s="232" t="s">
        <v>161</v>
      </c>
      <c r="E159" s="254" t="s">
        <v>19</v>
      </c>
      <c r="F159" s="255" t="s">
        <v>164</v>
      </c>
      <c r="G159" s="253"/>
      <c r="H159" s="256">
        <v>66.5</v>
      </c>
      <c r="I159" s="257"/>
      <c r="J159" s="253"/>
      <c r="K159" s="253"/>
      <c r="L159" s="258"/>
      <c r="M159" s="259"/>
      <c r="N159" s="260"/>
      <c r="O159" s="260"/>
      <c r="P159" s="260"/>
      <c r="Q159" s="260"/>
      <c r="R159" s="260"/>
      <c r="S159" s="260"/>
      <c r="T159" s="261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62" t="s">
        <v>161</v>
      </c>
      <c r="AU159" s="262" t="s">
        <v>79</v>
      </c>
      <c r="AV159" s="15" t="s">
        <v>157</v>
      </c>
      <c r="AW159" s="15" t="s">
        <v>33</v>
      </c>
      <c r="AX159" s="15" t="s">
        <v>75</v>
      </c>
      <c r="AY159" s="262" t="s">
        <v>150</v>
      </c>
    </row>
    <row r="160" spans="1:65" s="2" customFormat="1" ht="24.15" customHeight="1">
      <c r="A160" s="38"/>
      <c r="B160" s="39"/>
      <c r="C160" s="212" t="s">
        <v>253</v>
      </c>
      <c r="D160" s="212" t="s">
        <v>152</v>
      </c>
      <c r="E160" s="213" t="s">
        <v>1049</v>
      </c>
      <c r="F160" s="214" t="s">
        <v>1050</v>
      </c>
      <c r="G160" s="215" t="s">
        <v>155</v>
      </c>
      <c r="H160" s="216">
        <v>66.5</v>
      </c>
      <c r="I160" s="217"/>
      <c r="J160" s="218">
        <f>ROUND(I160*H160,2)</f>
        <v>0</v>
      </c>
      <c r="K160" s="214" t="s">
        <v>389</v>
      </c>
      <c r="L160" s="44"/>
      <c r="M160" s="219" t="s">
        <v>19</v>
      </c>
      <c r="N160" s="220" t="s">
        <v>42</v>
      </c>
      <c r="O160" s="84"/>
      <c r="P160" s="221">
        <f>O160*H160</f>
        <v>0</v>
      </c>
      <c r="Q160" s="221">
        <v>0.00561</v>
      </c>
      <c r="R160" s="221">
        <f>Q160*H160</f>
        <v>0.37306500000000004</v>
      </c>
      <c r="S160" s="221">
        <v>0</v>
      </c>
      <c r="T160" s="222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3" t="s">
        <v>157</v>
      </c>
      <c r="AT160" s="223" t="s">
        <v>152</v>
      </c>
      <c r="AU160" s="223" t="s">
        <v>79</v>
      </c>
      <c r="AY160" s="17" t="s">
        <v>150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7" t="s">
        <v>75</v>
      </c>
      <c r="BK160" s="224">
        <f>ROUND(I160*H160,2)</f>
        <v>0</v>
      </c>
      <c r="BL160" s="17" t="s">
        <v>157</v>
      </c>
      <c r="BM160" s="223" t="s">
        <v>1235</v>
      </c>
    </row>
    <row r="161" spans="1:47" s="2" customFormat="1" ht="12">
      <c r="A161" s="38"/>
      <c r="B161" s="39"/>
      <c r="C161" s="40"/>
      <c r="D161" s="225" t="s">
        <v>159</v>
      </c>
      <c r="E161" s="40"/>
      <c r="F161" s="226" t="s">
        <v>1052</v>
      </c>
      <c r="G161" s="40"/>
      <c r="H161" s="40"/>
      <c r="I161" s="227"/>
      <c r="J161" s="40"/>
      <c r="K161" s="40"/>
      <c r="L161" s="44"/>
      <c r="M161" s="228"/>
      <c r="N161" s="229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159</v>
      </c>
      <c r="AU161" s="17" t="s">
        <v>79</v>
      </c>
    </row>
    <row r="162" spans="1:65" s="2" customFormat="1" ht="24.15" customHeight="1">
      <c r="A162" s="38"/>
      <c r="B162" s="39"/>
      <c r="C162" s="212" t="s">
        <v>8</v>
      </c>
      <c r="D162" s="212" t="s">
        <v>152</v>
      </c>
      <c r="E162" s="213" t="s">
        <v>447</v>
      </c>
      <c r="F162" s="214" t="s">
        <v>448</v>
      </c>
      <c r="G162" s="215" t="s">
        <v>155</v>
      </c>
      <c r="H162" s="216">
        <v>161.5</v>
      </c>
      <c r="I162" s="217"/>
      <c r="J162" s="218">
        <f>ROUND(I162*H162,2)</f>
        <v>0</v>
      </c>
      <c r="K162" s="214" t="s">
        <v>389</v>
      </c>
      <c r="L162" s="44"/>
      <c r="M162" s="219" t="s">
        <v>19</v>
      </c>
      <c r="N162" s="220" t="s">
        <v>42</v>
      </c>
      <c r="O162" s="84"/>
      <c r="P162" s="221">
        <f>O162*H162</f>
        <v>0</v>
      </c>
      <c r="Q162" s="221">
        <v>0.00071</v>
      </c>
      <c r="R162" s="221">
        <f>Q162*H162</f>
        <v>0.114665</v>
      </c>
      <c r="S162" s="221">
        <v>0</v>
      </c>
      <c r="T162" s="22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3" t="s">
        <v>157</v>
      </c>
      <c r="AT162" s="223" t="s">
        <v>152</v>
      </c>
      <c r="AU162" s="223" t="s">
        <v>79</v>
      </c>
      <c r="AY162" s="17" t="s">
        <v>150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75</v>
      </c>
      <c r="BK162" s="224">
        <f>ROUND(I162*H162,2)</f>
        <v>0</v>
      </c>
      <c r="BL162" s="17" t="s">
        <v>157</v>
      </c>
      <c r="BM162" s="223" t="s">
        <v>1236</v>
      </c>
    </row>
    <row r="163" spans="1:47" s="2" customFormat="1" ht="12">
      <c r="A163" s="38"/>
      <c r="B163" s="39"/>
      <c r="C163" s="40"/>
      <c r="D163" s="225" t="s">
        <v>159</v>
      </c>
      <c r="E163" s="40"/>
      <c r="F163" s="226" t="s">
        <v>450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159</v>
      </c>
      <c r="AU163" s="17" t="s">
        <v>79</v>
      </c>
    </row>
    <row r="164" spans="1:47" s="2" customFormat="1" ht="12">
      <c r="A164" s="38"/>
      <c r="B164" s="39"/>
      <c r="C164" s="40"/>
      <c r="D164" s="232" t="s">
        <v>258</v>
      </c>
      <c r="E164" s="40"/>
      <c r="F164" s="263" t="s">
        <v>883</v>
      </c>
      <c r="G164" s="40"/>
      <c r="H164" s="40"/>
      <c r="I164" s="227"/>
      <c r="J164" s="40"/>
      <c r="K164" s="40"/>
      <c r="L164" s="44"/>
      <c r="M164" s="228"/>
      <c r="N164" s="229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258</v>
      </c>
      <c r="AU164" s="17" t="s">
        <v>79</v>
      </c>
    </row>
    <row r="165" spans="1:51" s="14" customFormat="1" ht="12">
      <c r="A165" s="14"/>
      <c r="B165" s="241"/>
      <c r="C165" s="242"/>
      <c r="D165" s="232" t="s">
        <v>161</v>
      </c>
      <c r="E165" s="243" t="s">
        <v>19</v>
      </c>
      <c r="F165" s="244" t="s">
        <v>1237</v>
      </c>
      <c r="G165" s="242"/>
      <c r="H165" s="245">
        <v>161.5</v>
      </c>
      <c r="I165" s="246"/>
      <c r="J165" s="242"/>
      <c r="K165" s="242"/>
      <c r="L165" s="247"/>
      <c r="M165" s="248"/>
      <c r="N165" s="249"/>
      <c r="O165" s="249"/>
      <c r="P165" s="249"/>
      <c r="Q165" s="249"/>
      <c r="R165" s="249"/>
      <c r="S165" s="249"/>
      <c r="T165" s="250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1" t="s">
        <v>161</v>
      </c>
      <c r="AU165" s="251" t="s">
        <v>79</v>
      </c>
      <c r="AV165" s="14" t="s">
        <v>79</v>
      </c>
      <c r="AW165" s="14" t="s">
        <v>33</v>
      </c>
      <c r="AX165" s="14" t="s">
        <v>71</v>
      </c>
      <c r="AY165" s="251" t="s">
        <v>150</v>
      </c>
    </row>
    <row r="166" spans="1:51" s="15" customFormat="1" ht="12">
      <c r="A166" s="15"/>
      <c r="B166" s="252"/>
      <c r="C166" s="253"/>
      <c r="D166" s="232" t="s">
        <v>161</v>
      </c>
      <c r="E166" s="254" t="s">
        <v>19</v>
      </c>
      <c r="F166" s="255" t="s">
        <v>164</v>
      </c>
      <c r="G166" s="253"/>
      <c r="H166" s="256">
        <v>161.5</v>
      </c>
      <c r="I166" s="257"/>
      <c r="J166" s="253"/>
      <c r="K166" s="253"/>
      <c r="L166" s="258"/>
      <c r="M166" s="259"/>
      <c r="N166" s="260"/>
      <c r="O166" s="260"/>
      <c r="P166" s="260"/>
      <c r="Q166" s="260"/>
      <c r="R166" s="260"/>
      <c r="S166" s="260"/>
      <c r="T166" s="261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62" t="s">
        <v>161</v>
      </c>
      <c r="AU166" s="262" t="s">
        <v>79</v>
      </c>
      <c r="AV166" s="15" t="s">
        <v>157</v>
      </c>
      <c r="AW166" s="15" t="s">
        <v>33</v>
      </c>
      <c r="AX166" s="15" t="s">
        <v>75</v>
      </c>
      <c r="AY166" s="262" t="s">
        <v>150</v>
      </c>
    </row>
    <row r="167" spans="1:65" s="2" customFormat="1" ht="44.25" customHeight="1">
      <c r="A167" s="38"/>
      <c r="B167" s="39"/>
      <c r="C167" s="212" t="s">
        <v>266</v>
      </c>
      <c r="D167" s="212" t="s">
        <v>152</v>
      </c>
      <c r="E167" s="213" t="s">
        <v>452</v>
      </c>
      <c r="F167" s="214" t="s">
        <v>453</v>
      </c>
      <c r="G167" s="215" t="s">
        <v>155</v>
      </c>
      <c r="H167" s="216">
        <v>85.5</v>
      </c>
      <c r="I167" s="217"/>
      <c r="J167" s="218">
        <f>ROUND(I167*H167,2)</f>
        <v>0</v>
      </c>
      <c r="K167" s="214" t="s">
        <v>389</v>
      </c>
      <c r="L167" s="44"/>
      <c r="M167" s="219" t="s">
        <v>19</v>
      </c>
      <c r="N167" s="220" t="s">
        <v>42</v>
      </c>
      <c r="O167" s="84"/>
      <c r="P167" s="221">
        <f>O167*H167</f>
        <v>0</v>
      </c>
      <c r="Q167" s="221">
        <v>0.10373</v>
      </c>
      <c r="R167" s="221">
        <f>Q167*H167</f>
        <v>8.868915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157</v>
      </c>
      <c r="AT167" s="223" t="s">
        <v>152</v>
      </c>
      <c r="AU167" s="223" t="s">
        <v>79</v>
      </c>
      <c r="AY167" s="17" t="s">
        <v>150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75</v>
      </c>
      <c r="BK167" s="224">
        <f>ROUND(I167*H167,2)</f>
        <v>0</v>
      </c>
      <c r="BL167" s="17" t="s">
        <v>157</v>
      </c>
      <c r="BM167" s="223" t="s">
        <v>1238</v>
      </c>
    </row>
    <row r="168" spans="1:47" s="2" customFormat="1" ht="12">
      <c r="A168" s="38"/>
      <c r="B168" s="39"/>
      <c r="C168" s="40"/>
      <c r="D168" s="225" t="s">
        <v>159</v>
      </c>
      <c r="E168" s="40"/>
      <c r="F168" s="226" t="s">
        <v>455</v>
      </c>
      <c r="G168" s="40"/>
      <c r="H168" s="40"/>
      <c r="I168" s="227"/>
      <c r="J168" s="40"/>
      <c r="K168" s="40"/>
      <c r="L168" s="44"/>
      <c r="M168" s="228"/>
      <c r="N168" s="229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159</v>
      </c>
      <c r="AU168" s="17" t="s">
        <v>79</v>
      </c>
    </row>
    <row r="169" spans="1:51" s="13" customFormat="1" ht="12">
      <c r="A169" s="13"/>
      <c r="B169" s="230"/>
      <c r="C169" s="231"/>
      <c r="D169" s="232" t="s">
        <v>161</v>
      </c>
      <c r="E169" s="233" t="s">
        <v>19</v>
      </c>
      <c r="F169" s="234" t="s">
        <v>1056</v>
      </c>
      <c r="G169" s="231"/>
      <c r="H169" s="233" t="s">
        <v>19</v>
      </c>
      <c r="I169" s="235"/>
      <c r="J169" s="231"/>
      <c r="K169" s="231"/>
      <c r="L169" s="236"/>
      <c r="M169" s="237"/>
      <c r="N169" s="238"/>
      <c r="O169" s="238"/>
      <c r="P169" s="238"/>
      <c r="Q169" s="238"/>
      <c r="R169" s="238"/>
      <c r="S169" s="238"/>
      <c r="T169" s="23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0" t="s">
        <v>161</v>
      </c>
      <c r="AU169" s="240" t="s">
        <v>79</v>
      </c>
      <c r="AV169" s="13" t="s">
        <v>75</v>
      </c>
      <c r="AW169" s="13" t="s">
        <v>33</v>
      </c>
      <c r="AX169" s="13" t="s">
        <v>71</v>
      </c>
      <c r="AY169" s="240" t="s">
        <v>150</v>
      </c>
    </row>
    <row r="170" spans="1:51" s="14" customFormat="1" ht="12">
      <c r="A170" s="14"/>
      <c r="B170" s="241"/>
      <c r="C170" s="242"/>
      <c r="D170" s="232" t="s">
        <v>161</v>
      </c>
      <c r="E170" s="243" t="s">
        <v>19</v>
      </c>
      <c r="F170" s="244" t="s">
        <v>759</v>
      </c>
      <c r="G170" s="242"/>
      <c r="H170" s="245">
        <v>85.5</v>
      </c>
      <c r="I170" s="246"/>
      <c r="J170" s="242"/>
      <c r="K170" s="242"/>
      <c r="L170" s="247"/>
      <c r="M170" s="248"/>
      <c r="N170" s="249"/>
      <c r="O170" s="249"/>
      <c r="P170" s="249"/>
      <c r="Q170" s="249"/>
      <c r="R170" s="249"/>
      <c r="S170" s="249"/>
      <c r="T170" s="250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1" t="s">
        <v>161</v>
      </c>
      <c r="AU170" s="251" t="s">
        <v>79</v>
      </c>
      <c r="AV170" s="14" t="s">
        <v>79</v>
      </c>
      <c r="AW170" s="14" t="s">
        <v>33</v>
      </c>
      <c r="AX170" s="14" t="s">
        <v>71</v>
      </c>
      <c r="AY170" s="251" t="s">
        <v>150</v>
      </c>
    </row>
    <row r="171" spans="1:51" s="15" customFormat="1" ht="12">
      <c r="A171" s="15"/>
      <c r="B171" s="252"/>
      <c r="C171" s="253"/>
      <c r="D171" s="232" t="s">
        <v>161</v>
      </c>
      <c r="E171" s="254" t="s">
        <v>19</v>
      </c>
      <c r="F171" s="255" t="s">
        <v>164</v>
      </c>
      <c r="G171" s="253"/>
      <c r="H171" s="256">
        <v>85.5</v>
      </c>
      <c r="I171" s="257"/>
      <c r="J171" s="253"/>
      <c r="K171" s="253"/>
      <c r="L171" s="258"/>
      <c r="M171" s="259"/>
      <c r="N171" s="260"/>
      <c r="O171" s="260"/>
      <c r="P171" s="260"/>
      <c r="Q171" s="260"/>
      <c r="R171" s="260"/>
      <c r="S171" s="260"/>
      <c r="T171" s="261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62" t="s">
        <v>161</v>
      </c>
      <c r="AU171" s="262" t="s">
        <v>79</v>
      </c>
      <c r="AV171" s="15" t="s">
        <v>157</v>
      </c>
      <c r="AW171" s="15" t="s">
        <v>33</v>
      </c>
      <c r="AX171" s="15" t="s">
        <v>75</v>
      </c>
      <c r="AY171" s="262" t="s">
        <v>150</v>
      </c>
    </row>
    <row r="172" spans="1:65" s="2" customFormat="1" ht="44.25" customHeight="1">
      <c r="A172" s="38"/>
      <c r="B172" s="39"/>
      <c r="C172" s="212" t="s">
        <v>271</v>
      </c>
      <c r="D172" s="212" t="s">
        <v>152</v>
      </c>
      <c r="E172" s="213" t="s">
        <v>1059</v>
      </c>
      <c r="F172" s="214" t="s">
        <v>1060</v>
      </c>
      <c r="G172" s="215" t="s">
        <v>155</v>
      </c>
      <c r="H172" s="216">
        <v>76</v>
      </c>
      <c r="I172" s="217"/>
      <c r="J172" s="218">
        <f>ROUND(I172*H172,2)</f>
        <v>0</v>
      </c>
      <c r="K172" s="214" t="s">
        <v>389</v>
      </c>
      <c r="L172" s="44"/>
      <c r="M172" s="219" t="s">
        <v>19</v>
      </c>
      <c r="N172" s="220" t="s">
        <v>42</v>
      </c>
      <c r="O172" s="84"/>
      <c r="P172" s="221">
        <f>O172*H172</f>
        <v>0</v>
      </c>
      <c r="Q172" s="221">
        <v>0.15559</v>
      </c>
      <c r="R172" s="221">
        <f>Q172*H172</f>
        <v>11.82484</v>
      </c>
      <c r="S172" s="221">
        <v>0</v>
      </c>
      <c r="T172" s="222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3" t="s">
        <v>157</v>
      </c>
      <c r="AT172" s="223" t="s">
        <v>152</v>
      </c>
      <c r="AU172" s="223" t="s">
        <v>79</v>
      </c>
      <c r="AY172" s="17" t="s">
        <v>150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17" t="s">
        <v>75</v>
      </c>
      <c r="BK172" s="224">
        <f>ROUND(I172*H172,2)</f>
        <v>0</v>
      </c>
      <c r="BL172" s="17" t="s">
        <v>157</v>
      </c>
      <c r="BM172" s="223" t="s">
        <v>1239</v>
      </c>
    </row>
    <row r="173" spans="1:47" s="2" customFormat="1" ht="12">
      <c r="A173" s="38"/>
      <c r="B173" s="39"/>
      <c r="C173" s="40"/>
      <c r="D173" s="225" t="s">
        <v>159</v>
      </c>
      <c r="E173" s="40"/>
      <c r="F173" s="226" t="s">
        <v>1062</v>
      </c>
      <c r="G173" s="40"/>
      <c r="H173" s="40"/>
      <c r="I173" s="227"/>
      <c r="J173" s="40"/>
      <c r="K173" s="40"/>
      <c r="L173" s="44"/>
      <c r="M173" s="228"/>
      <c r="N173" s="229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159</v>
      </c>
      <c r="AU173" s="17" t="s">
        <v>79</v>
      </c>
    </row>
    <row r="174" spans="1:51" s="13" customFormat="1" ht="12">
      <c r="A174" s="13"/>
      <c r="B174" s="230"/>
      <c r="C174" s="231"/>
      <c r="D174" s="232" t="s">
        <v>161</v>
      </c>
      <c r="E174" s="233" t="s">
        <v>19</v>
      </c>
      <c r="F174" s="234" t="s">
        <v>1056</v>
      </c>
      <c r="G174" s="231"/>
      <c r="H174" s="233" t="s">
        <v>19</v>
      </c>
      <c r="I174" s="235"/>
      <c r="J174" s="231"/>
      <c r="K174" s="231"/>
      <c r="L174" s="236"/>
      <c r="M174" s="237"/>
      <c r="N174" s="238"/>
      <c r="O174" s="238"/>
      <c r="P174" s="238"/>
      <c r="Q174" s="238"/>
      <c r="R174" s="238"/>
      <c r="S174" s="238"/>
      <c r="T174" s="23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0" t="s">
        <v>161</v>
      </c>
      <c r="AU174" s="240" t="s">
        <v>79</v>
      </c>
      <c r="AV174" s="13" t="s">
        <v>75</v>
      </c>
      <c r="AW174" s="13" t="s">
        <v>33</v>
      </c>
      <c r="AX174" s="13" t="s">
        <v>71</v>
      </c>
      <c r="AY174" s="240" t="s">
        <v>150</v>
      </c>
    </row>
    <row r="175" spans="1:51" s="14" customFormat="1" ht="12">
      <c r="A175" s="14"/>
      <c r="B175" s="241"/>
      <c r="C175" s="242"/>
      <c r="D175" s="232" t="s">
        <v>161</v>
      </c>
      <c r="E175" s="243" t="s">
        <v>19</v>
      </c>
      <c r="F175" s="244" t="s">
        <v>1240</v>
      </c>
      <c r="G175" s="242"/>
      <c r="H175" s="245">
        <v>76</v>
      </c>
      <c r="I175" s="246"/>
      <c r="J175" s="242"/>
      <c r="K175" s="242"/>
      <c r="L175" s="247"/>
      <c r="M175" s="248"/>
      <c r="N175" s="249"/>
      <c r="O175" s="249"/>
      <c r="P175" s="249"/>
      <c r="Q175" s="249"/>
      <c r="R175" s="249"/>
      <c r="S175" s="249"/>
      <c r="T175" s="250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1" t="s">
        <v>161</v>
      </c>
      <c r="AU175" s="251" t="s">
        <v>79</v>
      </c>
      <c r="AV175" s="14" t="s">
        <v>79</v>
      </c>
      <c r="AW175" s="14" t="s">
        <v>33</v>
      </c>
      <c r="AX175" s="14" t="s">
        <v>71</v>
      </c>
      <c r="AY175" s="251" t="s">
        <v>150</v>
      </c>
    </row>
    <row r="176" spans="1:51" s="15" customFormat="1" ht="12">
      <c r="A176" s="15"/>
      <c r="B176" s="252"/>
      <c r="C176" s="253"/>
      <c r="D176" s="232" t="s">
        <v>161</v>
      </c>
      <c r="E176" s="254" t="s">
        <v>19</v>
      </c>
      <c r="F176" s="255" t="s">
        <v>164</v>
      </c>
      <c r="G176" s="253"/>
      <c r="H176" s="256">
        <v>76</v>
      </c>
      <c r="I176" s="257"/>
      <c r="J176" s="253"/>
      <c r="K176" s="253"/>
      <c r="L176" s="258"/>
      <c r="M176" s="259"/>
      <c r="N176" s="260"/>
      <c r="O176" s="260"/>
      <c r="P176" s="260"/>
      <c r="Q176" s="260"/>
      <c r="R176" s="260"/>
      <c r="S176" s="260"/>
      <c r="T176" s="261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62" t="s">
        <v>161</v>
      </c>
      <c r="AU176" s="262" t="s">
        <v>79</v>
      </c>
      <c r="AV176" s="15" t="s">
        <v>157</v>
      </c>
      <c r="AW176" s="15" t="s">
        <v>33</v>
      </c>
      <c r="AX176" s="15" t="s">
        <v>75</v>
      </c>
      <c r="AY176" s="262" t="s">
        <v>150</v>
      </c>
    </row>
    <row r="177" spans="1:65" s="2" customFormat="1" ht="78" customHeight="1">
      <c r="A177" s="38"/>
      <c r="B177" s="39"/>
      <c r="C177" s="212" t="s">
        <v>278</v>
      </c>
      <c r="D177" s="212" t="s">
        <v>152</v>
      </c>
      <c r="E177" s="213" t="s">
        <v>463</v>
      </c>
      <c r="F177" s="214" t="s">
        <v>464</v>
      </c>
      <c r="G177" s="215" t="s">
        <v>155</v>
      </c>
      <c r="H177" s="216">
        <v>9</v>
      </c>
      <c r="I177" s="217"/>
      <c r="J177" s="218">
        <f>ROUND(I177*H177,2)</f>
        <v>0</v>
      </c>
      <c r="K177" s="214" t="s">
        <v>389</v>
      </c>
      <c r="L177" s="44"/>
      <c r="M177" s="219" t="s">
        <v>19</v>
      </c>
      <c r="N177" s="220" t="s">
        <v>42</v>
      </c>
      <c r="O177" s="84"/>
      <c r="P177" s="221">
        <f>O177*H177</f>
        <v>0</v>
      </c>
      <c r="Q177" s="221">
        <v>0.09062</v>
      </c>
      <c r="R177" s="221">
        <f>Q177*H177</f>
        <v>0.8155800000000001</v>
      </c>
      <c r="S177" s="221">
        <v>0</v>
      </c>
      <c r="T177" s="222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3" t="s">
        <v>157</v>
      </c>
      <c r="AT177" s="223" t="s">
        <v>152</v>
      </c>
      <c r="AU177" s="223" t="s">
        <v>79</v>
      </c>
      <c r="AY177" s="17" t="s">
        <v>150</v>
      </c>
      <c r="BE177" s="224">
        <f>IF(N177="základní",J177,0)</f>
        <v>0</v>
      </c>
      <c r="BF177" s="224">
        <f>IF(N177="snížená",J177,0)</f>
        <v>0</v>
      </c>
      <c r="BG177" s="224">
        <f>IF(N177="zákl. přenesená",J177,0)</f>
        <v>0</v>
      </c>
      <c r="BH177" s="224">
        <f>IF(N177="sníž. přenesená",J177,0)</f>
        <v>0</v>
      </c>
      <c r="BI177" s="224">
        <f>IF(N177="nulová",J177,0)</f>
        <v>0</v>
      </c>
      <c r="BJ177" s="17" t="s">
        <v>75</v>
      </c>
      <c r="BK177" s="224">
        <f>ROUND(I177*H177,2)</f>
        <v>0</v>
      </c>
      <c r="BL177" s="17" t="s">
        <v>157</v>
      </c>
      <c r="BM177" s="223" t="s">
        <v>1241</v>
      </c>
    </row>
    <row r="178" spans="1:47" s="2" customFormat="1" ht="12">
      <c r="A178" s="38"/>
      <c r="B178" s="39"/>
      <c r="C178" s="40"/>
      <c r="D178" s="225" t="s">
        <v>159</v>
      </c>
      <c r="E178" s="40"/>
      <c r="F178" s="226" t="s">
        <v>466</v>
      </c>
      <c r="G178" s="40"/>
      <c r="H178" s="40"/>
      <c r="I178" s="227"/>
      <c r="J178" s="40"/>
      <c r="K178" s="40"/>
      <c r="L178" s="44"/>
      <c r="M178" s="228"/>
      <c r="N178" s="229"/>
      <c r="O178" s="84"/>
      <c r="P178" s="84"/>
      <c r="Q178" s="84"/>
      <c r="R178" s="84"/>
      <c r="S178" s="84"/>
      <c r="T178" s="85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159</v>
      </c>
      <c r="AU178" s="17" t="s">
        <v>79</v>
      </c>
    </row>
    <row r="179" spans="1:51" s="13" customFormat="1" ht="12">
      <c r="A179" s="13"/>
      <c r="B179" s="230"/>
      <c r="C179" s="231"/>
      <c r="D179" s="232" t="s">
        <v>161</v>
      </c>
      <c r="E179" s="233" t="s">
        <v>19</v>
      </c>
      <c r="F179" s="234" t="s">
        <v>890</v>
      </c>
      <c r="G179" s="231"/>
      <c r="H179" s="233" t="s">
        <v>19</v>
      </c>
      <c r="I179" s="235"/>
      <c r="J179" s="231"/>
      <c r="K179" s="231"/>
      <c r="L179" s="236"/>
      <c r="M179" s="237"/>
      <c r="N179" s="238"/>
      <c r="O179" s="238"/>
      <c r="P179" s="238"/>
      <c r="Q179" s="238"/>
      <c r="R179" s="238"/>
      <c r="S179" s="238"/>
      <c r="T179" s="23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0" t="s">
        <v>161</v>
      </c>
      <c r="AU179" s="240" t="s">
        <v>79</v>
      </c>
      <c r="AV179" s="13" t="s">
        <v>75</v>
      </c>
      <c r="AW179" s="13" t="s">
        <v>33</v>
      </c>
      <c r="AX179" s="13" t="s">
        <v>71</v>
      </c>
      <c r="AY179" s="240" t="s">
        <v>150</v>
      </c>
    </row>
    <row r="180" spans="1:51" s="14" customFormat="1" ht="12">
      <c r="A180" s="14"/>
      <c r="B180" s="241"/>
      <c r="C180" s="242"/>
      <c r="D180" s="232" t="s">
        <v>161</v>
      </c>
      <c r="E180" s="243" t="s">
        <v>19</v>
      </c>
      <c r="F180" s="244" t="s">
        <v>891</v>
      </c>
      <c r="G180" s="242"/>
      <c r="H180" s="245">
        <v>9</v>
      </c>
      <c r="I180" s="246"/>
      <c r="J180" s="242"/>
      <c r="K180" s="242"/>
      <c r="L180" s="247"/>
      <c r="M180" s="248"/>
      <c r="N180" s="249"/>
      <c r="O180" s="249"/>
      <c r="P180" s="249"/>
      <c r="Q180" s="249"/>
      <c r="R180" s="249"/>
      <c r="S180" s="249"/>
      <c r="T180" s="250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1" t="s">
        <v>161</v>
      </c>
      <c r="AU180" s="251" t="s">
        <v>79</v>
      </c>
      <c r="AV180" s="14" t="s">
        <v>79</v>
      </c>
      <c r="AW180" s="14" t="s">
        <v>33</v>
      </c>
      <c r="AX180" s="14" t="s">
        <v>71</v>
      </c>
      <c r="AY180" s="251" t="s">
        <v>150</v>
      </c>
    </row>
    <row r="181" spans="1:51" s="15" customFormat="1" ht="12">
      <c r="A181" s="15"/>
      <c r="B181" s="252"/>
      <c r="C181" s="253"/>
      <c r="D181" s="232" t="s">
        <v>161</v>
      </c>
      <c r="E181" s="254" t="s">
        <v>19</v>
      </c>
      <c r="F181" s="255" t="s">
        <v>164</v>
      </c>
      <c r="G181" s="253"/>
      <c r="H181" s="256">
        <v>9</v>
      </c>
      <c r="I181" s="257"/>
      <c r="J181" s="253"/>
      <c r="K181" s="253"/>
      <c r="L181" s="258"/>
      <c r="M181" s="259"/>
      <c r="N181" s="260"/>
      <c r="O181" s="260"/>
      <c r="P181" s="260"/>
      <c r="Q181" s="260"/>
      <c r="R181" s="260"/>
      <c r="S181" s="260"/>
      <c r="T181" s="261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62" t="s">
        <v>161</v>
      </c>
      <c r="AU181" s="262" t="s">
        <v>79</v>
      </c>
      <c r="AV181" s="15" t="s">
        <v>157</v>
      </c>
      <c r="AW181" s="15" t="s">
        <v>33</v>
      </c>
      <c r="AX181" s="15" t="s">
        <v>75</v>
      </c>
      <c r="AY181" s="262" t="s">
        <v>150</v>
      </c>
    </row>
    <row r="182" spans="1:65" s="2" customFormat="1" ht="21.75" customHeight="1">
      <c r="A182" s="38"/>
      <c r="B182" s="39"/>
      <c r="C182" s="264" t="s">
        <v>285</v>
      </c>
      <c r="D182" s="264" t="s">
        <v>286</v>
      </c>
      <c r="E182" s="265" t="s">
        <v>500</v>
      </c>
      <c r="F182" s="266" t="s">
        <v>501</v>
      </c>
      <c r="G182" s="267" t="s">
        <v>155</v>
      </c>
      <c r="H182" s="268">
        <v>9.09</v>
      </c>
      <c r="I182" s="269"/>
      <c r="J182" s="270">
        <f>ROUND(I182*H182,2)</f>
        <v>0</v>
      </c>
      <c r="K182" s="266" t="s">
        <v>389</v>
      </c>
      <c r="L182" s="271"/>
      <c r="M182" s="272" t="s">
        <v>19</v>
      </c>
      <c r="N182" s="273" t="s">
        <v>42</v>
      </c>
      <c r="O182" s="84"/>
      <c r="P182" s="221">
        <f>O182*H182</f>
        <v>0</v>
      </c>
      <c r="Q182" s="221">
        <v>0.176</v>
      </c>
      <c r="R182" s="221">
        <f>Q182*H182</f>
        <v>1.59984</v>
      </c>
      <c r="S182" s="221">
        <v>0</v>
      </c>
      <c r="T182" s="222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3" t="s">
        <v>207</v>
      </c>
      <c r="AT182" s="223" t="s">
        <v>286</v>
      </c>
      <c r="AU182" s="223" t="s">
        <v>79</v>
      </c>
      <c r="AY182" s="17" t="s">
        <v>150</v>
      </c>
      <c r="BE182" s="224">
        <f>IF(N182="základní",J182,0)</f>
        <v>0</v>
      </c>
      <c r="BF182" s="224">
        <f>IF(N182="snížená",J182,0)</f>
        <v>0</v>
      </c>
      <c r="BG182" s="224">
        <f>IF(N182="zákl. přenesená",J182,0)</f>
        <v>0</v>
      </c>
      <c r="BH182" s="224">
        <f>IF(N182="sníž. přenesená",J182,0)</f>
        <v>0</v>
      </c>
      <c r="BI182" s="224">
        <f>IF(N182="nulová",J182,0)</f>
        <v>0</v>
      </c>
      <c r="BJ182" s="17" t="s">
        <v>75</v>
      </c>
      <c r="BK182" s="224">
        <f>ROUND(I182*H182,2)</f>
        <v>0</v>
      </c>
      <c r="BL182" s="17" t="s">
        <v>157</v>
      </c>
      <c r="BM182" s="223" t="s">
        <v>1242</v>
      </c>
    </row>
    <row r="183" spans="1:51" s="13" customFormat="1" ht="12">
      <c r="A183" s="13"/>
      <c r="B183" s="230"/>
      <c r="C183" s="231"/>
      <c r="D183" s="232" t="s">
        <v>161</v>
      </c>
      <c r="E183" s="233" t="s">
        <v>19</v>
      </c>
      <c r="F183" s="234" t="s">
        <v>1243</v>
      </c>
      <c r="G183" s="231"/>
      <c r="H183" s="233" t="s">
        <v>19</v>
      </c>
      <c r="I183" s="235"/>
      <c r="J183" s="231"/>
      <c r="K183" s="231"/>
      <c r="L183" s="236"/>
      <c r="M183" s="237"/>
      <c r="N183" s="238"/>
      <c r="O183" s="238"/>
      <c r="P183" s="238"/>
      <c r="Q183" s="238"/>
      <c r="R183" s="238"/>
      <c r="S183" s="238"/>
      <c r="T183" s="23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0" t="s">
        <v>161</v>
      </c>
      <c r="AU183" s="240" t="s">
        <v>79</v>
      </c>
      <c r="AV183" s="13" t="s">
        <v>75</v>
      </c>
      <c r="AW183" s="13" t="s">
        <v>33</v>
      </c>
      <c r="AX183" s="13" t="s">
        <v>71</v>
      </c>
      <c r="AY183" s="240" t="s">
        <v>150</v>
      </c>
    </row>
    <row r="184" spans="1:51" s="14" customFormat="1" ht="12">
      <c r="A184" s="14"/>
      <c r="B184" s="241"/>
      <c r="C184" s="242"/>
      <c r="D184" s="232" t="s">
        <v>161</v>
      </c>
      <c r="E184" s="243" t="s">
        <v>19</v>
      </c>
      <c r="F184" s="244" t="s">
        <v>1244</v>
      </c>
      <c r="G184" s="242"/>
      <c r="H184" s="245">
        <v>9.09</v>
      </c>
      <c r="I184" s="246"/>
      <c r="J184" s="242"/>
      <c r="K184" s="242"/>
      <c r="L184" s="247"/>
      <c r="M184" s="248"/>
      <c r="N184" s="249"/>
      <c r="O184" s="249"/>
      <c r="P184" s="249"/>
      <c r="Q184" s="249"/>
      <c r="R184" s="249"/>
      <c r="S184" s="249"/>
      <c r="T184" s="250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1" t="s">
        <v>161</v>
      </c>
      <c r="AU184" s="251" t="s">
        <v>79</v>
      </c>
      <c r="AV184" s="14" t="s">
        <v>79</v>
      </c>
      <c r="AW184" s="14" t="s">
        <v>33</v>
      </c>
      <c r="AX184" s="14" t="s">
        <v>71</v>
      </c>
      <c r="AY184" s="251" t="s">
        <v>150</v>
      </c>
    </row>
    <row r="185" spans="1:51" s="15" customFormat="1" ht="12">
      <c r="A185" s="15"/>
      <c r="B185" s="252"/>
      <c r="C185" s="253"/>
      <c r="D185" s="232" t="s">
        <v>161</v>
      </c>
      <c r="E185" s="254" t="s">
        <v>19</v>
      </c>
      <c r="F185" s="255" t="s">
        <v>164</v>
      </c>
      <c r="G185" s="253"/>
      <c r="H185" s="256">
        <v>9.09</v>
      </c>
      <c r="I185" s="257"/>
      <c r="J185" s="253"/>
      <c r="K185" s="253"/>
      <c r="L185" s="258"/>
      <c r="M185" s="259"/>
      <c r="N185" s="260"/>
      <c r="O185" s="260"/>
      <c r="P185" s="260"/>
      <c r="Q185" s="260"/>
      <c r="R185" s="260"/>
      <c r="S185" s="260"/>
      <c r="T185" s="261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62" t="s">
        <v>161</v>
      </c>
      <c r="AU185" s="262" t="s">
        <v>79</v>
      </c>
      <c r="AV185" s="15" t="s">
        <v>157</v>
      </c>
      <c r="AW185" s="15" t="s">
        <v>33</v>
      </c>
      <c r="AX185" s="15" t="s">
        <v>75</v>
      </c>
      <c r="AY185" s="262" t="s">
        <v>150</v>
      </c>
    </row>
    <row r="186" spans="1:63" s="12" customFormat="1" ht="22.8" customHeight="1">
      <c r="A186" s="12"/>
      <c r="B186" s="196"/>
      <c r="C186" s="197"/>
      <c r="D186" s="198" t="s">
        <v>70</v>
      </c>
      <c r="E186" s="210" t="s">
        <v>216</v>
      </c>
      <c r="F186" s="210" t="s">
        <v>570</v>
      </c>
      <c r="G186" s="197"/>
      <c r="H186" s="197"/>
      <c r="I186" s="200"/>
      <c r="J186" s="211">
        <f>BK186</f>
        <v>0</v>
      </c>
      <c r="K186" s="197"/>
      <c r="L186" s="202"/>
      <c r="M186" s="203"/>
      <c r="N186" s="204"/>
      <c r="O186" s="204"/>
      <c r="P186" s="205">
        <f>SUM(P187:P245)</f>
        <v>0</v>
      </c>
      <c r="Q186" s="204"/>
      <c r="R186" s="205">
        <f>SUM(R187:R245)</f>
        <v>3.5543450000000005</v>
      </c>
      <c r="S186" s="204"/>
      <c r="T186" s="206">
        <f>SUM(T187:T245)</f>
        <v>11.88472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07" t="s">
        <v>75</v>
      </c>
      <c r="AT186" s="208" t="s">
        <v>70</v>
      </c>
      <c r="AU186" s="208" t="s">
        <v>75</v>
      </c>
      <c r="AY186" s="207" t="s">
        <v>150</v>
      </c>
      <c r="BK186" s="209">
        <f>SUM(BK187:BK245)</f>
        <v>0</v>
      </c>
    </row>
    <row r="187" spans="1:65" s="2" customFormat="1" ht="37.8" customHeight="1">
      <c r="A187" s="38"/>
      <c r="B187" s="39"/>
      <c r="C187" s="212" t="s">
        <v>292</v>
      </c>
      <c r="D187" s="212" t="s">
        <v>152</v>
      </c>
      <c r="E187" s="213" t="s">
        <v>507</v>
      </c>
      <c r="F187" s="214" t="s">
        <v>508</v>
      </c>
      <c r="G187" s="215" t="s">
        <v>342</v>
      </c>
      <c r="H187" s="216">
        <v>1.5</v>
      </c>
      <c r="I187" s="217"/>
      <c r="J187" s="218">
        <f>ROUND(I187*H187,2)</f>
        <v>0</v>
      </c>
      <c r="K187" s="214" t="s">
        <v>389</v>
      </c>
      <c r="L187" s="44"/>
      <c r="M187" s="219" t="s">
        <v>19</v>
      </c>
      <c r="N187" s="220" t="s">
        <v>42</v>
      </c>
      <c r="O187" s="84"/>
      <c r="P187" s="221">
        <f>O187*H187</f>
        <v>0</v>
      </c>
      <c r="Q187" s="221">
        <v>1E-05</v>
      </c>
      <c r="R187" s="221">
        <f>Q187*H187</f>
        <v>1.5000000000000002E-05</v>
      </c>
      <c r="S187" s="221">
        <v>0</v>
      </c>
      <c r="T187" s="222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3" t="s">
        <v>157</v>
      </c>
      <c r="AT187" s="223" t="s">
        <v>152</v>
      </c>
      <c r="AU187" s="223" t="s">
        <v>79</v>
      </c>
      <c r="AY187" s="17" t="s">
        <v>150</v>
      </c>
      <c r="BE187" s="224">
        <f>IF(N187="základní",J187,0)</f>
        <v>0</v>
      </c>
      <c r="BF187" s="224">
        <f>IF(N187="snížená",J187,0)</f>
        <v>0</v>
      </c>
      <c r="BG187" s="224">
        <f>IF(N187="zákl. přenesená",J187,0)</f>
        <v>0</v>
      </c>
      <c r="BH187" s="224">
        <f>IF(N187="sníž. přenesená",J187,0)</f>
        <v>0</v>
      </c>
      <c r="BI187" s="224">
        <f>IF(N187="nulová",J187,0)</f>
        <v>0</v>
      </c>
      <c r="BJ187" s="17" t="s">
        <v>75</v>
      </c>
      <c r="BK187" s="224">
        <f>ROUND(I187*H187,2)</f>
        <v>0</v>
      </c>
      <c r="BL187" s="17" t="s">
        <v>157</v>
      </c>
      <c r="BM187" s="223" t="s">
        <v>1245</v>
      </c>
    </row>
    <row r="188" spans="1:47" s="2" customFormat="1" ht="12">
      <c r="A188" s="38"/>
      <c r="B188" s="39"/>
      <c r="C188" s="40"/>
      <c r="D188" s="225" t="s">
        <v>159</v>
      </c>
      <c r="E188" s="40"/>
      <c r="F188" s="226" t="s">
        <v>510</v>
      </c>
      <c r="G188" s="40"/>
      <c r="H188" s="40"/>
      <c r="I188" s="227"/>
      <c r="J188" s="40"/>
      <c r="K188" s="40"/>
      <c r="L188" s="44"/>
      <c r="M188" s="228"/>
      <c r="N188" s="229"/>
      <c r="O188" s="84"/>
      <c r="P188" s="84"/>
      <c r="Q188" s="84"/>
      <c r="R188" s="84"/>
      <c r="S188" s="84"/>
      <c r="T188" s="85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159</v>
      </c>
      <c r="AU188" s="17" t="s">
        <v>79</v>
      </c>
    </row>
    <row r="189" spans="1:51" s="13" customFormat="1" ht="12">
      <c r="A189" s="13"/>
      <c r="B189" s="230"/>
      <c r="C189" s="231"/>
      <c r="D189" s="232" t="s">
        <v>161</v>
      </c>
      <c r="E189" s="233" t="s">
        <v>19</v>
      </c>
      <c r="F189" s="234" t="s">
        <v>1214</v>
      </c>
      <c r="G189" s="231"/>
      <c r="H189" s="233" t="s">
        <v>19</v>
      </c>
      <c r="I189" s="235"/>
      <c r="J189" s="231"/>
      <c r="K189" s="231"/>
      <c r="L189" s="236"/>
      <c r="M189" s="237"/>
      <c r="N189" s="238"/>
      <c r="O189" s="238"/>
      <c r="P189" s="238"/>
      <c r="Q189" s="238"/>
      <c r="R189" s="238"/>
      <c r="S189" s="238"/>
      <c r="T189" s="23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0" t="s">
        <v>161</v>
      </c>
      <c r="AU189" s="240" t="s">
        <v>79</v>
      </c>
      <c r="AV189" s="13" t="s">
        <v>75</v>
      </c>
      <c r="AW189" s="13" t="s">
        <v>33</v>
      </c>
      <c r="AX189" s="13" t="s">
        <v>71</v>
      </c>
      <c r="AY189" s="240" t="s">
        <v>150</v>
      </c>
    </row>
    <row r="190" spans="1:51" s="14" customFormat="1" ht="12">
      <c r="A190" s="14"/>
      <c r="B190" s="241"/>
      <c r="C190" s="242"/>
      <c r="D190" s="232" t="s">
        <v>161</v>
      </c>
      <c r="E190" s="243" t="s">
        <v>19</v>
      </c>
      <c r="F190" s="244" t="s">
        <v>1217</v>
      </c>
      <c r="G190" s="242"/>
      <c r="H190" s="245">
        <v>1.5</v>
      </c>
      <c r="I190" s="246"/>
      <c r="J190" s="242"/>
      <c r="K190" s="242"/>
      <c r="L190" s="247"/>
      <c r="M190" s="248"/>
      <c r="N190" s="249"/>
      <c r="O190" s="249"/>
      <c r="P190" s="249"/>
      <c r="Q190" s="249"/>
      <c r="R190" s="249"/>
      <c r="S190" s="249"/>
      <c r="T190" s="250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1" t="s">
        <v>161</v>
      </c>
      <c r="AU190" s="251" t="s">
        <v>79</v>
      </c>
      <c r="AV190" s="14" t="s">
        <v>79</v>
      </c>
      <c r="AW190" s="14" t="s">
        <v>33</v>
      </c>
      <c r="AX190" s="14" t="s">
        <v>71</v>
      </c>
      <c r="AY190" s="251" t="s">
        <v>150</v>
      </c>
    </row>
    <row r="191" spans="1:51" s="15" customFormat="1" ht="12">
      <c r="A191" s="15"/>
      <c r="B191" s="252"/>
      <c r="C191" s="253"/>
      <c r="D191" s="232" t="s">
        <v>161</v>
      </c>
      <c r="E191" s="254" t="s">
        <v>19</v>
      </c>
      <c r="F191" s="255" t="s">
        <v>164</v>
      </c>
      <c r="G191" s="253"/>
      <c r="H191" s="256">
        <v>1.5</v>
      </c>
      <c r="I191" s="257"/>
      <c r="J191" s="253"/>
      <c r="K191" s="253"/>
      <c r="L191" s="258"/>
      <c r="M191" s="259"/>
      <c r="N191" s="260"/>
      <c r="O191" s="260"/>
      <c r="P191" s="260"/>
      <c r="Q191" s="260"/>
      <c r="R191" s="260"/>
      <c r="S191" s="260"/>
      <c r="T191" s="261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62" t="s">
        <v>161</v>
      </c>
      <c r="AU191" s="262" t="s">
        <v>79</v>
      </c>
      <c r="AV191" s="15" t="s">
        <v>157</v>
      </c>
      <c r="AW191" s="15" t="s">
        <v>33</v>
      </c>
      <c r="AX191" s="15" t="s">
        <v>75</v>
      </c>
      <c r="AY191" s="262" t="s">
        <v>150</v>
      </c>
    </row>
    <row r="192" spans="1:65" s="2" customFormat="1" ht="16.5" customHeight="1">
      <c r="A192" s="38"/>
      <c r="B192" s="39"/>
      <c r="C192" s="264" t="s">
        <v>7</v>
      </c>
      <c r="D192" s="264" t="s">
        <v>286</v>
      </c>
      <c r="E192" s="265" t="s">
        <v>514</v>
      </c>
      <c r="F192" s="266" t="s">
        <v>515</v>
      </c>
      <c r="G192" s="267" t="s">
        <v>342</v>
      </c>
      <c r="H192" s="268">
        <v>2</v>
      </c>
      <c r="I192" s="269"/>
      <c r="J192" s="270">
        <f>ROUND(I192*H192,2)</f>
        <v>0</v>
      </c>
      <c r="K192" s="266" t="s">
        <v>389</v>
      </c>
      <c r="L192" s="271"/>
      <c r="M192" s="272" t="s">
        <v>19</v>
      </c>
      <c r="N192" s="273" t="s">
        <v>42</v>
      </c>
      <c r="O192" s="84"/>
      <c r="P192" s="221">
        <f>O192*H192</f>
        <v>0</v>
      </c>
      <c r="Q192" s="221">
        <v>0.00259</v>
      </c>
      <c r="R192" s="221">
        <f>Q192*H192</f>
        <v>0.00518</v>
      </c>
      <c r="S192" s="221">
        <v>0</v>
      </c>
      <c r="T192" s="222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3" t="s">
        <v>207</v>
      </c>
      <c r="AT192" s="223" t="s">
        <v>286</v>
      </c>
      <c r="AU192" s="223" t="s">
        <v>79</v>
      </c>
      <c r="AY192" s="17" t="s">
        <v>150</v>
      </c>
      <c r="BE192" s="224">
        <f>IF(N192="základní",J192,0)</f>
        <v>0</v>
      </c>
      <c r="BF192" s="224">
        <f>IF(N192="snížená",J192,0)</f>
        <v>0</v>
      </c>
      <c r="BG192" s="224">
        <f>IF(N192="zákl. přenesená",J192,0)</f>
        <v>0</v>
      </c>
      <c r="BH192" s="224">
        <f>IF(N192="sníž. přenesená",J192,0)</f>
        <v>0</v>
      </c>
      <c r="BI192" s="224">
        <f>IF(N192="nulová",J192,0)</f>
        <v>0</v>
      </c>
      <c r="BJ192" s="17" t="s">
        <v>75</v>
      </c>
      <c r="BK192" s="224">
        <f>ROUND(I192*H192,2)</f>
        <v>0</v>
      </c>
      <c r="BL192" s="17" t="s">
        <v>157</v>
      </c>
      <c r="BM192" s="223" t="s">
        <v>1246</v>
      </c>
    </row>
    <row r="193" spans="1:51" s="14" customFormat="1" ht="12">
      <c r="A193" s="14"/>
      <c r="B193" s="241"/>
      <c r="C193" s="242"/>
      <c r="D193" s="232" t="s">
        <v>161</v>
      </c>
      <c r="E193" s="243" t="s">
        <v>19</v>
      </c>
      <c r="F193" s="244" t="s">
        <v>79</v>
      </c>
      <c r="G193" s="242"/>
      <c r="H193" s="245">
        <v>2</v>
      </c>
      <c r="I193" s="246"/>
      <c r="J193" s="242"/>
      <c r="K193" s="242"/>
      <c r="L193" s="247"/>
      <c r="M193" s="248"/>
      <c r="N193" s="249"/>
      <c r="O193" s="249"/>
      <c r="P193" s="249"/>
      <c r="Q193" s="249"/>
      <c r="R193" s="249"/>
      <c r="S193" s="249"/>
      <c r="T193" s="250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1" t="s">
        <v>161</v>
      </c>
      <c r="AU193" s="251" t="s">
        <v>79</v>
      </c>
      <c r="AV193" s="14" t="s">
        <v>79</v>
      </c>
      <c r="AW193" s="14" t="s">
        <v>33</v>
      </c>
      <c r="AX193" s="14" t="s">
        <v>71</v>
      </c>
      <c r="AY193" s="251" t="s">
        <v>150</v>
      </c>
    </row>
    <row r="194" spans="1:51" s="15" customFormat="1" ht="12">
      <c r="A194" s="15"/>
      <c r="B194" s="252"/>
      <c r="C194" s="253"/>
      <c r="D194" s="232" t="s">
        <v>161</v>
      </c>
      <c r="E194" s="254" t="s">
        <v>19</v>
      </c>
      <c r="F194" s="255" t="s">
        <v>164</v>
      </c>
      <c r="G194" s="253"/>
      <c r="H194" s="256">
        <v>2</v>
      </c>
      <c r="I194" s="257"/>
      <c r="J194" s="253"/>
      <c r="K194" s="253"/>
      <c r="L194" s="258"/>
      <c r="M194" s="259"/>
      <c r="N194" s="260"/>
      <c r="O194" s="260"/>
      <c r="P194" s="260"/>
      <c r="Q194" s="260"/>
      <c r="R194" s="260"/>
      <c r="S194" s="260"/>
      <c r="T194" s="261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62" t="s">
        <v>161</v>
      </c>
      <c r="AU194" s="262" t="s">
        <v>79</v>
      </c>
      <c r="AV194" s="15" t="s">
        <v>157</v>
      </c>
      <c r="AW194" s="15" t="s">
        <v>33</v>
      </c>
      <c r="AX194" s="15" t="s">
        <v>75</v>
      </c>
      <c r="AY194" s="262" t="s">
        <v>150</v>
      </c>
    </row>
    <row r="195" spans="1:65" s="2" customFormat="1" ht="33" customHeight="1">
      <c r="A195" s="38"/>
      <c r="B195" s="39"/>
      <c r="C195" s="212" t="s">
        <v>91</v>
      </c>
      <c r="D195" s="212" t="s">
        <v>152</v>
      </c>
      <c r="E195" s="213" t="s">
        <v>1064</v>
      </c>
      <c r="F195" s="214" t="s">
        <v>1065</v>
      </c>
      <c r="G195" s="215" t="s">
        <v>202</v>
      </c>
      <c r="H195" s="216">
        <v>1.216</v>
      </c>
      <c r="I195" s="217"/>
      <c r="J195" s="218">
        <f>ROUND(I195*H195,2)</f>
        <v>0</v>
      </c>
      <c r="K195" s="214" t="s">
        <v>389</v>
      </c>
      <c r="L195" s="44"/>
      <c r="M195" s="219" t="s">
        <v>19</v>
      </c>
      <c r="N195" s="220" t="s">
        <v>42</v>
      </c>
      <c r="O195" s="84"/>
      <c r="P195" s="221">
        <f>O195*H195</f>
        <v>0</v>
      </c>
      <c r="Q195" s="221">
        <v>0</v>
      </c>
      <c r="R195" s="221">
        <f>Q195*H195</f>
        <v>0</v>
      </c>
      <c r="S195" s="221">
        <v>1.92</v>
      </c>
      <c r="T195" s="222">
        <f>S195*H195</f>
        <v>2.33472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3" t="s">
        <v>157</v>
      </c>
      <c r="AT195" s="223" t="s">
        <v>152</v>
      </c>
      <c r="AU195" s="223" t="s">
        <v>79</v>
      </c>
      <c r="AY195" s="17" t="s">
        <v>150</v>
      </c>
      <c r="BE195" s="224">
        <f>IF(N195="základní",J195,0)</f>
        <v>0</v>
      </c>
      <c r="BF195" s="224">
        <f>IF(N195="snížená",J195,0)</f>
        <v>0</v>
      </c>
      <c r="BG195" s="224">
        <f>IF(N195="zákl. přenesená",J195,0)</f>
        <v>0</v>
      </c>
      <c r="BH195" s="224">
        <f>IF(N195="sníž. přenesená",J195,0)</f>
        <v>0</v>
      </c>
      <c r="BI195" s="224">
        <f>IF(N195="nulová",J195,0)</f>
        <v>0</v>
      </c>
      <c r="BJ195" s="17" t="s">
        <v>75</v>
      </c>
      <c r="BK195" s="224">
        <f>ROUND(I195*H195,2)</f>
        <v>0</v>
      </c>
      <c r="BL195" s="17" t="s">
        <v>157</v>
      </c>
      <c r="BM195" s="223" t="s">
        <v>1247</v>
      </c>
    </row>
    <row r="196" spans="1:47" s="2" customFormat="1" ht="12">
      <c r="A196" s="38"/>
      <c r="B196" s="39"/>
      <c r="C196" s="40"/>
      <c r="D196" s="225" t="s">
        <v>159</v>
      </c>
      <c r="E196" s="40"/>
      <c r="F196" s="226" t="s">
        <v>1067</v>
      </c>
      <c r="G196" s="40"/>
      <c r="H196" s="40"/>
      <c r="I196" s="227"/>
      <c r="J196" s="40"/>
      <c r="K196" s="40"/>
      <c r="L196" s="44"/>
      <c r="M196" s="228"/>
      <c r="N196" s="229"/>
      <c r="O196" s="84"/>
      <c r="P196" s="84"/>
      <c r="Q196" s="84"/>
      <c r="R196" s="84"/>
      <c r="S196" s="84"/>
      <c r="T196" s="85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159</v>
      </c>
      <c r="AU196" s="17" t="s">
        <v>79</v>
      </c>
    </row>
    <row r="197" spans="1:51" s="14" customFormat="1" ht="12">
      <c r="A197" s="14"/>
      <c r="B197" s="241"/>
      <c r="C197" s="242"/>
      <c r="D197" s="232" t="s">
        <v>161</v>
      </c>
      <c r="E197" s="243" t="s">
        <v>19</v>
      </c>
      <c r="F197" s="244" t="s">
        <v>1248</v>
      </c>
      <c r="G197" s="242"/>
      <c r="H197" s="245">
        <v>0.64</v>
      </c>
      <c r="I197" s="246"/>
      <c r="J197" s="242"/>
      <c r="K197" s="242"/>
      <c r="L197" s="247"/>
      <c r="M197" s="248"/>
      <c r="N197" s="249"/>
      <c r="O197" s="249"/>
      <c r="P197" s="249"/>
      <c r="Q197" s="249"/>
      <c r="R197" s="249"/>
      <c r="S197" s="249"/>
      <c r="T197" s="250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1" t="s">
        <v>161</v>
      </c>
      <c r="AU197" s="251" t="s">
        <v>79</v>
      </c>
      <c r="AV197" s="14" t="s">
        <v>79</v>
      </c>
      <c r="AW197" s="14" t="s">
        <v>33</v>
      </c>
      <c r="AX197" s="14" t="s">
        <v>71</v>
      </c>
      <c r="AY197" s="251" t="s">
        <v>150</v>
      </c>
    </row>
    <row r="198" spans="1:51" s="14" customFormat="1" ht="12">
      <c r="A198" s="14"/>
      <c r="B198" s="241"/>
      <c r="C198" s="242"/>
      <c r="D198" s="232" t="s">
        <v>161</v>
      </c>
      <c r="E198" s="243" t="s">
        <v>19</v>
      </c>
      <c r="F198" s="244" t="s">
        <v>1249</v>
      </c>
      <c r="G198" s="242"/>
      <c r="H198" s="245">
        <v>0.576</v>
      </c>
      <c r="I198" s="246"/>
      <c r="J198" s="242"/>
      <c r="K198" s="242"/>
      <c r="L198" s="247"/>
      <c r="M198" s="248"/>
      <c r="N198" s="249"/>
      <c r="O198" s="249"/>
      <c r="P198" s="249"/>
      <c r="Q198" s="249"/>
      <c r="R198" s="249"/>
      <c r="S198" s="249"/>
      <c r="T198" s="250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1" t="s">
        <v>161</v>
      </c>
      <c r="AU198" s="251" t="s">
        <v>79</v>
      </c>
      <c r="AV198" s="14" t="s">
        <v>79</v>
      </c>
      <c r="AW198" s="14" t="s">
        <v>33</v>
      </c>
      <c r="AX198" s="14" t="s">
        <v>71</v>
      </c>
      <c r="AY198" s="251" t="s">
        <v>150</v>
      </c>
    </row>
    <row r="199" spans="1:51" s="15" customFormat="1" ht="12">
      <c r="A199" s="15"/>
      <c r="B199" s="252"/>
      <c r="C199" s="253"/>
      <c r="D199" s="232" t="s">
        <v>161</v>
      </c>
      <c r="E199" s="254" t="s">
        <v>19</v>
      </c>
      <c r="F199" s="255" t="s">
        <v>164</v>
      </c>
      <c r="G199" s="253"/>
      <c r="H199" s="256">
        <v>1.216</v>
      </c>
      <c r="I199" s="257"/>
      <c r="J199" s="253"/>
      <c r="K199" s="253"/>
      <c r="L199" s="258"/>
      <c r="M199" s="259"/>
      <c r="N199" s="260"/>
      <c r="O199" s="260"/>
      <c r="P199" s="260"/>
      <c r="Q199" s="260"/>
      <c r="R199" s="260"/>
      <c r="S199" s="260"/>
      <c r="T199" s="261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62" t="s">
        <v>161</v>
      </c>
      <c r="AU199" s="262" t="s">
        <v>79</v>
      </c>
      <c r="AV199" s="15" t="s">
        <v>157</v>
      </c>
      <c r="AW199" s="15" t="s">
        <v>33</v>
      </c>
      <c r="AX199" s="15" t="s">
        <v>75</v>
      </c>
      <c r="AY199" s="262" t="s">
        <v>150</v>
      </c>
    </row>
    <row r="200" spans="1:65" s="2" customFormat="1" ht="24.15" customHeight="1">
      <c r="A200" s="38"/>
      <c r="B200" s="39"/>
      <c r="C200" s="212" t="s">
        <v>309</v>
      </c>
      <c r="D200" s="212" t="s">
        <v>152</v>
      </c>
      <c r="E200" s="213" t="s">
        <v>518</v>
      </c>
      <c r="F200" s="214" t="s">
        <v>519</v>
      </c>
      <c r="G200" s="215" t="s">
        <v>342</v>
      </c>
      <c r="H200" s="216">
        <v>1.5</v>
      </c>
      <c r="I200" s="217"/>
      <c r="J200" s="218">
        <f>ROUND(I200*H200,2)</f>
        <v>0</v>
      </c>
      <c r="K200" s="214" t="s">
        <v>389</v>
      </c>
      <c r="L200" s="44"/>
      <c r="M200" s="219" t="s">
        <v>19</v>
      </c>
      <c r="N200" s="220" t="s">
        <v>42</v>
      </c>
      <c r="O200" s="84"/>
      <c r="P200" s="221">
        <f>O200*H200</f>
        <v>0</v>
      </c>
      <c r="Q200" s="221">
        <v>0</v>
      </c>
      <c r="R200" s="221">
        <f>Q200*H200</f>
        <v>0</v>
      </c>
      <c r="S200" s="221">
        <v>0</v>
      </c>
      <c r="T200" s="222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3" t="s">
        <v>157</v>
      </c>
      <c r="AT200" s="223" t="s">
        <v>152</v>
      </c>
      <c r="AU200" s="223" t="s">
        <v>79</v>
      </c>
      <c r="AY200" s="17" t="s">
        <v>150</v>
      </c>
      <c r="BE200" s="224">
        <f>IF(N200="základní",J200,0)</f>
        <v>0</v>
      </c>
      <c r="BF200" s="224">
        <f>IF(N200="snížená",J200,0)</f>
        <v>0</v>
      </c>
      <c r="BG200" s="224">
        <f>IF(N200="zákl. přenesená",J200,0)</f>
        <v>0</v>
      </c>
      <c r="BH200" s="224">
        <f>IF(N200="sníž. přenesená",J200,0)</f>
        <v>0</v>
      </c>
      <c r="BI200" s="224">
        <f>IF(N200="nulová",J200,0)</f>
        <v>0</v>
      </c>
      <c r="BJ200" s="17" t="s">
        <v>75</v>
      </c>
      <c r="BK200" s="224">
        <f>ROUND(I200*H200,2)</f>
        <v>0</v>
      </c>
      <c r="BL200" s="17" t="s">
        <v>157</v>
      </c>
      <c r="BM200" s="223" t="s">
        <v>1250</v>
      </c>
    </row>
    <row r="201" spans="1:47" s="2" customFormat="1" ht="12">
      <c r="A201" s="38"/>
      <c r="B201" s="39"/>
      <c r="C201" s="40"/>
      <c r="D201" s="225" t="s">
        <v>159</v>
      </c>
      <c r="E201" s="40"/>
      <c r="F201" s="226" t="s">
        <v>521</v>
      </c>
      <c r="G201" s="40"/>
      <c r="H201" s="40"/>
      <c r="I201" s="227"/>
      <c r="J201" s="40"/>
      <c r="K201" s="40"/>
      <c r="L201" s="44"/>
      <c r="M201" s="228"/>
      <c r="N201" s="229"/>
      <c r="O201" s="84"/>
      <c r="P201" s="84"/>
      <c r="Q201" s="84"/>
      <c r="R201" s="84"/>
      <c r="S201" s="84"/>
      <c r="T201" s="85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159</v>
      </c>
      <c r="AU201" s="17" t="s">
        <v>79</v>
      </c>
    </row>
    <row r="202" spans="1:47" s="2" customFormat="1" ht="12">
      <c r="A202" s="38"/>
      <c r="B202" s="39"/>
      <c r="C202" s="40"/>
      <c r="D202" s="232" t="s">
        <v>258</v>
      </c>
      <c r="E202" s="40"/>
      <c r="F202" s="263" t="s">
        <v>522</v>
      </c>
      <c r="G202" s="40"/>
      <c r="H202" s="40"/>
      <c r="I202" s="227"/>
      <c r="J202" s="40"/>
      <c r="K202" s="40"/>
      <c r="L202" s="44"/>
      <c r="M202" s="228"/>
      <c r="N202" s="229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258</v>
      </c>
      <c r="AU202" s="17" t="s">
        <v>79</v>
      </c>
    </row>
    <row r="203" spans="1:51" s="14" customFormat="1" ht="12">
      <c r="A203" s="14"/>
      <c r="B203" s="241"/>
      <c r="C203" s="242"/>
      <c r="D203" s="232" t="s">
        <v>161</v>
      </c>
      <c r="E203" s="243" t="s">
        <v>19</v>
      </c>
      <c r="F203" s="244" t="s">
        <v>1217</v>
      </c>
      <c r="G203" s="242"/>
      <c r="H203" s="245">
        <v>1.5</v>
      </c>
      <c r="I203" s="246"/>
      <c r="J203" s="242"/>
      <c r="K203" s="242"/>
      <c r="L203" s="247"/>
      <c r="M203" s="248"/>
      <c r="N203" s="249"/>
      <c r="O203" s="249"/>
      <c r="P203" s="249"/>
      <c r="Q203" s="249"/>
      <c r="R203" s="249"/>
      <c r="S203" s="249"/>
      <c r="T203" s="250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1" t="s">
        <v>161</v>
      </c>
      <c r="AU203" s="251" t="s">
        <v>79</v>
      </c>
      <c r="AV203" s="14" t="s">
        <v>79</v>
      </c>
      <c r="AW203" s="14" t="s">
        <v>33</v>
      </c>
      <c r="AX203" s="14" t="s">
        <v>75</v>
      </c>
      <c r="AY203" s="251" t="s">
        <v>150</v>
      </c>
    </row>
    <row r="204" spans="1:65" s="2" customFormat="1" ht="24.15" customHeight="1">
      <c r="A204" s="38"/>
      <c r="B204" s="39"/>
      <c r="C204" s="212" t="s">
        <v>93</v>
      </c>
      <c r="D204" s="212" t="s">
        <v>152</v>
      </c>
      <c r="E204" s="213" t="s">
        <v>1086</v>
      </c>
      <c r="F204" s="214" t="s">
        <v>1087</v>
      </c>
      <c r="G204" s="215" t="s">
        <v>526</v>
      </c>
      <c r="H204" s="216">
        <v>1</v>
      </c>
      <c r="I204" s="217"/>
      <c r="J204" s="218">
        <f>ROUND(I204*H204,2)</f>
        <v>0</v>
      </c>
      <c r="K204" s="214" t="s">
        <v>389</v>
      </c>
      <c r="L204" s="44"/>
      <c r="M204" s="219" t="s">
        <v>19</v>
      </c>
      <c r="N204" s="220" t="s">
        <v>42</v>
      </c>
      <c r="O204" s="84"/>
      <c r="P204" s="221">
        <f>O204*H204</f>
        <v>0</v>
      </c>
      <c r="Q204" s="221">
        <v>0</v>
      </c>
      <c r="R204" s="221">
        <f>Q204*H204</f>
        <v>0</v>
      </c>
      <c r="S204" s="221">
        <v>0.05</v>
      </c>
      <c r="T204" s="222">
        <f>S204*H204</f>
        <v>0.05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3" t="s">
        <v>266</v>
      </c>
      <c r="AT204" s="223" t="s">
        <v>152</v>
      </c>
      <c r="AU204" s="223" t="s">
        <v>79</v>
      </c>
      <c r="AY204" s="17" t="s">
        <v>150</v>
      </c>
      <c r="BE204" s="224">
        <f>IF(N204="základní",J204,0)</f>
        <v>0</v>
      </c>
      <c r="BF204" s="224">
        <f>IF(N204="snížená",J204,0)</f>
        <v>0</v>
      </c>
      <c r="BG204" s="224">
        <f>IF(N204="zákl. přenesená",J204,0)</f>
        <v>0</v>
      </c>
      <c r="BH204" s="224">
        <f>IF(N204="sníž. přenesená",J204,0)</f>
        <v>0</v>
      </c>
      <c r="BI204" s="224">
        <f>IF(N204="nulová",J204,0)</f>
        <v>0</v>
      </c>
      <c r="BJ204" s="17" t="s">
        <v>75</v>
      </c>
      <c r="BK204" s="224">
        <f>ROUND(I204*H204,2)</f>
        <v>0</v>
      </c>
      <c r="BL204" s="17" t="s">
        <v>266</v>
      </c>
      <c r="BM204" s="223" t="s">
        <v>1251</v>
      </c>
    </row>
    <row r="205" spans="1:47" s="2" customFormat="1" ht="12">
      <c r="A205" s="38"/>
      <c r="B205" s="39"/>
      <c r="C205" s="40"/>
      <c r="D205" s="225" t="s">
        <v>159</v>
      </c>
      <c r="E205" s="40"/>
      <c r="F205" s="226" t="s">
        <v>1089</v>
      </c>
      <c r="G205" s="40"/>
      <c r="H205" s="40"/>
      <c r="I205" s="227"/>
      <c r="J205" s="40"/>
      <c r="K205" s="40"/>
      <c r="L205" s="44"/>
      <c r="M205" s="228"/>
      <c r="N205" s="229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159</v>
      </c>
      <c r="AU205" s="17" t="s">
        <v>79</v>
      </c>
    </row>
    <row r="206" spans="1:65" s="2" customFormat="1" ht="55.5" customHeight="1">
      <c r="A206" s="38"/>
      <c r="B206" s="39"/>
      <c r="C206" s="212" t="s">
        <v>96</v>
      </c>
      <c r="D206" s="212" t="s">
        <v>152</v>
      </c>
      <c r="E206" s="213" t="s">
        <v>1130</v>
      </c>
      <c r="F206" s="214" t="s">
        <v>1131</v>
      </c>
      <c r="G206" s="215" t="s">
        <v>342</v>
      </c>
      <c r="H206" s="216">
        <v>388</v>
      </c>
      <c r="I206" s="217"/>
      <c r="J206" s="218">
        <f>ROUND(I206*H206,2)</f>
        <v>0</v>
      </c>
      <c r="K206" s="214" t="s">
        <v>389</v>
      </c>
      <c r="L206" s="44"/>
      <c r="M206" s="219" t="s">
        <v>19</v>
      </c>
      <c r="N206" s="220" t="s">
        <v>42</v>
      </c>
      <c r="O206" s="84"/>
      <c r="P206" s="221">
        <f>O206*H206</f>
        <v>0</v>
      </c>
      <c r="Q206" s="221">
        <v>5E-05</v>
      </c>
      <c r="R206" s="221">
        <f>Q206*H206</f>
        <v>0.0194</v>
      </c>
      <c r="S206" s="221">
        <v>0</v>
      </c>
      <c r="T206" s="222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3" t="s">
        <v>157</v>
      </c>
      <c r="AT206" s="223" t="s">
        <v>152</v>
      </c>
      <c r="AU206" s="223" t="s">
        <v>79</v>
      </c>
      <c r="AY206" s="17" t="s">
        <v>150</v>
      </c>
      <c r="BE206" s="224">
        <f>IF(N206="základní",J206,0)</f>
        <v>0</v>
      </c>
      <c r="BF206" s="224">
        <f>IF(N206="snížená",J206,0)</f>
        <v>0</v>
      </c>
      <c r="BG206" s="224">
        <f>IF(N206="zákl. přenesená",J206,0)</f>
        <v>0</v>
      </c>
      <c r="BH206" s="224">
        <f>IF(N206="sníž. přenesená",J206,0)</f>
        <v>0</v>
      </c>
      <c r="BI206" s="224">
        <f>IF(N206="nulová",J206,0)</f>
        <v>0</v>
      </c>
      <c r="BJ206" s="17" t="s">
        <v>75</v>
      </c>
      <c r="BK206" s="224">
        <f>ROUND(I206*H206,2)</f>
        <v>0</v>
      </c>
      <c r="BL206" s="17" t="s">
        <v>157</v>
      </c>
      <c r="BM206" s="223" t="s">
        <v>1252</v>
      </c>
    </row>
    <row r="207" spans="1:47" s="2" customFormat="1" ht="12">
      <c r="A207" s="38"/>
      <c r="B207" s="39"/>
      <c r="C207" s="40"/>
      <c r="D207" s="225" t="s">
        <v>159</v>
      </c>
      <c r="E207" s="40"/>
      <c r="F207" s="226" t="s">
        <v>1133</v>
      </c>
      <c r="G207" s="40"/>
      <c r="H207" s="40"/>
      <c r="I207" s="227"/>
      <c r="J207" s="40"/>
      <c r="K207" s="40"/>
      <c r="L207" s="44"/>
      <c r="M207" s="228"/>
      <c r="N207" s="229"/>
      <c r="O207" s="84"/>
      <c r="P207" s="84"/>
      <c r="Q207" s="84"/>
      <c r="R207" s="84"/>
      <c r="S207" s="84"/>
      <c r="T207" s="85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159</v>
      </c>
      <c r="AU207" s="17" t="s">
        <v>79</v>
      </c>
    </row>
    <row r="208" spans="1:51" s="13" customFormat="1" ht="12">
      <c r="A208" s="13"/>
      <c r="B208" s="230"/>
      <c r="C208" s="231"/>
      <c r="D208" s="232" t="s">
        <v>161</v>
      </c>
      <c r="E208" s="233" t="s">
        <v>19</v>
      </c>
      <c r="F208" s="234" t="s">
        <v>1253</v>
      </c>
      <c r="G208" s="231"/>
      <c r="H208" s="233" t="s">
        <v>19</v>
      </c>
      <c r="I208" s="235"/>
      <c r="J208" s="231"/>
      <c r="K208" s="231"/>
      <c r="L208" s="236"/>
      <c r="M208" s="237"/>
      <c r="N208" s="238"/>
      <c r="O208" s="238"/>
      <c r="P208" s="238"/>
      <c r="Q208" s="238"/>
      <c r="R208" s="238"/>
      <c r="S208" s="238"/>
      <c r="T208" s="23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0" t="s">
        <v>161</v>
      </c>
      <c r="AU208" s="240" t="s">
        <v>79</v>
      </c>
      <c r="AV208" s="13" t="s">
        <v>75</v>
      </c>
      <c r="AW208" s="13" t="s">
        <v>33</v>
      </c>
      <c r="AX208" s="13" t="s">
        <v>71</v>
      </c>
      <c r="AY208" s="240" t="s">
        <v>150</v>
      </c>
    </row>
    <row r="209" spans="1:51" s="13" customFormat="1" ht="12">
      <c r="A209" s="13"/>
      <c r="B209" s="230"/>
      <c r="C209" s="231"/>
      <c r="D209" s="232" t="s">
        <v>161</v>
      </c>
      <c r="E209" s="233" t="s">
        <v>19</v>
      </c>
      <c r="F209" s="234" t="s">
        <v>1254</v>
      </c>
      <c r="G209" s="231"/>
      <c r="H209" s="233" t="s">
        <v>19</v>
      </c>
      <c r="I209" s="235"/>
      <c r="J209" s="231"/>
      <c r="K209" s="231"/>
      <c r="L209" s="236"/>
      <c r="M209" s="237"/>
      <c r="N209" s="238"/>
      <c r="O209" s="238"/>
      <c r="P209" s="238"/>
      <c r="Q209" s="238"/>
      <c r="R209" s="238"/>
      <c r="S209" s="238"/>
      <c r="T209" s="23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0" t="s">
        <v>161</v>
      </c>
      <c r="AU209" s="240" t="s">
        <v>79</v>
      </c>
      <c r="AV209" s="13" t="s">
        <v>75</v>
      </c>
      <c r="AW209" s="13" t="s">
        <v>33</v>
      </c>
      <c r="AX209" s="13" t="s">
        <v>71</v>
      </c>
      <c r="AY209" s="240" t="s">
        <v>150</v>
      </c>
    </row>
    <row r="210" spans="1:51" s="14" customFormat="1" ht="12">
      <c r="A210" s="14"/>
      <c r="B210" s="241"/>
      <c r="C210" s="242"/>
      <c r="D210" s="232" t="s">
        <v>161</v>
      </c>
      <c r="E210" s="243" t="s">
        <v>19</v>
      </c>
      <c r="F210" s="244" t="s">
        <v>1255</v>
      </c>
      <c r="G210" s="242"/>
      <c r="H210" s="245">
        <v>388</v>
      </c>
      <c r="I210" s="246"/>
      <c r="J210" s="242"/>
      <c r="K210" s="242"/>
      <c r="L210" s="247"/>
      <c r="M210" s="248"/>
      <c r="N210" s="249"/>
      <c r="O210" s="249"/>
      <c r="P210" s="249"/>
      <c r="Q210" s="249"/>
      <c r="R210" s="249"/>
      <c r="S210" s="249"/>
      <c r="T210" s="250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1" t="s">
        <v>161</v>
      </c>
      <c r="AU210" s="251" t="s">
        <v>79</v>
      </c>
      <c r="AV210" s="14" t="s">
        <v>79</v>
      </c>
      <c r="AW210" s="14" t="s">
        <v>33</v>
      </c>
      <c r="AX210" s="14" t="s">
        <v>71</v>
      </c>
      <c r="AY210" s="251" t="s">
        <v>150</v>
      </c>
    </row>
    <row r="211" spans="1:51" s="15" customFormat="1" ht="12">
      <c r="A211" s="15"/>
      <c r="B211" s="252"/>
      <c r="C211" s="253"/>
      <c r="D211" s="232" t="s">
        <v>161</v>
      </c>
      <c r="E211" s="254" t="s">
        <v>19</v>
      </c>
      <c r="F211" s="255" t="s">
        <v>164</v>
      </c>
      <c r="G211" s="253"/>
      <c r="H211" s="256">
        <v>388</v>
      </c>
      <c r="I211" s="257"/>
      <c r="J211" s="253"/>
      <c r="K211" s="253"/>
      <c r="L211" s="258"/>
      <c r="M211" s="259"/>
      <c r="N211" s="260"/>
      <c r="O211" s="260"/>
      <c r="P211" s="260"/>
      <c r="Q211" s="260"/>
      <c r="R211" s="260"/>
      <c r="S211" s="260"/>
      <c r="T211" s="261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62" t="s">
        <v>161</v>
      </c>
      <c r="AU211" s="262" t="s">
        <v>79</v>
      </c>
      <c r="AV211" s="15" t="s">
        <v>157</v>
      </c>
      <c r="AW211" s="15" t="s">
        <v>33</v>
      </c>
      <c r="AX211" s="15" t="s">
        <v>75</v>
      </c>
      <c r="AY211" s="262" t="s">
        <v>150</v>
      </c>
    </row>
    <row r="212" spans="1:65" s="2" customFormat="1" ht="44.25" customHeight="1">
      <c r="A212" s="38"/>
      <c r="B212" s="39"/>
      <c r="C212" s="212" t="s">
        <v>326</v>
      </c>
      <c r="D212" s="212" t="s">
        <v>152</v>
      </c>
      <c r="E212" s="213" t="s">
        <v>1139</v>
      </c>
      <c r="F212" s="214" t="s">
        <v>1140</v>
      </c>
      <c r="G212" s="215" t="s">
        <v>342</v>
      </c>
      <c r="H212" s="216">
        <v>8</v>
      </c>
      <c r="I212" s="217"/>
      <c r="J212" s="218">
        <f>ROUND(I212*H212,2)</f>
        <v>0</v>
      </c>
      <c r="K212" s="214" t="s">
        <v>389</v>
      </c>
      <c r="L212" s="44"/>
      <c r="M212" s="219" t="s">
        <v>19</v>
      </c>
      <c r="N212" s="220" t="s">
        <v>42</v>
      </c>
      <c r="O212" s="84"/>
      <c r="P212" s="221">
        <f>O212*H212</f>
        <v>0</v>
      </c>
      <c r="Q212" s="221">
        <v>0</v>
      </c>
      <c r="R212" s="221">
        <f>Q212*H212</f>
        <v>0</v>
      </c>
      <c r="S212" s="221">
        <v>0</v>
      </c>
      <c r="T212" s="222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3" t="s">
        <v>157</v>
      </c>
      <c r="AT212" s="223" t="s">
        <v>152</v>
      </c>
      <c r="AU212" s="223" t="s">
        <v>79</v>
      </c>
      <c r="AY212" s="17" t="s">
        <v>150</v>
      </c>
      <c r="BE212" s="224">
        <f>IF(N212="základní",J212,0)</f>
        <v>0</v>
      </c>
      <c r="BF212" s="224">
        <f>IF(N212="snížená",J212,0)</f>
        <v>0</v>
      </c>
      <c r="BG212" s="224">
        <f>IF(N212="zákl. přenesená",J212,0)</f>
        <v>0</v>
      </c>
      <c r="BH212" s="224">
        <f>IF(N212="sníž. přenesená",J212,0)</f>
        <v>0</v>
      </c>
      <c r="BI212" s="224">
        <f>IF(N212="nulová",J212,0)</f>
        <v>0</v>
      </c>
      <c r="BJ212" s="17" t="s">
        <v>75</v>
      </c>
      <c r="BK212" s="224">
        <f>ROUND(I212*H212,2)</f>
        <v>0</v>
      </c>
      <c r="BL212" s="17" t="s">
        <v>157</v>
      </c>
      <c r="BM212" s="223" t="s">
        <v>1256</v>
      </c>
    </row>
    <row r="213" spans="1:47" s="2" customFormat="1" ht="12">
      <c r="A213" s="38"/>
      <c r="B213" s="39"/>
      <c r="C213" s="40"/>
      <c r="D213" s="225" t="s">
        <v>159</v>
      </c>
      <c r="E213" s="40"/>
      <c r="F213" s="226" t="s">
        <v>1142</v>
      </c>
      <c r="G213" s="40"/>
      <c r="H213" s="40"/>
      <c r="I213" s="227"/>
      <c r="J213" s="40"/>
      <c r="K213" s="40"/>
      <c r="L213" s="44"/>
      <c r="M213" s="228"/>
      <c r="N213" s="229"/>
      <c r="O213" s="84"/>
      <c r="P213" s="84"/>
      <c r="Q213" s="84"/>
      <c r="R213" s="84"/>
      <c r="S213" s="84"/>
      <c r="T213" s="85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159</v>
      </c>
      <c r="AU213" s="17" t="s">
        <v>79</v>
      </c>
    </row>
    <row r="214" spans="1:51" s="13" customFormat="1" ht="12">
      <c r="A214" s="13"/>
      <c r="B214" s="230"/>
      <c r="C214" s="231"/>
      <c r="D214" s="232" t="s">
        <v>161</v>
      </c>
      <c r="E214" s="233" t="s">
        <v>19</v>
      </c>
      <c r="F214" s="234" t="s">
        <v>1214</v>
      </c>
      <c r="G214" s="231"/>
      <c r="H214" s="233" t="s">
        <v>19</v>
      </c>
      <c r="I214" s="235"/>
      <c r="J214" s="231"/>
      <c r="K214" s="231"/>
      <c r="L214" s="236"/>
      <c r="M214" s="237"/>
      <c r="N214" s="238"/>
      <c r="O214" s="238"/>
      <c r="P214" s="238"/>
      <c r="Q214" s="238"/>
      <c r="R214" s="238"/>
      <c r="S214" s="238"/>
      <c r="T214" s="23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0" t="s">
        <v>161</v>
      </c>
      <c r="AU214" s="240" t="s">
        <v>79</v>
      </c>
      <c r="AV214" s="13" t="s">
        <v>75</v>
      </c>
      <c r="AW214" s="13" t="s">
        <v>33</v>
      </c>
      <c r="AX214" s="13" t="s">
        <v>71</v>
      </c>
      <c r="AY214" s="240" t="s">
        <v>150</v>
      </c>
    </row>
    <row r="215" spans="1:51" s="14" customFormat="1" ht="12">
      <c r="A215" s="14"/>
      <c r="B215" s="241"/>
      <c r="C215" s="242"/>
      <c r="D215" s="232" t="s">
        <v>161</v>
      </c>
      <c r="E215" s="243" t="s">
        <v>19</v>
      </c>
      <c r="F215" s="244" t="s">
        <v>1257</v>
      </c>
      <c r="G215" s="242"/>
      <c r="H215" s="245">
        <v>8</v>
      </c>
      <c r="I215" s="246"/>
      <c r="J215" s="242"/>
      <c r="K215" s="242"/>
      <c r="L215" s="247"/>
      <c r="M215" s="248"/>
      <c r="N215" s="249"/>
      <c r="O215" s="249"/>
      <c r="P215" s="249"/>
      <c r="Q215" s="249"/>
      <c r="R215" s="249"/>
      <c r="S215" s="249"/>
      <c r="T215" s="250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1" t="s">
        <v>161</v>
      </c>
      <c r="AU215" s="251" t="s">
        <v>79</v>
      </c>
      <c r="AV215" s="14" t="s">
        <v>79</v>
      </c>
      <c r="AW215" s="14" t="s">
        <v>33</v>
      </c>
      <c r="AX215" s="14" t="s">
        <v>71</v>
      </c>
      <c r="AY215" s="251" t="s">
        <v>150</v>
      </c>
    </row>
    <row r="216" spans="1:51" s="15" customFormat="1" ht="12">
      <c r="A216" s="15"/>
      <c r="B216" s="252"/>
      <c r="C216" s="253"/>
      <c r="D216" s="232" t="s">
        <v>161</v>
      </c>
      <c r="E216" s="254" t="s">
        <v>19</v>
      </c>
      <c r="F216" s="255" t="s">
        <v>164</v>
      </c>
      <c r="G216" s="253"/>
      <c r="H216" s="256">
        <v>8</v>
      </c>
      <c r="I216" s="257"/>
      <c r="J216" s="253"/>
      <c r="K216" s="253"/>
      <c r="L216" s="258"/>
      <c r="M216" s="259"/>
      <c r="N216" s="260"/>
      <c r="O216" s="260"/>
      <c r="P216" s="260"/>
      <c r="Q216" s="260"/>
      <c r="R216" s="260"/>
      <c r="S216" s="260"/>
      <c r="T216" s="261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62" t="s">
        <v>161</v>
      </c>
      <c r="AU216" s="262" t="s">
        <v>79</v>
      </c>
      <c r="AV216" s="15" t="s">
        <v>157</v>
      </c>
      <c r="AW216" s="15" t="s">
        <v>33</v>
      </c>
      <c r="AX216" s="15" t="s">
        <v>75</v>
      </c>
      <c r="AY216" s="262" t="s">
        <v>150</v>
      </c>
    </row>
    <row r="217" spans="1:65" s="2" customFormat="1" ht="24.15" customHeight="1">
      <c r="A217" s="38"/>
      <c r="B217" s="39"/>
      <c r="C217" s="212" t="s">
        <v>333</v>
      </c>
      <c r="D217" s="212" t="s">
        <v>152</v>
      </c>
      <c r="E217" s="213" t="s">
        <v>1146</v>
      </c>
      <c r="F217" s="214" t="s">
        <v>1147</v>
      </c>
      <c r="G217" s="215" t="s">
        <v>342</v>
      </c>
      <c r="H217" s="216">
        <v>388</v>
      </c>
      <c r="I217" s="217"/>
      <c r="J217" s="218">
        <f>ROUND(I217*H217,2)</f>
        <v>0</v>
      </c>
      <c r="K217" s="214" t="s">
        <v>389</v>
      </c>
      <c r="L217" s="44"/>
      <c r="M217" s="219" t="s">
        <v>19</v>
      </c>
      <c r="N217" s="220" t="s">
        <v>42</v>
      </c>
      <c r="O217" s="84"/>
      <c r="P217" s="221">
        <f>O217*H217</f>
        <v>0</v>
      </c>
      <c r="Q217" s="221">
        <v>0</v>
      </c>
      <c r="R217" s="221">
        <f>Q217*H217</f>
        <v>0</v>
      </c>
      <c r="S217" s="221">
        <v>0</v>
      </c>
      <c r="T217" s="222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3" t="s">
        <v>157</v>
      </c>
      <c r="AT217" s="223" t="s">
        <v>152</v>
      </c>
      <c r="AU217" s="223" t="s">
        <v>79</v>
      </c>
      <c r="AY217" s="17" t="s">
        <v>150</v>
      </c>
      <c r="BE217" s="224">
        <f>IF(N217="základní",J217,0)</f>
        <v>0</v>
      </c>
      <c r="BF217" s="224">
        <f>IF(N217="snížená",J217,0)</f>
        <v>0</v>
      </c>
      <c r="BG217" s="224">
        <f>IF(N217="zákl. přenesená",J217,0)</f>
        <v>0</v>
      </c>
      <c r="BH217" s="224">
        <f>IF(N217="sníž. přenesená",J217,0)</f>
        <v>0</v>
      </c>
      <c r="BI217" s="224">
        <f>IF(N217="nulová",J217,0)</f>
        <v>0</v>
      </c>
      <c r="BJ217" s="17" t="s">
        <v>75</v>
      </c>
      <c r="BK217" s="224">
        <f>ROUND(I217*H217,2)</f>
        <v>0</v>
      </c>
      <c r="BL217" s="17" t="s">
        <v>157</v>
      </c>
      <c r="BM217" s="223" t="s">
        <v>1258</v>
      </c>
    </row>
    <row r="218" spans="1:47" s="2" customFormat="1" ht="12">
      <c r="A218" s="38"/>
      <c r="B218" s="39"/>
      <c r="C218" s="40"/>
      <c r="D218" s="225" t="s">
        <v>159</v>
      </c>
      <c r="E218" s="40"/>
      <c r="F218" s="226" t="s">
        <v>1149</v>
      </c>
      <c r="G218" s="40"/>
      <c r="H218" s="40"/>
      <c r="I218" s="227"/>
      <c r="J218" s="40"/>
      <c r="K218" s="40"/>
      <c r="L218" s="44"/>
      <c r="M218" s="228"/>
      <c r="N218" s="229"/>
      <c r="O218" s="84"/>
      <c r="P218" s="84"/>
      <c r="Q218" s="84"/>
      <c r="R218" s="84"/>
      <c r="S218" s="84"/>
      <c r="T218" s="85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159</v>
      </c>
      <c r="AU218" s="17" t="s">
        <v>79</v>
      </c>
    </row>
    <row r="219" spans="1:65" s="2" customFormat="1" ht="24.15" customHeight="1">
      <c r="A219" s="38"/>
      <c r="B219" s="39"/>
      <c r="C219" s="212" t="s">
        <v>339</v>
      </c>
      <c r="D219" s="212" t="s">
        <v>152</v>
      </c>
      <c r="E219" s="213" t="s">
        <v>1151</v>
      </c>
      <c r="F219" s="214" t="s">
        <v>1152</v>
      </c>
      <c r="G219" s="215" t="s">
        <v>342</v>
      </c>
      <c r="H219" s="216">
        <v>8</v>
      </c>
      <c r="I219" s="217"/>
      <c r="J219" s="218">
        <f>ROUND(I219*H219,2)</f>
        <v>0</v>
      </c>
      <c r="K219" s="214" t="s">
        <v>389</v>
      </c>
      <c r="L219" s="44"/>
      <c r="M219" s="219" t="s">
        <v>19</v>
      </c>
      <c r="N219" s="220" t="s">
        <v>42</v>
      </c>
      <c r="O219" s="84"/>
      <c r="P219" s="221">
        <f>O219*H219</f>
        <v>0</v>
      </c>
      <c r="Q219" s="221">
        <v>2E-05</v>
      </c>
      <c r="R219" s="221">
        <f>Q219*H219</f>
        <v>0.00016</v>
      </c>
      <c r="S219" s="221">
        <v>0</v>
      </c>
      <c r="T219" s="222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3" t="s">
        <v>157</v>
      </c>
      <c r="AT219" s="223" t="s">
        <v>152</v>
      </c>
      <c r="AU219" s="223" t="s">
        <v>79</v>
      </c>
      <c r="AY219" s="17" t="s">
        <v>150</v>
      </c>
      <c r="BE219" s="224">
        <f>IF(N219="základní",J219,0)</f>
        <v>0</v>
      </c>
      <c r="BF219" s="224">
        <f>IF(N219="snížená",J219,0)</f>
        <v>0</v>
      </c>
      <c r="BG219" s="224">
        <f>IF(N219="zákl. přenesená",J219,0)</f>
        <v>0</v>
      </c>
      <c r="BH219" s="224">
        <f>IF(N219="sníž. přenesená",J219,0)</f>
        <v>0</v>
      </c>
      <c r="BI219" s="224">
        <f>IF(N219="nulová",J219,0)</f>
        <v>0</v>
      </c>
      <c r="BJ219" s="17" t="s">
        <v>75</v>
      </c>
      <c r="BK219" s="224">
        <f>ROUND(I219*H219,2)</f>
        <v>0</v>
      </c>
      <c r="BL219" s="17" t="s">
        <v>157</v>
      </c>
      <c r="BM219" s="223" t="s">
        <v>1259</v>
      </c>
    </row>
    <row r="220" spans="1:47" s="2" customFormat="1" ht="12">
      <c r="A220" s="38"/>
      <c r="B220" s="39"/>
      <c r="C220" s="40"/>
      <c r="D220" s="225" t="s">
        <v>159</v>
      </c>
      <c r="E220" s="40"/>
      <c r="F220" s="226" t="s">
        <v>1154</v>
      </c>
      <c r="G220" s="40"/>
      <c r="H220" s="40"/>
      <c r="I220" s="227"/>
      <c r="J220" s="40"/>
      <c r="K220" s="40"/>
      <c r="L220" s="44"/>
      <c r="M220" s="228"/>
      <c r="N220" s="229"/>
      <c r="O220" s="84"/>
      <c r="P220" s="84"/>
      <c r="Q220" s="84"/>
      <c r="R220" s="84"/>
      <c r="S220" s="84"/>
      <c r="T220" s="85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159</v>
      </c>
      <c r="AU220" s="17" t="s">
        <v>79</v>
      </c>
    </row>
    <row r="221" spans="1:65" s="2" customFormat="1" ht="24.15" customHeight="1">
      <c r="A221" s="38"/>
      <c r="B221" s="39"/>
      <c r="C221" s="212" t="s">
        <v>345</v>
      </c>
      <c r="D221" s="212" t="s">
        <v>152</v>
      </c>
      <c r="E221" s="213" t="s">
        <v>1107</v>
      </c>
      <c r="F221" s="214" t="s">
        <v>1108</v>
      </c>
      <c r="G221" s="215" t="s">
        <v>342</v>
      </c>
      <c r="H221" s="216">
        <v>9</v>
      </c>
      <c r="I221" s="217"/>
      <c r="J221" s="218">
        <f>ROUND(I221*H221,2)</f>
        <v>0</v>
      </c>
      <c r="K221" s="214" t="s">
        <v>389</v>
      </c>
      <c r="L221" s="44"/>
      <c r="M221" s="219" t="s">
        <v>19</v>
      </c>
      <c r="N221" s="220" t="s">
        <v>42</v>
      </c>
      <c r="O221" s="84"/>
      <c r="P221" s="221">
        <f>O221*H221</f>
        <v>0</v>
      </c>
      <c r="Q221" s="221">
        <v>0.29221</v>
      </c>
      <c r="R221" s="221">
        <f>Q221*H221</f>
        <v>2.62989</v>
      </c>
      <c r="S221" s="221">
        <v>0</v>
      </c>
      <c r="T221" s="222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3" t="s">
        <v>157</v>
      </c>
      <c r="AT221" s="223" t="s">
        <v>152</v>
      </c>
      <c r="AU221" s="223" t="s">
        <v>79</v>
      </c>
      <c r="AY221" s="17" t="s">
        <v>150</v>
      </c>
      <c r="BE221" s="224">
        <f>IF(N221="základní",J221,0)</f>
        <v>0</v>
      </c>
      <c r="BF221" s="224">
        <f>IF(N221="snížená",J221,0)</f>
        <v>0</v>
      </c>
      <c r="BG221" s="224">
        <f>IF(N221="zákl. přenesená",J221,0)</f>
        <v>0</v>
      </c>
      <c r="BH221" s="224">
        <f>IF(N221="sníž. přenesená",J221,0)</f>
        <v>0</v>
      </c>
      <c r="BI221" s="224">
        <f>IF(N221="nulová",J221,0)</f>
        <v>0</v>
      </c>
      <c r="BJ221" s="17" t="s">
        <v>75</v>
      </c>
      <c r="BK221" s="224">
        <f>ROUND(I221*H221,2)</f>
        <v>0</v>
      </c>
      <c r="BL221" s="17" t="s">
        <v>157</v>
      </c>
      <c r="BM221" s="223" t="s">
        <v>1260</v>
      </c>
    </row>
    <row r="222" spans="1:47" s="2" customFormat="1" ht="12">
      <c r="A222" s="38"/>
      <c r="B222" s="39"/>
      <c r="C222" s="40"/>
      <c r="D222" s="225" t="s">
        <v>159</v>
      </c>
      <c r="E222" s="40"/>
      <c r="F222" s="226" t="s">
        <v>1110</v>
      </c>
      <c r="G222" s="40"/>
      <c r="H222" s="40"/>
      <c r="I222" s="227"/>
      <c r="J222" s="40"/>
      <c r="K222" s="40"/>
      <c r="L222" s="44"/>
      <c r="M222" s="228"/>
      <c r="N222" s="229"/>
      <c r="O222" s="84"/>
      <c r="P222" s="84"/>
      <c r="Q222" s="84"/>
      <c r="R222" s="84"/>
      <c r="S222" s="84"/>
      <c r="T222" s="85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159</v>
      </c>
      <c r="AU222" s="17" t="s">
        <v>79</v>
      </c>
    </row>
    <row r="223" spans="1:51" s="13" customFormat="1" ht="12">
      <c r="A223" s="13"/>
      <c r="B223" s="230"/>
      <c r="C223" s="231"/>
      <c r="D223" s="232" t="s">
        <v>161</v>
      </c>
      <c r="E223" s="233" t="s">
        <v>19</v>
      </c>
      <c r="F223" s="234" t="s">
        <v>1261</v>
      </c>
      <c r="G223" s="231"/>
      <c r="H223" s="233" t="s">
        <v>19</v>
      </c>
      <c r="I223" s="235"/>
      <c r="J223" s="231"/>
      <c r="K223" s="231"/>
      <c r="L223" s="236"/>
      <c r="M223" s="237"/>
      <c r="N223" s="238"/>
      <c r="O223" s="238"/>
      <c r="P223" s="238"/>
      <c r="Q223" s="238"/>
      <c r="R223" s="238"/>
      <c r="S223" s="238"/>
      <c r="T223" s="239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0" t="s">
        <v>161</v>
      </c>
      <c r="AU223" s="240" t="s">
        <v>79</v>
      </c>
      <c r="AV223" s="13" t="s">
        <v>75</v>
      </c>
      <c r="AW223" s="13" t="s">
        <v>33</v>
      </c>
      <c r="AX223" s="13" t="s">
        <v>71</v>
      </c>
      <c r="AY223" s="240" t="s">
        <v>150</v>
      </c>
    </row>
    <row r="224" spans="1:51" s="14" customFormat="1" ht="12">
      <c r="A224" s="14"/>
      <c r="B224" s="241"/>
      <c r="C224" s="242"/>
      <c r="D224" s="232" t="s">
        <v>161</v>
      </c>
      <c r="E224" s="243" t="s">
        <v>19</v>
      </c>
      <c r="F224" s="244" t="s">
        <v>1262</v>
      </c>
      <c r="G224" s="242"/>
      <c r="H224" s="245">
        <v>9</v>
      </c>
      <c r="I224" s="246"/>
      <c r="J224" s="242"/>
      <c r="K224" s="242"/>
      <c r="L224" s="247"/>
      <c r="M224" s="248"/>
      <c r="N224" s="249"/>
      <c r="O224" s="249"/>
      <c r="P224" s="249"/>
      <c r="Q224" s="249"/>
      <c r="R224" s="249"/>
      <c r="S224" s="249"/>
      <c r="T224" s="250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1" t="s">
        <v>161</v>
      </c>
      <c r="AU224" s="251" t="s">
        <v>79</v>
      </c>
      <c r="AV224" s="14" t="s">
        <v>79</v>
      </c>
      <c r="AW224" s="14" t="s">
        <v>33</v>
      </c>
      <c r="AX224" s="14" t="s">
        <v>71</v>
      </c>
      <c r="AY224" s="251" t="s">
        <v>150</v>
      </c>
    </row>
    <row r="225" spans="1:51" s="15" customFormat="1" ht="12">
      <c r="A225" s="15"/>
      <c r="B225" s="252"/>
      <c r="C225" s="253"/>
      <c r="D225" s="232" t="s">
        <v>161</v>
      </c>
      <c r="E225" s="254" t="s">
        <v>19</v>
      </c>
      <c r="F225" s="255" t="s">
        <v>164</v>
      </c>
      <c r="G225" s="253"/>
      <c r="H225" s="256">
        <v>9</v>
      </c>
      <c r="I225" s="257"/>
      <c r="J225" s="253"/>
      <c r="K225" s="253"/>
      <c r="L225" s="258"/>
      <c r="M225" s="259"/>
      <c r="N225" s="260"/>
      <c r="O225" s="260"/>
      <c r="P225" s="260"/>
      <c r="Q225" s="260"/>
      <c r="R225" s="260"/>
      <c r="S225" s="260"/>
      <c r="T225" s="261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62" t="s">
        <v>161</v>
      </c>
      <c r="AU225" s="262" t="s">
        <v>79</v>
      </c>
      <c r="AV225" s="15" t="s">
        <v>157</v>
      </c>
      <c r="AW225" s="15" t="s">
        <v>33</v>
      </c>
      <c r="AX225" s="15" t="s">
        <v>75</v>
      </c>
      <c r="AY225" s="262" t="s">
        <v>150</v>
      </c>
    </row>
    <row r="226" spans="1:65" s="2" customFormat="1" ht="24.15" customHeight="1">
      <c r="A226" s="38"/>
      <c r="B226" s="39"/>
      <c r="C226" s="264" t="s">
        <v>351</v>
      </c>
      <c r="D226" s="264" t="s">
        <v>286</v>
      </c>
      <c r="E226" s="265" t="s">
        <v>1114</v>
      </c>
      <c r="F226" s="266" t="s">
        <v>1115</v>
      </c>
      <c r="G226" s="267" t="s">
        <v>342</v>
      </c>
      <c r="H226" s="268">
        <v>10</v>
      </c>
      <c r="I226" s="269"/>
      <c r="J226" s="270">
        <f>ROUND(I226*H226,2)</f>
        <v>0</v>
      </c>
      <c r="K226" s="266" t="s">
        <v>389</v>
      </c>
      <c r="L226" s="271"/>
      <c r="M226" s="272" t="s">
        <v>19</v>
      </c>
      <c r="N226" s="273" t="s">
        <v>42</v>
      </c>
      <c r="O226" s="84"/>
      <c r="P226" s="221">
        <f>O226*H226</f>
        <v>0</v>
      </c>
      <c r="Q226" s="221">
        <v>0.033</v>
      </c>
      <c r="R226" s="221">
        <f>Q226*H226</f>
        <v>0.33</v>
      </c>
      <c r="S226" s="221">
        <v>0</v>
      </c>
      <c r="T226" s="222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3" t="s">
        <v>207</v>
      </c>
      <c r="AT226" s="223" t="s">
        <v>286</v>
      </c>
      <c r="AU226" s="223" t="s">
        <v>79</v>
      </c>
      <c r="AY226" s="17" t="s">
        <v>150</v>
      </c>
      <c r="BE226" s="224">
        <f>IF(N226="základní",J226,0)</f>
        <v>0</v>
      </c>
      <c r="BF226" s="224">
        <f>IF(N226="snížená",J226,0)</f>
        <v>0</v>
      </c>
      <c r="BG226" s="224">
        <f>IF(N226="zákl. přenesená",J226,0)</f>
        <v>0</v>
      </c>
      <c r="BH226" s="224">
        <f>IF(N226="sníž. přenesená",J226,0)</f>
        <v>0</v>
      </c>
      <c r="BI226" s="224">
        <f>IF(N226="nulová",J226,0)</f>
        <v>0</v>
      </c>
      <c r="BJ226" s="17" t="s">
        <v>75</v>
      </c>
      <c r="BK226" s="224">
        <f>ROUND(I226*H226,2)</f>
        <v>0</v>
      </c>
      <c r="BL226" s="17" t="s">
        <v>157</v>
      </c>
      <c r="BM226" s="223" t="s">
        <v>1263</v>
      </c>
    </row>
    <row r="227" spans="1:65" s="2" customFormat="1" ht="24.15" customHeight="1">
      <c r="A227" s="38"/>
      <c r="B227" s="39"/>
      <c r="C227" s="264" t="s">
        <v>102</v>
      </c>
      <c r="D227" s="264" t="s">
        <v>286</v>
      </c>
      <c r="E227" s="265" t="s">
        <v>1118</v>
      </c>
      <c r="F227" s="266" t="s">
        <v>1119</v>
      </c>
      <c r="G227" s="267" t="s">
        <v>526</v>
      </c>
      <c r="H227" s="268">
        <v>4</v>
      </c>
      <c r="I227" s="269"/>
      <c r="J227" s="270">
        <f>ROUND(I227*H227,2)</f>
        <v>0</v>
      </c>
      <c r="K227" s="266" t="s">
        <v>389</v>
      </c>
      <c r="L227" s="271"/>
      <c r="M227" s="272" t="s">
        <v>19</v>
      </c>
      <c r="N227" s="273" t="s">
        <v>42</v>
      </c>
      <c r="O227" s="84"/>
      <c r="P227" s="221">
        <f>O227*H227</f>
        <v>0</v>
      </c>
      <c r="Q227" s="221">
        <v>0.0007</v>
      </c>
      <c r="R227" s="221">
        <f>Q227*H227</f>
        <v>0.0028</v>
      </c>
      <c r="S227" s="221">
        <v>0</v>
      </c>
      <c r="T227" s="222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3" t="s">
        <v>207</v>
      </c>
      <c r="AT227" s="223" t="s">
        <v>286</v>
      </c>
      <c r="AU227" s="223" t="s">
        <v>79</v>
      </c>
      <c r="AY227" s="17" t="s">
        <v>150</v>
      </c>
      <c r="BE227" s="224">
        <f>IF(N227="základní",J227,0)</f>
        <v>0</v>
      </c>
      <c r="BF227" s="224">
        <f>IF(N227="snížená",J227,0)</f>
        <v>0</v>
      </c>
      <c r="BG227" s="224">
        <f>IF(N227="zákl. přenesená",J227,0)</f>
        <v>0</v>
      </c>
      <c r="BH227" s="224">
        <f>IF(N227="sníž. přenesená",J227,0)</f>
        <v>0</v>
      </c>
      <c r="BI227" s="224">
        <f>IF(N227="nulová",J227,0)</f>
        <v>0</v>
      </c>
      <c r="BJ227" s="17" t="s">
        <v>75</v>
      </c>
      <c r="BK227" s="224">
        <f>ROUND(I227*H227,2)</f>
        <v>0</v>
      </c>
      <c r="BL227" s="17" t="s">
        <v>157</v>
      </c>
      <c r="BM227" s="223" t="s">
        <v>1264</v>
      </c>
    </row>
    <row r="228" spans="1:51" s="14" customFormat="1" ht="12">
      <c r="A228" s="14"/>
      <c r="B228" s="241"/>
      <c r="C228" s="242"/>
      <c r="D228" s="232" t="s">
        <v>161</v>
      </c>
      <c r="E228" s="243" t="s">
        <v>19</v>
      </c>
      <c r="F228" s="244" t="s">
        <v>597</v>
      </c>
      <c r="G228" s="242"/>
      <c r="H228" s="245">
        <v>4</v>
      </c>
      <c r="I228" s="246"/>
      <c r="J228" s="242"/>
      <c r="K228" s="242"/>
      <c r="L228" s="247"/>
      <c r="M228" s="248"/>
      <c r="N228" s="249"/>
      <c r="O228" s="249"/>
      <c r="P228" s="249"/>
      <c r="Q228" s="249"/>
      <c r="R228" s="249"/>
      <c r="S228" s="249"/>
      <c r="T228" s="250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1" t="s">
        <v>161</v>
      </c>
      <c r="AU228" s="251" t="s">
        <v>79</v>
      </c>
      <c r="AV228" s="14" t="s">
        <v>79</v>
      </c>
      <c r="AW228" s="14" t="s">
        <v>33</v>
      </c>
      <c r="AX228" s="14" t="s">
        <v>75</v>
      </c>
      <c r="AY228" s="251" t="s">
        <v>150</v>
      </c>
    </row>
    <row r="229" spans="1:65" s="2" customFormat="1" ht="24.15" customHeight="1">
      <c r="A229" s="38"/>
      <c r="B229" s="39"/>
      <c r="C229" s="212" t="s">
        <v>104</v>
      </c>
      <c r="D229" s="212" t="s">
        <v>152</v>
      </c>
      <c r="E229" s="213" t="s">
        <v>1121</v>
      </c>
      <c r="F229" s="214" t="s">
        <v>1122</v>
      </c>
      <c r="G229" s="215" t="s">
        <v>526</v>
      </c>
      <c r="H229" s="216">
        <v>2</v>
      </c>
      <c r="I229" s="217"/>
      <c r="J229" s="218">
        <f>ROUND(I229*H229,2)</f>
        <v>0</v>
      </c>
      <c r="K229" s="214" t="s">
        <v>389</v>
      </c>
      <c r="L229" s="44"/>
      <c r="M229" s="219" t="s">
        <v>19</v>
      </c>
      <c r="N229" s="220" t="s">
        <v>42</v>
      </c>
      <c r="O229" s="84"/>
      <c r="P229" s="221">
        <f>O229*H229</f>
        <v>0</v>
      </c>
      <c r="Q229" s="221">
        <v>0.27205</v>
      </c>
      <c r="R229" s="221">
        <f>Q229*H229</f>
        <v>0.5441</v>
      </c>
      <c r="S229" s="221">
        <v>0</v>
      </c>
      <c r="T229" s="222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3" t="s">
        <v>157</v>
      </c>
      <c r="AT229" s="223" t="s">
        <v>152</v>
      </c>
      <c r="AU229" s="223" t="s">
        <v>79</v>
      </c>
      <c r="AY229" s="17" t="s">
        <v>150</v>
      </c>
      <c r="BE229" s="224">
        <f>IF(N229="základní",J229,0)</f>
        <v>0</v>
      </c>
      <c r="BF229" s="224">
        <f>IF(N229="snížená",J229,0)</f>
        <v>0</v>
      </c>
      <c r="BG229" s="224">
        <f>IF(N229="zákl. přenesená",J229,0)</f>
        <v>0</v>
      </c>
      <c r="BH229" s="224">
        <f>IF(N229="sníž. přenesená",J229,0)</f>
        <v>0</v>
      </c>
      <c r="BI229" s="224">
        <f>IF(N229="nulová",J229,0)</f>
        <v>0</v>
      </c>
      <c r="BJ229" s="17" t="s">
        <v>75</v>
      </c>
      <c r="BK229" s="224">
        <f>ROUND(I229*H229,2)</f>
        <v>0</v>
      </c>
      <c r="BL229" s="17" t="s">
        <v>157</v>
      </c>
      <c r="BM229" s="223" t="s">
        <v>1265</v>
      </c>
    </row>
    <row r="230" spans="1:47" s="2" customFormat="1" ht="12">
      <c r="A230" s="38"/>
      <c r="B230" s="39"/>
      <c r="C230" s="40"/>
      <c r="D230" s="225" t="s">
        <v>159</v>
      </c>
      <c r="E230" s="40"/>
      <c r="F230" s="226" t="s">
        <v>1124</v>
      </c>
      <c r="G230" s="40"/>
      <c r="H230" s="40"/>
      <c r="I230" s="227"/>
      <c r="J230" s="40"/>
      <c r="K230" s="40"/>
      <c r="L230" s="44"/>
      <c r="M230" s="228"/>
      <c r="N230" s="229"/>
      <c r="O230" s="84"/>
      <c r="P230" s="84"/>
      <c r="Q230" s="84"/>
      <c r="R230" s="84"/>
      <c r="S230" s="84"/>
      <c r="T230" s="85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159</v>
      </c>
      <c r="AU230" s="17" t="s">
        <v>79</v>
      </c>
    </row>
    <row r="231" spans="1:51" s="14" customFormat="1" ht="12">
      <c r="A231" s="14"/>
      <c r="B231" s="241"/>
      <c r="C231" s="242"/>
      <c r="D231" s="232" t="s">
        <v>161</v>
      </c>
      <c r="E231" s="243" t="s">
        <v>19</v>
      </c>
      <c r="F231" s="244" t="s">
        <v>79</v>
      </c>
      <c r="G231" s="242"/>
      <c r="H231" s="245">
        <v>2</v>
      </c>
      <c r="I231" s="246"/>
      <c r="J231" s="242"/>
      <c r="K231" s="242"/>
      <c r="L231" s="247"/>
      <c r="M231" s="248"/>
      <c r="N231" s="249"/>
      <c r="O231" s="249"/>
      <c r="P231" s="249"/>
      <c r="Q231" s="249"/>
      <c r="R231" s="249"/>
      <c r="S231" s="249"/>
      <c r="T231" s="250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1" t="s">
        <v>161</v>
      </c>
      <c r="AU231" s="251" t="s">
        <v>79</v>
      </c>
      <c r="AV231" s="14" t="s">
        <v>79</v>
      </c>
      <c r="AW231" s="14" t="s">
        <v>33</v>
      </c>
      <c r="AX231" s="14" t="s">
        <v>71</v>
      </c>
      <c r="AY231" s="251" t="s">
        <v>150</v>
      </c>
    </row>
    <row r="232" spans="1:51" s="15" customFormat="1" ht="12">
      <c r="A232" s="15"/>
      <c r="B232" s="252"/>
      <c r="C232" s="253"/>
      <c r="D232" s="232" t="s">
        <v>161</v>
      </c>
      <c r="E232" s="254" t="s">
        <v>19</v>
      </c>
      <c r="F232" s="255" t="s">
        <v>164</v>
      </c>
      <c r="G232" s="253"/>
      <c r="H232" s="256">
        <v>2</v>
      </c>
      <c r="I232" s="257"/>
      <c r="J232" s="253"/>
      <c r="K232" s="253"/>
      <c r="L232" s="258"/>
      <c r="M232" s="259"/>
      <c r="N232" s="260"/>
      <c r="O232" s="260"/>
      <c r="P232" s="260"/>
      <c r="Q232" s="260"/>
      <c r="R232" s="260"/>
      <c r="S232" s="260"/>
      <c r="T232" s="261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62" t="s">
        <v>161</v>
      </c>
      <c r="AU232" s="262" t="s">
        <v>79</v>
      </c>
      <c r="AV232" s="15" t="s">
        <v>157</v>
      </c>
      <c r="AW232" s="15" t="s">
        <v>33</v>
      </c>
      <c r="AX232" s="15" t="s">
        <v>75</v>
      </c>
      <c r="AY232" s="262" t="s">
        <v>150</v>
      </c>
    </row>
    <row r="233" spans="1:65" s="2" customFormat="1" ht="33" customHeight="1">
      <c r="A233" s="38"/>
      <c r="B233" s="39"/>
      <c r="C233" s="264" t="s">
        <v>106</v>
      </c>
      <c r="D233" s="264" t="s">
        <v>286</v>
      </c>
      <c r="E233" s="265" t="s">
        <v>1127</v>
      </c>
      <c r="F233" s="266" t="s">
        <v>1128</v>
      </c>
      <c r="G233" s="267" t="s">
        <v>526</v>
      </c>
      <c r="H233" s="268">
        <v>2</v>
      </c>
      <c r="I233" s="269"/>
      <c r="J233" s="270">
        <f>ROUND(I233*H233,2)</f>
        <v>0</v>
      </c>
      <c r="K233" s="266" t="s">
        <v>389</v>
      </c>
      <c r="L233" s="271"/>
      <c r="M233" s="272" t="s">
        <v>19</v>
      </c>
      <c r="N233" s="273" t="s">
        <v>42</v>
      </c>
      <c r="O233" s="84"/>
      <c r="P233" s="221">
        <f>O233*H233</f>
        <v>0</v>
      </c>
      <c r="Q233" s="221">
        <v>0.0114</v>
      </c>
      <c r="R233" s="221">
        <f>Q233*H233</f>
        <v>0.0228</v>
      </c>
      <c r="S233" s="221">
        <v>0</v>
      </c>
      <c r="T233" s="222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3" t="s">
        <v>207</v>
      </c>
      <c r="AT233" s="223" t="s">
        <v>286</v>
      </c>
      <c r="AU233" s="223" t="s">
        <v>79</v>
      </c>
      <c r="AY233" s="17" t="s">
        <v>150</v>
      </c>
      <c r="BE233" s="224">
        <f>IF(N233="základní",J233,0)</f>
        <v>0</v>
      </c>
      <c r="BF233" s="224">
        <f>IF(N233="snížená",J233,0)</f>
        <v>0</v>
      </c>
      <c r="BG233" s="224">
        <f>IF(N233="zákl. přenesená",J233,0)</f>
        <v>0</v>
      </c>
      <c r="BH233" s="224">
        <f>IF(N233="sníž. přenesená",J233,0)</f>
        <v>0</v>
      </c>
      <c r="BI233" s="224">
        <f>IF(N233="nulová",J233,0)</f>
        <v>0</v>
      </c>
      <c r="BJ233" s="17" t="s">
        <v>75</v>
      </c>
      <c r="BK233" s="224">
        <f>ROUND(I233*H233,2)</f>
        <v>0</v>
      </c>
      <c r="BL233" s="17" t="s">
        <v>157</v>
      </c>
      <c r="BM233" s="223" t="s">
        <v>1266</v>
      </c>
    </row>
    <row r="234" spans="1:65" s="2" customFormat="1" ht="62.7" customHeight="1">
      <c r="A234" s="38"/>
      <c r="B234" s="39"/>
      <c r="C234" s="212" t="s">
        <v>109</v>
      </c>
      <c r="D234" s="212" t="s">
        <v>152</v>
      </c>
      <c r="E234" s="213" t="s">
        <v>1185</v>
      </c>
      <c r="F234" s="214" t="s">
        <v>1186</v>
      </c>
      <c r="G234" s="215" t="s">
        <v>342</v>
      </c>
      <c r="H234" s="216">
        <v>2</v>
      </c>
      <c r="I234" s="217"/>
      <c r="J234" s="218">
        <f>ROUND(I234*H234,2)</f>
        <v>0</v>
      </c>
      <c r="K234" s="214" t="s">
        <v>389</v>
      </c>
      <c r="L234" s="44"/>
      <c r="M234" s="219" t="s">
        <v>19</v>
      </c>
      <c r="N234" s="220" t="s">
        <v>42</v>
      </c>
      <c r="O234" s="84"/>
      <c r="P234" s="221">
        <f>O234*H234</f>
        <v>0</v>
      </c>
      <c r="Q234" s="221">
        <v>0</v>
      </c>
      <c r="R234" s="221">
        <f>Q234*H234</f>
        <v>0</v>
      </c>
      <c r="S234" s="221">
        <v>0.25</v>
      </c>
      <c r="T234" s="222">
        <f>S234*H234</f>
        <v>0.5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3" t="s">
        <v>157</v>
      </c>
      <c r="AT234" s="223" t="s">
        <v>152</v>
      </c>
      <c r="AU234" s="223" t="s">
        <v>79</v>
      </c>
      <c r="AY234" s="17" t="s">
        <v>150</v>
      </c>
      <c r="BE234" s="224">
        <f>IF(N234="základní",J234,0)</f>
        <v>0</v>
      </c>
      <c r="BF234" s="224">
        <f>IF(N234="snížená",J234,0)</f>
        <v>0</v>
      </c>
      <c r="BG234" s="224">
        <f>IF(N234="zákl. přenesená",J234,0)</f>
        <v>0</v>
      </c>
      <c r="BH234" s="224">
        <f>IF(N234="sníž. přenesená",J234,0)</f>
        <v>0</v>
      </c>
      <c r="BI234" s="224">
        <f>IF(N234="nulová",J234,0)</f>
        <v>0</v>
      </c>
      <c r="BJ234" s="17" t="s">
        <v>75</v>
      </c>
      <c r="BK234" s="224">
        <f>ROUND(I234*H234,2)</f>
        <v>0</v>
      </c>
      <c r="BL234" s="17" t="s">
        <v>157</v>
      </c>
      <c r="BM234" s="223" t="s">
        <v>1267</v>
      </c>
    </row>
    <row r="235" spans="1:47" s="2" customFormat="1" ht="12">
      <c r="A235" s="38"/>
      <c r="B235" s="39"/>
      <c r="C235" s="40"/>
      <c r="D235" s="225" t="s">
        <v>159</v>
      </c>
      <c r="E235" s="40"/>
      <c r="F235" s="226" t="s">
        <v>1188</v>
      </c>
      <c r="G235" s="40"/>
      <c r="H235" s="40"/>
      <c r="I235" s="227"/>
      <c r="J235" s="40"/>
      <c r="K235" s="40"/>
      <c r="L235" s="44"/>
      <c r="M235" s="228"/>
      <c r="N235" s="229"/>
      <c r="O235" s="84"/>
      <c r="P235" s="84"/>
      <c r="Q235" s="84"/>
      <c r="R235" s="84"/>
      <c r="S235" s="84"/>
      <c r="T235" s="85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159</v>
      </c>
      <c r="AU235" s="17" t="s">
        <v>79</v>
      </c>
    </row>
    <row r="236" spans="1:51" s="13" customFormat="1" ht="12">
      <c r="A236" s="13"/>
      <c r="B236" s="230"/>
      <c r="C236" s="231"/>
      <c r="D236" s="232" t="s">
        <v>161</v>
      </c>
      <c r="E236" s="233" t="s">
        <v>19</v>
      </c>
      <c r="F236" s="234" t="s">
        <v>1268</v>
      </c>
      <c r="G236" s="231"/>
      <c r="H236" s="233" t="s">
        <v>19</v>
      </c>
      <c r="I236" s="235"/>
      <c r="J236" s="231"/>
      <c r="K236" s="231"/>
      <c r="L236" s="236"/>
      <c r="M236" s="237"/>
      <c r="N236" s="238"/>
      <c r="O236" s="238"/>
      <c r="P236" s="238"/>
      <c r="Q236" s="238"/>
      <c r="R236" s="238"/>
      <c r="S236" s="238"/>
      <c r="T236" s="239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0" t="s">
        <v>161</v>
      </c>
      <c r="AU236" s="240" t="s">
        <v>79</v>
      </c>
      <c r="AV236" s="13" t="s">
        <v>75</v>
      </c>
      <c r="AW236" s="13" t="s">
        <v>33</v>
      </c>
      <c r="AX236" s="13" t="s">
        <v>71</v>
      </c>
      <c r="AY236" s="240" t="s">
        <v>150</v>
      </c>
    </row>
    <row r="237" spans="1:51" s="14" customFormat="1" ht="12">
      <c r="A237" s="14"/>
      <c r="B237" s="241"/>
      <c r="C237" s="242"/>
      <c r="D237" s="232" t="s">
        <v>161</v>
      </c>
      <c r="E237" s="243" t="s">
        <v>19</v>
      </c>
      <c r="F237" s="244" t="s">
        <v>79</v>
      </c>
      <c r="G237" s="242"/>
      <c r="H237" s="245">
        <v>2</v>
      </c>
      <c r="I237" s="246"/>
      <c r="J237" s="242"/>
      <c r="K237" s="242"/>
      <c r="L237" s="247"/>
      <c r="M237" s="248"/>
      <c r="N237" s="249"/>
      <c r="O237" s="249"/>
      <c r="P237" s="249"/>
      <c r="Q237" s="249"/>
      <c r="R237" s="249"/>
      <c r="S237" s="249"/>
      <c r="T237" s="250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1" t="s">
        <v>161</v>
      </c>
      <c r="AU237" s="251" t="s">
        <v>79</v>
      </c>
      <c r="AV237" s="14" t="s">
        <v>79</v>
      </c>
      <c r="AW237" s="14" t="s">
        <v>33</v>
      </c>
      <c r="AX237" s="14" t="s">
        <v>71</v>
      </c>
      <c r="AY237" s="251" t="s">
        <v>150</v>
      </c>
    </row>
    <row r="238" spans="1:51" s="15" customFormat="1" ht="12">
      <c r="A238" s="15"/>
      <c r="B238" s="252"/>
      <c r="C238" s="253"/>
      <c r="D238" s="232" t="s">
        <v>161</v>
      </c>
      <c r="E238" s="254" t="s">
        <v>19</v>
      </c>
      <c r="F238" s="255" t="s">
        <v>164</v>
      </c>
      <c r="G238" s="253"/>
      <c r="H238" s="256">
        <v>2</v>
      </c>
      <c r="I238" s="257"/>
      <c r="J238" s="253"/>
      <c r="K238" s="253"/>
      <c r="L238" s="258"/>
      <c r="M238" s="259"/>
      <c r="N238" s="260"/>
      <c r="O238" s="260"/>
      <c r="P238" s="260"/>
      <c r="Q238" s="260"/>
      <c r="R238" s="260"/>
      <c r="S238" s="260"/>
      <c r="T238" s="261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62" t="s">
        <v>161</v>
      </c>
      <c r="AU238" s="262" t="s">
        <v>79</v>
      </c>
      <c r="AV238" s="15" t="s">
        <v>157</v>
      </c>
      <c r="AW238" s="15" t="s">
        <v>33</v>
      </c>
      <c r="AX238" s="15" t="s">
        <v>75</v>
      </c>
      <c r="AY238" s="262" t="s">
        <v>150</v>
      </c>
    </row>
    <row r="239" spans="1:65" s="2" customFormat="1" ht="66.75" customHeight="1">
      <c r="A239" s="38"/>
      <c r="B239" s="39"/>
      <c r="C239" s="212" t="s">
        <v>111</v>
      </c>
      <c r="D239" s="212" t="s">
        <v>152</v>
      </c>
      <c r="E239" s="213" t="s">
        <v>976</v>
      </c>
      <c r="F239" s="214" t="s">
        <v>1269</v>
      </c>
      <c r="G239" s="215" t="s">
        <v>342</v>
      </c>
      <c r="H239" s="216">
        <v>10</v>
      </c>
      <c r="I239" s="217"/>
      <c r="J239" s="218">
        <f>ROUND(I239*H239,2)</f>
        <v>0</v>
      </c>
      <c r="K239" s="214" t="s">
        <v>389</v>
      </c>
      <c r="L239" s="44"/>
      <c r="M239" s="219" t="s">
        <v>19</v>
      </c>
      <c r="N239" s="220" t="s">
        <v>42</v>
      </c>
      <c r="O239" s="84"/>
      <c r="P239" s="221">
        <f>O239*H239</f>
        <v>0</v>
      </c>
      <c r="Q239" s="221">
        <v>0</v>
      </c>
      <c r="R239" s="221">
        <f>Q239*H239</f>
        <v>0</v>
      </c>
      <c r="S239" s="221">
        <v>0.9</v>
      </c>
      <c r="T239" s="222">
        <f>S239*H239</f>
        <v>9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3" t="s">
        <v>157</v>
      </c>
      <c r="AT239" s="223" t="s">
        <v>152</v>
      </c>
      <c r="AU239" s="223" t="s">
        <v>79</v>
      </c>
      <c r="AY239" s="17" t="s">
        <v>150</v>
      </c>
      <c r="BE239" s="224">
        <f>IF(N239="základní",J239,0)</f>
        <v>0</v>
      </c>
      <c r="BF239" s="224">
        <f>IF(N239="snížená",J239,0)</f>
        <v>0</v>
      </c>
      <c r="BG239" s="224">
        <f>IF(N239="zákl. přenesená",J239,0)</f>
        <v>0</v>
      </c>
      <c r="BH239" s="224">
        <f>IF(N239="sníž. přenesená",J239,0)</f>
        <v>0</v>
      </c>
      <c r="BI239" s="224">
        <f>IF(N239="nulová",J239,0)</f>
        <v>0</v>
      </c>
      <c r="BJ239" s="17" t="s">
        <v>75</v>
      </c>
      <c r="BK239" s="224">
        <f>ROUND(I239*H239,2)</f>
        <v>0</v>
      </c>
      <c r="BL239" s="17" t="s">
        <v>157</v>
      </c>
      <c r="BM239" s="223" t="s">
        <v>1270</v>
      </c>
    </row>
    <row r="240" spans="1:47" s="2" customFormat="1" ht="12">
      <c r="A240" s="38"/>
      <c r="B240" s="39"/>
      <c r="C240" s="40"/>
      <c r="D240" s="225" t="s">
        <v>159</v>
      </c>
      <c r="E240" s="40"/>
      <c r="F240" s="226" t="s">
        <v>1271</v>
      </c>
      <c r="G240" s="40"/>
      <c r="H240" s="40"/>
      <c r="I240" s="227"/>
      <c r="J240" s="40"/>
      <c r="K240" s="40"/>
      <c r="L240" s="44"/>
      <c r="M240" s="228"/>
      <c r="N240" s="229"/>
      <c r="O240" s="84"/>
      <c r="P240" s="84"/>
      <c r="Q240" s="84"/>
      <c r="R240" s="84"/>
      <c r="S240" s="84"/>
      <c r="T240" s="85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159</v>
      </c>
      <c r="AU240" s="17" t="s">
        <v>79</v>
      </c>
    </row>
    <row r="241" spans="1:51" s="13" customFormat="1" ht="12">
      <c r="A241" s="13"/>
      <c r="B241" s="230"/>
      <c r="C241" s="231"/>
      <c r="D241" s="232" t="s">
        <v>161</v>
      </c>
      <c r="E241" s="233" t="s">
        <v>19</v>
      </c>
      <c r="F241" s="234" t="s">
        <v>1272</v>
      </c>
      <c r="G241" s="231"/>
      <c r="H241" s="233" t="s">
        <v>19</v>
      </c>
      <c r="I241" s="235"/>
      <c r="J241" s="231"/>
      <c r="K241" s="231"/>
      <c r="L241" s="236"/>
      <c r="M241" s="237"/>
      <c r="N241" s="238"/>
      <c r="O241" s="238"/>
      <c r="P241" s="238"/>
      <c r="Q241" s="238"/>
      <c r="R241" s="238"/>
      <c r="S241" s="238"/>
      <c r="T241" s="23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0" t="s">
        <v>161</v>
      </c>
      <c r="AU241" s="240" t="s">
        <v>79</v>
      </c>
      <c r="AV241" s="13" t="s">
        <v>75</v>
      </c>
      <c r="AW241" s="13" t="s">
        <v>33</v>
      </c>
      <c r="AX241" s="13" t="s">
        <v>71</v>
      </c>
      <c r="AY241" s="240" t="s">
        <v>150</v>
      </c>
    </row>
    <row r="242" spans="1:51" s="14" customFormat="1" ht="12">
      <c r="A242" s="14"/>
      <c r="B242" s="241"/>
      <c r="C242" s="242"/>
      <c r="D242" s="232" t="s">
        <v>161</v>
      </c>
      <c r="E242" s="243" t="s">
        <v>19</v>
      </c>
      <c r="F242" s="244" t="s">
        <v>1273</v>
      </c>
      <c r="G242" s="242"/>
      <c r="H242" s="245">
        <v>6</v>
      </c>
      <c r="I242" s="246"/>
      <c r="J242" s="242"/>
      <c r="K242" s="242"/>
      <c r="L242" s="247"/>
      <c r="M242" s="248"/>
      <c r="N242" s="249"/>
      <c r="O242" s="249"/>
      <c r="P242" s="249"/>
      <c r="Q242" s="249"/>
      <c r="R242" s="249"/>
      <c r="S242" s="249"/>
      <c r="T242" s="250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1" t="s">
        <v>161</v>
      </c>
      <c r="AU242" s="251" t="s">
        <v>79</v>
      </c>
      <c r="AV242" s="14" t="s">
        <v>79</v>
      </c>
      <c r="AW242" s="14" t="s">
        <v>33</v>
      </c>
      <c r="AX242" s="14" t="s">
        <v>71</v>
      </c>
      <c r="AY242" s="251" t="s">
        <v>150</v>
      </c>
    </row>
    <row r="243" spans="1:51" s="13" customFormat="1" ht="12">
      <c r="A243" s="13"/>
      <c r="B243" s="230"/>
      <c r="C243" s="231"/>
      <c r="D243" s="232" t="s">
        <v>161</v>
      </c>
      <c r="E243" s="233" t="s">
        <v>19</v>
      </c>
      <c r="F243" s="234" t="s">
        <v>1204</v>
      </c>
      <c r="G243" s="231"/>
      <c r="H243" s="233" t="s">
        <v>19</v>
      </c>
      <c r="I243" s="235"/>
      <c r="J243" s="231"/>
      <c r="K243" s="231"/>
      <c r="L243" s="236"/>
      <c r="M243" s="237"/>
      <c r="N243" s="238"/>
      <c r="O243" s="238"/>
      <c r="P243" s="238"/>
      <c r="Q243" s="238"/>
      <c r="R243" s="238"/>
      <c r="S243" s="238"/>
      <c r="T243" s="239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0" t="s">
        <v>161</v>
      </c>
      <c r="AU243" s="240" t="s">
        <v>79</v>
      </c>
      <c r="AV243" s="13" t="s">
        <v>75</v>
      </c>
      <c r="AW243" s="13" t="s">
        <v>33</v>
      </c>
      <c r="AX243" s="13" t="s">
        <v>71</v>
      </c>
      <c r="AY243" s="240" t="s">
        <v>150</v>
      </c>
    </row>
    <row r="244" spans="1:51" s="14" customFormat="1" ht="12">
      <c r="A244" s="14"/>
      <c r="B244" s="241"/>
      <c r="C244" s="242"/>
      <c r="D244" s="232" t="s">
        <v>161</v>
      </c>
      <c r="E244" s="243" t="s">
        <v>19</v>
      </c>
      <c r="F244" s="244" t="s">
        <v>157</v>
      </c>
      <c r="G244" s="242"/>
      <c r="H244" s="245">
        <v>4</v>
      </c>
      <c r="I244" s="246"/>
      <c r="J244" s="242"/>
      <c r="K244" s="242"/>
      <c r="L244" s="247"/>
      <c r="M244" s="248"/>
      <c r="N244" s="249"/>
      <c r="O244" s="249"/>
      <c r="P244" s="249"/>
      <c r="Q244" s="249"/>
      <c r="R244" s="249"/>
      <c r="S244" s="249"/>
      <c r="T244" s="250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1" t="s">
        <v>161</v>
      </c>
      <c r="AU244" s="251" t="s">
        <v>79</v>
      </c>
      <c r="AV244" s="14" t="s">
        <v>79</v>
      </c>
      <c r="AW244" s="14" t="s">
        <v>33</v>
      </c>
      <c r="AX244" s="14" t="s">
        <v>71</v>
      </c>
      <c r="AY244" s="251" t="s">
        <v>150</v>
      </c>
    </row>
    <row r="245" spans="1:51" s="15" customFormat="1" ht="12">
      <c r="A245" s="15"/>
      <c r="B245" s="252"/>
      <c r="C245" s="253"/>
      <c r="D245" s="232" t="s">
        <v>161</v>
      </c>
      <c r="E245" s="254" t="s">
        <v>19</v>
      </c>
      <c r="F245" s="255" t="s">
        <v>164</v>
      </c>
      <c r="G245" s="253"/>
      <c r="H245" s="256">
        <v>10</v>
      </c>
      <c r="I245" s="257"/>
      <c r="J245" s="253"/>
      <c r="K245" s="253"/>
      <c r="L245" s="258"/>
      <c r="M245" s="259"/>
      <c r="N245" s="260"/>
      <c r="O245" s="260"/>
      <c r="P245" s="260"/>
      <c r="Q245" s="260"/>
      <c r="R245" s="260"/>
      <c r="S245" s="260"/>
      <c r="T245" s="261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62" t="s">
        <v>161</v>
      </c>
      <c r="AU245" s="262" t="s">
        <v>79</v>
      </c>
      <c r="AV245" s="15" t="s">
        <v>157</v>
      </c>
      <c r="AW245" s="15" t="s">
        <v>33</v>
      </c>
      <c r="AX245" s="15" t="s">
        <v>75</v>
      </c>
      <c r="AY245" s="262" t="s">
        <v>150</v>
      </c>
    </row>
    <row r="246" spans="1:63" s="12" customFormat="1" ht="22.8" customHeight="1">
      <c r="A246" s="12"/>
      <c r="B246" s="196"/>
      <c r="C246" s="197"/>
      <c r="D246" s="198" t="s">
        <v>70</v>
      </c>
      <c r="E246" s="210" t="s">
        <v>670</v>
      </c>
      <c r="F246" s="210" t="s">
        <v>671</v>
      </c>
      <c r="G246" s="197"/>
      <c r="H246" s="197"/>
      <c r="I246" s="200"/>
      <c r="J246" s="211">
        <f>BK246</f>
        <v>0</v>
      </c>
      <c r="K246" s="197"/>
      <c r="L246" s="202"/>
      <c r="M246" s="203"/>
      <c r="N246" s="204"/>
      <c r="O246" s="204"/>
      <c r="P246" s="205">
        <f>SUM(P247:P254)</f>
        <v>0</v>
      </c>
      <c r="Q246" s="204"/>
      <c r="R246" s="205">
        <f>SUM(R247:R254)</f>
        <v>0</v>
      </c>
      <c r="S246" s="204"/>
      <c r="T246" s="206">
        <f>SUM(T247:T254)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07" t="s">
        <v>75</v>
      </c>
      <c r="AT246" s="208" t="s">
        <v>70</v>
      </c>
      <c r="AU246" s="208" t="s">
        <v>75</v>
      </c>
      <c r="AY246" s="207" t="s">
        <v>150</v>
      </c>
      <c r="BK246" s="209">
        <f>SUM(BK247:BK254)</f>
        <v>0</v>
      </c>
    </row>
    <row r="247" spans="1:65" s="2" customFormat="1" ht="16.5" customHeight="1">
      <c r="A247" s="38"/>
      <c r="B247" s="39"/>
      <c r="C247" s="212" t="s">
        <v>386</v>
      </c>
      <c r="D247" s="212" t="s">
        <v>152</v>
      </c>
      <c r="E247" s="213" t="s">
        <v>673</v>
      </c>
      <c r="F247" s="214" t="s">
        <v>674</v>
      </c>
      <c r="G247" s="215" t="s">
        <v>289</v>
      </c>
      <c r="H247" s="216">
        <v>19.432</v>
      </c>
      <c r="I247" s="217"/>
      <c r="J247" s="218">
        <f>ROUND(I247*H247,2)</f>
        <v>0</v>
      </c>
      <c r="K247" s="214" t="s">
        <v>389</v>
      </c>
      <c r="L247" s="44"/>
      <c r="M247" s="219" t="s">
        <v>19</v>
      </c>
      <c r="N247" s="220" t="s">
        <v>42</v>
      </c>
      <c r="O247" s="84"/>
      <c r="P247" s="221">
        <f>O247*H247</f>
        <v>0</v>
      </c>
      <c r="Q247" s="221">
        <v>0</v>
      </c>
      <c r="R247" s="221">
        <f>Q247*H247</f>
        <v>0</v>
      </c>
      <c r="S247" s="221">
        <v>0</v>
      </c>
      <c r="T247" s="222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3" t="s">
        <v>157</v>
      </c>
      <c r="AT247" s="223" t="s">
        <v>152</v>
      </c>
      <c r="AU247" s="223" t="s">
        <v>79</v>
      </c>
      <c r="AY247" s="17" t="s">
        <v>150</v>
      </c>
      <c r="BE247" s="224">
        <f>IF(N247="základní",J247,0)</f>
        <v>0</v>
      </c>
      <c r="BF247" s="224">
        <f>IF(N247="snížená",J247,0)</f>
        <v>0</v>
      </c>
      <c r="BG247" s="224">
        <f>IF(N247="zákl. přenesená",J247,0)</f>
        <v>0</v>
      </c>
      <c r="BH247" s="224">
        <f>IF(N247="sníž. přenesená",J247,0)</f>
        <v>0</v>
      </c>
      <c r="BI247" s="224">
        <f>IF(N247="nulová",J247,0)</f>
        <v>0</v>
      </c>
      <c r="BJ247" s="17" t="s">
        <v>75</v>
      </c>
      <c r="BK247" s="224">
        <f>ROUND(I247*H247,2)</f>
        <v>0</v>
      </c>
      <c r="BL247" s="17" t="s">
        <v>157</v>
      </c>
      <c r="BM247" s="223" t="s">
        <v>1274</v>
      </c>
    </row>
    <row r="248" spans="1:47" s="2" customFormat="1" ht="12">
      <c r="A248" s="38"/>
      <c r="B248" s="39"/>
      <c r="C248" s="40"/>
      <c r="D248" s="225" t="s">
        <v>159</v>
      </c>
      <c r="E248" s="40"/>
      <c r="F248" s="226" t="s">
        <v>676</v>
      </c>
      <c r="G248" s="40"/>
      <c r="H248" s="40"/>
      <c r="I248" s="227"/>
      <c r="J248" s="40"/>
      <c r="K248" s="40"/>
      <c r="L248" s="44"/>
      <c r="M248" s="228"/>
      <c r="N248" s="229"/>
      <c r="O248" s="84"/>
      <c r="P248" s="84"/>
      <c r="Q248" s="84"/>
      <c r="R248" s="84"/>
      <c r="S248" s="84"/>
      <c r="T248" s="85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159</v>
      </c>
      <c r="AU248" s="17" t="s">
        <v>79</v>
      </c>
    </row>
    <row r="249" spans="1:65" s="2" customFormat="1" ht="33" customHeight="1">
      <c r="A249" s="38"/>
      <c r="B249" s="39"/>
      <c r="C249" s="212" t="s">
        <v>394</v>
      </c>
      <c r="D249" s="212" t="s">
        <v>152</v>
      </c>
      <c r="E249" s="213" t="s">
        <v>678</v>
      </c>
      <c r="F249" s="214" t="s">
        <v>679</v>
      </c>
      <c r="G249" s="215" t="s">
        <v>289</v>
      </c>
      <c r="H249" s="216">
        <v>19.432</v>
      </c>
      <c r="I249" s="217"/>
      <c r="J249" s="218">
        <f>ROUND(I249*H249,2)</f>
        <v>0</v>
      </c>
      <c r="K249" s="214" t="s">
        <v>389</v>
      </c>
      <c r="L249" s="44"/>
      <c r="M249" s="219" t="s">
        <v>19</v>
      </c>
      <c r="N249" s="220" t="s">
        <v>42</v>
      </c>
      <c r="O249" s="84"/>
      <c r="P249" s="221">
        <f>O249*H249</f>
        <v>0</v>
      </c>
      <c r="Q249" s="221">
        <v>0</v>
      </c>
      <c r="R249" s="221">
        <f>Q249*H249</f>
        <v>0</v>
      </c>
      <c r="S249" s="221">
        <v>0</v>
      </c>
      <c r="T249" s="222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3" t="s">
        <v>157</v>
      </c>
      <c r="AT249" s="223" t="s">
        <v>152</v>
      </c>
      <c r="AU249" s="223" t="s">
        <v>79</v>
      </c>
      <c r="AY249" s="17" t="s">
        <v>150</v>
      </c>
      <c r="BE249" s="224">
        <f>IF(N249="základní",J249,0)</f>
        <v>0</v>
      </c>
      <c r="BF249" s="224">
        <f>IF(N249="snížená",J249,0)</f>
        <v>0</v>
      </c>
      <c r="BG249" s="224">
        <f>IF(N249="zákl. přenesená",J249,0)</f>
        <v>0</v>
      </c>
      <c r="BH249" s="224">
        <f>IF(N249="sníž. přenesená",J249,0)</f>
        <v>0</v>
      </c>
      <c r="BI249" s="224">
        <f>IF(N249="nulová",J249,0)</f>
        <v>0</v>
      </c>
      <c r="BJ249" s="17" t="s">
        <v>75</v>
      </c>
      <c r="BK249" s="224">
        <f>ROUND(I249*H249,2)</f>
        <v>0</v>
      </c>
      <c r="BL249" s="17" t="s">
        <v>157</v>
      </c>
      <c r="BM249" s="223" t="s">
        <v>1275</v>
      </c>
    </row>
    <row r="250" spans="1:47" s="2" customFormat="1" ht="12">
      <c r="A250" s="38"/>
      <c r="B250" s="39"/>
      <c r="C250" s="40"/>
      <c r="D250" s="225" t="s">
        <v>159</v>
      </c>
      <c r="E250" s="40"/>
      <c r="F250" s="226" t="s">
        <v>681</v>
      </c>
      <c r="G250" s="40"/>
      <c r="H250" s="40"/>
      <c r="I250" s="227"/>
      <c r="J250" s="40"/>
      <c r="K250" s="40"/>
      <c r="L250" s="44"/>
      <c r="M250" s="228"/>
      <c r="N250" s="229"/>
      <c r="O250" s="84"/>
      <c r="P250" s="84"/>
      <c r="Q250" s="84"/>
      <c r="R250" s="84"/>
      <c r="S250" s="84"/>
      <c r="T250" s="85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159</v>
      </c>
      <c r="AU250" s="17" t="s">
        <v>79</v>
      </c>
    </row>
    <row r="251" spans="1:65" s="2" customFormat="1" ht="44.25" customHeight="1">
      <c r="A251" s="38"/>
      <c r="B251" s="39"/>
      <c r="C251" s="212" t="s">
        <v>401</v>
      </c>
      <c r="D251" s="212" t="s">
        <v>152</v>
      </c>
      <c r="E251" s="213" t="s">
        <v>683</v>
      </c>
      <c r="F251" s="214" t="s">
        <v>684</v>
      </c>
      <c r="G251" s="215" t="s">
        <v>289</v>
      </c>
      <c r="H251" s="216">
        <v>300.048</v>
      </c>
      <c r="I251" s="217"/>
      <c r="J251" s="218">
        <f>ROUND(I251*H251,2)</f>
        <v>0</v>
      </c>
      <c r="K251" s="214" t="s">
        <v>389</v>
      </c>
      <c r="L251" s="44"/>
      <c r="M251" s="219" t="s">
        <v>19</v>
      </c>
      <c r="N251" s="220" t="s">
        <v>42</v>
      </c>
      <c r="O251" s="84"/>
      <c r="P251" s="221">
        <f>O251*H251</f>
        <v>0</v>
      </c>
      <c r="Q251" s="221">
        <v>0</v>
      </c>
      <c r="R251" s="221">
        <f>Q251*H251</f>
        <v>0</v>
      </c>
      <c r="S251" s="221">
        <v>0</v>
      </c>
      <c r="T251" s="222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3" t="s">
        <v>157</v>
      </c>
      <c r="AT251" s="223" t="s">
        <v>152</v>
      </c>
      <c r="AU251" s="223" t="s">
        <v>79</v>
      </c>
      <c r="AY251" s="17" t="s">
        <v>150</v>
      </c>
      <c r="BE251" s="224">
        <f>IF(N251="základní",J251,0)</f>
        <v>0</v>
      </c>
      <c r="BF251" s="224">
        <f>IF(N251="snížená",J251,0)</f>
        <v>0</v>
      </c>
      <c r="BG251" s="224">
        <f>IF(N251="zákl. přenesená",J251,0)</f>
        <v>0</v>
      </c>
      <c r="BH251" s="224">
        <f>IF(N251="sníž. přenesená",J251,0)</f>
        <v>0</v>
      </c>
      <c r="BI251" s="224">
        <f>IF(N251="nulová",J251,0)</f>
        <v>0</v>
      </c>
      <c r="BJ251" s="17" t="s">
        <v>75</v>
      </c>
      <c r="BK251" s="224">
        <f>ROUND(I251*H251,2)</f>
        <v>0</v>
      </c>
      <c r="BL251" s="17" t="s">
        <v>157</v>
      </c>
      <c r="BM251" s="223" t="s">
        <v>1276</v>
      </c>
    </row>
    <row r="252" spans="1:47" s="2" customFormat="1" ht="12">
      <c r="A252" s="38"/>
      <c r="B252" s="39"/>
      <c r="C252" s="40"/>
      <c r="D252" s="225" t="s">
        <v>159</v>
      </c>
      <c r="E252" s="40"/>
      <c r="F252" s="226" t="s">
        <v>686</v>
      </c>
      <c r="G252" s="40"/>
      <c r="H252" s="40"/>
      <c r="I252" s="227"/>
      <c r="J252" s="40"/>
      <c r="K252" s="40"/>
      <c r="L252" s="44"/>
      <c r="M252" s="228"/>
      <c r="N252" s="229"/>
      <c r="O252" s="84"/>
      <c r="P252" s="84"/>
      <c r="Q252" s="84"/>
      <c r="R252" s="84"/>
      <c r="S252" s="84"/>
      <c r="T252" s="85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159</v>
      </c>
      <c r="AU252" s="17" t="s">
        <v>79</v>
      </c>
    </row>
    <row r="253" spans="1:51" s="14" customFormat="1" ht="12">
      <c r="A253" s="14"/>
      <c r="B253" s="241"/>
      <c r="C253" s="242"/>
      <c r="D253" s="232" t="s">
        <v>161</v>
      </c>
      <c r="E253" s="243" t="s">
        <v>19</v>
      </c>
      <c r="F253" s="244" t="s">
        <v>1277</v>
      </c>
      <c r="G253" s="242"/>
      <c r="H253" s="245">
        <v>300.048</v>
      </c>
      <c r="I253" s="246"/>
      <c r="J253" s="242"/>
      <c r="K253" s="242"/>
      <c r="L253" s="247"/>
      <c r="M253" s="248"/>
      <c r="N253" s="249"/>
      <c r="O253" s="249"/>
      <c r="P253" s="249"/>
      <c r="Q253" s="249"/>
      <c r="R253" s="249"/>
      <c r="S253" s="249"/>
      <c r="T253" s="250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1" t="s">
        <v>161</v>
      </c>
      <c r="AU253" s="251" t="s">
        <v>79</v>
      </c>
      <c r="AV253" s="14" t="s">
        <v>79</v>
      </c>
      <c r="AW253" s="14" t="s">
        <v>33</v>
      </c>
      <c r="AX253" s="14" t="s">
        <v>71</v>
      </c>
      <c r="AY253" s="251" t="s">
        <v>150</v>
      </c>
    </row>
    <row r="254" spans="1:51" s="15" customFormat="1" ht="12">
      <c r="A254" s="15"/>
      <c r="B254" s="252"/>
      <c r="C254" s="253"/>
      <c r="D254" s="232" t="s">
        <v>161</v>
      </c>
      <c r="E254" s="254" t="s">
        <v>19</v>
      </c>
      <c r="F254" s="255" t="s">
        <v>164</v>
      </c>
      <c r="G254" s="253"/>
      <c r="H254" s="256">
        <v>300.048</v>
      </c>
      <c r="I254" s="257"/>
      <c r="J254" s="253"/>
      <c r="K254" s="253"/>
      <c r="L254" s="258"/>
      <c r="M254" s="259"/>
      <c r="N254" s="260"/>
      <c r="O254" s="260"/>
      <c r="P254" s="260"/>
      <c r="Q254" s="260"/>
      <c r="R254" s="260"/>
      <c r="S254" s="260"/>
      <c r="T254" s="261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62" t="s">
        <v>161</v>
      </c>
      <c r="AU254" s="262" t="s">
        <v>79</v>
      </c>
      <c r="AV254" s="15" t="s">
        <v>157</v>
      </c>
      <c r="AW254" s="15" t="s">
        <v>33</v>
      </c>
      <c r="AX254" s="15" t="s">
        <v>75</v>
      </c>
      <c r="AY254" s="262" t="s">
        <v>150</v>
      </c>
    </row>
    <row r="255" spans="1:63" s="12" customFormat="1" ht="22.8" customHeight="1">
      <c r="A255" s="12"/>
      <c r="B255" s="196"/>
      <c r="C255" s="197"/>
      <c r="D255" s="198" t="s">
        <v>70</v>
      </c>
      <c r="E255" s="210" t="s">
        <v>688</v>
      </c>
      <c r="F255" s="210" t="s">
        <v>689</v>
      </c>
      <c r="G255" s="197"/>
      <c r="H255" s="197"/>
      <c r="I255" s="200"/>
      <c r="J255" s="211">
        <f>BK255</f>
        <v>0</v>
      </c>
      <c r="K255" s="197"/>
      <c r="L255" s="202"/>
      <c r="M255" s="203"/>
      <c r="N255" s="204"/>
      <c r="O255" s="204"/>
      <c r="P255" s="205">
        <f>SUM(P256:P257)</f>
        <v>0</v>
      </c>
      <c r="Q255" s="204"/>
      <c r="R255" s="205">
        <f>SUM(R256:R257)</f>
        <v>0</v>
      </c>
      <c r="S255" s="204"/>
      <c r="T255" s="206">
        <f>SUM(T256:T257)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07" t="s">
        <v>75</v>
      </c>
      <c r="AT255" s="208" t="s">
        <v>70</v>
      </c>
      <c r="AU255" s="208" t="s">
        <v>75</v>
      </c>
      <c r="AY255" s="207" t="s">
        <v>150</v>
      </c>
      <c r="BK255" s="209">
        <f>SUM(BK256:BK257)</f>
        <v>0</v>
      </c>
    </row>
    <row r="256" spans="1:65" s="2" customFormat="1" ht="37.8" customHeight="1">
      <c r="A256" s="38"/>
      <c r="B256" s="39"/>
      <c r="C256" s="212" t="s">
        <v>409</v>
      </c>
      <c r="D256" s="212" t="s">
        <v>152</v>
      </c>
      <c r="E256" s="213" t="s">
        <v>691</v>
      </c>
      <c r="F256" s="214" t="s">
        <v>692</v>
      </c>
      <c r="G256" s="215" t="s">
        <v>289</v>
      </c>
      <c r="H256" s="216">
        <v>50.163</v>
      </c>
      <c r="I256" s="217"/>
      <c r="J256" s="218">
        <f>ROUND(I256*H256,2)</f>
        <v>0</v>
      </c>
      <c r="K256" s="214" t="s">
        <v>389</v>
      </c>
      <c r="L256" s="44"/>
      <c r="M256" s="219" t="s">
        <v>19</v>
      </c>
      <c r="N256" s="220" t="s">
        <v>42</v>
      </c>
      <c r="O256" s="84"/>
      <c r="P256" s="221">
        <f>O256*H256</f>
        <v>0</v>
      </c>
      <c r="Q256" s="221">
        <v>0</v>
      </c>
      <c r="R256" s="221">
        <f>Q256*H256</f>
        <v>0</v>
      </c>
      <c r="S256" s="221">
        <v>0</v>
      </c>
      <c r="T256" s="222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3" t="s">
        <v>157</v>
      </c>
      <c r="AT256" s="223" t="s">
        <v>152</v>
      </c>
      <c r="AU256" s="223" t="s">
        <v>79</v>
      </c>
      <c r="AY256" s="17" t="s">
        <v>150</v>
      </c>
      <c r="BE256" s="224">
        <f>IF(N256="základní",J256,0)</f>
        <v>0</v>
      </c>
      <c r="BF256" s="224">
        <f>IF(N256="snížená",J256,0)</f>
        <v>0</v>
      </c>
      <c r="BG256" s="224">
        <f>IF(N256="zákl. přenesená",J256,0)</f>
        <v>0</v>
      </c>
      <c r="BH256" s="224">
        <f>IF(N256="sníž. přenesená",J256,0)</f>
        <v>0</v>
      </c>
      <c r="BI256" s="224">
        <f>IF(N256="nulová",J256,0)</f>
        <v>0</v>
      </c>
      <c r="BJ256" s="17" t="s">
        <v>75</v>
      </c>
      <c r="BK256" s="224">
        <f>ROUND(I256*H256,2)</f>
        <v>0</v>
      </c>
      <c r="BL256" s="17" t="s">
        <v>157</v>
      </c>
      <c r="BM256" s="223" t="s">
        <v>1278</v>
      </c>
    </row>
    <row r="257" spans="1:47" s="2" customFormat="1" ht="12">
      <c r="A257" s="38"/>
      <c r="B257" s="39"/>
      <c r="C257" s="40"/>
      <c r="D257" s="225" t="s">
        <v>159</v>
      </c>
      <c r="E257" s="40"/>
      <c r="F257" s="226" t="s">
        <v>694</v>
      </c>
      <c r="G257" s="40"/>
      <c r="H257" s="40"/>
      <c r="I257" s="227"/>
      <c r="J257" s="40"/>
      <c r="K257" s="40"/>
      <c r="L257" s="44"/>
      <c r="M257" s="277"/>
      <c r="N257" s="278"/>
      <c r="O257" s="279"/>
      <c r="P257" s="279"/>
      <c r="Q257" s="279"/>
      <c r="R257" s="279"/>
      <c r="S257" s="279"/>
      <c r="T257" s="280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159</v>
      </c>
      <c r="AU257" s="17" t="s">
        <v>79</v>
      </c>
    </row>
    <row r="258" spans="1:31" s="2" customFormat="1" ht="6.95" customHeight="1">
      <c r="A258" s="38"/>
      <c r="B258" s="59"/>
      <c r="C258" s="60"/>
      <c r="D258" s="60"/>
      <c r="E258" s="60"/>
      <c r="F258" s="60"/>
      <c r="G258" s="60"/>
      <c r="H258" s="60"/>
      <c r="I258" s="60"/>
      <c r="J258" s="60"/>
      <c r="K258" s="60"/>
      <c r="L258" s="44"/>
      <c r="M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</row>
  </sheetData>
  <sheetProtection password="C68C" sheet="1" objects="1" scenarios="1" formatColumns="0" formatRows="0" autoFilter="0"/>
  <autoFilter ref="C91:K25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hyperlinks>
    <hyperlink ref="F96" r:id="rId1" display="https://podminky.urs.cz/item/CS_URS_2023_01/113107322"/>
    <hyperlink ref="F103" r:id="rId2" display="https://podminky.urs.cz/item/CS_URS_2023_01/113107331"/>
    <hyperlink ref="F107" r:id="rId3" display="https://podminky.urs.cz/item/CS_URS_2023_01/113107344"/>
    <hyperlink ref="F112" r:id="rId4" display="https://podminky.urs.cz/item/CS_URS_2023_01/132351251"/>
    <hyperlink ref="F117" r:id="rId5" display="https://podminky.urs.cz/item/CS_URS_2023_01/162651112"/>
    <hyperlink ref="F123" r:id="rId6" display="https://podminky.urs.cz/item/CS_URS_2023_01/162751117"/>
    <hyperlink ref="F128" r:id="rId7" display="https://podminky.urs.cz/item/CS_URS_2023_01/162751119"/>
    <hyperlink ref="F132" r:id="rId8" display="https://podminky.urs.cz/item/CS_URS_2023_01/174151101"/>
    <hyperlink ref="F137" r:id="rId9" display="https://podminky.urs.cz/item/CS_URS_2023_01/175151101"/>
    <hyperlink ref="F145" r:id="rId10" display="https://podminky.urs.cz/item/CS_URS_2023_01/451572111"/>
    <hyperlink ref="F151" r:id="rId11" display="https://podminky.urs.cz/item/CS_URS_2023_01/564851014"/>
    <hyperlink ref="F156" r:id="rId12" display="https://podminky.urs.cz/item/CS_URS_2023_01/566901161"/>
    <hyperlink ref="F161" r:id="rId13" display="https://podminky.urs.cz/item/CS_URS_2023_01/573111111"/>
    <hyperlink ref="F163" r:id="rId14" display="https://podminky.urs.cz/item/CS_URS_2023_01/573211112"/>
    <hyperlink ref="F168" r:id="rId15" display="https://podminky.urs.cz/item/CS_URS_2023_01/577134031"/>
    <hyperlink ref="F173" r:id="rId16" display="https://podminky.urs.cz/item/CS_URS_2023_01/577155031"/>
    <hyperlink ref="F178" r:id="rId17" display="https://podminky.urs.cz/item/CS_URS_2023_01/596211220"/>
    <hyperlink ref="F188" r:id="rId18" display="https://podminky.urs.cz/item/CS_URS_2023_01/871313121"/>
    <hyperlink ref="F196" r:id="rId19" display="https://podminky.urs.cz/item/CS_URS_2023_01/890311851"/>
    <hyperlink ref="F201" r:id="rId20" display="https://podminky.urs.cz/item/CS_URS_2023_01/892381111"/>
    <hyperlink ref="F205" r:id="rId21" display="https://podminky.urs.cz/item/CS_URS_2023_01/899201211"/>
    <hyperlink ref="F207" r:id="rId22" display="https://podminky.urs.cz/item/CS_URS_2023_01/919122111"/>
    <hyperlink ref="F213" r:id="rId23" display="https://podminky.urs.cz/item/CS_URS_2023_01/919731123"/>
    <hyperlink ref="F218" r:id="rId24" display="https://podminky.urs.cz/item/CS_URS_2023_01/919735112"/>
    <hyperlink ref="F220" r:id="rId25" display="https://podminky.urs.cz/item/CS_URS_2023_01/919735116"/>
    <hyperlink ref="F222" r:id="rId26" display="https://podminky.urs.cz/item/CS_URS_2023_01/935113111"/>
    <hyperlink ref="F230" r:id="rId27" display="https://podminky.urs.cz/item/CS_URS_2023_01/935923216"/>
    <hyperlink ref="F235" r:id="rId28" display="https://podminky.urs.cz/item/CS_URS_2023_01/966008211"/>
    <hyperlink ref="F240" r:id="rId29" display="https://podminky.urs.cz/item/CS_URS_2023_01/966008221"/>
    <hyperlink ref="F248" r:id="rId30" display="https://podminky.urs.cz/item/CS_URS_2023_01/997006002"/>
    <hyperlink ref="F250" r:id="rId31" display="https://podminky.urs.cz/item/CS_URS_2023_01/997211511"/>
    <hyperlink ref="F252" r:id="rId32" display="https://podminky.urs.cz/item/CS_URS_2023_01/997211519"/>
    <hyperlink ref="F257" r:id="rId33" display="https://podminky.urs.cz/item/CS_URS_2023_01/998223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</row>
    <row r="3" spans="2:46" s="1" customFormat="1" ht="6.95" customHeight="1" hidden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79</v>
      </c>
    </row>
    <row r="4" spans="2:46" s="1" customFormat="1" ht="24.95" customHeight="1" hidden="1">
      <c r="B4" s="20"/>
      <c r="D4" s="140" t="s">
        <v>113</v>
      </c>
      <c r="L4" s="20"/>
      <c r="M4" s="14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2" t="s">
        <v>16</v>
      </c>
      <c r="L6" s="20"/>
    </row>
    <row r="7" spans="2:12" s="1" customFormat="1" ht="16.5" customHeight="1" hidden="1">
      <c r="B7" s="20"/>
      <c r="E7" s="143" t="str">
        <f>'Rekapitulace stavby'!K6</f>
        <v xml:space="preserve">Kopřivnice - chodník Mniší - úsek 04,05 -  po úpravě zídky</v>
      </c>
      <c r="F7" s="142"/>
      <c r="G7" s="142"/>
      <c r="H7" s="142"/>
      <c r="L7" s="20"/>
    </row>
    <row r="8" spans="2:12" s="1" customFormat="1" ht="12" customHeight="1" hidden="1">
      <c r="B8" s="20"/>
      <c r="D8" s="142" t="s">
        <v>114</v>
      </c>
      <c r="L8" s="20"/>
    </row>
    <row r="9" spans="1:31" s="2" customFormat="1" ht="16.5" customHeight="1" hidden="1">
      <c r="A9" s="38"/>
      <c r="B9" s="44"/>
      <c r="C9" s="38"/>
      <c r="D9" s="38"/>
      <c r="E9" s="143" t="s">
        <v>965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 hidden="1">
      <c r="A10" s="38"/>
      <c r="B10" s="44"/>
      <c r="C10" s="38"/>
      <c r="D10" s="142" t="s">
        <v>116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 hidden="1">
      <c r="A11" s="38"/>
      <c r="B11" s="44"/>
      <c r="C11" s="38"/>
      <c r="D11" s="38"/>
      <c r="E11" s="145" t="s">
        <v>1279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hidden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 hidden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11. 4. 2023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 hidden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 hidden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 hidden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 hidden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 hidden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 hidden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 hidden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 hidden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 hidden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 hidden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 hidden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 hidden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28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 hidden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 hidden="1">
      <c r="A28" s="38"/>
      <c r="B28" s="44"/>
      <c r="C28" s="38"/>
      <c r="D28" s="142" t="s">
        <v>35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 hidden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 hidden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 hidden="1">
      <c r="A32" s="38"/>
      <c r="B32" s="44"/>
      <c r="C32" s="38"/>
      <c r="D32" s="152" t="s">
        <v>37</v>
      </c>
      <c r="E32" s="38"/>
      <c r="F32" s="38"/>
      <c r="G32" s="38"/>
      <c r="H32" s="38"/>
      <c r="I32" s="38"/>
      <c r="J32" s="153">
        <f>ROUND(J94,2)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 hidden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38"/>
      <c r="F34" s="154" t="s">
        <v>39</v>
      </c>
      <c r="G34" s="38"/>
      <c r="H34" s="38"/>
      <c r="I34" s="154" t="s">
        <v>38</v>
      </c>
      <c r="J34" s="154" t="s">
        <v>40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155" t="s">
        <v>41</v>
      </c>
      <c r="E35" s="142" t="s">
        <v>42</v>
      </c>
      <c r="F35" s="156">
        <f>ROUND((SUM(BE94:BE369)),2)</f>
        <v>0</v>
      </c>
      <c r="G35" s="38"/>
      <c r="H35" s="38"/>
      <c r="I35" s="157">
        <v>0.21</v>
      </c>
      <c r="J35" s="156">
        <f>ROUND(((SUM(BE94:BE369))*I35),2)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43</v>
      </c>
      <c r="F36" s="156">
        <f>ROUND((SUM(BF94:BF369)),2)</f>
        <v>0</v>
      </c>
      <c r="G36" s="38"/>
      <c r="H36" s="38"/>
      <c r="I36" s="157">
        <v>0.15</v>
      </c>
      <c r="J36" s="156">
        <f>ROUND(((SUM(BF94:BF369))*I36),2)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44</v>
      </c>
      <c r="F37" s="156">
        <f>ROUND((SUM(BG94:BG369)),2)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45</v>
      </c>
      <c r="F38" s="156">
        <f>ROUND((SUM(BH94:BH369)),2)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46</v>
      </c>
      <c r="F39" s="156">
        <f>ROUND((SUM(BI94:BI369)),2)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 hidden="1">
      <c r="A41" s="38"/>
      <c r="B41" s="44"/>
      <c r="C41" s="158"/>
      <c r="D41" s="159" t="s">
        <v>47</v>
      </c>
      <c r="E41" s="160"/>
      <c r="F41" s="160"/>
      <c r="G41" s="161" t="s">
        <v>48</v>
      </c>
      <c r="H41" s="162" t="s">
        <v>49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 hidden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ht="12" hidden="1"/>
    <row r="44" ht="12" hidden="1"/>
    <row r="45" ht="12" hidden="1"/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118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 xml:space="preserve">Kopřivnice - chodník Mniší - úsek 04,05 -  po úpravě zídky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114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965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116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24 - SO 304.1 odvodnění část 4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11. 4. 2023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Město Kopřivnice</v>
      </c>
      <c r="G58" s="40"/>
      <c r="H58" s="40"/>
      <c r="I58" s="32" t="s">
        <v>31</v>
      </c>
      <c r="J58" s="36" t="str">
        <f>E23</f>
        <v>MSS-projekt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119</v>
      </c>
      <c r="D61" s="171"/>
      <c r="E61" s="171"/>
      <c r="F61" s="171"/>
      <c r="G61" s="171"/>
      <c r="H61" s="171"/>
      <c r="I61" s="171"/>
      <c r="J61" s="172" t="s">
        <v>120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69</v>
      </c>
      <c r="D63" s="40"/>
      <c r="E63" s="40"/>
      <c r="F63" s="40"/>
      <c r="G63" s="40"/>
      <c r="H63" s="40"/>
      <c r="I63" s="40"/>
      <c r="J63" s="102">
        <f>J94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121</v>
      </c>
    </row>
    <row r="64" spans="1:31" s="9" customFormat="1" ht="24.95" customHeight="1">
      <c r="A64" s="9"/>
      <c r="B64" s="174"/>
      <c r="C64" s="175"/>
      <c r="D64" s="176" t="s">
        <v>122</v>
      </c>
      <c r="E64" s="177"/>
      <c r="F64" s="177"/>
      <c r="G64" s="177"/>
      <c r="H64" s="177"/>
      <c r="I64" s="177"/>
      <c r="J64" s="178">
        <f>J95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123</v>
      </c>
      <c r="E65" s="182"/>
      <c r="F65" s="182"/>
      <c r="G65" s="182"/>
      <c r="H65" s="182"/>
      <c r="I65" s="182"/>
      <c r="J65" s="183">
        <f>J96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124</v>
      </c>
      <c r="E66" s="182"/>
      <c r="F66" s="182"/>
      <c r="G66" s="182"/>
      <c r="H66" s="182"/>
      <c r="I66" s="182"/>
      <c r="J66" s="183">
        <f>J195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126</v>
      </c>
      <c r="E67" s="182"/>
      <c r="F67" s="182"/>
      <c r="G67" s="182"/>
      <c r="H67" s="182"/>
      <c r="I67" s="182"/>
      <c r="J67" s="183">
        <f>J215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127</v>
      </c>
      <c r="E68" s="182"/>
      <c r="F68" s="182"/>
      <c r="G68" s="182"/>
      <c r="H68" s="182"/>
      <c r="I68" s="182"/>
      <c r="J68" s="183">
        <f>J223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128</v>
      </c>
      <c r="E69" s="182"/>
      <c r="F69" s="182"/>
      <c r="G69" s="182"/>
      <c r="H69" s="182"/>
      <c r="I69" s="182"/>
      <c r="J69" s="183">
        <f>J266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129</v>
      </c>
      <c r="E70" s="182"/>
      <c r="F70" s="182"/>
      <c r="G70" s="182"/>
      <c r="H70" s="182"/>
      <c r="I70" s="182"/>
      <c r="J70" s="183">
        <f>J315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0"/>
      <c r="C71" s="125"/>
      <c r="D71" s="181" t="s">
        <v>130</v>
      </c>
      <c r="E71" s="182"/>
      <c r="F71" s="182"/>
      <c r="G71" s="182"/>
      <c r="H71" s="182"/>
      <c r="I71" s="182"/>
      <c r="J71" s="183">
        <f>J358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0"/>
      <c r="C72" s="125"/>
      <c r="D72" s="181" t="s">
        <v>131</v>
      </c>
      <c r="E72" s="182"/>
      <c r="F72" s="182"/>
      <c r="G72" s="182"/>
      <c r="H72" s="182"/>
      <c r="I72" s="182"/>
      <c r="J72" s="183">
        <f>J367</f>
        <v>0</v>
      </c>
      <c r="K72" s="125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59"/>
      <c r="C74" s="60"/>
      <c r="D74" s="60"/>
      <c r="E74" s="60"/>
      <c r="F74" s="60"/>
      <c r="G74" s="60"/>
      <c r="H74" s="60"/>
      <c r="I74" s="60"/>
      <c r="J74" s="60"/>
      <c r="K74" s="6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8" spans="1:31" s="2" customFormat="1" ht="6.95" customHeight="1">
      <c r="A78" s="38"/>
      <c r="B78" s="61"/>
      <c r="C78" s="62"/>
      <c r="D78" s="62"/>
      <c r="E78" s="62"/>
      <c r="F78" s="62"/>
      <c r="G78" s="62"/>
      <c r="H78" s="62"/>
      <c r="I78" s="62"/>
      <c r="J78" s="62"/>
      <c r="K78" s="62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24.95" customHeight="1">
      <c r="A79" s="38"/>
      <c r="B79" s="39"/>
      <c r="C79" s="23" t="s">
        <v>135</v>
      </c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16</v>
      </c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6.5" customHeight="1">
      <c r="A82" s="38"/>
      <c r="B82" s="39"/>
      <c r="C82" s="40"/>
      <c r="D82" s="40"/>
      <c r="E82" s="169" t="str">
        <f>E7</f>
        <v xml:space="preserve">Kopřivnice - chodník Mniší - úsek 04,05 -  po úpravě zídky</v>
      </c>
      <c r="F82" s="32"/>
      <c r="G82" s="32"/>
      <c r="H82" s="32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2:12" s="1" customFormat="1" ht="12" customHeight="1">
      <c r="B83" s="21"/>
      <c r="C83" s="32" t="s">
        <v>114</v>
      </c>
      <c r="D83" s="22"/>
      <c r="E83" s="22"/>
      <c r="F83" s="22"/>
      <c r="G83" s="22"/>
      <c r="H83" s="22"/>
      <c r="I83" s="22"/>
      <c r="J83" s="22"/>
      <c r="K83" s="22"/>
      <c r="L83" s="20"/>
    </row>
    <row r="84" spans="1:31" s="2" customFormat="1" ht="16.5" customHeight="1">
      <c r="A84" s="38"/>
      <c r="B84" s="39"/>
      <c r="C84" s="40"/>
      <c r="D84" s="40"/>
      <c r="E84" s="169" t="s">
        <v>965</v>
      </c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116</v>
      </c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6.5" customHeight="1">
      <c r="A86" s="38"/>
      <c r="B86" s="39"/>
      <c r="C86" s="40"/>
      <c r="D86" s="40"/>
      <c r="E86" s="69" t="str">
        <f>E11</f>
        <v>24 - SO 304.1 odvodnění část 4</v>
      </c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6.95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21</v>
      </c>
      <c r="D88" s="40"/>
      <c r="E88" s="40"/>
      <c r="F88" s="27" t="str">
        <f>F14</f>
        <v xml:space="preserve"> </v>
      </c>
      <c r="G88" s="40"/>
      <c r="H88" s="40"/>
      <c r="I88" s="32" t="s">
        <v>23</v>
      </c>
      <c r="J88" s="72" t="str">
        <f>IF(J14="","",J14)</f>
        <v>11. 4. 2023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25</v>
      </c>
      <c r="D90" s="40"/>
      <c r="E90" s="40"/>
      <c r="F90" s="27" t="str">
        <f>E17</f>
        <v>Město Kopřivnice</v>
      </c>
      <c r="G90" s="40"/>
      <c r="H90" s="40"/>
      <c r="I90" s="32" t="s">
        <v>31</v>
      </c>
      <c r="J90" s="36" t="str">
        <f>E23</f>
        <v>MSS-projekt s.r.o.</v>
      </c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29</v>
      </c>
      <c r="D91" s="40"/>
      <c r="E91" s="40"/>
      <c r="F91" s="27" t="str">
        <f>IF(E20="","",E20)</f>
        <v>Vyplň údaj</v>
      </c>
      <c r="G91" s="40"/>
      <c r="H91" s="40"/>
      <c r="I91" s="32" t="s">
        <v>34</v>
      </c>
      <c r="J91" s="36" t="str">
        <f>E26</f>
        <v xml:space="preserve"> </v>
      </c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0.3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11" customFormat="1" ht="29.25" customHeight="1">
      <c r="A93" s="185"/>
      <c r="B93" s="186"/>
      <c r="C93" s="187" t="s">
        <v>136</v>
      </c>
      <c r="D93" s="188" t="s">
        <v>56</v>
      </c>
      <c r="E93" s="188" t="s">
        <v>52</v>
      </c>
      <c r="F93" s="188" t="s">
        <v>53</v>
      </c>
      <c r="G93" s="188" t="s">
        <v>137</v>
      </c>
      <c r="H93" s="188" t="s">
        <v>138</v>
      </c>
      <c r="I93" s="188" t="s">
        <v>139</v>
      </c>
      <c r="J93" s="188" t="s">
        <v>120</v>
      </c>
      <c r="K93" s="189" t="s">
        <v>140</v>
      </c>
      <c r="L93" s="190"/>
      <c r="M93" s="92" t="s">
        <v>19</v>
      </c>
      <c r="N93" s="93" t="s">
        <v>41</v>
      </c>
      <c r="O93" s="93" t="s">
        <v>141</v>
      </c>
      <c r="P93" s="93" t="s">
        <v>142</v>
      </c>
      <c r="Q93" s="93" t="s">
        <v>143</v>
      </c>
      <c r="R93" s="93" t="s">
        <v>144</v>
      </c>
      <c r="S93" s="93" t="s">
        <v>145</v>
      </c>
      <c r="T93" s="94" t="s">
        <v>146</v>
      </c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</row>
    <row r="94" spans="1:63" s="2" customFormat="1" ht="22.8" customHeight="1">
      <c r="A94" s="38"/>
      <c r="B94" s="39"/>
      <c r="C94" s="99" t="s">
        <v>147</v>
      </c>
      <c r="D94" s="40"/>
      <c r="E94" s="40"/>
      <c r="F94" s="40"/>
      <c r="G94" s="40"/>
      <c r="H94" s="40"/>
      <c r="I94" s="40"/>
      <c r="J94" s="191">
        <f>BK94</f>
        <v>0</v>
      </c>
      <c r="K94" s="40"/>
      <c r="L94" s="44"/>
      <c r="M94" s="95"/>
      <c r="N94" s="192"/>
      <c r="O94" s="96"/>
      <c r="P94" s="193">
        <f>P95</f>
        <v>0</v>
      </c>
      <c r="Q94" s="96"/>
      <c r="R94" s="193">
        <f>R95</f>
        <v>1401.56489817</v>
      </c>
      <c r="S94" s="96"/>
      <c r="T94" s="194">
        <f>T95</f>
        <v>79.69372999999999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70</v>
      </c>
      <c r="AU94" s="17" t="s">
        <v>121</v>
      </c>
      <c r="BK94" s="195">
        <f>BK95</f>
        <v>0</v>
      </c>
    </row>
    <row r="95" spans="1:63" s="12" customFormat="1" ht="25.9" customHeight="1">
      <c r="A95" s="12"/>
      <c r="B95" s="196"/>
      <c r="C95" s="197"/>
      <c r="D95" s="198" t="s">
        <v>70</v>
      </c>
      <c r="E95" s="199" t="s">
        <v>148</v>
      </c>
      <c r="F95" s="199" t="s">
        <v>149</v>
      </c>
      <c r="G95" s="197"/>
      <c r="H95" s="197"/>
      <c r="I95" s="200"/>
      <c r="J95" s="201">
        <f>BK95</f>
        <v>0</v>
      </c>
      <c r="K95" s="197"/>
      <c r="L95" s="202"/>
      <c r="M95" s="203"/>
      <c r="N95" s="204"/>
      <c r="O95" s="204"/>
      <c r="P95" s="205">
        <f>P96+P195+P215+P223+P266+P315+P358+P367</f>
        <v>0</v>
      </c>
      <c r="Q95" s="204"/>
      <c r="R95" s="205">
        <f>R96+R195+R215+R223+R266+R315+R358+R367</f>
        <v>1401.56489817</v>
      </c>
      <c r="S95" s="204"/>
      <c r="T95" s="206">
        <f>T96+T195+T215+T223+T266+T315+T358+T367</f>
        <v>79.69372999999999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7" t="s">
        <v>75</v>
      </c>
      <c r="AT95" s="208" t="s">
        <v>70</v>
      </c>
      <c r="AU95" s="208" t="s">
        <v>71</v>
      </c>
      <c r="AY95" s="207" t="s">
        <v>150</v>
      </c>
      <c r="BK95" s="209">
        <f>BK96+BK195+BK215+BK223+BK266+BK315+BK358+BK367</f>
        <v>0</v>
      </c>
    </row>
    <row r="96" spans="1:63" s="12" customFormat="1" ht="22.8" customHeight="1">
      <c r="A96" s="12"/>
      <c r="B96" s="196"/>
      <c r="C96" s="197"/>
      <c r="D96" s="198" t="s">
        <v>70</v>
      </c>
      <c r="E96" s="210" t="s">
        <v>75</v>
      </c>
      <c r="F96" s="210" t="s">
        <v>151</v>
      </c>
      <c r="G96" s="197"/>
      <c r="H96" s="197"/>
      <c r="I96" s="200"/>
      <c r="J96" s="211">
        <f>BK96</f>
        <v>0</v>
      </c>
      <c r="K96" s="197"/>
      <c r="L96" s="202"/>
      <c r="M96" s="203"/>
      <c r="N96" s="204"/>
      <c r="O96" s="204"/>
      <c r="P96" s="205">
        <f>SUM(P97:P194)</f>
        <v>0</v>
      </c>
      <c r="Q96" s="204"/>
      <c r="R96" s="205">
        <f>SUM(R97:R194)</f>
        <v>970.80126984</v>
      </c>
      <c r="S96" s="204"/>
      <c r="T96" s="206">
        <f>SUM(T97:T194)</f>
        <v>38.208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7" t="s">
        <v>75</v>
      </c>
      <c r="AT96" s="208" t="s">
        <v>70</v>
      </c>
      <c r="AU96" s="208" t="s">
        <v>75</v>
      </c>
      <c r="AY96" s="207" t="s">
        <v>150</v>
      </c>
      <c r="BK96" s="209">
        <f>SUM(BK97:BK194)</f>
        <v>0</v>
      </c>
    </row>
    <row r="97" spans="1:65" s="2" customFormat="1" ht="66.75" customHeight="1">
      <c r="A97" s="38"/>
      <c r="B97" s="39"/>
      <c r="C97" s="212" t="s">
        <v>75</v>
      </c>
      <c r="D97" s="212" t="s">
        <v>152</v>
      </c>
      <c r="E97" s="213" t="s">
        <v>165</v>
      </c>
      <c r="F97" s="214" t="s">
        <v>166</v>
      </c>
      <c r="G97" s="215" t="s">
        <v>155</v>
      </c>
      <c r="H97" s="216">
        <v>45.6</v>
      </c>
      <c r="I97" s="217"/>
      <c r="J97" s="218">
        <f>ROUND(I97*H97,2)</f>
        <v>0</v>
      </c>
      <c r="K97" s="214" t="s">
        <v>389</v>
      </c>
      <c r="L97" s="44"/>
      <c r="M97" s="219" t="s">
        <v>19</v>
      </c>
      <c r="N97" s="220" t="s">
        <v>42</v>
      </c>
      <c r="O97" s="84"/>
      <c r="P97" s="221">
        <f>O97*H97</f>
        <v>0</v>
      </c>
      <c r="Q97" s="221">
        <v>0</v>
      </c>
      <c r="R97" s="221">
        <f>Q97*H97</f>
        <v>0</v>
      </c>
      <c r="S97" s="221">
        <v>0.29</v>
      </c>
      <c r="T97" s="222">
        <f>S97*H97</f>
        <v>13.224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3" t="s">
        <v>157</v>
      </c>
      <c r="AT97" s="223" t="s">
        <v>152</v>
      </c>
      <c r="AU97" s="223" t="s">
        <v>79</v>
      </c>
      <c r="AY97" s="17" t="s">
        <v>150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75</v>
      </c>
      <c r="BK97" s="224">
        <f>ROUND(I97*H97,2)</f>
        <v>0</v>
      </c>
      <c r="BL97" s="17" t="s">
        <v>157</v>
      </c>
      <c r="BM97" s="223" t="s">
        <v>1280</v>
      </c>
    </row>
    <row r="98" spans="1:47" s="2" customFormat="1" ht="12">
      <c r="A98" s="38"/>
      <c r="B98" s="39"/>
      <c r="C98" s="40"/>
      <c r="D98" s="225" t="s">
        <v>159</v>
      </c>
      <c r="E98" s="40"/>
      <c r="F98" s="226" t="s">
        <v>1201</v>
      </c>
      <c r="G98" s="40"/>
      <c r="H98" s="40"/>
      <c r="I98" s="227"/>
      <c r="J98" s="40"/>
      <c r="K98" s="40"/>
      <c r="L98" s="44"/>
      <c r="M98" s="228"/>
      <c r="N98" s="229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159</v>
      </c>
      <c r="AU98" s="17" t="s">
        <v>79</v>
      </c>
    </row>
    <row r="99" spans="1:51" s="13" customFormat="1" ht="12">
      <c r="A99" s="13"/>
      <c r="B99" s="230"/>
      <c r="C99" s="231"/>
      <c r="D99" s="232" t="s">
        <v>161</v>
      </c>
      <c r="E99" s="233" t="s">
        <v>19</v>
      </c>
      <c r="F99" s="234" t="s">
        <v>1281</v>
      </c>
      <c r="G99" s="231"/>
      <c r="H99" s="233" t="s">
        <v>19</v>
      </c>
      <c r="I99" s="235"/>
      <c r="J99" s="231"/>
      <c r="K99" s="231"/>
      <c r="L99" s="236"/>
      <c r="M99" s="237"/>
      <c r="N99" s="238"/>
      <c r="O99" s="238"/>
      <c r="P99" s="238"/>
      <c r="Q99" s="238"/>
      <c r="R99" s="238"/>
      <c r="S99" s="238"/>
      <c r="T99" s="239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0" t="s">
        <v>161</v>
      </c>
      <c r="AU99" s="240" t="s">
        <v>79</v>
      </c>
      <c r="AV99" s="13" t="s">
        <v>75</v>
      </c>
      <c r="AW99" s="13" t="s">
        <v>33</v>
      </c>
      <c r="AX99" s="13" t="s">
        <v>71</v>
      </c>
      <c r="AY99" s="240" t="s">
        <v>150</v>
      </c>
    </row>
    <row r="100" spans="1:51" s="14" customFormat="1" ht="12">
      <c r="A100" s="14"/>
      <c r="B100" s="241"/>
      <c r="C100" s="242"/>
      <c r="D100" s="232" t="s">
        <v>161</v>
      </c>
      <c r="E100" s="243" t="s">
        <v>19</v>
      </c>
      <c r="F100" s="244" t="s">
        <v>1282</v>
      </c>
      <c r="G100" s="242"/>
      <c r="H100" s="245">
        <v>27.6</v>
      </c>
      <c r="I100" s="246"/>
      <c r="J100" s="242"/>
      <c r="K100" s="242"/>
      <c r="L100" s="247"/>
      <c r="M100" s="248"/>
      <c r="N100" s="249"/>
      <c r="O100" s="249"/>
      <c r="P100" s="249"/>
      <c r="Q100" s="249"/>
      <c r="R100" s="249"/>
      <c r="S100" s="249"/>
      <c r="T100" s="250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1" t="s">
        <v>161</v>
      </c>
      <c r="AU100" s="251" t="s">
        <v>79</v>
      </c>
      <c r="AV100" s="14" t="s">
        <v>79</v>
      </c>
      <c r="AW100" s="14" t="s">
        <v>33</v>
      </c>
      <c r="AX100" s="14" t="s">
        <v>71</v>
      </c>
      <c r="AY100" s="251" t="s">
        <v>150</v>
      </c>
    </row>
    <row r="101" spans="1:51" s="13" customFormat="1" ht="12">
      <c r="A101" s="13"/>
      <c r="B101" s="230"/>
      <c r="C101" s="231"/>
      <c r="D101" s="232" t="s">
        <v>161</v>
      </c>
      <c r="E101" s="233" t="s">
        <v>19</v>
      </c>
      <c r="F101" s="234" t="s">
        <v>981</v>
      </c>
      <c r="G101" s="231"/>
      <c r="H101" s="233" t="s">
        <v>19</v>
      </c>
      <c r="I101" s="235"/>
      <c r="J101" s="231"/>
      <c r="K101" s="231"/>
      <c r="L101" s="236"/>
      <c r="M101" s="237"/>
      <c r="N101" s="238"/>
      <c r="O101" s="238"/>
      <c r="P101" s="238"/>
      <c r="Q101" s="238"/>
      <c r="R101" s="238"/>
      <c r="S101" s="238"/>
      <c r="T101" s="239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0" t="s">
        <v>161</v>
      </c>
      <c r="AU101" s="240" t="s">
        <v>79</v>
      </c>
      <c r="AV101" s="13" t="s">
        <v>75</v>
      </c>
      <c r="AW101" s="13" t="s">
        <v>33</v>
      </c>
      <c r="AX101" s="13" t="s">
        <v>71</v>
      </c>
      <c r="AY101" s="240" t="s">
        <v>150</v>
      </c>
    </row>
    <row r="102" spans="1:51" s="14" customFormat="1" ht="12">
      <c r="A102" s="14"/>
      <c r="B102" s="241"/>
      <c r="C102" s="242"/>
      <c r="D102" s="232" t="s">
        <v>161</v>
      </c>
      <c r="E102" s="243" t="s">
        <v>19</v>
      </c>
      <c r="F102" s="244" t="s">
        <v>278</v>
      </c>
      <c r="G102" s="242"/>
      <c r="H102" s="245">
        <v>18</v>
      </c>
      <c r="I102" s="246"/>
      <c r="J102" s="242"/>
      <c r="K102" s="242"/>
      <c r="L102" s="247"/>
      <c r="M102" s="248"/>
      <c r="N102" s="249"/>
      <c r="O102" s="249"/>
      <c r="P102" s="249"/>
      <c r="Q102" s="249"/>
      <c r="R102" s="249"/>
      <c r="S102" s="249"/>
      <c r="T102" s="250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1" t="s">
        <v>161</v>
      </c>
      <c r="AU102" s="251" t="s">
        <v>79</v>
      </c>
      <c r="AV102" s="14" t="s">
        <v>79</v>
      </c>
      <c r="AW102" s="14" t="s">
        <v>33</v>
      </c>
      <c r="AX102" s="14" t="s">
        <v>71</v>
      </c>
      <c r="AY102" s="251" t="s">
        <v>150</v>
      </c>
    </row>
    <row r="103" spans="1:51" s="15" customFormat="1" ht="12">
      <c r="A103" s="15"/>
      <c r="B103" s="252"/>
      <c r="C103" s="253"/>
      <c r="D103" s="232" t="s">
        <v>161</v>
      </c>
      <c r="E103" s="254" t="s">
        <v>19</v>
      </c>
      <c r="F103" s="255" t="s">
        <v>164</v>
      </c>
      <c r="G103" s="253"/>
      <c r="H103" s="256">
        <v>45.6</v>
      </c>
      <c r="I103" s="257"/>
      <c r="J103" s="253"/>
      <c r="K103" s="253"/>
      <c r="L103" s="258"/>
      <c r="M103" s="259"/>
      <c r="N103" s="260"/>
      <c r="O103" s="260"/>
      <c r="P103" s="260"/>
      <c r="Q103" s="260"/>
      <c r="R103" s="260"/>
      <c r="S103" s="260"/>
      <c r="T103" s="261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62" t="s">
        <v>161</v>
      </c>
      <c r="AU103" s="262" t="s">
        <v>79</v>
      </c>
      <c r="AV103" s="15" t="s">
        <v>157</v>
      </c>
      <c r="AW103" s="15" t="s">
        <v>33</v>
      </c>
      <c r="AX103" s="15" t="s">
        <v>75</v>
      </c>
      <c r="AY103" s="262" t="s">
        <v>150</v>
      </c>
    </row>
    <row r="104" spans="1:65" s="2" customFormat="1" ht="55.5" customHeight="1">
      <c r="A104" s="38"/>
      <c r="B104" s="39"/>
      <c r="C104" s="212" t="s">
        <v>79</v>
      </c>
      <c r="D104" s="212" t="s">
        <v>152</v>
      </c>
      <c r="E104" s="213" t="s">
        <v>751</v>
      </c>
      <c r="F104" s="214" t="s">
        <v>752</v>
      </c>
      <c r="G104" s="215" t="s">
        <v>155</v>
      </c>
      <c r="H104" s="216">
        <v>45.6</v>
      </c>
      <c r="I104" s="217"/>
      <c r="J104" s="218">
        <f>ROUND(I104*H104,2)</f>
        <v>0</v>
      </c>
      <c r="K104" s="214" t="s">
        <v>389</v>
      </c>
      <c r="L104" s="44"/>
      <c r="M104" s="219" t="s">
        <v>19</v>
      </c>
      <c r="N104" s="220" t="s">
        <v>42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0.45</v>
      </c>
      <c r="T104" s="222">
        <f>S104*H104</f>
        <v>20.52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157</v>
      </c>
      <c r="AT104" s="223" t="s">
        <v>152</v>
      </c>
      <c r="AU104" s="223" t="s">
        <v>79</v>
      </c>
      <c r="AY104" s="17" t="s">
        <v>150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75</v>
      </c>
      <c r="BK104" s="224">
        <f>ROUND(I104*H104,2)</f>
        <v>0</v>
      </c>
      <c r="BL104" s="17" t="s">
        <v>157</v>
      </c>
      <c r="BM104" s="223" t="s">
        <v>1283</v>
      </c>
    </row>
    <row r="105" spans="1:47" s="2" customFormat="1" ht="12">
      <c r="A105" s="38"/>
      <c r="B105" s="39"/>
      <c r="C105" s="40"/>
      <c r="D105" s="225" t="s">
        <v>159</v>
      </c>
      <c r="E105" s="40"/>
      <c r="F105" s="226" t="s">
        <v>754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159</v>
      </c>
      <c r="AU105" s="17" t="s">
        <v>79</v>
      </c>
    </row>
    <row r="106" spans="1:51" s="13" customFormat="1" ht="12">
      <c r="A106" s="13"/>
      <c r="B106" s="230"/>
      <c r="C106" s="231"/>
      <c r="D106" s="232" t="s">
        <v>161</v>
      </c>
      <c r="E106" s="233" t="s">
        <v>19</v>
      </c>
      <c r="F106" s="234" t="s">
        <v>1284</v>
      </c>
      <c r="G106" s="231"/>
      <c r="H106" s="233" t="s">
        <v>19</v>
      </c>
      <c r="I106" s="235"/>
      <c r="J106" s="231"/>
      <c r="K106" s="231"/>
      <c r="L106" s="236"/>
      <c r="M106" s="237"/>
      <c r="N106" s="238"/>
      <c r="O106" s="238"/>
      <c r="P106" s="238"/>
      <c r="Q106" s="238"/>
      <c r="R106" s="238"/>
      <c r="S106" s="238"/>
      <c r="T106" s="239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0" t="s">
        <v>161</v>
      </c>
      <c r="AU106" s="240" t="s">
        <v>79</v>
      </c>
      <c r="AV106" s="13" t="s">
        <v>75</v>
      </c>
      <c r="AW106" s="13" t="s">
        <v>33</v>
      </c>
      <c r="AX106" s="13" t="s">
        <v>71</v>
      </c>
      <c r="AY106" s="240" t="s">
        <v>150</v>
      </c>
    </row>
    <row r="107" spans="1:51" s="14" customFormat="1" ht="12">
      <c r="A107" s="14"/>
      <c r="B107" s="241"/>
      <c r="C107" s="242"/>
      <c r="D107" s="232" t="s">
        <v>161</v>
      </c>
      <c r="E107" s="243" t="s">
        <v>19</v>
      </c>
      <c r="F107" s="244" t="s">
        <v>1285</v>
      </c>
      <c r="G107" s="242"/>
      <c r="H107" s="245">
        <v>45.6</v>
      </c>
      <c r="I107" s="246"/>
      <c r="J107" s="242"/>
      <c r="K107" s="242"/>
      <c r="L107" s="247"/>
      <c r="M107" s="248"/>
      <c r="N107" s="249"/>
      <c r="O107" s="249"/>
      <c r="P107" s="249"/>
      <c r="Q107" s="249"/>
      <c r="R107" s="249"/>
      <c r="S107" s="249"/>
      <c r="T107" s="250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1" t="s">
        <v>161</v>
      </c>
      <c r="AU107" s="251" t="s">
        <v>79</v>
      </c>
      <c r="AV107" s="14" t="s">
        <v>79</v>
      </c>
      <c r="AW107" s="14" t="s">
        <v>33</v>
      </c>
      <c r="AX107" s="14" t="s">
        <v>71</v>
      </c>
      <c r="AY107" s="251" t="s">
        <v>150</v>
      </c>
    </row>
    <row r="108" spans="1:51" s="15" customFormat="1" ht="12">
      <c r="A108" s="15"/>
      <c r="B108" s="252"/>
      <c r="C108" s="253"/>
      <c r="D108" s="232" t="s">
        <v>161</v>
      </c>
      <c r="E108" s="254" t="s">
        <v>19</v>
      </c>
      <c r="F108" s="255" t="s">
        <v>164</v>
      </c>
      <c r="G108" s="253"/>
      <c r="H108" s="256">
        <v>45.6</v>
      </c>
      <c r="I108" s="257"/>
      <c r="J108" s="253"/>
      <c r="K108" s="253"/>
      <c r="L108" s="258"/>
      <c r="M108" s="259"/>
      <c r="N108" s="260"/>
      <c r="O108" s="260"/>
      <c r="P108" s="260"/>
      <c r="Q108" s="260"/>
      <c r="R108" s="260"/>
      <c r="S108" s="260"/>
      <c r="T108" s="261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62" t="s">
        <v>161</v>
      </c>
      <c r="AU108" s="262" t="s">
        <v>79</v>
      </c>
      <c r="AV108" s="15" t="s">
        <v>157</v>
      </c>
      <c r="AW108" s="15" t="s">
        <v>33</v>
      </c>
      <c r="AX108" s="15" t="s">
        <v>75</v>
      </c>
      <c r="AY108" s="262" t="s">
        <v>150</v>
      </c>
    </row>
    <row r="109" spans="1:65" s="2" customFormat="1" ht="55.5" customHeight="1">
      <c r="A109" s="38"/>
      <c r="B109" s="39"/>
      <c r="C109" s="212" t="s">
        <v>99</v>
      </c>
      <c r="D109" s="212" t="s">
        <v>152</v>
      </c>
      <c r="E109" s="213" t="s">
        <v>1286</v>
      </c>
      <c r="F109" s="214" t="s">
        <v>1287</v>
      </c>
      <c r="G109" s="215" t="s">
        <v>155</v>
      </c>
      <c r="H109" s="216">
        <v>18.6</v>
      </c>
      <c r="I109" s="217"/>
      <c r="J109" s="218">
        <f>ROUND(I109*H109,2)</f>
        <v>0</v>
      </c>
      <c r="K109" s="214" t="s">
        <v>389</v>
      </c>
      <c r="L109" s="44"/>
      <c r="M109" s="219" t="s">
        <v>19</v>
      </c>
      <c r="N109" s="220" t="s">
        <v>42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0.24</v>
      </c>
      <c r="T109" s="222">
        <f>S109*H109</f>
        <v>4.464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157</v>
      </c>
      <c r="AT109" s="223" t="s">
        <v>152</v>
      </c>
      <c r="AU109" s="223" t="s">
        <v>79</v>
      </c>
      <c r="AY109" s="17" t="s">
        <v>150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75</v>
      </c>
      <c r="BK109" s="224">
        <f>ROUND(I109*H109,2)</f>
        <v>0</v>
      </c>
      <c r="BL109" s="17" t="s">
        <v>157</v>
      </c>
      <c r="BM109" s="223" t="s">
        <v>1288</v>
      </c>
    </row>
    <row r="110" spans="1:47" s="2" customFormat="1" ht="12">
      <c r="A110" s="38"/>
      <c r="B110" s="39"/>
      <c r="C110" s="40"/>
      <c r="D110" s="225" t="s">
        <v>159</v>
      </c>
      <c r="E110" s="40"/>
      <c r="F110" s="226" t="s">
        <v>1289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159</v>
      </c>
      <c r="AU110" s="17" t="s">
        <v>79</v>
      </c>
    </row>
    <row r="111" spans="1:51" s="13" customFormat="1" ht="12">
      <c r="A111" s="13"/>
      <c r="B111" s="230"/>
      <c r="C111" s="231"/>
      <c r="D111" s="232" t="s">
        <v>161</v>
      </c>
      <c r="E111" s="233" t="s">
        <v>19</v>
      </c>
      <c r="F111" s="234" t="s">
        <v>1290</v>
      </c>
      <c r="G111" s="231"/>
      <c r="H111" s="233" t="s">
        <v>19</v>
      </c>
      <c r="I111" s="235"/>
      <c r="J111" s="231"/>
      <c r="K111" s="231"/>
      <c r="L111" s="236"/>
      <c r="M111" s="237"/>
      <c r="N111" s="238"/>
      <c r="O111" s="238"/>
      <c r="P111" s="238"/>
      <c r="Q111" s="238"/>
      <c r="R111" s="238"/>
      <c r="S111" s="238"/>
      <c r="T111" s="239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0" t="s">
        <v>161</v>
      </c>
      <c r="AU111" s="240" t="s">
        <v>79</v>
      </c>
      <c r="AV111" s="13" t="s">
        <v>75</v>
      </c>
      <c r="AW111" s="13" t="s">
        <v>33</v>
      </c>
      <c r="AX111" s="13" t="s">
        <v>71</v>
      </c>
      <c r="AY111" s="240" t="s">
        <v>150</v>
      </c>
    </row>
    <row r="112" spans="1:51" s="14" customFormat="1" ht="12">
      <c r="A112" s="14"/>
      <c r="B112" s="241"/>
      <c r="C112" s="242"/>
      <c r="D112" s="232" t="s">
        <v>161</v>
      </c>
      <c r="E112" s="243" t="s">
        <v>19</v>
      </c>
      <c r="F112" s="244" t="s">
        <v>1291</v>
      </c>
      <c r="G112" s="242"/>
      <c r="H112" s="245">
        <v>14.4</v>
      </c>
      <c r="I112" s="246"/>
      <c r="J112" s="242"/>
      <c r="K112" s="242"/>
      <c r="L112" s="247"/>
      <c r="M112" s="248"/>
      <c r="N112" s="249"/>
      <c r="O112" s="249"/>
      <c r="P112" s="249"/>
      <c r="Q112" s="249"/>
      <c r="R112" s="249"/>
      <c r="S112" s="249"/>
      <c r="T112" s="250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1" t="s">
        <v>161</v>
      </c>
      <c r="AU112" s="251" t="s">
        <v>79</v>
      </c>
      <c r="AV112" s="14" t="s">
        <v>79</v>
      </c>
      <c r="AW112" s="14" t="s">
        <v>33</v>
      </c>
      <c r="AX112" s="14" t="s">
        <v>71</v>
      </c>
      <c r="AY112" s="251" t="s">
        <v>150</v>
      </c>
    </row>
    <row r="113" spans="1:51" s="13" customFormat="1" ht="12">
      <c r="A113" s="13"/>
      <c r="B113" s="230"/>
      <c r="C113" s="231"/>
      <c r="D113" s="232" t="s">
        <v>161</v>
      </c>
      <c r="E113" s="233" t="s">
        <v>19</v>
      </c>
      <c r="F113" s="234" t="s">
        <v>1292</v>
      </c>
      <c r="G113" s="231"/>
      <c r="H113" s="233" t="s">
        <v>19</v>
      </c>
      <c r="I113" s="235"/>
      <c r="J113" s="231"/>
      <c r="K113" s="231"/>
      <c r="L113" s="236"/>
      <c r="M113" s="237"/>
      <c r="N113" s="238"/>
      <c r="O113" s="238"/>
      <c r="P113" s="238"/>
      <c r="Q113" s="238"/>
      <c r="R113" s="238"/>
      <c r="S113" s="238"/>
      <c r="T113" s="239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0" t="s">
        <v>161</v>
      </c>
      <c r="AU113" s="240" t="s">
        <v>79</v>
      </c>
      <c r="AV113" s="13" t="s">
        <v>75</v>
      </c>
      <c r="AW113" s="13" t="s">
        <v>33</v>
      </c>
      <c r="AX113" s="13" t="s">
        <v>71</v>
      </c>
      <c r="AY113" s="240" t="s">
        <v>150</v>
      </c>
    </row>
    <row r="114" spans="1:51" s="14" customFormat="1" ht="12">
      <c r="A114" s="14"/>
      <c r="B114" s="241"/>
      <c r="C114" s="242"/>
      <c r="D114" s="232" t="s">
        <v>161</v>
      </c>
      <c r="E114" s="243" t="s">
        <v>19</v>
      </c>
      <c r="F114" s="244" t="s">
        <v>1293</v>
      </c>
      <c r="G114" s="242"/>
      <c r="H114" s="245">
        <v>4.2</v>
      </c>
      <c r="I114" s="246"/>
      <c r="J114" s="242"/>
      <c r="K114" s="242"/>
      <c r="L114" s="247"/>
      <c r="M114" s="248"/>
      <c r="N114" s="249"/>
      <c r="O114" s="249"/>
      <c r="P114" s="249"/>
      <c r="Q114" s="249"/>
      <c r="R114" s="249"/>
      <c r="S114" s="249"/>
      <c r="T114" s="250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1" t="s">
        <v>161</v>
      </c>
      <c r="AU114" s="251" t="s">
        <v>79</v>
      </c>
      <c r="AV114" s="14" t="s">
        <v>79</v>
      </c>
      <c r="AW114" s="14" t="s">
        <v>33</v>
      </c>
      <c r="AX114" s="14" t="s">
        <v>71</v>
      </c>
      <c r="AY114" s="251" t="s">
        <v>150</v>
      </c>
    </row>
    <row r="115" spans="1:51" s="15" customFormat="1" ht="12">
      <c r="A115" s="15"/>
      <c r="B115" s="252"/>
      <c r="C115" s="253"/>
      <c r="D115" s="232" t="s">
        <v>161</v>
      </c>
      <c r="E115" s="254" t="s">
        <v>19</v>
      </c>
      <c r="F115" s="255" t="s">
        <v>164</v>
      </c>
      <c r="G115" s="253"/>
      <c r="H115" s="256">
        <v>18.6</v>
      </c>
      <c r="I115" s="257"/>
      <c r="J115" s="253"/>
      <c r="K115" s="253"/>
      <c r="L115" s="258"/>
      <c r="M115" s="259"/>
      <c r="N115" s="260"/>
      <c r="O115" s="260"/>
      <c r="P115" s="260"/>
      <c r="Q115" s="260"/>
      <c r="R115" s="260"/>
      <c r="S115" s="260"/>
      <c r="T115" s="261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62" t="s">
        <v>161</v>
      </c>
      <c r="AU115" s="262" t="s">
        <v>79</v>
      </c>
      <c r="AV115" s="15" t="s">
        <v>157</v>
      </c>
      <c r="AW115" s="15" t="s">
        <v>33</v>
      </c>
      <c r="AX115" s="15" t="s">
        <v>75</v>
      </c>
      <c r="AY115" s="262" t="s">
        <v>150</v>
      </c>
    </row>
    <row r="116" spans="1:65" s="2" customFormat="1" ht="24.15" customHeight="1">
      <c r="A116" s="38"/>
      <c r="B116" s="39"/>
      <c r="C116" s="212" t="s">
        <v>157</v>
      </c>
      <c r="D116" s="212" t="s">
        <v>152</v>
      </c>
      <c r="E116" s="213" t="s">
        <v>1294</v>
      </c>
      <c r="F116" s="214" t="s">
        <v>1295</v>
      </c>
      <c r="G116" s="215" t="s">
        <v>1296</v>
      </c>
      <c r="H116" s="216">
        <v>160</v>
      </c>
      <c r="I116" s="217"/>
      <c r="J116" s="218">
        <f>ROUND(I116*H116,2)</f>
        <v>0</v>
      </c>
      <c r="K116" s="214" t="s">
        <v>389</v>
      </c>
      <c r="L116" s="44"/>
      <c r="M116" s="219" t="s">
        <v>19</v>
      </c>
      <c r="N116" s="220" t="s">
        <v>42</v>
      </c>
      <c r="O116" s="84"/>
      <c r="P116" s="221">
        <f>O116*H116</f>
        <v>0</v>
      </c>
      <c r="Q116" s="221">
        <v>3E-05</v>
      </c>
      <c r="R116" s="221">
        <f>Q116*H116</f>
        <v>0.0048000000000000004</v>
      </c>
      <c r="S116" s="221">
        <v>0</v>
      </c>
      <c r="T116" s="222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23" t="s">
        <v>157</v>
      </c>
      <c r="AT116" s="223" t="s">
        <v>152</v>
      </c>
      <c r="AU116" s="223" t="s">
        <v>79</v>
      </c>
      <c r="AY116" s="17" t="s">
        <v>150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75</v>
      </c>
      <c r="BK116" s="224">
        <f>ROUND(I116*H116,2)</f>
        <v>0</v>
      </c>
      <c r="BL116" s="17" t="s">
        <v>157</v>
      </c>
      <c r="BM116" s="223" t="s">
        <v>1297</v>
      </c>
    </row>
    <row r="117" spans="1:47" s="2" customFormat="1" ht="12">
      <c r="A117" s="38"/>
      <c r="B117" s="39"/>
      <c r="C117" s="40"/>
      <c r="D117" s="225" t="s">
        <v>159</v>
      </c>
      <c r="E117" s="40"/>
      <c r="F117" s="226" t="s">
        <v>1298</v>
      </c>
      <c r="G117" s="40"/>
      <c r="H117" s="40"/>
      <c r="I117" s="227"/>
      <c r="J117" s="40"/>
      <c r="K117" s="40"/>
      <c r="L117" s="44"/>
      <c r="M117" s="228"/>
      <c r="N117" s="229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159</v>
      </c>
      <c r="AU117" s="17" t="s">
        <v>79</v>
      </c>
    </row>
    <row r="118" spans="1:51" s="14" customFormat="1" ht="12">
      <c r="A118" s="14"/>
      <c r="B118" s="241"/>
      <c r="C118" s="242"/>
      <c r="D118" s="232" t="s">
        <v>161</v>
      </c>
      <c r="E118" s="243" t="s">
        <v>19</v>
      </c>
      <c r="F118" s="244" t="s">
        <v>1299</v>
      </c>
      <c r="G118" s="242"/>
      <c r="H118" s="245">
        <v>160</v>
      </c>
      <c r="I118" s="246"/>
      <c r="J118" s="242"/>
      <c r="K118" s="242"/>
      <c r="L118" s="247"/>
      <c r="M118" s="248"/>
      <c r="N118" s="249"/>
      <c r="O118" s="249"/>
      <c r="P118" s="249"/>
      <c r="Q118" s="249"/>
      <c r="R118" s="249"/>
      <c r="S118" s="249"/>
      <c r="T118" s="250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1" t="s">
        <v>161</v>
      </c>
      <c r="AU118" s="251" t="s">
        <v>79</v>
      </c>
      <c r="AV118" s="14" t="s">
        <v>79</v>
      </c>
      <c r="AW118" s="14" t="s">
        <v>33</v>
      </c>
      <c r="AX118" s="14" t="s">
        <v>71</v>
      </c>
      <c r="AY118" s="251" t="s">
        <v>150</v>
      </c>
    </row>
    <row r="119" spans="1:51" s="15" customFormat="1" ht="12">
      <c r="A119" s="15"/>
      <c r="B119" s="252"/>
      <c r="C119" s="253"/>
      <c r="D119" s="232" t="s">
        <v>161</v>
      </c>
      <c r="E119" s="254" t="s">
        <v>19</v>
      </c>
      <c r="F119" s="255" t="s">
        <v>164</v>
      </c>
      <c r="G119" s="253"/>
      <c r="H119" s="256">
        <v>160</v>
      </c>
      <c r="I119" s="257"/>
      <c r="J119" s="253"/>
      <c r="K119" s="253"/>
      <c r="L119" s="258"/>
      <c r="M119" s="259"/>
      <c r="N119" s="260"/>
      <c r="O119" s="260"/>
      <c r="P119" s="260"/>
      <c r="Q119" s="260"/>
      <c r="R119" s="260"/>
      <c r="S119" s="260"/>
      <c r="T119" s="261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62" t="s">
        <v>161</v>
      </c>
      <c r="AU119" s="262" t="s">
        <v>79</v>
      </c>
      <c r="AV119" s="15" t="s">
        <v>157</v>
      </c>
      <c r="AW119" s="15" t="s">
        <v>33</v>
      </c>
      <c r="AX119" s="15" t="s">
        <v>75</v>
      </c>
      <c r="AY119" s="262" t="s">
        <v>150</v>
      </c>
    </row>
    <row r="120" spans="1:65" s="2" customFormat="1" ht="55.5" customHeight="1">
      <c r="A120" s="38"/>
      <c r="B120" s="39"/>
      <c r="C120" s="212" t="s">
        <v>186</v>
      </c>
      <c r="D120" s="212" t="s">
        <v>152</v>
      </c>
      <c r="E120" s="213" t="s">
        <v>1300</v>
      </c>
      <c r="F120" s="214" t="s">
        <v>1301</v>
      </c>
      <c r="G120" s="215" t="s">
        <v>202</v>
      </c>
      <c r="H120" s="216">
        <v>570.857</v>
      </c>
      <c r="I120" s="217"/>
      <c r="J120" s="218">
        <f>ROUND(I120*H120,2)</f>
        <v>0</v>
      </c>
      <c r="K120" s="214" t="s">
        <v>389</v>
      </c>
      <c r="L120" s="44"/>
      <c r="M120" s="219" t="s">
        <v>19</v>
      </c>
      <c r="N120" s="220" t="s">
        <v>42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157</v>
      </c>
      <c r="AT120" s="223" t="s">
        <v>152</v>
      </c>
      <c r="AU120" s="223" t="s">
        <v>79</v>
      </c>
      <c r="AY120" s="17" t="s">
        <v>150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75</v>
      </c>
      <c r="BK120" s="224">
        <f>ROUND(I120*H120,2)</f>
        <v>0</v>
      </c>
      <c r="BL120" s="17" t="s">
        <v>157</v>
      </c>
      <c r="BM120" s="223" t="s">
        <v>1302</v>
      </c>
    </row>
    <row r="121" spans="1:47" s="2" customFormat="1" ht="12">
      <c r="A121" s="38"/>
      <c r="B121" s="39"/>
      <c r="C121" s="40"/>
      <c r="D121" s="225" t="s">
        <v>159</v>
      </c>
      <c r="E121" s="40"/>
      <c r="F121" s="226" t="s">
        <v>1303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159</v>
      </c>
      <c r="AU121" s="17" t="s">
        <v>79</v>
      </c>
    </row>
    <row r="122" spans="1:51" s="13" customFormat="1" ht="12">
      <c r="A122" s="13"/>
      <c r="B122" s="230"/>
      <c r="C122" s="231"/>
      <c r="D122" s="232" t="s">
        <v>161</v>
      </c>
      <c r="E122" s="233" t="s">
        <v>19</v>
      </c>
      <c r="F122" s="234" t="s">
        <v>1304</v>
      </c>
      <c r="G122" s="231"/>
      <c r="H122" s="233" t="s">
        <v>19</v>
      </c>
      <c r="I122" s="235"/>
      <c r="J122" s="231"/>
      <c r="K122" s="231"/>
      <c r="L122" s="236"/>
      <c r="M122" s="237"/>
      <c r="N122" s="238"/>
      <c r="O122" s="238"/>
      <c r="P122" s="238"/>
      <c r="Q122" s="238"/>
      <c r="R122" s="238"/>
      <c r="S122" s="238"/>
      <c r="T122" s="239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0" t="s">
        <v>161</v>
      </c>
      <c r="AU122" s="240" t="s">
        <v>79</v>
      </c>
      <c r="AV122" s="13" t="s">
        <v>75</v>
      </c>
      <c r="AW122" s="13" t="s">
        <v>33</v>
      </c>
      <c r="AX122" s="13" t="s">
        <v>71</v>
      </c>
      <c r="AY122" s="240" t="s">
        <v>150</v>
      </c>
    </row>
    <row r="123" spans="1:51" s="14" customFormat="1" ht="12">
      <c r="A123" s="14"/>
      <c r="B123" s="241"/>
      <c r="C123" s="242"/>
      <c r="D123" s="232" t="s">
        <v>161</v>
      </c>
      <c r="E123" s="243" t="s">
        <v>19</v>
      </c>
      <c r="F123" s="244" t="s">
        <v>1305</v>
      </c>
      <c r="G123" s="242"/>
      <c r="H123" s="245">
        <v>95.007</v>
      </c>
      <c r="I123" s="246"/>
      <c r="J123" s="242"/>
      <c r="K123" s="242"/>
      <c r="L123" s="247"/>
      <c r="M123" s="248"/>
      <c r="N123" s="249"/>
      <c r="O123" s="249"/>
      <c r="P123" s="249"/>
      <c r="Q123" s="249"/>
      <c r="R123" s="249"/>
      <c r="S123" s="249"/>
      <c r="T123" s="250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1" t="s">
        <v>161</v>
      </c>
      <c r="AU123" s="251" t="s">
        <v>79</v>
      </c>
      <c r="AV123" s="14" t="s">
        <v>79</v>
      </c>
      <c r="AW123" s="14" t="s">
        <v>33</v>
      </c>
      <c r="AX123" s="14" t="s">
        <v>71</v>
      </c>
      <c r="AY123" s="251" t="s">
        <v>150</v>
      </c>
    </row>
    <row r="124" spans="1:51" s="14" customFormat="1" ht="12">
      <c r="A124" s="14"/>
      <c r="B124" s="241"/>
      <c r="C124" s="242"/>
      <c r="D124" s="232" t="s">
        <v>161</v>
      </c>
      <c r="E124" s="243" t="s">
        <v>19</v>
      </c>
      <c r="F124" s="244" t="s">
        <v>1306</v>
      </c>
      <c r="G124" s="242"/>
      <c r="H124" s="245">
        <v>66.378</v>
      </c>
      <c r="I124" s="246"/>
      <c r="J124" s="242"/>
      <c r="K124" s="242"/>
      <c r="L124" s="247"/>
      <c r="M124" s="248"/>
      <c r="N124" s="249"/>
      <c r="O124" s="249"/>
      <c r="P124" s="249"/>
      <c r="Q124" s="249"/>
      <c r="R124" s="249"/>
      <c r="S124" s="249"/>
      <c r="T124" s="250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1" t="s">
        <v>161</v>
      </c>
      <c r="AU124" s="251" t="s">
        <v>79</v>
      </c>
      <c r="AV124" s="14" t="s">
        <v>79</v>
      </c>
      <c r="AW124" s="14" t="s">
        <v>33</v>
      </c>
      <c r="AX124" s="14" t="s">
        <v>71</v>
      </c>
      <c r="AY124" s="251" t="s">
        <v>150</v>
      </c>
    </row>
    <row r="125" spans="1:51" s="14" customFormat="1" ht="12">
      <c r="A125" s="14"/>
      <c r="B125" s="241"/>
      <c r="C125" s="242"/>
      <c r="D125" s="232" t="s">
        <v>161</v>
      </c>
      <c r="E125" s="243" t="s">
        <v>19</v>
      </c>
      <c r="F125" s="244" t="s">
        <v>1307</v>
      </c>
      <c r="G125" s="242"/>
      <c r="H125" s="245">
        <v>81.401</v>
      </c>
      <c r="I125" s="246"/>
      <c r="J125" s="242"/>
      <c r="K125" s="242"/>
      <c r="L125" s="247"/>
      <c r="M125" s="248"/>
      <c r="N125" s="249"/>
      <c r="O125" s="249"/>
      <c r="P125" s="249"/>
      <c r="Q125" s="249"/>
      <c r="R125" s="249"/>
      <c r="S125" s="249"/>
      <c r="T125" s="250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1" t="s">
        <v>161</v>
      </c>
      <c r="AU125" s="251" t="s">
        <v>79</v>
      </c>
      <c r="AV125" s="14" t="s">
        <v>79</v>
      </c>
      <c r="AW125" s="14" t="s">
        <v>33</v>
      </c>
      <c r="AX125" s="14" t="s">
        <v>71</v>
      </c>
      <c r="AY125" s="251" t="s">
        <v>150</v>
      </c>
    </row>
    <row r="126" spans="1:51" s="14" customFormat="1" ht="12">
      <c r="A126" s="14"/>
      <c r="B126" s="241"/>
      <c r="C126" s="242"/>
      <c r="D126" s="232" t="s">
        <v>161</v>
      </c>
      <c r="E126" s="243" t="s">
        <v>19</v>
      </c>
      <c r="F126" s="244" t="s">
        <v>1308</v>
      </c>
      <c r="G126" s="242"/>
      <c r="H126" s="245">
        <v>106.095</v>
      </c>
      <c r="I126" s="246"/>
      <c r="J126" s="242"/>
      <c r="K126" s="242"/>
      <c r="L126" s="247"/>
      <c r="M126" s="248"/>
      <c r="N126" s="249"/>
      <c r="O126" s="249"/>
      <c r="P126" s="249"/>
      <c r="Q126" s="249"/>
      <c r="R126" s="249"/>
      <c r="S126" s="249"/>
      <c r="T126" s="250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1" t="s">
        <v>161</v>
      </c>
      <c r="AU126" s="251" t="s">
        <v>79</v>
      </c>
      <c r="AV126" s="14" t="s">
        <v>79</v>
      </c>
      <c r="AW126" s="14" t="s">
        <v>33</v>
      </c>
      <c r="AX126" s="14" t="s">
        <v>71</v>
      </c>
      <c r="AY126" s="251" t="s">
        <v>150</v>
      </c>
    </row>
    <row r="127" spans="1:51" s="14" customFormat="1" ht="12">
      <c r="A127" s="14"/>
      <c r="B127" s="241"/>
      <c r="C127" s="242"/>
      <c r="D127" s="232" t="s">
        <v>161</v>
      </c>
      <c r="E127" s="243" t="s">
        <v>19</v>
      </c>
      <c r="F127" s="244" t="s">
        <v>1309</v>
      </c>
      <c r="G127" s="242"/>
      <c r="H127" s="245">
        <v>68.796</v>
      </c>
      <c r="I127" s="246"/>
      <c r="J127" s="242"/>
      <c r="K127" s="242"/>
      <c r="L127" s="247"/>
      <c r="M127" s="248"/>
      <c r="N127" s="249"/>
      <c r="O127" s="249"/>
      <c r="P127" s="249"/>
      <c r="Q127" s="249"/>
      <c r="R127" s="249"/>
      <c r="S127" s="249"/>
      <c r="T127" s="250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1" t="s">
        <v>161</v>
      </c>
      <c r="AU127" s="251" t="s">
        <v>79</v>
      </c>
      <c r="AV127" s="14" t="s">
        <v>79</v>
      </c>
      <c r="AW127" s="14" t="s">
        <v>33</v>
      </c>
      <c r="AX127" s="14" t="s">
        <v>71</v>
      </c>
      <c r="AY127" s="251" t="s">
        <v>150</v>
      </c>
    </row>
    <row r="128" spans="1:51" s="13" customFormat="1" ht="12">
      <c r="A128" s="13"/>
      <c r="B128" s="230"/>
      <c r="C128" s="231"/>
      <c r="D128" s="232" t="s">
        <v>161</v>
      </c>
      <c r="E128" s="233" t="s">
        <v>19</v>
      </c>
      <c r="F128" s="234" t="s">
        <v>1310</v>
      </c>
      <c r="G128" s="231"/>
      <c r="H128" s="233" t="s">
        <v>19</v>
      </c>
      <c r="I128" s="235"/>
      <c r="J128" s="231"/>
      <c r="K128" s="231"/>
      <c r="L128" s="236"/>
      <c r="M128" s="237"/>
      <c r="N128" s="238"/>
      <c r="O128" s="238"/>
      <c r="P128" s="238"/>
      <c r="Q128" s="238"/>
      <c r="R128" s="238"/>
      <c r="S128" s="238"/>
      <c r="T128" s="239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0" t="s">
        <v>161</v>
      </c>
      <c r="AU128" s="240" t="s">
        <v>79</v>
      </c>
      <c r="AV128" s="13" t="s">
        <v>75</v>
      </c>
      <c r="AW128" s="13" t="s">
        <v>33</v>
      </c>
      <c r="AX128" s="13" t="s">
        <v>71</v>
      </c>
      <c r="AY128" s="240" t="s">
        <v>150</v>
      </c>
    </row>
    <row r="129" spans="1:51" s="14" customFormat="1" ht="12">
      <c r="A129" s="14"/>
      <c r="B129" s="241"/>
      <c r="C129" s="242"/>
      <c r="D129" s="232" t="s">
        <v>161</v>
      </c>
      <c r="E129" s="243" t="s">
        <v>19</v>
      </c>
      <c r="F129" s="244" t="s">
        <v>1311</v>
      </c>
      <c r="G129" s="242"/>
      <c r="H129" s="245">
        <v>153.18</v>
      </c>
      <c r="I129" s="246"/>
      <c r="J129" s="242"/>
      <c r="K129" s="242"/>
      <c r="L129" s="247"/>
      <c r="M129" s="248"/>
      <c r="N129" s="249"/>
      <c r="O129" s="249"/>
      <c r="P129" s="249"/>
      <c r="Q129" s="249"/>
      <c r="R129" s="249"/>
      <c r="S129" s="249"/>
      <c r="T129" s="250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1" t="s">
        <v>161</v>
      </c>
      <c r="AU129" s="251" t="s">
        <v>79</v>
      </c>
      <c r="AV129" s="14" t="s">
        <v>79</v>
      </c>
      <c r="AW129" s="14" t="s">
        <v>33</v>
      </c>
      <c r="AX129" s="14" t="s">
        <v>71</v>
      </c>
      <c r="AY129" s="251" t="s">
        <v>150</v>
      </c>
    </row>
    <row r="130" spans="1:51" s="15" customFormat="1" ht="12">
      <c r="A130" s="15"/>
      <c r="B130" s="252"/>
      <c r="C130" s="253"/>
      <c r="D130" s="232" t="s">
        <v>161</v>
      </c>
      <c r="E130" s="254" t="s">
        <v>19</v>
      </c>
      <c r="F130" s="255" t="s">
        <v>164</v>
      </c>
      <c r="G130" s="253"/>
      <c r="H130" s="256">
        <v>570.857</v>
      </c>
      <c r="I130" s="257"/>
      <c r="J130" s="253"/>
      <c r="K130" s="253"/>
      <c r="L130" s="258"/>
      <c r="M130" s="259"/>
      <c r="N130" s="260"/>
      <c r="O130" s="260"/>
      <c r="P130" s="260"/>
      <c r="Q130" s="260"/>
      <c r="R130" s="260"/>
      <c r="S130" s="260"/>
      <c r="T130" s="261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62" t="s">
        <v>161</v>
      </c>
      <c r="AU130" s="262" t="s">
        <v>79</v>
      </c>
      <c r="AV130" s="15" t="s">
        <v>157</v>
      </c>
      <c r="AW130" s="15" t="s">
        <v>33</v>
      </c>
      <c r="AX130" s="15" t="s">
        <v>75</v>
      </c>
      <c r="AY130" s="262" t="s">
        <v>150</v>
      </c>
    </row>
    <row r="131" spans="1:65" s="2" customFormat="1" ht="37.8" customHeight="1">
      <c r="A131" s="38"/>
      <c r="B131" s="39"/>
      <c r="C131" s="212" t="s">
        <v>192</v>
      </c>
      <c r="D131" s="212" t="s">
        <v>152</v>
      </c>
      <c r="E131" s="213" t="s">
        <v>226</v>
      </c>
      <c r="F131" s="214" t="s">
        <v>227</v>
      </c>
      <c r="G131" s="215" t="s">
        <v>155</v>
      </c>
      <c r="H131" s="216">
        <v>967.426</v>
      </c>
      <c r="I131" s="217"/>
      <c r="J131" s="218">
        <f>ROUND(I131*H131,2)</f>
        <v>0</v>
      </c>
      <c r="K131" s="214" t="s">
        <v>389</v>
      </c>
      <c r="L131" s="44"/>
      <c r="M131" s="219" t="s">
        <v>19</v>
      </c>
      <c r="N131" s="220" t="s">
        <v>42</v>
      </c>
      <c r="O131" s="84"/>
      <c r="P131" s="221">
        <f>O131*H131</f>
        <v>0</v>
      </c>
      <c r="Q131" s="221">
        <v>0.00084</v>
      </c>
      <c r="R131" s="221">
        <f>Q131*H131</f>
        <v>0.8126378400000001</v>
      </c>
      <c r="S131" s="221">
        <v>0</v>
      </c>
      <c r="T131" s="22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3" t="s">
        <v>157</v>
      </c>
      <c r="AT131" s="223" t="s">
        <v>152</v>
      </c>
      <c r="AU131" s="223" t="s">
        <v>79</v>
      </c>
      <c r="AY131" s="17" t="s">
        <v>150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75</v>
      </c>
      <c r="BK131" s="224">
        <f>ROUND(I131*H131,2)</f>
        <v>0</v>
      </c>
      <c r="BL131" s="17" t="s">
        <v>157</v>
      </c>
      <c r="BM131" s="223" t="s">
        <v>1312</v>
      </c>
    </row>
    <row r="132" spans="1:47" s="2" customFormat="1" ht="12">
      <c r="A132" s="38"/>
      <c r="B132" s="39"/>
      <c r="C132" s="40"/>
      <c r="D132" s="225" t="s">
        <v>159</v>
      </c>
      <c r="E132" s="40"/>
      <c r="F132" s="226" t="s">
        <v>781</v>
      </c>
      <c r="G132" s="40"/>
      <c r="H132" s="40"/>
      <c r="I132" s="227"/>
      <c r="J132" s="40"/>
      <c r="K132" s="40"/>
      <c r="L132" s="44"/>
      <c r="M132" s="228"/>
      <c r="N132" s="229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159</v>
      </c>
      <c r="AU132" s="17" t="s">
        <v>79</v>
      </c>
    </row>
    <row r="133" spans="1:51" s="13" customFormat="1" ht="12">
      <c r="A133" s="13"/>
      <c r="B133" s="230"/>
      <c r="C133" s="231"/>
      <c r="D133" s="232" t="s">
        <v>161</v>
      </c>
      <c r="E133" s="233" t="s">
        <v>19</v>
      </c>
      <c r="F133" s="234" t="s">
        <v>1304</v>
      </c>
      <c r="G133" s="231"/>
      <c r="H133" s="233" t="s">
        <v>19</v>
      </c>
      <c r="I133" s="235"/>
      <c r="J133" s="231"/>
      <c r="K133" s="231"/>
      <c r="L133" s="236"/>
      <c r="M133" s="237"/>
      <c r="N133" s="238"/>
      <c r="O133" s="238"/>
      <c r="P133" s="238"/>
      <c r="Q133" s="238"/>
      <c r="R133" s="238"/>
      <c r="S133" s="238"/>
      <c r="T133" s="23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0" t="s">
        <v>161</v>
      </c>
      <c r="AU133" s="240" t="s">
        <v>79</v>
      </c>
      <c r="AV133" s="13" t="s">
        <v>75</v>
      </c>
      <c r="AW133" s="13" t="s">
        <v>33</v>
      </c>
      <c r="AX133" s="13" t="s">
        <v>71</v>
      </c>
      <c r="AY133" s="240" t="s">
        <v>150</v>
      </c>
    </row>
    <row r="134" spans="1:51" s="14" customFormat="1" ht="12">
      <c r="A134" s="14"/>
      <c r="B134" s="241"/>
      <c r="C134" s="242"/>
      <c r="D134" s="232" t="s">
        <v>161</v>
      </c>
      <c r="E134" s="243" t="s">
        <v>19</v>
      </c>
      <c r="F134" s="244" t="s">
        <v>1313</v>
      </c>
      <c r="G134" s="242"/>
      <c r="H134" s="245">
        <v>238.977</v>
      </c>
      <c r="I134" s="246"/>
      <c r="J134" s="242"/>
      <c r="K134" s="242"/>
      <c r="L134" s="247"/>
      <c r="M134" s="248"/>
      <c r="N134" s="249"/>
      <c r="O134" s="249"/>
      <c r="P134" s="249"/>
      <c r="Q134" s="249"/>
      <c r="R134" s="249"/>
      <c r="S134" s="249"/>
      <c r="T134" s="250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1" t="s">
        <v>161</v>
      </c>
      <c r="AU134" s="251" t="s">
        <v>79</v>
      </c>
      <c r="AV134" s="14" t="s">
        <v>79</v>
      </c>
      <c r="AW134" s="14" t="s">
        <v>33</v>
      </c>
      <c r="AX134" s="14" t="s">
        <v>71</v>
      </c>
      <c r="AY134" s="251" t="s">
        <v>150</v>
      </c>
    </row>
    <row r="135" spans="1:51" s="14" customFormat="1" ht="12">
      <c r="A135" s="14"/>
      <c r="B135" s="241"/>
      <c r="C135" s="242"/>
      <c r="D135" s="232" t="s">
        <v>161</v>
      </c>
      <c r="E135" s="243" t="s">
        <v>19</v>
      </c>
      <c r="F135" s="244" t="s">
        <v>1314</v>
      </c>
      <c r="G135" s="242"/>
      <c r="H135" s="245">
        <v>96.198</v>
      </c>
      <c r="I135" s="246"/>
      <c r="J135" s="242"/>
      <c r="K135" s="242"/>
      <c r="L135" s="247"/>
      <c r="M135" s="248"/>
      <c r="N135" s="249"/>
      <c r="O135" s="249"/>
      <c r="P135" s="249"/>
      <c r="Q135" s="249"/>
      <c r="R135" s="249"/>
      <c r="S135" s="249"/>
      <c r="T135" s="250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1" t="s">
        <v>161</v>
      </c>
      <c r="AU135" s="251" t="s">
        <v>79</v>
      </c>
      <c r="AV135" s="14" t="s">
        <v>79</v>
      </c>
      <c r="AW135" s="14" t="s">
        <v>33</v>
      </c>
      <c r="AX135" s="14" t="s">
        <v>71</v>
      </c>
      <c r="AY135" s="251" t="s">
        <v>150</v>
      </c>
    </row>
    <row r="136" spans="1:51" s="14" customFormat="1" ht="12">
      <c r="A136" s="14"/>
      <c r="B136" s="241"/>
      <c r="C136" s="242"/>
      <c r="D136" s="232" t="s">
        <v>161</v>
      </c>
      <c r="E136" s="243" t="s">
        <v>19</v>
      </c>
      <c r="F136" s="244" t="s">
        <v>1315</v>
      </c>
      <c r="G136" s="242"/>
      <c r="H136" s="245">
        <v>205.166</v>
      </c>
      <c r="I136" s="246"/>
      <c r="J136" s="242"/>
      <c r="K136" s="242"/>
      <c r="L136" s="247"/>
      <c r="M136" s="248"/>
      <c r="N136" s="249"/>
      <c r="O136" s="249"/>
      <c r="P136" s="249"/>
      <c r="Q136" s="249"/>
      <c r="R136" s="249"/>
      <c r="S136" s="249"/>
      <c r="T136" s="250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1" t="s">
        <v>161</v>
      </c>
      <c r="AU136" s="251" t="s">
        <v>79</v>
      </c>
      <c r="AV136" s="14" t="s">
        <v>79</v>
      </c>
      <c r="AW136" s="14" t="s">
        <v>33</v>
      </c>
      <c r="AX136" s="14" t="s">
        <v>71</v>
      </c>
      <c r="AY136" s="251" t="s">
        <v>150</v>
      </c>
    </row>
    <row r="137" spans="1:51" s="14" customFormat="1" ht="12">
      <c r="A137" s="14"/>
      <c r="B137" s="241"/>
      <c r="C137" s="242"/>
      <c r="D137" s="232" t="s">
        <v>161</v>
      </c>
      <c r="E137" s="243" t="s">
        <v>19</v>
      </c>
      <c r="F137" s="244" t="s">
        <v>1316</v>
      </c>
      <c r="G137" s="242"/>
      <c r="H137" s="245">
        <v>171.785</v>
      </c>
      <c r="I137" s="246"/>
      <c r="J137" s="242"/>
      <c r="K137" s="242"/>
      <c r="L137" s="247"/>
      <c r="M137" s="248"/>
      <c r="N137" s="249"/>
      <c r="O137" s="249"/>
      <c r="P137" s="249"/>
      <c r="Q137" s="249"/>
      <c r="R137" s="249"/>
      <c r="S137" s="249"/>
      <c r="T137" s="250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1" t="s">
        <v>161</v>
      </c>
      <c r="AU137" s="251" t="s">
        <v>79</v>
      </c>
      <c r="AV137" s="14" t="s">
        <v>79</v>
      </c>
      <c r="AW137" s="14" t="s">
        <v>33</v>
      </c>
      <c r="AX137" s="14" t="s">
        <v>71</v>
      </c>
      <c r="AY137" s="251" t="s">
        <v>150</v>
      </c>
    </row>
    <row r="138" spans="1:51" s="13" customFormat="1" ht="12">
      <c r="A138" s="13"/>
      <c r="B138" s="230"/>
      <c r="C138" s="231"/>
      <c r="D138" s="232" t="s">
        <v>161</v>
      </c>
      <c r="E138" s="233" t="s">
        <v>19</v>
      </c>
      <c r="F138" s="234" t="s">
        <v>1317</v>
      </c>
      <c r="G138" s="231"/>
      <c r="H138" s="233" t="s">
        <v>19</v>
      </c>
      <c r="I138" s="235"/>
      <c r="J138" s="231"/>
      <c r="K138" s="231"/>
      <c r="L138" s="236"/>
      <c r="M138" s="237"/>
      <c r="N138" s="238"/>
      <c r="O138" s="238"/>
      <c r="P138" s="238"/>
      <c r="Q138" s="238"/>
      <c r="R138" s="238"/>
      <c r="S138" s="238"/>
      <c r="T138" s="23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0" t="s">
        <v>161</v>
      </c>
      <c r="AU138" s="240" t="s">
        <v>79</v>
      </c>
      <c r="AV138" s="13" t="s">
        <v>75</v>
      </c>
      <c r="AW138" s="13" t="s">
        <v>33</v>
      </c>
      <c r="AX138" s="13" t="s">
        <v>71</v>
      </c>
      <c r="AY138" s="240" t="s">
        <v>150</v>
      </c>
    </row>
    <row r="139" spans="1:51" s="14" customFormat="1" ht="12">
      <c r="A139" s="14"/>
      <c r="B139" s="241"/>
      <c r="C139" s="242"/>
      <c r="D139" s="232" t="s">
        <v>161</v>
      </c>
      <c r="E139" s="243" t="s">
        <v>19</v>
      </c>
      <c r="F139" s="244" t="s">
        <v>1318</v>
      </c>
      <c r="G139" s="242"/>
      <c r="H139" s="245">
        <v>255.3</v>
      </c>
      <c r="I139" s="246"/>
      <c r="J139" s="242"/>
      <c r="K139" s="242"/>
      <c r="L139" s="247"/>
      <c r="M139" s="248"/>
      <c r="N139" s="249"/>
      <c r="O139" s="249"/>
      <c r="P139" s="249"/>
      <c r="Q139" s="249"/>
      <c r="R139" s="249"/>
      <c r="S139" s="249"/>
      <c r="T139" s="250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1" t="s">
        <v>161</v>
      </c>
      <c r="AU139" s="251" t="s">
        <v>79</v>
      </c>
      <c r="AV139" s="14" t="s">
        <v>79</v>
      </c>
      <c r="AW139" s="14" t="s">
        <v>33</v>
      </c>
      <c r="AX139" s="14" t="s">
        <v>71</v>
      </c>
      <c r="AY139" s="251" t="s">
        <v>150</v>
      </c>
    </row>
    <row r="140" spans="1:51" s="15" customFormat="1" ht="12">
      <c r="A140" s="15"/>
      <c r="B140" s="252"/>
      <c r="C140" s="253"/>
      <c r="D140" s="232" t="s">
        <v>161</v>
      </c>
      <c r="E140" s="254" t="s">
        <v>19</v>
      </c>
      <c r="F140" s="255" t="s">
        <v>164</v>
      </c>
      <c r="G140" s="253"/>
      <c r="H140" s="256">
        <v>967.426</v>
      </c>
      <c r="I140" s="257"/>
      <c r="J140" s="253"/>
      <c r="K140" s="253"/>
      <c r="L140" s="258"/>
      <c r="M140" s="259"/>
      <c r="N140" s="260"/>
      <c r="O140" s="260"/>
      <c r="P140" s="260"/>
      <c r="Q140" s="260"/>
      <c r="R140" s="260"/>
      <c r="S140" s="260"/>
      <c r="T140" s="261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2" t="s">
        <v>161</v>
      </c>
      <c r="AU140" s="262" t="s">
        <v>79</v>
      </c>
      <c r="AV140" s="15" t="s">
        <v>157</v>
      </c>
      <c r="AW140" s="15" t="s">
        <v>33</v>
      </c>
      <c r="AX140" s="15" t="s">
        <v>75</v>
      </c>
      <c r="AY140" s="262" t="s">
        <v>150</v>
      </c>
    </row>
    <row r="141" spans="1:65" s="2" customFormat="1" ht="44.25" customHeight="1">
      <c r="A141" s="38"/>
      <c r="B141" s="39"/>
      <c r="C141" s="212" t="s">
        <v>199</v>
      </c>
      <c r="D141" s="212" t="s">
        <v>152</v>
      </c>
      <c r="E141" s="213" t="s">
        <v>234</v>
      </c>
      <c r="F141" s="214" t="s">
        <v>235</v>
      </c>
      <c r="G141" s="215" t="s">
        <v>155</v>
      </c>
      <c r="H141" s="216">
        <v>967.427</v>
      </c>
      <c r="I141" s="217"/>
      <c r="J141" s="218">
        <f>ROUND(I141*H141,2)</f>
        <v>0</v>
      </c>
      <c r="K141" s="214" t="s">
        <v>389</v>
      </c>
      <c r="L141" s="44"/>
      <c r="M141" s="219" t="s">
        <v>19</v>
      </c>
      <c r="N141" s="220" t="s">
        <v>42</v>
      </c>
      <c r="O141" s="84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157</v>
      </c>
      <c r="AT141" s="223" t="s">
        <v>152</v>
      </c>
      <c r="AU141" s="223" t="s">
        <v>79</v>
      </c>
      <c r="AY141" s="17" t="s">
        <v>150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75</v>
      </c>
      <c r="BK141" s="224">
        <f>ROUND(I141*H141,2)</f>
        <v>0</v>
      </c>
      <c r="BL141" s="17" t="s">
        <v>157</v>
      </c>
      <c r="BM141" s="223" t="s">
        <v>1319</v>
      </c>
    </row>
    <row r="142" spans="1:47" s="2" customFormat="1" ht="12">
      <c r="A142" s="38"/>
      <c r="B142" s="39"/>
      <c r="C142" s="40"/>
      <c r="D142" s="225" t="s">
        <v>159</v>
      </c>
      <c r="E142" s="40"/>
      <c r="F142" s="226" t="s">
        <v>789</v>
      </c>
      <c r="G142" s="40"/>
      <c r="H142" s="40"/>
      <c r="I142" s="227"/>
      <c r="J142" s="40"/>
      <c r="K142" s="40"/>
      <c r="L142" s="44"/>
      <c r="M142" s="228"/>
      <c r="N142" s="229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159</v>
      </c>
      <c r="AU142" s="17" t="s">
        <v>79</v>
      </c>
    </row>
    <row r="143" spans="1:51" s="14" customFormat="1" ht="12">
      <c r="A143" s="14"/>
      <c r="B143" s="241"/>
      <c r="C143" s="242"/>
      <c r="D143" s="232" t="s">
        <v>161</v>
      </c>
      <c r="E143" s="243" t="s">
        <v>19</v>
      </c>
      <c r="F143" s="244" t="s">
        <v>1320</v>
      </c>
      <c r="G143" s="242"/>
      <c r="H143" s="245">
        <v>967.427</v>
      </c>
      <c r="I143" s="246"/>
      <c r="J143" s="242"/>
      <c r="K143" s="242"/>
      <c r="L143" s="247"/>
      <c r="M143" s="248"/>
      <c r="N143" s="249"/>
      <c r="O143" s="249"/>
      <c r="P143" s="249"/>
      <c r="Q143" s="249"/>
      <c r="R143" s="249"/>
      <c r="S143" s="249"/>
      <c r="T143" s="250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1" t="s">
        <v>161</v>
      </c>
      <c r="AU143" s="251" t="s">
        <v>79</v>
      </c>
      <c r="AV143" s="14" t="s">
        <v>79</v>
      </c>
      <c r="AW143" s="14" t="s">
        <v>33</v>
      </c>
      <c r="AX143" s="14" t="s">
        <v>71</v>
      </c>
      <c r="AY143" s="251" t="s">
        <v>150</v>
      </c>
    </row>
    <row r="144" spans="1:51" s="15" customFormat="1" ht="12">
      <c r="A144" s="15"/>
      <c r="B144" s="252"/>
      <c r="C144" s="253"/>
      <c r="D144" s="232" t="s">
        <v>161</v>
      </c>
      <c r="E144" s="254" t="s">
        <v>19</v>
      </c>
      <c r="F144" s="255" t="s">
        <v>164</v>
      </c>
      <c r="G144" s="253"/>
      <c r="H144" s="256">
        <v>967.427</v>
      </c>
      <c r="I144" s="257"/>
      <c r="J144" s="253"/>
      <c r="K144" s="253"/>
      <c r="L144" s="258"/>
      <c r="M144" s="259"/>
      <c r="N144" s="260"/>
      <c r="O144" s="260"/>
      <c r="P144" s="260"/>
      <c r="Q144" s="260"/>
      <c r="R144" s="260"/>
      <c r="S144" s="260"/>
      <c r="T144" s="261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62" t="s">
        <v>161</v>
      </c>
      <c r="AU144" s="262" t="s">
        <v>79</v>
      </c>
      <c r="AV144" s="15" t="s">
        <v>157</v>
      </c>
      <c r="AW144" s="15" t="s">
        <v>33</v>
      </c>
      <c r="AX144" s="15" t="s">
        <v>75</v>
      </c>
      <c r="AY144" s="262" t="s">
        <v>150</v>
      </c>
    </row>
    <row r="145" spans="1:65" s="2" customFormat="1" ht="66.75" customHeight="1">
      <c r="A145" s="38"/>
      <c r="B145" s="39"/>
      <c r="C145" s="212" t="s">
        <v>207</v>
      </c>
      <c r="D145" s="212" t="s">
        <v>152</v>
      </c>
      <c r="E145" s="213" t="s">
        <v>279</v>
      </c>
      <c r="F145" s="214" t="s">
        <v>280</v>
      </c>
      <c r="G145" s="215" t="s">
        <v>202</v>
      </c>
      <c r="H145" s="216">
        <v>176.964</v>
      </c>
      <c r="I145" s="217"/>
      <c r="J145" s="218">
        <f>ROUND(I145*H145,2)</f>
        <v>0</v>
      </c>
      <c r="K145" s="214" t="s">
        <v>389</v>
      </c>
      <c r="L145" s="44"/>
      <c r="M145" s="219" t="s">
        <v>19</v>
      </c>
      <c r="N145" s="220" t="s">
        <v>42</v>
      </c>
      <c r="O145" s="84"/>
      <c r="P145" s="221">
        <f>O145*H145</f>
        <v>0</v>
      </c>
      <c r="Q145" s="221">
        <v>0</v>
      </c>
      <c r="R145" s="221">
        <f>Q145*H145</f>
        <v>0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157</v>
      </c>
      <c r="AT145" s="223" t="s">
        <v>152</v>
      </c>
      <c r="AU145" s="223" t="s">
        <v>79</v>
      </c>
      <c r="AY145" s="17" t="s">
        <v>150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75</v>
      </c>
      <c r="BK145" s="224">
        <f>ROUND(I145*H145,2)</f>
        <v>0</v>
      </c>
      <c r="BL145" s="17" t="s">
        <v>157</v>
      </c>
      <c r="BM145" s="223" t="s">
        <v>1321</v>
      </c>
    </row>
    <row r="146" spans="1:47" s="2" customFormat="1" ht="12">
      <c r="A146" s="38"/>
      <c r="B146" s="39"/>
      <c r="C146" s="40"/>
      <c r="D146" s="225" t="s">
        <v>159</v>
      </c>
      <c r="E146" s="40"/>
      <c r="F146" s="226" t="s">
        <v>827</v>
      </c>
      <c r="G146" s="40"/>
      <c r="H146" s="40"/>
      <c r="I146" s="227"/>
      <c r="J146" s="40"/>
      <c r="K146" s="40"/>
      <c r="L146" s="44"/>
      <c r="M146" s="228"/>
      <c r="N146" s="229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159</v>
      </c>
      <c r="AU146" s="17" t="s">
        <v>79</v>
      </c>
    </row>
    <row r="147" spans="1:51" s="14" customFormat="1" ht="12">
      <c r="A147" s="14"/>
      <c r="B147" s="241"/>
      <c r="C147" s="242"/>
      <c r="D147" s="232" t="s">
        <v>161</v>
      </c>
      <c r="E147" s="243" t="s">
        <v>19</v>
      </c>
      <c r="F147" s="244" t="s">
        <v>1322</v>
      </c>
      <c r="G147" s="242"/>
      <c r="H147" s="245">
        <v>176.964</v>
      </c>
      <c r="I147" s="246"/>
      <c r="J147" s="242"/>
      <c r="K147" s="242"/>
      <c r="L147" s="247"/>
      <c r="M147" s="248"/>
      <c r="N147" s="249"/>
      <c r="O147" s="249"/>
      <c r="P147" s="249"/>
      <c r="Q147" s="249"/>
      <c r="R147" s="249"/>
      <c r="S147" s="249"/>
      <c r="T147" s="25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1" t="s">
        <v>161</v>
      </c>
      <c r="AU147" s="251" t="s">
        <v>79</v>
      </c>
      <c r="AV147" s="14" t="s">
        <v>79</v>
      </c>
      <c r="AW147" s="14" t="s">
        <v>33</v>
      </c>
      <c r="AX147" s="14" t="s">
        <v>71</v>
      </c>
      <c r="AY147" s="251" t="s">
        <v>150</v>
      </c>
    </row>
    <row r="148" spans="1:51" s="15" customFormat="1" ht="12">
      <c r="A148" s="15"/>
      <c r="B148" s="252"/>
      <c r="C148" s="253"/>
      <c r="D148" s="232" t="s">
        <v>161</v>
      </c>
      <c r="E148" s="254" t="s">
        <v>19</v>
      </c>
      <c r="F148" s="255" t="s">
        <v>164</v>
      </c>
      <c r="G148" s="253"/>
      <c r="H148" s="256">
        <v>176.964</v>
      </c>
      <c r="I148" s="257"/>
      <c r="J148" s="253"/>
      <c r="K148" s="253"/>
      <c r="L148" s="258"/>
      <c r="M148" s="259"/>
      <c r="N148" s="260"/>
      <c r="O148" s="260"/>
      <c r="P148" s="260"/>
      <c r="Q148" s="260"/>
      <c r="R148" s="260"/>
      <c r="S148" s="260"/>
      <c r="T148" s="261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62" t="s">
        <v>161</v>
      </c>
      <c r="AU148" s="262" t="s">
        <v>79</v>
      </c>
      <c r="AV148" s="15" t="s">
        <v>157</v>
      </c>
      <c r="AW148" s="15" t="s">
        <v>33</v>
      </c>
      <c r="AX148" s="15" t="s">
        <v>75</v>
      </c>
      <c r="AY148" s="262" t="s">
        <v>150</v>
      </c>
    </row>
    <row r="149" spans="1:65" s="2" customFormat="1" ht="16.5" customHeight="1">
      <c r="A149" s="38"/>
      <c r="B149" s="39"/>
      <c r="C149" s="264" t="s">
        <v>216</v>
      </c>
      <c r="D149" s="264" t="s">
        <v>286</v>
      </c>
      <c r="E149" s="265" t="s">
        <v>287</v>
      </c>
      <c r="F149" s="266" t="s">
        <v>830</v>
      </c>
      <c r="G149" s="267" t="s">
        <v>289</v>
      </c>
      <c r="H149" s="268">
        <v>389.321</v>
      </c>
      <c r="I149" s="269"/>
      <c r="J149" s="270">
        <f>ROUND(I149*H149,2)</f>
        <v>0</v>
      </c>
      <c r="K149" s="266" t="s">
        <v>389</v>
      </c>
      <c r="L149" s="271"/>
      <c r="M149" s="272" t="s">
        <v>19</v>
      </c>
      <c r="N149" s="273" t="s">
        <v>42</v>
      </c>
      <c r="O149" s="84"/>
      <c r="P149" s="221">
        <f>O149*H149</f>
        <v>0</v>
      </c>
      <c r="Q149" s="221">
        <v>1</v>
      </c>
      <c r="R149" s="221">
        <f>Q149*H149</f>
        <v>389.321</v>
      </c>
      <c r="S149" s="221">
        <v>0</v>
      </c>
      <c r="T149" s="22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3" t="s">
        <v>207</v>
      </c>
      <c r="AT149" s="223" t="s">
        <v>286</v>
      </c>
      <c r="AU149" s="223" t="s">
        <v>79</v>
      </c>
      <c r="AY149" s="17" t="s">
        <v>150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75</v>
      </c>
      <c r="BK149" s="224">
        <f>ROUND(I149*H149,2)</f>
        <v>0</v>
      </c>
      <c r="BL149" s="17" t="s">
        <v>157</v>
      </c>
      <c r="BM149" s="223" t="s">
        <v>1323</v>
      </c>
    </row>
    <row r="150" spans="1:51" s="14" customFormat="1" ht="12">
      <c r="A150" s="14"/>
      <c r="B150" s="241"/>
      <c r="C150" s="242"/>
      <c r="D150" s="232" t="s">
        <v>161</v>
      </c>
      <c r="E150" s="243" t="s">
        <v>19</v>
      </c>
      <c r="F150" s="244" t="s">
        <v>1324</v>
      </c>
      <c r="G150" s="242"/>
      <c r="H150" s="245">
        <v>389.321</v>
      </c>
      <c r="I150" s="246"/>
      <c r="J150" s="242"/>
      <c r="K150" s="242"/>
      <c r="L150" s="247"/>
      <c r="M150" s="248"/>
      <c r="N150" s="249"/>
      <c r="O150" s="249"/>
      <c r="P150" s="249"/>
      <c r="Q150" s="249"/>
      <c r="R150" s="249"/>
      <c r="S150" s="249"/>
      <c r="T150" s="250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1" t="s">
        <v>161</v>
      </c>
      <c r="AU150" s="251" t="s">
        <v>79</v>
      </c>
      <c r="AV150" s="14" t="s">
        <v>79</v>
      </c>
      <c r="AW150" s="14" t="s">
        <v>33</v>
      </c>
      <c r="AX150" s="14" t="s">
        <v>71</v>
      </c>
      <c r="AY150" s="251" t="s">
        <v>150</v>
      </c>
    </row>
    <row r="151" spans="1:51" s="15" customFormat="1" ht="12">
      <c r="A151" s="15"/>
      <c r="B151" s="252"/>
      <c r="C151" s="253"/>
      <c r="D151" s="232" t="s">
        <v>161</v>
      </c>
      <c r="E151" s="254" t="s">
        <v>19</v>
      </c>
      <c r="F151" s="255" t="s">
        <v>164</v>
      </c>
      <c r="G151" s="253"/>
      <c r="H151" s="256">
        <v>389.321</v>
      </c>
      <c r="I151" s="257"/>
      <c r="J151" s="253"/>
      <c r="K151" s="253"/>
      <c r="L151" s="258"/>
      <c r="M151" s="259"/>
      <c r="N151" s="260"/>
      <c r="O151" s="260"/>
      <c r="P151" s="260"/>
      <c r="Q151" s="260"/>
      <c r="R151" s="260"/>
      <c r="S151" s="260"/>
      <c r="T151" s="261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2" t="s">
        <v>161</v>
      </c>
      <c r="AU151" s="262" t="s">
        <v>79</v>
      </c>
      <c r="AV151" s="15" t="s">
        <v>157</v>
      </c>
      <c r="AW151" s="15" t="s">
        <v>33</v>
      </c>
      <c r="AX151" s="15" t="s">
        <v>75</v>
      </c>
      <c r="AY151" s="262" t="s">
        <v>150</v>
      </c>
    </row>
    <row r="152" spans="1:65" s="2" customFormat="1" ht="90" customHeight="1">
      <c r="A152" s="38"/>
      <c r="B152" s="39"/>
      <c r="C152" s="212" t="s">
        <v>225</v>
      </c>
      <c r="D152" s="212" t="s">
        <v>152</v>
      </c>
      <c r="E152" s="213" t="s">
        <v>1325</v>
      </c>
      <c r="F152" s="214" t="s">
        <v>1326</v>
      </c>
      <c r="G152" s="215" t="s">
        <v>342</v>
      </c>
      <c r="H152" s="216">
        <v>2.4</v>
      </c>
      <c r="I152" s="217"/>
      <c r="J152" s="218">
        <f>ROUND(I152*H152,2)</f>
        <v>0</v>
      </c>
      <c r="K152" s="214" t="s">
        <v>389</v>
      </c>
      <c r="L152" s="44"/>
      <c r="M152" s="219" t="s">
        <v>19</v>
      </c>
      <c r="N152" s="220" t="s">
        <v>42</v>
      </c>
      <c r="O152" s="84"/>
      <c r="P152" s="221">
        <f>O152*H152</f>
        <v>0</v>
      </c>
      <c r="Q152" s="221">
        <v>0.00868</v>
      </c>
      <c r="R152" s="221">
        <f>Q152*H152</f>
        <v>0.020832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157</v>
      </c>
      <c r="AT152" s="223" t="s">
        <v>152</v>
      </c>
      <c r="AU152" s="223" t="s">
        <v>79</v>
      </c>
      <c r="AY152" s="17" t="s">
        <v>150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75</v>
      </c>
      <c r="BK152" s="224">
        <f>ROUND(I152*H152,2)</f>
        <v>0</v>
      </c>
      <c r="BL152" s="17" t="s">
        <v>157</v>
      </c>
      <c r="BM152" s="223" t="s">
        <v>1327</v>
      </c>
    </row>
    <row r="153" spans="1:47" s="2" customFormat="1" ht="12">
      <c r="A153" s="38"/>
      <c r="B153" s="39"/>
      <c r="C153" s="40"/>
      <c r="D153" s="225" t="s">
        <v>159</v>
      </c>
      <c r="E153" s="40"/>
      <c r="F153" s="226" t="s">
        <v>1328</v>
      </c>
      <c r="G153" s="40"/>
      <c r="H153" s="40"/>
      <c r="I153" s="227"/>
      <c r="J153" s="40"/>
      <c r="K153" s="40"/>
      <c r="L153" s="44"/>
      <c r="M153" s="228"/>
      <c r="N153" s="229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159</v>
      </c>
      <c r="AU153" s="17" t="s">
        <v>79</v>
      </c>
    </row>
    <row r="154" spans="1:51" s="13" customFormat="1" ht="12">
      <c r="A154" s="13"/>
      <c r="B154" s="230"/>
      <c r="C154" s="231"/>
      <c r="D154" s="232" t="s">
        <v>161</v>
      </c>
      <c r="E154" s="233" t="s">
        <v>19</v>
      </c>
      <c r="F154" s="234" t="s">
        <v>1329</v>
      </c>
      <c r="G154" s="231"/>
      <c r="H154" s="233" t="s">
        <v>19</v>
      </c>
      <c r="I154" s="235"/>
      <c r="J154" s="231"/>
      <c r="K154" s="231"/>
      <c r="L154" s="236"/>
      <c r="M154" s="237"/>
      <c r="N154" s="238"/>
      <c r="O154" s="238"/>
      <c r="P154" s="238"/>
      <c r="Q154" s="238"/>
      <c r="R154" s="238"/>
      <c r="S154" s="238"/>
      <c r="T154" s="23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0" t="s">
        <v>161</v>
      </c>
      <c r="AU154" s="240" t="s">
        <v>79</v>
      </c>
      <c r="AV154" s="13" t="s">
        <v>75</v>
      </c>
      <c r="AW154" s="13" t="s">
        <v>33</v>
      </c>
      <c r="AX154" s="13" t="s">
        <v>71</v>
      </c>
      <c r="AY154" s="240" t="s">
        <v>150</v>
      </c>
    </row>
    <row r="155" spans="1:51" s="14" customFormat="1" ht="12">
      <c r="A155" s="14"/>
      <c r="B155" s="241"/>
      <c r="C155" s="242"/>
      <c r="D155" s="232" t="s">
        <v>161</v>
      </c>
      <c r="E155" s="243" t="s">
        <v>19</v>
      </c>
      <c r="F155" s="244" t="s">
        <v>1330</v>
      </c>
      <c r="G155" s="242"/>
      <c r="H155" s="245">
        <v>2.4</v>
      </c>
      <c r="I155" s="246"/>
      <c r="J155" s="242"/>
      <c r="K155" s="242"/>
      <c r="L155" s="247"/>
      <c r="M155" s="248"/>
      <c r="N155" s="249"/>
      <c r="O155" s="249"/>
      <c r="P155" s="249"/>
      <c r="Q155" s="249"/>
      <c r="R155" s="249"/>
      <c r="S155" s="249"/>
      <c r="T155" s="250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1" t="s">
        <v>161</v>
      </c>
      <c r="AU155" s="251" t="s">
        <v>79</v>
      </c>
      <c r="AV155" s="14" t="s">
        <v>79</v>
      </c>
      <c r="AW155" s="14" t="s">
        <v>33</v>
      </c>
      <c r="AX155" s="14" t="s">
        <v>71</v>
      </c>
      <c r="AY155" s="251" t="s">
        <v>150</v>
      </c>
    </row>
    <row r="156" spans="1:51" s="15" customFormat="1" ht="12">
      <c r="A156" s="15"/>
      <c r="B156" s="252"/>
      <c r="C156" s="253"/>
      <c r="D156" s="232" t="s">
        <v>161</v>
      </c>
      <c r="E156" s="254" t="s">
        <v>19</v>
      </c>
      <c r="F156" s="255" t="s">
        <v>164</v>
      </c>
      <c r="G156" s="253"/>
      <c r="H156" s="256">
        <v>2.4</v>
      </c>
      <c r="I156" s="257"/>
      <c r="J156" s="253"/>
      <c r="K156" s="253"/>
      <c r="L156" s="258"/>
      <c r="M156" s="259"/>
      <c r="N156" s="260"/>
      <c r="O156" s="260"/>
      <c r="P156" s="260"/>
      <c r="Q156" s="260"/>
      <c r="R156" s="260"/>
      <c r="S156" s="260"/>
      <c r="T156" s="261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62" t="s">
        <v>161</v>
      </c>
      <c r="AU156" s="262" t="s">
        <v>79</v>
      </c>
      <c r="AV156" s="15" t="s">
        <v>157</v>
      </c>
      <c r="AW156" s="15" t="s">
        <v>33</v>
      </c>
      <c r="AX156" s="15" t="s">
        <v>75</v>
      </c>
      <c r="AY156" s="262" t="s">
        <v>150</v>
      </c>
    </row>
    <row r="157" spans="1:65" s="2" customFormat="1" ht="37.8" customHeight="1">
      <c r="A157" s="38"/>
      <c r="B157" s="39"/>
      <c r="C157" s="212" t="s">
        <v>81</v>
      </c>
      <c r="D157" s="212" t="s">
        <v>152</v>
      </c>
      <c r="E157" s="213" t="s">
        <v>1331</v>
      </c>
      <c r="F157" s="214" t="s">
        <v>1332</v>
      </c>
      <c r="G157" s="215" t="s">
        <v>202</v>
      </c>
      <c r="H157" s="216">
        <v>43.56</v>
      </c>
      <c r="I157" s="217"/>
      <c r="J157" s="218">
        <f>ROUND(I157*H157,2)</f>
        <v>0</v>
      </c>
      <c r="K157" s="214" t="s">
        <v>389</v>
      </c>
      <c r="L157" s="44"/>
      <c r="M157" s="219" t="s">
        <v>19</v>
      </c>
      <c r="N157" s="220" t="s">
        <v>42</v>
      </c>
      <c r="O157" s="84"/>
      <c r="P157" s="221">
        <f>O157*H157</f>
        <v>0</v>
      </c>
      <c r="Q157" s="221">
        <v>0</v>
      </c>
      <c r="R157" s="221">
        <f>Q157*H157</f>
        <v>0</v>
      </c>
      <c r="S157" s="221">
        <v>0</v>
      </c>
      <c r="T157" s="22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3" t="s">
        <v>157</v>
      </c>
      <c r="AT157" s="223" t="s">
        <v>152</v>
      </c>
      <c r="AU157" s="223" t="s">
        <v>79</v>
      </c>
      <c r="AY157" s="17" t="s">
        <v>150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75</v>
      </c>
      <c r="BK157" s="224">
        <f>ROUND(I157*H157,2)</f>
        <v>0</v>
      </c>
      <c r="BL157" s="17" t="s">
        <v>157</v>
      </c>
      <c r="BM157" s="223" t="s">
        <v>1333</v>
      </c>
    </row>
    <row r="158" spans="1:47" s="2" customFormat="1" ht="12">
      <c r="A158" s="38"/>
      <c r="B158" s="39"/>
      <c r="C158" s="40"/>
      <c r="D158" s="225" t="s">
        <v>159</v>
      </c>
      <c r="E158" s="40"/>
      <c r="F158" s="226" t="s">
        <v>1334</v>
      </c>
      <c r="G158" s="40"/>
      <c r="H158" s="40"/>
      <c r="I158" s="227"/>
      <c r="J158" s="40"/>
      <c r="K158" s="40"/>
      <c r="L158" s="44"/>
      <c r="M158" s="228"/>
      <c r="N158" s="229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159</v>
      </c>
      <c r="AU158" s="17" t="s">
        <v>79</v>
      </c>
    </row>
    <row r="159" spans="1:51" s="13" customFormat="1" ht="12">
      <c r="A159" s="13"/>
      <c r="B159" s="230"/>
      <c r="C159" s="231"/>
      <c r="D159" s="232" t="s">
        <v>161</v>
      </c>
      <c r="E159" s="233" t="s">
        <v>19</v>
      </c>
      <c r="F159" s="234" t="s">
        <v>1335</v>
      </c>
      <c r="G159" s="231"/>
      <c r="H159" s="233" t="s">
        <v>19</v>
      </c>
      <c r="I159" s="235"/>
      <c r="J159" s="231"/>
      <c r="K159" s="231"/>
      <c r="L159" s="236"/>
      <c r="M159" s="237"/>
      <c r="N159" s="238"/>
      <c r="O159" s="238"/>
      <c r="P159" s="238"/>
      <c r="Q159" s="238"/>
      <c r="R159" s="238"/>
      <c r="S159" s="238"/>
      <c r="T159" s="23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0" t="s">
        <v>161</v>
      </c>
      <c r="AU159" s="240" t="s">
        <v>79</v>
      </c>
      <c r="AV159" s="13" t="s">
        <v>75</v>
      </c>
      <c r="AW159" s="13" t="s">
        <v>33</v>
      </c>
      <c r="AX159" s="13" t="s">
        <v>71</v>
      </c>
      <c r="AY159" s="240" t="s">
        <v>150</v>
      </c>
    </row>
    <row r="160" spans="1:51" s="13" customFormat="1" ht="12">
      <c r="A160" s="13"/>
      <c r="B160" s="230"/>
      <c r="C160" s="231"/>
      <c r="D160" s="232" t="s">
        <v>161</v>
      </c>
      <c r="E160" s="233" t="s">
        <v>19</v>
      </c>
      <c r="F160" s="234" t="s">
        <v>1336</v>
      </c>
      <c r="G160" s="231"/>
      <c r="H160" s="233" t="s">
        <v>19</v>
      </c>
      <c r="I160" s="235"/>
      <c r="J160" s="231"/>
      <c r="K160" s="231"/>
      <c r="L160" s="236"/>
      <c r="M160" s="237"/>
      <c r="N160" s="238"/>
      <c r="O160" s="238"/>
      <c r="P160" s="238"/>
      <c r="Q160" s="238"/>
      <c r="R160" s="238"/>
      <c r="S160" s="238"/>
      <c r="T160" s="23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0" t="s">
        <v>161</v>
      </c>
      <c r="AU160" s="240" t="s">
        <v>79</v>
      </c>
      <c r="AV160" s="13" t="s">
        <v>75</v>
      </c>
      <c r="AW160" s="13" t="s">
        <v>33</v>
      </c>
      <c r="AX160" s="13" t="s">
        <v>71</v>
      </c>
      <c r="AY160" s="240" t="s">
        <v>150</v>
      </c>
    </row>
    <row r="161" spans="1:51" s="14" customFormat="1" ht="12">
      <c r="A161" s="14"/>
      <c r="B161" s="241"/>
      <c r="C161" s="242"/>
      <c r="D161" s="232" t="s">
        <v>161</v>
      </c>
      <c r="E161" s="243" t="s">
        <v>19</v>
      </c>
      <c r="F161" s="244" t="s">
        <v>1337</v>
      </c>
      <c r="G161" s="242"/>
      <c r="H161" s="245">
        <v>10.8</v>
      </c>
      <c r="I161" s="246"/>
      <c r="J161" s="242"/>
      <c r="K161" s="242"/>
      <c r="L161" s="247"/>
      <c r="M161" s="248"/>
      <c r="N161" s="249"/>
      <c r="O161" s="249"/>
      <c r="P161" s="249"/>
      <c r="Q161" s="249"/>
      <c r="R161" s="249"/>
      <c r="S161" s="249"/>
      <c r="T161" s="250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1" t="s">
        <v>161</v>
      </c>
      <c r="AU161" s="251" t="s">
        <v>79</v>
      </c>
      <c r="AV161" s="14" t="s">
        <v>79</v>
      </c>
      <c r="AW161" s="14" t="s">
        <v>33</v>
      </c>
      <c r="AX161" s="14" t="s">
        <v>71</v>
      </c>
      <c r="AY161" s="251" t="s">
        <v>150</v>
      </c>
    </row>
    <row r="162" spans="1:51" s="13" customFormat="1" ht="12">
      <c r="A162" s="13"/>
      <c r="B162" s="230"/>
      <c r="C162" s="231"/>
      <c r="D162" s="232" t="s">
        <v>161</v>
      </c>
      <c r="E162" s="233" t="s">
        <v>19</v>
      </c>
      <c r="F162" s="234" t="s">
        <v>1338</v>
      </c>
      <c r="G162" s="231"/>
      <c r="H162" s="233" t="s">
        <v>19</v>
      </c>
      <c r="I162" s="235"/>
      <c r="J162" s="231"/>
      <c r="K162" s="231"/>
      <c r="L162" s="236"/>
      <c r="M162" s="237"/>
      <c r="N162" s="238"/>
      <c r="O162" s="238"/>
      <c r="P162" s="238"/>
      <c r="Q162" s="238"/>
      <c r="R162" s="238"/>
      <c r="S162" s="238"/>
      <c r="T162" s="23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0" t="s">
        <v>161</v>
      </c>
      <c r="AU162" s="240" t="s">
        <v>79</v>
      </c>
      <c r="AV162" s="13" t="s">
        <v>75</v>
      </c>
      <c r="AW162" s="13" t="s">
        <v>33</v>
      </c>
      <c r="AX162" s="13" t="s">
        <v>71</v>
      </c>
      <c r="AY162" s="240" t="s">
        <v>150</v>
      </c>
    </row>
    <row r="163" spans="1:51" s="14" customFormat="1" ht="12">
      <c r="A163" s="14"/>
      <c r="B163" s="241"/>
      <c r="C163" s="242"/>
      <c r="D163" s="232" t="s">
        <v>161</v>
      </c>
      <c r="E163" s="243" t="s">
        <v>19</v>
      </c>
      <c r="F163" s="244" t="s">
        <v>1339</v>
      </c>
      <c r="G163" s="242"/>
      <c r="H163" s="245">
        <v>32.76</v>
      </c>
      <c r="I163" s="246"/>
      <c r="J163" s="242"/>
      <c r="K163" s="242"/>
      <c r="L163" s="247"/>
      <c r="M163" s="248"/>
      <c r="N163" s="249"/>
      <c r="O163" s="249"/>
      <c r="P163" s="249"/>
      <c r="Q163" s="249"/>
      <c r="R163" s="249"/>
      <c r="S163" s="249"/>
      <c r="T163" s="250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1" t="s">
        <v>161</v>
      </c>
      <c r="AU163" s="251" t="s">
        <v>79</v>
      </c>
      <c r="AV163" s="14" t="s">
        <v>79</v>
      </c>
      <c r="AW163" s="14" t="s">
        <v>33</v>
      </c>
      <c r="AX163" s="14" t="s">
        <v>71</v>
      </c>
      <c r="AY163" s="251" t="s">
        <v>150</v>
      </c>
    </row>
    <row r="164" spans="1:51" s="15" customFormat="1" ht="12">
      <c r="A164" s="15"/>
      <c r="B164" s="252"/>
      <c r="C164" s="253"/>
      <c r="D164" s="232" t="s">
        <v>161</v>
      </c>
      <c r="E164" s="254" t="s">
        <v>19</v>
      </c>
      <c r="F164" s="255" t="s">
        <v>164</v>
      </c>
      <c r="G164" s="253"/>
      <c r="H164" s="256">
        <v>43.56</v>
      </c>
      <c r="I164" s="257"/>
      <c r="J164" s="253"/>
      <c r="K164" s="253"/>
      <c r="L164" s="258"/>
      <c r="M164" s="259"/>
      <c r="N164" s="260"/>
      <c r="O164" s="260"/>
      <c r="P164" s="260"/>
      <c r="Q164" s="260"/>
      <c r="R164" s="260"/>
      <c r="S164" s="260"/>
      <c r="T164" s="261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62" t="s">
        <v>161</v>
      </c>
      <c r="AU164" s="262" t="s">
        <v>79</v>
      </c>
      <c r="AV164" s="15" t="s">
        <v>157</v>
      </c>
      <c r="AW164" s="15" t="s">
        <v>33</v>
      </c>
      <c r="AX164" s="15" t="s">
        <v>75</v>
      </c>
      <c r="AY164" s="262" t="s">
        <v>150</v>
      </c>
    </row>
    <row r="165" spans="1:65" s="2" customFormat="1" ht="62.7" customHeight="1">
      <c r="A165" s="38"/>
      <c r="B165" s="39"/>
      <c r="C165" s="212" t="s">
        <v>85</v>
      </c>
      <c r="D165" s="212" t="s">
        <v>152</v>
      </c>
      <c r="E165" s="213" t="s">
        <v>245</v>
      </c>
      <c r="F165" s="214" t="s">
        <v>246</v>
      </c>
      <c r="G165" s="215" t="s">
        <v>202</v>
      </c>
      <c r="H165" s="216">
        <v>570.856</v>
      </c>
      <c r="I165" s="217"/>
      <c r="J165" s="218">
        <f>ROUND(I165*H165,2)</f>
        <v>0</v>
      </c>
      <c r="K165" s="214" t="s">
        <v>389</v>
      </c>
      <c r="L165" s="44"/>
      <c r="M165" s="219" t="s">
        <v>19</v>
      </c>
      <c r="N165" s="220" t="s">
        <v>42</v>
      </c>
      <c r="O165" s="84"/>
      <c r="P165" s="221">
        <f>O165*H165</f>
        <v>0</v>
      </c>
      <c r="Q165" s="221">
        <v>0</v>
      </c>
      <c r="R165" s="221">
        <f>Q165*H165</f>
        <v>0</v>
      </c>
      <c r="S165" s="221">
        <v>0</v>
      </c>
      <c r="T165" s="22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3" t="s">
        <v>157</v>
      </c>
      <c r="AT165" s="223" t="s">
        <v>152</v>
      </c>
      <c r="AU165" s="223" t="s">
        <v>79</v>
      </c>
      <c r="AY165" s="17" t="s">
        <v>150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75</v>
      </c>
      <c r="BK165" s="224">
        <f>ROUND(I165*H165,2)</f>
        <v>0</v>
      </c>
      <c r="BL165" s="17" t="s">
        <v>157</v>
      </c>
      <c r="BM165" s="223" t="s">
        <v>1340</v>
      </c>
    </row>
    <row r="166" spans="1:47" s="2" customFormat="1" ht="12">
      <c r="A166" s="38"/>
      <c r="B166" s="39"/>
      <c r="C166" s="40"/>
      <c r="D166" s="225" t="s">
        <v>159</v>
      </c>
      <c r="E166" s="40"/>
      <c r="F166" s="226" t="s">
        <v>810</v>
      </c>
      <c r="G166" s="40"/>
      <c r="H166" s="40"/>
      <c r="I166" s="227"/>
      <c r="J166" s="40"/>
      <c r="K166" s="40"/>
      <c r="L166" s="44"/>
      <c r="M166" s="228"/>
      <c r="N166" s="229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159</v>
      </c>
      <c r="AU166" s="17" t="s">
        <v>79</v>
      </c>
    </row>
    <row r="167" spans="1:51" s="13" customFormat="1" ht="12">
      <c r="A167" s="13"/>
      <c r="B167" s="230"/>
      <c r="C167" s="231"/>
      <c r="D167" s="232" t="s">
        <v>161</v>
      </c>
      <c r="E167" s="233" t="s">
        <v>19</v>
      </c>
      <c r="F167" s="234" t="s">
        <v>1341</v>
      </c>
      <c r="G167" s="231"/>
      <c r="H167" s="233" t="s">
        <v>19</v>
      </c>
      <c r="I167" s="235"/>
      <c r="J167" s="231"/>
      <c r="K167" s="231"/>
      <c r="L167" s="236"/>
      <c r="M167" s="237"/>
      <c r="N167" s="238"/>
      <c r="O167" s="238"/>
      <c r="P167" s="238"/>
      <c r="Q167" s="238"/>
      <c r="R167" s="238"/>
      <c r="S167" s="238"/>
      <c r="T167" s="23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0" t="s">
        <v>161</v>
      </c>
      <c r="AU167" s="240" t="s">
        <v>79</v>
      </c>
      <c r="AV167" s="13" t="s">
        <v>75</v>
      </c>
      <c r="AW167" s="13" t="s">
        <v>33</v>
      </c>
      <c r="AX167" s="13" t="s">
        <v>71</v>
      </c>
      <c r="AY167" s="240" t="s">
        <v>150</v>
      </c>
    </row>
    <row r="168" spans="1:51" s="14" customFormat="1" ht="12">
      <c r="A168" s="14"/>
      <c r="B168" s="241"/>
      <c r="C168" s="242"/>
      <c r="D168" s="232" t="s">
        <v>161</v>
      </c>
      <c r="E168" s="243" t="s">
        <v>19</v>
      </c>
      <c r="F168" s="244" t="s">
        <v>1342</v>
      </c>
      <c r="G168" s="242"/>
      <c r="H168" s="245">
        <v>570.856</v>
      </c>
      <c r="I168" s="246"/>
      <c r="J168" s="242"/>
      <c r="K168" s="242"/>
      <c r="L168" s="247"/>
      <c r="M168" s="248"/>
      <c r="N168" s="249"/>
      <c r="O168" s="249"/>
      <c r="P168" s="249"/>
      <c r="Q168" s="249"/>
      <c r="R168" s="249"/>
      <c r="S168" s="249"/>
      <c r="T168" s="250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1" t="s">
        <v>161</v>
      </c>
      <c r="AU168" s="251" t="s">
        <v>79</v>
      </c>
      <c r="AV168" s="14" t="s">
        <v>79</v>
      </c>
      <c r="AW168" s="14" t="s">
        <v>33</v>
      </c>
      <c r="AX168" s="14" t="s">
        <v>71</v>
      </c>
      <c r="AY168" s="251" t="s">
        <v>150</v>
      </c>
    </row>
    <row r="169" spans="1:51" s="15" customFormat="1" ht="12">
      <c r="A169" s="15"/>
      <c r="B169" s="252"/>
      <c r="C169" s="253"/>
      <c r="D169" s="232" t="s">
        <v>161</v>
      </c>
      <c r="E169" s="254" t="s">
        <v>19</v>
      </c>
      <c r="F169" s="255" t="s">
        <v>164</v>
      </c>
      <c r="G169" s="253"/>
      <c r="H169" s="256">
        <v>570.856</v>
      </c>
      <c r="I169" s="257"/>
      <c r="J169" s="253"/>
      <c r="K169" s="253"/>
      <c r="L169" s="258"/>
      <c r="M169" s="259"/>
      <c r="N169" s="260"/>
      <c r="O169" s="260"/>
      <c r="P169" s="260"/>
      <c r="Q169" s="260"/>
      <c r="R169" s="260"/>
      <c r="S169" s="260"/>
      <c r="T169" s="261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62" t="s">
        <v>161</v>
      </c>
      <c r="AU169" s="262" t="s">
        <v>79</v>
      </c>
      <c r="AV169" s="15" t="s">
        <v>157</v>
      </c>
      <c r="AW169" s="15" t="s">
        <v>33</v>
      </c>
      <c r="AX169" s="15" t="s">
        <v>75</v>
      </c>
      <c r="AY169" s="262" t="s">
        <v>150</v>
      </c>
    </row>
    <row r="170" spans="1:65" s="2" customFormat="1" ht="66.75" customHeight="1">
      <c r="A170" s="38"/>
      <c r="B170" s="39"/>
      <c r="C170" s="212" t="s">
        <v>244</v>
      </c>
      <c r="D170" s="212" t="s">
        <v>152</v>
      </c>
      <c r="E170" s="213" t="s">
        <v>254</v>
      </c>
      <c r="F170" s="214" t="s">
        <v>255</v>
      </c>
      <c r="G170" s="215" t="s">
        <v>202</v>
      </c>
      <c r="H170" s="216">
        <v>2854.28</v>
      </c>
      <c r="I170" s="217"/>
      <c r="J170" s="218">
        <f>ROUND(I170*H170,2)</f>
        <v>0</v>
      </c>
      <c r="K170" s="214" t="s">
        <v>389</v>
      </c>
      <c r="L170" s="44"/>
      <c r="M170" s="219" t="s">
        <v>19</v>
      </c>
      <c r="N170" s="220" t="s">
        <v>42</v>
      </c>
      <c r="O170" s="84"/>
      <c r="P170" s="221">
        <f>O170*H170</f>
        <v>0</v>
      </c>
      <c r="Q170" s="221">
        <v>0</v>
      </c>
      <c r="R170" s="221">
        <f>Q170*H170</f>
        <v>0</v>
      </c>
      <c r="S170" s="221">
        <v>0</v>
      </c>
      <c r="T170" s="22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3" t="s">
        <v>157</v>
      </c>
      <c r="AT170" s="223" t="s">
        <v>152</v>
      </c>
      <c r="AU170" s="223" t="s">
        <v>79</v>
      </c>
      <c r="AY170" s="17" t="s">
        <v>150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7" t="s">
        <v>75</v>
      </c>
      <c r="BK170" s="224">
        <f>ROUND(I170*H170,2)</f>
        <v>0</v>
      </c>
      <c r="BL170" s="17" t="s">
        <v>157</v>
      </c>
      <c r="BM170" s="223" t="s">
        <v>1343</v>
      </c>
    </row>
    <row r="171" spans="1:47" s="2" customFormat="1" ht="12">
      <c r="A171" s="38"/>
      <c r="B171" s="39"/>
      <c r="C171" s="40"/>
      <c r="D171" s="225" t="s">
        <v>159</v>
      </c>
      <c r="E171" s="40"/>
      <c r="F171" s="226" t="s">
        <v>815</v>
      </c>
      <c r="G171" s="40"/>
      <c r="H171" s="40"/>
      <c r="I171" s="227"/>
      <c r="J171" s="40"/>
      <c r="K171" s="40"/>
      <c r="L171" s="44"/>
      <c r="M171" s="228"/>
      <c r="N171" s="229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159</v>
      </c>
      <c r="AU171" s="17" t="s">
        <v>79</v>
      </c>
    </row>
    <row r="172" spans="1:51" s="13" customFormat="1" ht="12">
      <c r="A172" s="13"/>
      <c r="B172" s="230"/>
      <c r="C172" s="231"/>
      <c r="D172" s="232" t="s">
        <v>161</v>
      </c>
      <c r="E172" s="233" t="s">
        <v>19</v>
      </c>
      <c r="F172" s="234" t="s">
        <v>1344</v>
      </c>
      <c r="G172" s="231"/>
      <c r="H172" s="233" t="s">
        <v>19</v>
      </c>
      <c r="I172" s="235"/>
      <c r="J172" s="231"/>
      <c r="K172" s="231"/>
      <c r="L172" s="236"/>
      <c r="M172" s="237"/>
      <c r="N172" s="238"/>
      <c r="O172" s="238"/>
      <c r="P172" s="238"/>
      <c r="Q172" s="238"/>
      <c r="R172" s="238"/>
      <c r="S172" s="238"/>
      <c r="T172" s="23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0" t="s">
        <v>161</v>
      </c>
      <c r="AU172" s="240" t="s">
        <v>79</v>
      </c>
      <c r="AV172" s="13" t="s">
        <v>75</v>
      </c>
      <c r="AW172" s="13" t="s">
        <v>33</v>
      </c>
      <c r="AX172" s="13" t="s">
        <v>71</v>
      </c>
      <c r="AY172" s="240" t="s">
        <v>150</v>
      </c>
    </row>
    <row r="173" spans="1:51" s="14" customFormat="1" ht="12">
      <c r="A173" s="14"/>
      <c r="B173" s="241"/>
      <c r="C173" s="242"/>
      <c r="D173" s="232" t="s">
        <v>161</v>
      </c>
      <c r="E173" s="243" t="s">
        <v>19</v>
      </c>
      <c r="F173" s="244" t="s">
        <v>1345</v>
      </c>
      <c r="G173" s="242"/>
      <c r="H173" s="245">
        <v>2854.28</v>
      </c>
      <c r="I173" s="246"/>
      <c r="J173" s="242"/>
      <c r="K173" s="242"/>
      <c r="L173" s="247"/>
      <c r="M173" s="248"/>
      <c r="N173" s="249"/>
      <c r="O173" s="249"/>
      <c r="P173" s="249"/>
      <c r="Q173" s="249"/>
      <c r="R173" s="249"/>
      <c r="S173" s="249"/>
      <c r="T173" s="250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1" t="s">
        <v>161</v>
      </c>
      <c r="AU173" s="251" t="s">
        <v>79</v>
      </c>
      <c r="AV173" s="14" t="s">
        <v>79</v>
      </c>
      <c r="AW173" s="14" t="s">
        <v>33</v>
      </c>
      <c r="AX173" s="14" t="s">
        <v>71</v>
      </c>
      <c r="AY173" s="251" t="s">
        <v>150</v>
      </c>
    </row>
    <row r="174" spans="1:51" s="15" customFormat="1" ht="12">
      <c r="A174" s="15"/>
      <c r="B174" s="252"/>
      <c r="C174" s="253"/>
      <c r="D174" s="232" t="s">
        <v>161</v>
      </c>
      <c r="E174" s="254" t="s">
        <v>19</v>
      </c>
      <c r="F174" s="255" t="s">
        <v>164</v>
      </c>
      <c r="G174" s="253"/>
      <c r="H174" s="256">
        <v>2854.28</v>
      </c>
      <c r="I174" s="257"/>
      <c r="J174" s="253"/>
      <c r="K174" s="253"/>
      <c r="L174" s="258"/>
      <c r="M174" s="259"/>
      <c r="N174" s="260"/>
      <c r="O174" s="260"/>
      <c r="P174" s="260"/>
      <c r="Q174" s="260"/>
      <c r="R174" s="260"/>
      <c r="S174" s="260"/>
      <c r="T174" s="261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62" t="s">
        <v>161</v>
      </c>
      <c r="AU174" s="262" t="s">
        <v>79</v>
      </c>
      <c r="AV174" s="15" t="s">
        <v>157</v>
      </c>
      <c r="AW174" s="15" t="s">
        <v>33</v>
      </c>
      <c r="AX174" s="15" t="s">
        <v>75</v>
      </c>
      <c r="AY174" s="262" t="s">
        <v>150</v>
      </c>
    </row>
    <row r="175" spans="1:65" s="2" customFormat="1" ht="37.8" customHeight="1">
      <c r="A175" s="38"/>
      <c r="B175" s="39"/>
      <c r="C175" s="212" t="s">
        <v>253</v>
      </c>
      <c r="D175" s="212" t="s">
        <v>152</v>
      </c>
      <c r="E175" s="213" t="s">
        <v>267</v>
      </c>
      <c r="F175" s="214" t="s">
        <v>268</v>
      </c>
      <c r="G175" s="215" t="s">
        <v>202</v>
      </c>
      <c r="H175" s="216">
        <v>570.856</v>
      </c>
      <c r="I175" s="217"/>
      <c r="J175" s="218">
        <f>ROUND(I175*H175,2)</f>
        <v>0</v>
      </c>
      <c r="K175" s="214" t="s">
        <v>389</v>
      </c>
      <c r="L175" s="44"/>
      <c r="M175" s="219" t="s">
        <v>19</v>
      </c>
      <c r="N175" s="220" t="s">
        <v>42</v>
      </c>
      <c r="O175" s="84"/>
      <c r="P175" s="221">
        <f>O175*H175</f>
        <v>0</v>
      </c>
      <c r="Q175" s="221">
        <v>0</v>
      </c>
      <c r="R175" s="221">
        <f>Q175*H175</f>
        <v>0</v>
      </c>
      <c r="S175" s="221">
        <v>0</v>
      </c>
      <c r="T175" s="222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3" t="s">
        <v>157</v>
      </c>
      <c r="AT175" s="223" t="s">
        <v>152</v>
      </c>
      <c r="AU175" s="223" t="s">
        <v>79</v>
      </c>
      <c r="AY175" s="17" t="s">
        <v>150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7" t="s">
        <v>75</v>
      </c>
      <c r="BK175" s="224">
        <f>ROUND(I175*H175,2)</f>
        <v>0</v>
      </c>
      <c r="BL175" s="17" t="s">
        <v>157</v>
      </c>
      <c r="BM175" s="223" t="s">
        <v>1346</v>
      </c>
    </row>
    <row r="176" spans="1:47" s="2" customFormat="1" ht="12">
      <c r="A176" s="38"/>
      <c r="B176" s="39"/>
      <c r="C176" s="40"/>
      <c r="D176" s="225" t="s">
        <v>159</v>
      </c>
      <c r="E176" s="40"/>
      <c r="F176" s="226" t="s">
        <v>821</v>
      </c>
      <c r="G176" s="40"/>
      <c r="H176" s="40"/>
      <c r="I176" s="227"/>
      <c r="J176" s="40"/>
      <c r="K176" s="40"/>
      <c r="L176" s="44"/>
      <c r="M176" s="228"/>
      <c r="N176" s="229"/>
      <c r="O176" s="84"/>
      <c r="P176" s="84"/>
      <c r="Q176" s="84"/>
      <c r="R176" s="84"/>
      <c r="S176" s="84"/>
      <c r="T176" s="85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159</v>
      </c>
      <c r="AU176" s="17" t="s">
        <v>79</v>
      </c>
    </row>
    <row r="177" spans="1:51" s="13" customFormat="1" ht="12">
      <c r="A177" s="13"/>
      <c r="B177" s="230"/>
      <c r="C177" s="231"/>
      <c r="D177" s="232" t="s">
        <v>161</v>
      </c>
      <c r="E177" s="233" t="s">
        <v>19</v>
      </c>
      <c r="F177" s="234" t="s">
        <v>1347</v>
      </c>
      <c r="G177" s="231"/>
      <c r="H177" s="233" t="s">
        <v>19</v>
      </c>
      <c r="I177" s="235"/>
      <c r="J177" s="231"/>
      <c r="K177" s="231"/>
      <c r="L177" s="236"/>
      <c r="M177" s="237"/>
      <c r="N177" s="238"/>
      <c r="O177" s="238"/>
      <c r="P177" s="238"/>
      <c r="Q177" s="238"/>
      <c r="R177" s="238"/>
      <c r="S177" s="238"/>
      <c r="T177" s="23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0" t="s">
        <v>161</v>
      </c>
      <c r="AU177" s="240" t="s">
        <v>79</v>
      </c>
      <c r="AV177" s="13" t="s">
        <v>75</v>
      </c>
      <c r="AW177" s="13" t="s">
        <v>33</v>
      </c>
      <c r="AX177" s="13" t="s">
        <v>71</v>
      </c>
      <c r="AY177" s="240" t="s">
        <v>150</v>
      </c>
    </row>
    <row r="178" spans="1:51" s="13" customFormat="1" ht="12">
      <c r="A178" s="13"/>
      <c r="B178" s="230"/>
      <c r="C178" s="231"/>
      <c r="D178" s="232" t="s">
        <v>161</v>
      </c>
      <c r="E178" s="233" t="s">
        <v>19</v>
      </c>
      <c r="F178" s="234" t="s">
        <v>1344</v>
      </c>
      <c r="G178" s="231"/>
      <c r="H178" s="233" t="s">
        <v>19</v>
      </c>
      <c r="I178" s="235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0" t="s">
        <v>161</v>
      </c>
      <c r="AU178" s="240" t="s">
        <v>79</v>
      </c>
      <c r="AV178" s="13" t="s">
        <v>75</v>
      </c>
      <c r="AW178" s="13" t="s">
        <v>33</v>
      </c>
      <c r="AX178" s="13" t="s">
        <v>71</v>
      </c>
      <c r="AY178" s="240" t="s">
        <v>150</v>
      </c>
    </row>
    <row r="179" spans="1:51" s="14" customFormat="1" ht="12">
      <c r="A179" s="14"/>
      <c r="B179" s="241"/>
      <c r="C179" s="242"/>
      <c r="D179" s="232" t="s">
        <v>161</v>
      </c>
      <c r="E179" s="243" t="s">
        <v>19</v>
      </c>
      <c r="F179" s="244" t="s">
        <v>1348</v>
      </c>
      <c r="G179" s="242"/>
      <c r="H179" s="245">
        <v>570.856</v>
      </c>
      <c r="I179" s="246"/>
      <c r="J179" s="242"/>
      <c r="K179" s="242"/>
      <c r="L179" s="247"/>
      <c r="M179" s="248"/>
      <c r="N179" s="249"/>
      <c r="O179" s="249"/>
      <c r="P179" s="249"/>
      <c r="Q179" s="249"/>
      <c r="R179" s="249"/>
      <c r="S179" s="249"/>
      <c r="T179" s="250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1" t="s">
        <v>161</v>
      </c>
      <c r="AU179" s="251" t="s">
        <v>79</v>
      </c>
      <c r="AV179" s="14" t="s">
        <v>79</v>
      </c>
      <c r="AW179" s="14" t="s">
        <v>33</v>
      </c>
      <c r="AX179" s="14" t="s">
        <v>71</v>
      </c>
      <c r="AY179" s="251" t="s">
        <v>150</v>
      </c>
    </row>
    <row r="180" spans="1:51" s="15" customFormat="1" ht="12">
      <c r="A180" s="15"/>
      <c r="B180" s="252"/>
      <c r="C180" s="253"/>
      <c r="D180" s="232" t="s">
        <v>161</v>
      </c>
      <c r="E180" s="254" t="s">
        <v>19</v>
      </c>
      <c r="F180" s="255" t="s">
        <v>164</v>
      </c>
      <c r="G180" s="253"/>
      <c r="H180" s="256">
        <v>570.856</v>
      </c>
      <c r="I180" s="257"/>
      <c r="J180" s="253"/>
      <c r="K180" s="253"/>
      <c r="L180" s="258"/>
      <c r="M180" s="259"/>
      <c r="N180" s="260"/>
      <c r="O180" s="260"/>
      <c r="P180" s="260"/>
      <c r="Q180" s="260"/>
      <c r="R180" s="260"/>
      <c r="S180" s="260"/>
      <c r="T180" s="261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62" t="s">
        <v>161</v>
      </c>
      <c r="AU180" s="262" t="s">
        <v>79</v>
      </c>
      <c r="AV180" s="15" t="s">
        <v>157</v>
      </c>
      <c r="AW180" s="15" t="s">
        <v>33</v>
      </c>
      <c r="AX180" s="15" t="s">
        <v>75</v>
      </c>
      <c r="AY180" s="262" t="s">
        <v>150</v>
      </c>
    </row>
    <row r="181" spans="1:65" s="2" customFormat="1" ht="44.25" customHeight="1">
      <c r="A181" s="38"/>
      <c r="B181" s="39"/>
      <c r="C181" s="212" t="s">
        <v>8</v>
      </c>
      <c r="D181" s="212" t="s">
        <v>152</v>
      </c>
      <c r="E181" s="213" t="s">
        <v>272</v>
      </c>
      <c r="F181" s="214" t="s">
        <v>273</v>
      </c>
      <c r="G181" s="215" t="s">
        <v>202</v>
      </c>
      <c r="H181" s="216">
        <v>290.322</v>
      </c>
      <c r="I181" s="217"/>
      <c r="J181" s="218">
        <f>ROUND(I181*H181,2)</f>
        <v>0</v>
      </c>
      <c r="K181" s="214" t="s">
        <v>389</v>
      </c>
      <c r="L181" s="44"/>
      <c r="M181" s="219" t="s">
        <v>19</v>
      </c>
      <c r="N181" s="220" t="s">
        <v>42</v>
      </c>
      <c r="O181" s="84"/>
      <c r="P181" s="221">
        <f>O181*H181</f>
        <v>0</v>
      </c>
      <c r="Q181" s="221">
        <v>0</v>
      </c>
      <c r="R181" s="221">
        <f>Q181*H181</f>
        <v>0</v>
      </c>
      <c r="S181" s="221">
        <v>0</v>
      </c>
      <c r="T181" s="222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3" t="s">
        <v>157</v>
      </c>
      <c r="AT181" s="223" t="s">
        <v>152</v>
      </c>
      <c r="AU181" s="223" t="s">
        <v>79</v>
      </c>
      <c r="AY181" s="17" t="s">
        <v>150</v>
      </c>
      <c r="BE181" s="224">
        <f>IF(N181="základní",J181,0)</f>
        <v>0</v>
      </c>
      <c r="BF181" s="224">
        <f>IF(N181="snížená",J181,0)</f>
        <v>0</v>
      </c>
      <c r="BG181" s="224">
        <f>IF(N181="zákl. přenesená",J181,0)</f>
        <v>0</v>
      </c>
      <c r="BH181" s="224">
        <f>IF(N181="sníž. přenesená",J181,0)</f>
        <v>0</v>
      </c>
      <c r="BI181" s="224">
        <f>IF(N181="nulová",J181,0)</f>
        <v>0</v>
      </c>
      <c r="BJ181" s="17" t="s">
        <v>75</v>
      </c>
      <c r="BK181" s="224">
        <f>ROUND(I181*H181,2)</f>
        <v>0</v>
      </c>
      <c r="BL181" s="17" t="s">
        <v>157</v>
      </c>
      <c r="BM181" s="223" t="s">
        <v>1349</v>
      </c>
    </row>
    <row r="182" spans="1:47" s="2" customFormat="1" ht="12">
      <c r="A182" s="38"/>
      <c r="B182" s="39"/>
      <c r="C182" s="40"/>
      <c r="D182" s="225" t="s">
        <v>159</v>
      </c>
      <c r="E182" s="40"/>
      <c r="F182" s="226" t="s">
        <v>823</v>
      </c>
      <c r="G182" s="40"/>
      <c r="H182" s="40"/>
      <c r="I182" s="227"/>
      <c r="J182" s="40"/>
      <c r="K182" s="40"/>
      <c r="L182" s="44"/>
      <c r="M182" s="228"/>
      <c r="N182" s="229"/>
      <c r="O182" s="84"/>
      <c r="P182" s="84"/>
      <c r="Q182" s="84"/>
      <c r="R182" s="84"/>
      <c r="S182" s="84"/>
      <c r="T182" s="85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159</v>
      </c>
      <c r="AU182" s="17" t="s">
        <v>79</v>
      </c>
    </row>
    <row r="183" spans="1:51" s="13" customFormat="1" ht="12">
      <c r="A183" s="13"/>
      <c r="B183" s="230"/>
      <c r="C183" s="231"/>
      <c r="D183" s="232" t="s">
        <v>161</v>
      </c>
      <c r="E183" s="233" t="s">
        <v>19</v>
      </c>
      <c r="F183" s="234" t="s">
        <v>1304</v>
      </c>
      <c r="G183" s="231"/>
      <c r="H183" s="233" t="s">
        <v>19</v>
      </c>
      <c r="I183" s="235"/>
      <c r="J183" s="231"/>
      <c r="K183" s="231"/>
      <c r="L183" s="236"/>
      <c r="M183" s="237"/>
      <c r="N183" s="238"/>
      <c r="O183" s="238"/>
      <c r="P183" s="238"/>
      <c r="Q183" s="238"/>
      <c r="R183" s="238"/>
      <c r="S183" s="238"/>
      <c r="T183" s="23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0" t="s">
        <v>161</v>
      </c>
      <c r="AU183" s="240" t="s">
        <v>79</v>
      </c>
      <c r="AV183" s="13" t="s">
        <v>75</v>
      </c>
      <c r="AW183" s="13" t="s">
        <v>33</v>
      </c>
      <c r="AX183" s="13" t="s">
        <v>71</v>
      </c>
      <c r="AY183" s="240" t="s">
        <v>150</v>
      </c>
    </row>
    <row r="184" spans="1:51" s="14" customFormat="1" ht="12">
      <c r="A184" s="14"/>
      <c r="B184" s="241"/>
      <c r="C184" s="242"/>
      <c r="D184" s="232" t="s">
        <v>161</v>
      </c>
      <c r="E184" s="243" t="s">
        <v>19</v>
      </c>
      <c r="F184" s="244" t="s">
        <v>1350</v>
      </c>
      <c r="G184" s="242"/>
      <c r="H184" s="245">
        <v>41.623</v>
      </c>
      <c r="I184" s="246"/>
      <c r="J184" s="242"/>
      <c r="K184" s="242"/>
      <c r="L184" s="247"/>
      <c r="M184" s="248"/>
      <c r="N184" s="249"/>
      <c r="O184" s="249"/>
      <c r="P184" s="249"/>
      <c r="Q184" s="249"/>
      <c r="R184" s="249"/>
      <c r="S184" s="249"/>
      <c r="T184" s="250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1" t="s">
        <v>161</v>
      </c>
      <c r="AU184" s="251" t="s">
        <v>79</v>
      </c>
      <c r="AV184" s="14" t="s">
        <v>79</v>
      </c>
      <c r="AW184" s="14" t="s">
        <v>33</v>
      </c>
      <c r="AX184" s="14" t="s">
        <v>71</v>
      </c>
      <c r="AY184" s="251" t="s">
        <v>150</v>
      </c>
    </row>
    <row r="185" spans="1:51" s="14" customFormat="1" ht="12">
      <c r="A185" s="14"/>
      <c r="B185" s="241"/>
      <c r="C185" s="242"/>
      <c r="D185" s="232" t="s">
        <v>161</v>
      </c>
      <c r="E185" s="243" t="s">
        <v>19</v>
      </c>
      <c r="F185" s="244" t="s">
        <v>1351</v>
      </c>
      <c r="G185" s="242"/>
      <c r="H185" s="245">
        <v>15.834</v>
      </c>
      <c r="I185" s="246"/>
      <c r="J185" s="242"/>
      <c r="K185" s="242"/>
      <c r="L185" s="247"/>
      <c r="M185" s="248"/>
      <c r="N185" s="249"/>
      <c r="O185" s="249"/>
      <c r="P185" s="249"/>
      <c r="Q185" s="249"/>
      <c r="R185" s="249"/>
      <c r="S185" s="249"/>
      <c r="T185" s="250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1" t="s">
        <v>161</v>
      </c>
      <c r="AU185" s="251" t="s">
        <v>79</v>
      </c>
      <c r="AV185" s="14" t="s">
        <v>79</v>
      </c>
      <c r="AW185" s="14" t="s">
        <v>33</v>
      </c>
      <c r="AX185" s="14" t="s">
        <v>71</v>
      </c>
      <c r="AY185" s="251" t="s">
        <v>150</v>
      </c>
    </row>
    <row r="186" spans="1:51" s="14" customFormat="1" ht="12">
      <c r="A186" s="14"/>
      <c r="B186" s="241"/>
      <c r="C186" s="242"/>
      <c r="D186" s="232" t="s">
        <v>161</v>
      </c>
      <c r="E186" s="243" t="s">
        <v>19</v>
      </c>
      <c r="F186" s="244" t="s">
        <v>1352</v>
      </c>
      <c r="G186" s="242"/>
      <c r="H186" s="245">
        <v>18.134</v>
      </c>
      <c r="I186" s="246"/>
      <c r="J186" s="242"/>
      <c r="K186" s="242"/>
      <c r="L186" s="247"/>
      <c r="M186" s="248"/>
      <c r="N186" s="249"/>
      <c r="O186" s="249"/>
      <c r="P186" s="249"/>
      <c r="Q186" s="249"/>
      <c r="R186" s="249"/>
      <c r="S186" s="249"/>
      <c r="T186" s="250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1" t="s">
        <v>161</v>
      </c>
      <c r="AU186" s="251" t="s">
        <v>79</v>
      </c>
      <c r="AV186" s="14" t="s">
        <v>79</v>
      </c>
      <c r="AW186" s="14" t="s">
        <v>33</v>
      </c>
      <c r="AX186" s="14" t="s">
        <v>71</v>
      </c>
      <c r="AY186" s="251" t="s">
        <v>150</v>
      </c>
    </row>
    <row r="187" spans="1:51" s="14" customFormat="1" ht="12">
      <c r="A187" s="14"/>
      <c r="B187" s="241"/>
      <c r="C187" s="242"/>
      <c r="D187" s="232" t="s">
        <v>161</v>
      </c>
      <c r="E187" s="243" t="s">
        <v>19</v>
      </c>
      <c r="F187" s="244" t="s">
        <v>1353</v>
      </c>
      <c r="G187" s="242"/>
      <c r="H187" s="245">
        <v>33.195</v>
      </c>
      <c r="I187" s="246"/>
      <c r="J187" s="242"/>
      <c r="K187" s="242"/>
      <c r="L187" s="247"/>
      <c r="M187" s="248"/>
      <c r="N187" s="249"/>
      <c r="O187" s="249"/>
      <c r="P187" s="249"/>
      <c r="Q187" s="249"/>
      <c r="R187" s="249"/>
      <c r="S187" s="249"/>
      <c r="T187" s="250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1" t="s">
        <v>161</v>
      </c>
      <c r="AU187" s="251" t="s">
        <v>79</v>
      </c>
      <c r="AV187" s="14" t="s">
        <v>79</v>
      </c>
      <c r="AW187" s="14" t="s">
        <v>33</v>
      </c>
      <c r="AX187" s="14" t="s">
        <v>71</v>
      </c>
      <c r="AY187" s="251" t="s">
        <v>150</v>
      </c>
    </row>
    <row r="188" spans="1:51" s="14" customFormat="1" ht="12">
      <c r="A188" s="14"/>
      <c r="B188" s="241"/>
      <c r="C188" s="242"/>
      <c r="D188" s="232" t="s">
        <v>161</v>
      </c>
      <c r="E188" s="243" t="s">
        <v>19</v>
      </c>
      <c r="F188" s="244" t="s">
        <v>1354</v>
      </c>
      <c r="G188" s="242"/>
      <c r="H188" s="245">
        <v>28.356</v>
      </c>
      <c r="I188" s="246"/>
      <c r="J188" s="242"/>
      <c r="K188" s="242"/>
      <c r="L188" s="247"/>
      <c r="M188" s="248"/>
      <c r="N188" s="249"/>
      <c r="O188" s="249"/>
      <c r="P188" s="249"/>
      <c r="Q188" s="249"/>
      <c r="R188" s="249"/>
      <c r="S188" s="249"/>
      <c r="T188" s="250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1" t="s">
        <v>161</v>
      </c>
      <c r="AU188" s="251" t="s">
        <v>79</v>
      </c>
      <c r="AV188" s="14" t="s">
        <v>79</v>
      </c>
      <c r="AW188" s="14" t="s">
        <v>33</v>
      </c>
      <c r="AX188" s="14" t="s">
        <v>71</v>
      </c>
      <c r="AY188" s="251" t="s">
        <v>150</v>
      </c>
    </row>
    <row r="189" spans="1:51" s="14" customFormat="1" ht="12">
      <c r="A189" s="14"/>
      <c r="B189" s="241"/>
      <c r="C189" s="242"/>
      <c r="D189" s="232" t="s">
        <v>161</v>
      </c>
      <c r="E189" s="243" t="s">
        <v>19</v>
      </c>
      <c r="F189" s="244" t="s">
        <v>1355</v>
      </c>
      <c r="G189" s="242"/>
      <c r="H189" s="245">
        <v>153.18</v>
      </c>
      <c r="I189" s="246"/>
      <c r="J189" s="242"/>
      <c r="K189" s="242"/>
      <c r="L189" s="247"/>
      <c r="M189" s="248"/>
      <c r="N189" s="249"/>
      <c r="O189" s="249"/>
      <c r="P189" s="249"/>
      <c r="Q189" s="249"/>
      <c r="R189" s="249"/>
      <c r="S189" s="249"/>
      <c r="T189" s="250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1" t="s">
        <v>161</v>
      </c>
      <c r="AU189" s="251" t="s">
        <v>79</v>
      </c>
      <c r="AV189" s="14" t="s">
        <v>79</v>
      </c>
      <c r="AW189" s="14" t="s">
        <v>33</v>
      </c>
      <c r="AX189" s="14" t="s">
        <v>71</v>
      </c>
      <c r="AY189" s="251" t="s">
        <v>150</v>
      </c>
    </row>
    <row r="190" spans="1:51" s="15" customFormat="1" ht="12">
      <c r="A190" s="15"/>
      <c r="B190" s="252"/>
      <c r="C190" s="253"/>
      <c r="D190" s="232" t="s">
        <v>161</v>
      </c>
      <c r="E190" s="254" t="s">
        <v>19</v>
      </c>
      <c r="F190" s="255" t="s">
        <v>164</v>
      </c>
      <c r="G190" s="253"/>
      <c r="H190" s="256">
        <v>290.322</v>
      </c>
      <c r="I190" s="257"/>
      <c r="J190" s="253"/>
      <c r="K190" s="253"/>
      <c r="L190" s="258"/>
      <c r="M190" s="259"/>
      <c r="N190" s="260"/>
      <c r="O190" s="260"/>
      <c r="P190" s="260"/>
      <c r="Q190" s="260"/>
      <c r="R190" s="260"/>
      <c r="S190" s="260"/>
      <c r="T190" s="261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62" t="s">
        <v>161</v>
      </c>
      <c r="AU190" s="262" t="s">
        <v>79</v>
      </c>
      <c r="AV190" s="15" t="s">
        <v>157</v>
      </c>
      <c r="AW190" s="15" t="s">
        <v>33</v>
      </c>
      <c r="AX190" s="15" t="s">
        <v>75</v>
      </c>
      <c r="AY190" s="262" t="s">
        <v>150</v>
      </c>
    </row>
    <row r="191" spans="1:65" s="2" customFormat="1" ht="16.5" customHeight="1">
      <c r="A191" s="38"/>
      <c r="B191" s="39"/>
      <c r="C191" s="264" t="s">
        <v>266</v>
      </c>
      <c r="D191" s="264" t="s">
        <v>286</v>
      </c>
      <c r="E191" s="265" t="s">
        <v>1356</v>
      </c>
      <c r="F191" s="266" t="s">
        <v>1357</v>
      </c>
      <c r="G191" s="267" t="s">
        <v>289</v>
      </c>
      <c r="H191" s="268">
        <v>580.642</v>
      </c>
      <c r="I191" s="269"/>
      <c r="J191" s="270">
        <f>ROUND(I191*H191,2)</f>
        <v>0</v>
      </c>
      <c r="K191" s="266" t="s">
        <v>389</v>
      </c>
      <c r="L191" s="271"/>
      <c r="M191" s="272" t="s">
        <v>19</v>
      </c>
      <c r="N191" s="273" t="s">
        <v>42</v>
      </c>
      <c r="O191" s="84"/>
      <c r="P191" s="221">
        <f>O191*H191</f>
        <v>0</v>
      </c>
      <c r="Q191" s="221">
        <v>1</v>
      </c>
      <c r="R191" s="221">
        <f>Q191*H191</f>
        <v>580.642</v>
      </c>
      <c r="S191" s="221">
        <v>0</v>
      </c>
      <c r="T191" s="22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3" t="s">
        <v>207</v>
      </c>
      <c r="AT191" s="223" t="s">
        <v>286</v>
      </c>
      <c r="AU191" s="223" t="s">
        <v>79</v>
      </c>
      <c r="AY191" s="17" t="s">
        <v>150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75</v>
      </c>
      <c r="BK191" s="224">
        <f>ROUND(I191*H191,2)</f>
        <v>0</v>
      </c>
      <c r="BL191" s="17" t="s">
        <v>157</v>
      </c>
      <c r="BM191" s="223" t="s">
        <v>1358</v>
      </c>
    </row>
    <row r="192" spans="1:51" s="13" customFormat="1" ht="12">
      <c r="A192" s="13"/>
      <c r="B192" s="230"/>
      <c r="C192" s="231"/>
      <c r="D192" s="232" t="s">
        <v>161</v>
      </c>
      <c r="E192" s="233" t="s">
        <v>19</v>
      </c>
      <c r="F192" s="234" t="s">
        <v>1359</v>
      </c>
      <c r="G192" s="231"/>
      <c r="H192" s="233" t="s">
        <v>19</v>
      </c>
      <c r="I192" s="235"/>
      <c r="J192" s="231"/>
      <c r="K192" s="231"/>
      <c r="L192" s="236"/>
      <c r="M192" s="237"/>
      <c r="N192" s="238"/>
      <c r="O192" s="238"/>
      <c r="P192" s="238"/>
      <c r="Q192" s="238"/>
      <c r="R192" s="238"/>
      <c r="S192" s="238"/>
      <c r="T192" s="23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0" t="s">
        <v>161</v>
      </c>
      <c r="AU192" s="240" t="s">
        <v>79</v>
      </c>
      <c r="AV192" s="13" t="s">
        <v>75</v>
      </c>
      <c r="AW192" s="13" t="s">
        <v>33</v>
      </c>
      <c r="AX192" s="13" t="s">
        <v>71</v>
      </c>
      <c r="AY192" s="240" t="s">
        <v>150</v>
      </c>
    </row>
    <row r="193" spans="1:51" s="14" customFormat="1" ht="12">
      <c r="A193" s="14"/>
      <c r="B193" s="241"/>
      <c r="C193" s="242"/>
      <c r="D193" s="232" t="s">
        <v>161</v>
      </c>
      <c r="E193" s="243" t="s">
        <v>19</v>
      </c>
      <c r="F193" s="244" t="s">
        <v>1360</v>
      </c>
      <c r="G193" s="242"/>
      <c r="H193" s="245">
        <v>580.642</v>
      </c>
      <c r="I193" s="246"/>
      <c r="J193" s="242"/>
      <c r="K193" s="242"/>
      <c r="L193" s="247"/>
      <c r="M193" s="248"/>
      <c r="N193" s="249"/>
      <c r="O193" s="249"/>
      <c r="P193" s="249"/>
      <c r="Q193" s="249"/>
      <c r="R193" s="249"/>
      <c r="S193" s="249"/>
      <c r="T193" s="250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1" t="s">
        <v>161</v>
      </c>
      <c r="AU193" s="251" t="s">
        <v>79</v>
      </c>
      <c r="AV193" s="14" t="s">
        <v>79</v>
      </c>
      <c r="AW193" s="14" t="s">
        <v>33</v>
      </c>
      <c r="AX193" s="14" t="s">
        <v>71</v>
      </c>
      <c r="AY193" s="251" t="s">
        <v>150</v>
      </c>
    </row>
    <row r="194" spans="1:51" s="15" customFormat="1" ht="12">
      <c r="A194" s="15"/>
      <c r="B194" s="252"/>
      <c r="C194" s="253"/>
      <c r="D194" s="232" t="s">
        <v>161</v>
      </c>
      <c r="E194" s="254" t="s">
        <v>19</v>
      </c>
      <c r="F194" s="255" t="s">
        <v>164</v>
      </c>
      <c r="G194" s="253"/>
      <c r="H194" s="256">
        <v>580.642</v>
      </c>
      <c r="I194" s="257"/>
      <c r="J194" s="253"/>
      <c r="K194" s="253"/>
      <c r="L194" s="258"/>
      <c r="M194" s="259"/>
      <c r="N194" s="260"/>
      <c r="O194" s="260"/>
      <c r="P194" s="260"/>
      <c r="Q194" s="260"/>
      <c r="R194" s="260"/>
      <c r="S194" s="260"/>
      <c r="T194" s="261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62" t="s">
        <v>161</v>
      </c>
      <c r="AU194" s="262" t="s">
        <v>79</v>
      </c>
      <c r="AV194" s="15" t="s">
        <v>157</v>
      </c>
      <c r="AW194" s="15" t="s">
        <v>33</v>
      </c>
      <c r="AX194" s="15" t="s">
        <v>75</v>
      </c>
      <c r="AY194" s="262" t="s">
        <v>150</v>
      </c>
    </row>
    <row r="195" spans="1:63" s="12" customFormat="1" ht="22.8" customHeight="1">
      <c r="A195" s="12"/>
      <c r="B195" s="196"/>
      <c r="C195" s="197"/>
      <c r="D195" s="198" t="s">
        <v>70</v>
      </c>
      <c r="E195" s="210" t="s">
        <v>79</v>
      </c>
      <c r="F195" s="210" t="s">
        <v>332</v>
      </c>
      <c r="G195" s="197"/>
      <c r="H195" s="197"/>
      <c r="I195" s="200"/>
      <c r="J195" s="211">
        <f>BK195</f>
        <v>0</v>
      </c>
      <c r="K195" s="197"/>
      <c r="L195" s="202"/>
      <c r="M195" s="203"/>
      <c r="N195" s="204"/>
      <c r="O195" s="204"/>
      <c r="P195" s="205">
        <f>SUM(P196:P214)</f>
        <v>0</v>
      </c>
      <c r="Q195" s="204"/>
      <c r="R195" s="205">
        <f>SUM(R196:R214)</f>
        <v>12.45802734</v>
      </c>
      <c r="S195" s="204"/>
      <c r="T195" s="206">
        <f>SUM(T196:T214)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07" t="s">
        <v>75</v>
      </c>
      <c r="AT195" s="208" t="s">
        <v>70</v>
      </c>
      <c r="AU195" s="208" t="s">
        <v>75</v>
      </c>
      <c r="AY195" s="207" t="s">
        <v>150</v>
      </c>
      <c r="BK195" s="209">
        <f>SUM(BK196:BK214)</f>
        <v>0</v>
      </c>
    </row>
    <row r="196" spans="1:65" s="2" customFormat="1" ht="24.15" customHeight="1">
      <c r="A196" s="38"/>
      <c r="B196" s="39"/>
      <c r="C196" s="212" t="s">
        <v>271</v>
      </c>
      <c r="D196" s="212" t="s">
        <v>152</v>
      </c>
      <c r="E196" s="213" t="s">
        <v>1361</v>
      </c>
      <c r="F196" s="214" t="s">
        <v>1362</v>
      </c>
      <c r="G196" s="215" t="s">
        <v>155</v>
      </c>
      <c r="H196" s="216">
        <v>1.381</v>
      </c>
      <c r="I196" s="217"/>
      <c r="J196" s="218">
        <f>ROUND(I196*H196,2)</f>
        <v>0</v>
      </c>
      <c r="K196" s="214" t="s">
        <v>389</v>
      </c>
      <c r="L196" s="44"/>
      <c r="M196" s="219" t="s">
        <v>19</v>
      </c>
      <c r="N196" s="220" t="s">
        <v>42</v>
      </c>
      <c r="O196" s="84"/>
      <c r="P196" s="221">
        <f>O196*H196</f>
        <v>0</v>
      </c>
      <c r="Q196" s="221">
        <v>0.00144</v>
      </c>
      <c r="R196" s="221">
        <f>Q196*H196</f>
        <v>0.0019886400000000003</v>
      </c>
      <c r="S196" s="221">
        <v>0</v>
      </c>
      <c r="T196" s="222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3" t="s">
        <v>157</v>
      </c>
      <c r="AT196" s="223" t="s">
        <v>152</v>
      </c>
      <c r="AU196" s="223" t="s">
        <v>79</v>
      </c>
      <c r="AY196" s="17" t="s">
        <v>150</v>
      </c>
      <c r="BE196" s="224">
        <f>IF(N196="základní",J196,0)</f>
        <v>0</v>
      </c>
      <c r="BF196" s="224">
        <f>IF(N196="snížená",J196,0)</f>
        <v>0</v>
      </c>
      <c r="BG196" s="224">
        <f>IF(N196="zákl. přenesená",J196,0)</f>
        <v>0</v>
      </c>
      <c r="BH196" s="224">
        <f>IF(N196="sníž. přenesená",J196,0)</f>
        <v>0</v>
      </c>
      <c r="BI196" s="224">
        <f>IF(N196="nulová",J196,0)</f>
        <v>0</v>
      </c>
      <c r="BJ196" s="17" t="s">
        <v>75</v>
      </c>
      <c r="BK196" s="224">
        <f>ROUND(I196*H196,2)</f>
        <v>0</v>
      </c>
      <c r="BL196" s="17" t="s">
        <v>157</v>
      </c>
      <c r="BM196" s="223" t="s">
        <v>1363</v>
      </c>
    </row>
    <row r="197" spans="1:47" s="2" customFormat="1" ht="12">
      <c r="A197" s="38"/>
      <c r="B197" s="39"/>
      <c r="C197" s="40"/>
      <c r="D197" s="225" t="s">
        <v>159</v>
      </c>
      <c r="E197" s="40"/>
      <c r="F197" s="226" t="s">
        <v>1364</v>
      </c>
      <c r="G197" s="40"/>
      <c r="H197" s="40"/>
      <c r="I197" s="227"/>
      <c r="J197" s="40"/>
      <c r="K197" s="40"/>
      <c r="L197" s="44"/>
      <c r="M197" s="228"/>
      <c r="N197" s="229"/>
      <c r="O197" s="84"/>
      <c r="P197" s="84"/>
      <c r="Q197" s="84"/>
      <c r="R197" s="84"/>
      <c r="S197" s="84"/>
      <c r="T197" s="85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159</v>
      </c>
      <c r="AU197" s="17" t="s">
        <v>79</v>
      </c>
    </row>
    <row r="198" spans="1:51" s="13" customFormat="1" ht="12">
      <c r="A198" s="13"/>
      <c r="B198" s="230"/>
      <c r="C198" s="231"/>
      <c r="D198" s="232" t="s">
        <v>161</v>
      </c>
      <c r="E198" s="233" t="s">
        <v>19</v>
      </c>
      <c r="F198" s="234" t="s">
        <v>1365</v>
      </c>
      <c r="G198" s="231"/>
      <c r="H198" s="233" t="s">
        <v>19</v>
      </c>
      <c r="I198" s="235"/>
      <c r="J198" s="231"/>
      <c r="K198" s="231"/>
      <c r="L198" s="236"/>
      <c r="M198" s="237"/>
      <c r="N198" s="238"/>
      <c r="O198" s="238"/>
      <c r="P198" s="238"/>
      <c r="Q198" s="238"/>
      <c r="R198" s="238"/>
      <c r="S198" s="238"/>
      <c r="T198" s="239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0" t="s">
        <v>161</v>
      </c>
      <c r="AU198" s="240" t="s">
        <v>79</v>
      </c>
      <c r="AV198" s="13" t="s">
        <v>75</v>
      </c>
      <c r="AW198" s="13" t="s">
        <v>33</v>
      </c>
      <c r="AX198" s="13" t="s">
        <v>71</v>
      </c>
      <c r="AY198" s="240" t="s">
        <v>150</v>
      </c>
    </row>
    <row r="199" spans="1:51" s="13" customFormat="1" ht="12">
      <c r="A199" s="13"/>
      <c r="B199" s="230"/>
      <c r="C199" s="231"/>
      <c r="D199" s="232" t="s">
        <v>161</v>
      </c>
      <c r="E199" s="233" t="s">
        <v>19</v>
      </c>
      <c r="F199" s="234" t="s">
        <v>1366</v>
      </c>
      <c r="G199" s="231"/>
      <c r="H199" s="233" t="s">
        <v>19</v>
      </c>
      <c r="I199" s="235"/>
      <c r="J199" s="231"/>
      <c r="K199" s="231"/>
      <c r="L199" s="236"/>
      <c r="M199" s="237"/>
      <c r="N199" s="238"/>
      <c r="O199" s="238"/>
      <c r="P199" s="238"/>
      <c r="Q199" s="238"/>
      <c r="R199" s="238"/>
      <c r="S199" s="238"/>
      <c r="T199" s="23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0" t="s">
        <v>161</v>
      </c>
      <c r="AU199" s="240" t="s">
        <v>79</v>
      </c>
      <c r="AV199" s="13" t="s">
        <v>75</v>
      </c>
      <c r="AW199" s="13" t="s">
        <v>33</v>
      </c>
      <c r="AX199" s="13" t="s">
        <v>71</v>
      </c>
      <c r="AY199" s="240" t="s">
        <v>150</v>
      </c>
    </row>
    <row r="200" spans="1:51" s="14" customFormat="1" ht="12">
      <c r="A200" s="14"/>
      <c r="B200" s="241"/>
      <c r="C200" s="242"/>
      <c r="D200" s="232" t="s">
        <v>161</v>
      </c>
      <c r="E200" s="243" t="s">
        <v>19</v>
      </c>
      <c r="F200" s="244" t="s">
        <v>1367</v>
      </c>
      <c r="G200" s="242"/>
      <c r="H200" s="245">
        <v>0.251</v>
      </c>
      <c r="I200" s="246"/>
      <c r="J200" s="242"/>
      <c r="K200" s="242"/>
      <c r="L200" s="247"/>
      <c r="M200" s="248"/>
      <c r="N200" s="249"/>
      <c r="O200" s="249"/>
      <c r="P200" s="249"/>
      <c r="Q200" s="249"/>
      <c r="R200" s="249"/>
      <c r="S200" s="249"/>
      <c r="T200" s="250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1" t="s">
        <v>161</v>
      </c>
      <c r="AU200" s="251" t="s">
        <v>79</v>
      </c>
      <c r="AV200" s="14" t="s">
        <v>79</v>
      </c>
      <c r="AW200" s="14" t="s">
        <v>33</v>
      </c>
      <c r="AX200" s="14" t="s">
        <v>71</v>
      </c>
      <c r="AY200" s="251" t="s">
        <v>150</v>
      </c>
    </row>
    <row r="201" spans="1:51" s="13" customFormat="1" ht="12">
      <c r="A201" s="13"/>
      <c r="B201" s="230"/>
      <c r="C201" s="231"/>
      <c r="D201" s="232" t="s">
        <v>161</v>
      </c>
      <c r="E201" s="233" t="s">
        <v>19</v>
      </c>
      <c r="F201" s="234" t="s">
        <v>1368</v>
      </c>
      <c r="G201" s="231"/>
      <c r="H201" s="233" t="s">
        <v>19</v>
      </c>
      <c r="I201" s="235"/>
      <c r="J201" s="231"/>
      <c r="K201" s="231"/>
      <c r="L201" s="236"/>
      <c r="M201" s="237"/>
      <c r="N201" s="238"/>
      <c r="O201" s="238"/>
      <c r="P201" s="238"/>
      <c r="Q201" s="238"/>
      <c r="R201" s="238"/>
      <c r="S201" s="238"/>
      <c r="T201" s="23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0" t="s">
        <v>161</v>
      </c>
      <c r="AU201" s="240" t="s">
        <v>79</v>
      </c>
      <c r="AV201" s="13" t="s">
        <v>75</v>
      </c>
      <c r="AW201" s="13" t="s">
        <v>33</v>
      </c>
      <c r="AX201" s="13" t="s">
        <v>71</v>
      </c>
      <c r="AY201" s="240" t="s">
        <v>150</v>
      </c>
    </row>
    <row r="202" spans="1:51" s="14" customFormat="1" ht="12">
      <c r="A202" s="14"/>
      <c r="B202" s="241"/>
      <c r="C202" s="242"/>
      <c r="D202" s="232" t="s">
        <v>161</v>
      </c>
      <c r="E202" s="243" t="s">
        <v>19</v>
      </c>
      <c r="F202" s="244" t="s">
        <v>1369</v>
      </c>
      <c r="G202" s="242"/>
      <c r="H202" s="245">
        <v>0.565</v>
      </c>
      <c r="I202" s="246"/>
      <c r="J202" s="242"/>
      <c r="K202" s="242"/>
      <c r="L202" s="247"/>
      <c r="M202" s="248"/>
      <c r="N202" s="249"/>
      <c r="O202" s="249"/>
      <c r="P202" s="249"/>
      <c r="Q202" s="249"/>
      <c r="R202" s="249"/>
      <c r="S202" s="249"/>
      <c r="T202" s="250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1" t="s">
        <v>161</v>
      </c>
      <c r="AU202" s="251" t="s">
        <v>79</v>
      </c>
      <c r="AV202" s="14" t="s">
        <v>79</v>
      </c>
      <c r="AW202" s="14" t="s">
        <v>33</v>
      </c>
      <c r="AX202" s="14" t="s">
        <v>71</v>
      </c>
      <c r="AY202" s="251" t="s">
        <v>150</v>
      </c>
    </row>
    <row r="203" spans="1:51" s="13" customFormat="1" ht="12">
      <c r="A203" s="13"/>
      <c r="B203" s="230"/>
      <c r="C203" s="231"/>
      <c r="D203" s="232" t="s">
        <v>161</v>
      </c>
      <c r="E203" s="233" t="s">
        <v>19</v>
      </c>
      <c r="F203" s="234" t="s">
        <v>1370</v>
      </c>
      <c r="G203" s="231"/>
      <c r="H203" s="233" t="s">
        <v>19</v>
      </c>
      <c r="I203" s="235"/>
      <c r="J203" s="231"/>
      <c r="K203" s="231"/>
      <c r="L203" s="236"/>
      <c r="M203" s="237"/>
      <c r="N203" s="238"/>
      <c r="O203" s="238"/>
      <c r="P203" s="238"/>
      <c r="Q203" s="238"/>
      <c r="R203" s="238"/>
      <c r="S203" s="238"/>
      <c r="T203" s="23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0" t="s">
        <v>161</v>
      </c>
      <c r="AU203" s="240" t="s">
        <v>79</v>
      </c>
      <c r="AV203" s="13" t="s">
        <v>75</v>
      </c>
      <c r="AW203" s="13" t="s">
        <v>33</v>
      </c>
      <c r="AX203" s="13" t="s">
        <v>71</v>
      </c>
      <c r="AY203" s="240" t="s">
        <v>150</v>
      </c>
    </row>
    <row r="204" spans="1:51" s="14" customFormat="1" ht="12">
      <c r="A204" s="14"/>
      <c r="B204" s="241"/>
      <c r="C204" s="242"/>
      <c r="D204" s="232" t="s">
        <v>161</v>
      </c>
      <c r="E204" s="243" t="s">
        <v>19</v>
      </c>
      <c r="F204" s="244" t="s">
        <v>1369</v>
      </c>
      <c r="G204" s="242"/>
      <c r="H204" s="245">
        <v>0.565</v>
      </c>
      <c r="I204" s="246"/>
      <c r="J204" s="242"/>
      <c r="K204" s="242"/>
      <c r="L204" s="247"/>
      <c r="M204" s="248"/>
      <c r="N204" s="249"/>
      <c r="O204" s="249"/>
      <c r="P204" s="249"/>
      <c r="Q204" s="249"/>
      <c r="R204" s="249"/>
      <c r="S204" s="249"/>
      <c r="T204" s="250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1" t="s">
        <v>161</v>
      </c>
      <c r="AU204" s="251" t="s">
        <v>79</v>
      </c>
      <c r="AV204" s="14" t="s">
        <v>79</v>
      </c>
      <c r="AW204" s="14" t="s">
        <v>33</v>
      </c>
      <c r="AX204" s="14" t="s">
        <v>71</v>
      </c>
      <c r="AY204" s="251" t="s">
        <v>150</v>
      </c>
    </row>
    <row r="205" spans="1:51" s="15" customFormat="1" ht="12">
      <c r="A205" s="15"/>
      <c r="B205" s="252"/>
      <c r="C205" s="253"/>
      <c r="D205" s="232" t="s">
        <v>161</v>
      </c>
      <c r="E205" s="254" t="s">
        <v>19</v>
      </c>
      <c r="F205" s="255" t="s">
        <v>164</v>
      </c>
      <c r="G205" s="253"/>
      <c r="H205" s="256">
        <v>1.381</v>
      </c>
      <c r="I205" s="257"/>
      <c r="J205" s="253"/>
      <c r="K205" s="253"/>
      <c r="L205" s="258"/>
      <c r="M205" s="259"/>
      <c r="N205" s="260"/>
      <c r="O205" s="260"/>
      <c r="P205" s="260"/>
      <c r="Q205" s="260"/>
      <c r="R205" s="260"/>
      <c r="S205" s="260"/>
      <c r="T205" s="261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62" t="s">
        <v>161</v>
      </c>
      <c r="AU205" s="262" t="s">
        <v>79</v>
      </c>
      <c r="AV205" s="15" t="s">
        <v>157</v>
      </c>
      <c r="AW205" s="15" t="s">
        <v>33</v>
      </c>
      <c r="AX205" s="15" t="s">
        <v>75</v>
      </c>
      <c r="AY205" s="262" t="s">
        <v>150</v>
      </c>
    </row>
    <row r="206" spans="1:65" s="2" customFormat="1" ht="37.8" customHeight="1">
      <c r="A206" s="38"/>
      <c r="B206" s="39"/>
      <c r="C206" s="212" t="s">
        <v>278</v>
      </c>
      <c r="D206" s="212" t="s">
        <v>152</v>
      </c>
      <c r="E206" s="213" t="s">
        <v>1371</v>
      </c>
      <c r="F206" s="214" t="s">
        <v>1372</v>
      </c>
      <c r="G206" s="215" t="s">
        <v>202</v>
      </c>
      <c r="H206" s="216">
        <v>8.142</v>
      </c>
      <c r="I206" s="217"/>
      <c r="J206" s="218">
        <f>ROUND(I206*H206,2)</f>
        <v>0</v>
      </c>
      <c r="K206" s="214" t="s">
        <v>389</v>
      </c>
      <c r="L206" s="44"/>
      <c r="M206" s="219" t="s">
        <v>19</v>
      </c>
      <c r="N206" s="220" t="s">
        <v>42</v>
      </c>
      <c r="O206" s="84"/>
      <c r="P206" s="221">
        <f>O206*H206</f>
        <v>0</v>
      </c>
      <c r="Q206" s="221">
        <v>1.52985</v>
      </c>
      <c r="R206" s="221">
        <f>Q206*H206</f>
        <v>12.456038699999999</v>
      </c>
      <c r="S206" s="221">
        <v>0</v>
      </c>
      <c r="T206" s="222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3" t="s">
        <v>157</v>
      </c>
      <c r="AT206" s="223" t="s">
        <v>152</v>
      </c>
      <c r="AU206" s="223" t="s">
        <v>79</v>
      </c>
      <c r="AY206" s="17" t="s">
        <v>150</v>
      </c>
      <c r="BE206" s="224">
        <f>IF(N206="základní",J206,0)</f>
        <v>0</v>
      </c>
      <c r="BF206" s="224">
        <f>IF(N206="snížená",J206,0)</f>
        <v>0</v>
      </c>
      <c r="BG206" s="224">
        <f>IF(N206="zákl. přenesená",J206,0)</f>
        <v>0</v>
      </c>
      <c r="BH206" s="224">
        <f>IF(N206="sníž. přenesená",J206,0)</f>
        <v>0</v>
      </c>
      <c r="BI206" s="224">
        <f>IF(N206="nulová",J206,0)</f>
        <v>0</v>
      </c>
      <c r="BJ206" s="17" t="s">
        <v>75</v>
      </c>
      <c r="BK206" s="224">
        <f>ROUND(I206*H206,2)</f>
        <v>0</v>
      </c>
      <c r="BL206" s="17" t="s">
        <v>157</v>
      </c>
      <c r="BM206" s="223" t="s">
        <v>1373</v>
      </c>
    </row>
    <row r="207" spans="1:47" s="2" customFormat="1" ht="12">
      <c r="A207" s="38"/>
      <c r="B207" s="39"/>
      <c r="C207" s="40"/>
      <c r="D207" s="225" t="s">
        <v>159</v>
      </c>
      <c r="E207" s="40"/>
      <c r="F207" s="226" t="s">
        <v>1374</v>
      </c>
      <c r="G207" s="40"/>
      <c r="H207" s="40"/>
      <c r="I207" s="227"/>
      <c r="J207" s="40"/>
      <c r="K207" s="40"/>
      <c r="L207" s="44"/>
      <c r="M207" s="228"/>
      <c r="N207" s="229"/>
      <c r="O207" s="84"/>
      <c r="P207" s="84"/>
      <c r="Q207" s="84"/>
      <c r="R207" s="84"/>
      <c r="S207" s="84"/>
      <c r="T207" s="85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159</v>
      </c>
      <c r="AU207" s="17" t="s">
        <v>79</v>
      </c>
    </row>
    <row r="208" spans="1:51" s="13" customFormat="1" ht="12">
      <c r="A208" s="13"/>
      <c r="B208" s="230"/>
      <c r="C208" s="231"/>
      <c r="D208" s="232" t="s">
        <v>161</v>
      </c>
      <c r="E208" s="233" t="s">
        <v>19</v>
      </c>
      <c r="F208" s="234" t="s">
        <v>1366</v>
      </c>
      <c r="G208" s="231"/>
      <c r="H208" s="233" t="s">
        <v>19</v>
      </c>
      <c r="I208" s="235"/>
      <c r="J208" s="231"/>
      <c r="K208" s="231"/>
      <c r="L208" s="236"/>
      <c r="M208" s="237"/>
      <c r="N208" s="238"/>
      <c r="O208" s="238"/>
      <c r="P208" s="238"/>
      <c r="Q208" s="238"/>
      <c r="R208" s="238"/>
      <c r="S208" s="238"/>
      <c r="T208" s="23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0" t="s">
        <v>161</v>
      </c>
      <c r="AU208" s="240" t="s">
        <v>79</v>
      </c>
      <c r="AV208" s="13" t="s">
        <v>75</v>
      </c>
      <c r="AW208" s="13" t="s">
        <v>33</v>
      </c>
      <c r="AX208" s="13" t="s">
        <v>71</v>
      </c>
      <c r="AY208" s="240" t="s">
        <v>150</v>
      </c>
    </row>
    <row r="209" spans="1:51" s="14" customFormat="1" ht="12">
      <c r="A209" s="14"/>
      <c r="B209" s="241"/>
      <c r="C209" s="242"/>
      <c r="D209" s="232" t="s">
        <v>161</v>
      </c>
      <c r="E209" s="243" t="s">
        <v>19</v>
      </c>
      <c r="F209" s="244" t="s">
        <v>1375</v>
      </c>
      <c r="G209" s="242"/>
      <c r="H209" s="245">
        <v>1.299</v>
      </c>
      <c r="I209" s="246"/>
      <c r="J209" s="242"/>
      <c r="K209" s="242"/>
      <c r="L209" s="247"/>
      <c r="M209" s="248"/>
      <c r="N209" s="249"/>
      <c r="O209" s="249"/>
      <c r="P209" s="249"/>
      <c r="Q209" s="249"/>
      <c r="R209" s="249"/>
      <c r="S209" s="249"/>
      <c r="T209" s="250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1" t="s">
        <v>161</v>
      </c>
      <c r="AU209" s="251" t="s">
        <v>79</v>
      </c>
      <c r="AV209" s="14" t="s">
        <v>79</v>
      </c>
      <c r="AW209" s="14" t="s">
        <v>33</v>
      </c>
      <c r="AX209" s="14" t="s">
        <v>71</v>
      </c>
      <c r="AY209" s="251" t="s">
        <v>150</v>
      </c>
    </row>
    <row r="210" spans="1:51" s="13" customFormat="1" ht="12">
      <c r="A210" s="13"/>
      <c r="B210" s="230"/>
      <c r="C210" s="231"/>
      <c r="D210" s="232" t="s">
        <v>161</v>
      </c>
      <c r="E210" s="233" t="s">
        <v>19</v>
      </c>
      <c r="F210" s="234" t="s">
        <v>1368</v>
      </c>
      <c r="G210" s="231"/>
      <c r="H210" s="233" t="s">
        <v>19</v>
      </c>
      <c r="I210" s="235"/>
      <c r="J210" s="231"/>
      <c r="K210" s="231"/>
      <c r="L210" s="236"/>
      <c r="M210" s="237"/>
      <c r="N210" s="238"/>
      <c r="O210" s="238"/>
      <c r="P210" s="238"/>
      <c r="Q210" s="238"/>
      <c r="R210" s="238"/>
      <c r="S210" s="238"/>
      <c r="T210" s="23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0" t="s">
        <v>161</v>
      </c>
      <c r="AU210" s="240" t="s">
        <v>79</v>
      </c>
      <c r="AV210" s="13" t="s">
        <v>75</v>
      </c>
      <c r="AW210" s="13" t="s">
        <v>33</v>
      </c>
      <c r="AX210" s="13" t="s">
        <v>71</v>
      </c>
      <c r="AY210" s="240" t="s">
        <v>150</v>
      </c>
    </row>
    <row r="211" spans="1:51" s="14" customFormat="1" ht="12">
      <c r="A211" s="14"/>
      <c r="B211" s="241"/>
      <c r="C211" s="242"/>
      <c r="D211" s="232" t="s">
        <v>161</v>
      </c>
      <c r="E211" s="243" t="s">
        <v>19</v>
      </c>
      <c r="F211" s="244" t="s">
        <v>1376</v>
      </c>
      <c r="G211" s="242"/>
      <c r="H211" s="245">
        <v>2.644</v>
      </c>
      <c r="I211" s="246"/>
      <c r="J211" s="242"/>
      <c r="K211" s="242"/>
      <c r="L211" s="247"/>
      <c r="M211" s="248"/>
      <c r="N211" s="249"/>
      <c r="O211" s="249"/>
      <c r="P211" s="249"/>
      <c r="Q211" s="249"/>
      <c r="R211" s="249"/>
      <c r="S211" s="249"/>
      <c r="T211" s="250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1" t="s">
        <v>161</v>
      </c>
      <c r="AU211" s="251" t="s">
        <v>79</v>
      </c>
      <c r="AV211" s="14" t="s">
        <v>79</v>
      </c>
      <c r="AW211" s="14" t="s">
        <v>33</v>
      </c>
      <c r="AX211" s="14" t="s">
        <v>71</v>
      </c>
      <c r="AY211" s="251" t="s">
        <v>150</v>
      </c>
    </row>
    <row r="212" spans="1:51" s="13" customFormat="1" ht="12">
      <c r="A212" s="13"/>
      <c r="B212" s="230"/>
      <c r="C212" s="231"/>
      <c r="D212" s="232" t="s">
        <v>161</v>
      </c>
      <c r="E212" s="233" t="s">
        <v>19</v>
      </c>
      <c r="F212" s="234" t="s">
        <v>1370</v>
      </c>
      <c r="G212" s="231"/>
      <c r="H212" s="233" t="s">
        <v>19</v>
      </c>
      <c r="I212" s="235"/>
      <c r="J212" s="231"/>
      <c r="K212" s="231"/>
      <c r="L212" s="236"/>
      <c r="M212" s="237"/>
      <c r="N212" s="238"/>
      <c r="O212" s="238"/>
      <c r="P212" s="238"/>
      <c r="Q212" s="238"/>
      <c r="R212" s="238"/>
      <c r="S212" s="238"/>
      <c r="T212" s="23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0" t="s">
        <v>161</v>
      </c>
      <c r="AU212" s="240" t="s">
        <v>79</v>
      </c>
      <c r="AV212" s="13" t="s">
        <v>75</v>
      </c>
      <c r="AW212" s="13" t="s">
        <v>33</v>
      </c>
      <c r="AX212" s="13" t="s">
        <v>71</v>
      </c>
      <c r="AY212" s="240" t="s">
        <v>150</v>
      </c>
    </row>
    <row r="213" spans="1:51" s="14" customFormat="1" ht="12">
      <c r="A213" s="14"/>
      <c r="B213" s="241"/>
      <c r="C213" s="242"/>
      <c r="D213" s="232" t="s">
        <v>161</v>
      </c>
      <c r="E213" s="243" t="s">
        <v>19</v>
      </c>
      <c r="F213" s="244" t="s">
        <v>1377</v>
      </c>
      <c r="G213" s="242"/>
      <c r="H213" s="245">
        <v>4.199</v>
      </c>
      <c r="I213" s="246"/>
      <c r="J213" s="242"/>
      <c r="K213" s="242"/>
      <c r="L213" s="247"/>
      <c r="M213" s="248"/>
      <c r="N213" s="249"/>
      <c r="O213" s="249"/>
      <c r="P213" s="249"/>
      <c r="Q213" s="249"/>
      <c r="R213" s="249"/>
      <c r="S213" s="249"/>
      <c r="T213" s="250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1" t="s">
        <v>161</v>
      </c>
      <c r="AU213" s="251" t="s">
        <v>79</v>
      </c>
      <c r="AV213" s="14" t="s">
        <v>79</v>
      </c>
      <c r="AW213" s="14" t="s">
        <v>33</v>
      </c>
      <c r="AX213" s="14" t="s">
        <v>71</v>
      </c>
      <c r="AY213" s="251" t="s">
        <v>150</v>
      </c>
    </row>
    <row r="214" spans="1:51" s="15" customFormat="1" ht="12">
      <c r="A214" s="15"/>
      <c r="B214" s="252"/>
      <c r="C214" s="253"/>
      <c r="D214" s="232" t="s">
        <v>161</v>
      </c>
      <c r="E214" s="254" t="s">
        <v>19</v>
      </c>
      <c r="F214" s="255" t="s">
        <v>164</v>
      </c>
      <c r="G214" s="253"/>
      <c r="H214" s="256">
        <v>8.142</v>
      </c>
      <c r="I214" s="257"/>
      <c r="J214" s="253"/>
      <c r="K214" s="253"/>
      <c r="L214" s="258"/>
      <c r="M214" s="259"/>
      <c r="N214" s="260"/>
      <c r="O214" s="260"/>
      <c r="P214" s="260"/>
      <c r="Q214" s="260"/>
      <c r="R214" s="260"/>
      <c r="S214" s="260"/>
      <c r="T214" s="261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62" t="s">
        <v>161</v>
      </c>
      <c r="AU214" s="262" t="s">
        <v>79</v>
      </c>
      <c r="AV214" s="15" t="s">
        <v>157</v>
      </c>
      <c r="AW214" s="15" t="s">
        <v>33</v>
      </c>
      <c r="AX214" s="15" t="s">
        <v>75</v>
      </c>
      <c r="AY214" s="262" t="s">
        <v>150</v>
      </c>
    </row>
    <row r="215" spans="1:63" s="12" customFormat="1" ht="22.8" customHeight="1">
      <c r="A215" s="12"/>
      <c r="B215" s="196"/>
      <c r="C215" s="197"/>
      <c r="D215" s="198" t="s">
        <v>70</v>
      </c>
      <c r="E215" s="210" t="s">
        <v>157</v>
      </c>
      <c r="F215" s="210" t="s">
        <v>400</v>
      </c>
      <c r="G215" s="197"/>
      <c r="H215" s="197"/>
      <c r="I215" s="200"/>
      <c r="J215" s="211">
        <f>BK215</f>
        <v>0</v>
      </c>
      <c r="K215" s="197"/>
      <c r="L215" s="202"/>
      <c r="M215" s="203"/>
      <c r="N215" s="204"/>
      <c r="O215" s="204"/>
      <c r="P215" s="205">
        <f>SUM(P216:P222)</f>
        <v>0</v>
      </c>
      <c r="Q215" s="204"/>
      <c r="R215" s="205">
        <f>SUM(R216:R222)</f>
        <v>288.24732651</v>
      </c>
      <c r="S215" s="204"/>
      <c r="T215" s="206">
        <f>SUM(T216:T222)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07" t="s">
        <v>75</v>
      </c>
      <c r="AT215" s="208" t="s">
        <v>70</v>
      </c>
      <c r="AU215" s="208" t="s">
        <v>75</v>
      </c>
      <c r="AY215" s="207" t="s">
        <v>150</v>
      </c>
      <c r="BK215" s="209">
        <f>SUM(BK216:BK222)</f>
        <v>0</v>
      </c>
    </row>
    <row r="216" spans="1:65" s="2" customFormat="1" ht="33" customHeight="1">
      <c r="A216" s="38"/>
      <c r="B216" s="39"/>
      <c r="C216" s="212" t="s">
        <v>285</v>
      </c>
      <c r="D216" s="212" t="s">
        <v>152</v>
      </c>
      <c r="E216" s="213" t="s">
        <v>402</v>
      </c>
      <c r="F216" s="214" t="s">
        <v>403</v>
      </c>
      <c r="G216" s="215" t="s">
        <v>202</v>
      </c>
      <c r="H216" s="216">
        <v>70.463</v>
      </c>
      <c r="I216" s="217"/>
      <c r="J216" s="218">
        <f>ROUND(I216*H216,2)</f>
        <v>0</v>
      </c>
      <c r="K216" s="214" t="s">
        <v>389</v>
      </c>
      <c r="L216" s="44"/>
      <c r="M216" s="219" t="s">
        <v>19</v>
      </c>
      <c r="N216" s="220" t="s">
        <v>42</v>
      </c>
      <c r="O216" s="84"/>
      <c r="P216" s="221">
        <f>O216*H216</f>
        <v>0</v>
      </c>
      <c r="Q216" s="221">
        <v>1.89077</v>
      </c>
      <c r="R216" s="221">
        <f>Q216*H216</f>
        <v>133.22932651</v>
      </c>
      <c r="S216" s="221">
        <v>0</v>
      </c>
      <c r="T216" s="222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3" t="s">
        <v>157</v>
      </c>
      <c r="AT216" s="223" t="s">
        <v>152</v>
      </c>
      <c r="AU216" s="223" t="s">
        <v>79</v>
      </c>
      <c r="AY216" s="17" t="s">
        <v>150</v>
      </c>
      <c r="BE216" s="224">
        <f>IF(N216="základní",J216,0)</f>
        <v>0</v>
      </c>
      <c r="BF216" s="224">
        <f>IF(N216="snížená",J216,0)</f>
        <v>0</v>
      </c>
      <c r="BG216" s="224">
        <f>IF(N216="zákl. přenesená",J216,0)</f>
        <v>0</v>
      </c>
      <c r="BH216" s="224">
        <f>IF(N216="sníž. přenesená",J216,0)</f>
        <v>0</v>
      </c>
      <c r="BI216" s="224">
        <f>IF(N216="nulová",J216,0)</f>
        <v>0</v>
      </c>
      <c r="BJ216" s="17" t="s">
        <v>75</v>
      </c>
      <c r="BK216" s="224">
        <f>ROUND(I216*H216,2)</f>
        <v>0</v>
      </c>
      <c r="BL216" s="17" t="s">
        <v>157</v>
      </c>
      <c r="BM216" s="223" t="s">
        <v>1378</v>
      </c>
    </row>
    <row r="217" spans="1:47" s="2" customFormat="1" ht="12">
      <c r="A217" s="38"/>
      <c r="B217" s="39"/>
      <c r="C217" s="40"/>
      <c r="D217" s="225" t="s">
        <v>159</v>
      </c>
      <c r="E217" s="40"/>
      <c r="F217" s="226" t="s">
        <v>405</v>
      </c>
      <c r="G217" s="40"/>
      <c r="H217" s="40"/>
      <c r="I217" s="227"/>
      <c r="J217" s="40"/>
      <c r="K217" s="40"/>
      <c r="L217" s="44"/>
      <c r="M217" s="228"/>
      <c r="N217" s="229"/>
      <c r="O217" s="84"/>
      <c r="P217" s="84"/>
      <c r="Q217" s="84"/>
      <c r="R217" s="84"/>
      <c r="S217" s="84"/>
      <c r="T217" s="85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159</v>
      </c>
      <c r="AU217" s="17" t="s">
        <v>79</v>
      </c>
    </row>
    <row r="218" spans="1:51" s="14" customFormat="1" ht="12">
      <c r="A218" s="14"/>
      <c r="B218" s="241"/>
      <c r="C218" s="242"/>
      <c r="D218" s="232" t="s">
        <v>161</v>
      </c>
      <c r="E218" s="243" t="s">
        <v>19</v>
      </c>
      <c r="F218" s="244" t="s">
        <v>1379</v>
      </c>
      <c r="G218" s="242"/>
      <c r="H218" s="245">
        <v>70.463</v>
      </c>
      <c r="I218" s="246"/>
      <c r="J218" s="242"/>
      <c r="K218" s="242"/>
      <c r="L218" s="247"/>
      <c r="M218" s="248"/>
      <c r="N218" s="249"/>
      <c r="O218" s="249"/>
      <c r="P218" s="249"/>
      <c r="Q218" s="249"/>
      <c r="R218" s="249"/>
      <c r="S218" s="249"/>
      <c r="T218" s="250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1" t="s">
        <v>161</v>
      </c>
      <c r="AU218" s="251" t="s">
        <v>79</v>
      </c>
      <c r="AV218" s="14" t="s">
        <v>79</v>
      </c>
      <c r="AW218" s="14" t="s">
        <v>33</v>
      </c>
      <c r="AX218" s="14" t="s">
        <v>71</v>
      </c>
      <c r="AY218" s="251" t="s">
        <v>150</v>
      </c>
    </row>
    <row r="219" spans="1:51" s="15" customFormat="1" ht="12">
      <c r="A219" s="15"/>
      <c r="B219" s="252"/>
      <c r="C219" s="253"/>
      <c r="D219" s="232" t="s">
        <v>161</v>
      </c>
      <c r="E219" s="254" t="s">
        <v>19</v>
      </c>
      <c r="F219" s="255" t="s">
        <v>164</v>
      </c>
      <c r="G219" s="253"/>
      <c r="H219" s="256">
        <v>70.463</v>
      </c>
      <c r="I219" s="257"/>
      <c r="J219" s="253"/>
      <c r="K219" s="253"/>
      <c r="L219" s="258"/>
      <c r="M219" s="259"/>
      <c r="N219" s="260"/>
      <c r="O219" s="260"/>
      <c r="P219" s="260"/>
      <c r="Q219" s="260"/>
      <c r="R219" s="260"/>
      <c r="S219" s="260"/>
      <c r="T219" s="261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62" t="s">
        <v>161</v>
      </c>
      <c r="AU219" s="262" t="s">
        <v>79</v>
      </c>
      <c r="AV219" s="15" t="s">
        <v>157</v>
      </c>
      <c r="AW219" s="15" t="s">
        <v>33</v>
      </c>
      <c r="AX219" s="15" t="s">
        <v>75</v>
      </c>
      <c r="AY219" s="262" t="s">
        <v>150</v>
      </c>
    </row>
    <row r="220" spans="1:65" s="2" customFormat="1" ht="16.5" customHeight="1">
      <c r="A220" s="38"/>
      <c r="B220" s="39"/>
      <c r="C220" s="264" t="s">
        <v>292</v>
      </c>
      <c r="D220" s="264" t="s">
        <v>286</v>
      </c>
      <c r="E220" s="265" t="s">
        <v>287</v>
      </c>
      <c r="F220" s="266" t="s">
        <v>830</v>
      </c>
      <c r="G220" s="267" t="s">
        <v>289</v>
      </c>
      <c r="H220" s="268">
        <v>155.018</v>
      </c>
      <c r="I220" s="269"/>
      <c r="J220" s="270">
        <f>ROUND(I220*H220,2)</f>
        <v>0</v>
      </c>
      <c r="K220" s="266" t="s">
        <v>389</v>
      </c>
      <c r="L220" s="271"/>
      <c r="M220" s="272" t="s">
        <v>19</v>
      </c>
      <c r="N220" s="273" t="s">
        <v>42</v>
      </c>
      <c r="O220" s="84"/>
      <c r="P220" s="221">
        <f>O220*H220</f>
        <v>0</v>
      </c>
      <c r="Q220" s="221">
        <v>1</v>
      </c>
      <c r="R220" s="221">
        <f>Q220*H220</f>
        <v>155.018</v>
      </c>
      <c r="S220" s="221">
        <v>0</v>
      </c>
      <c r="T220" s="222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3" t="s">
        <v>207</v>
      </c>
      <c r="AT220" s="223" t="s">
        <v>286</v>
      </c>
      <c r="AU220" s="223" t="s">
        <v>79</v>
      </c>
      <c r="AY220" s="17" t="s">
        <v>150</v>
      </c>
      <c r="BE220" s="224">
        <f>IF(N220="základní",J220,0)</f>
        <v>0</v>
      </c>
      <c r="BF220" s="224">
        <f>IF(N220="snížená",J220,0)</f>
        <v>0</v>
      </c>
      <c r="BG220" s="224">
        <f>IF(N220="zákl. přenesená",J220,0)</f>
        <v>0</v>
      </c>
      <c r="BH220" s="224">
        <f>IF(N220="sníž. přenesená",J220,0)</f>
        <v>0</v>
      </c>
      <c r="BI220" s="224">
        <f>IF(N220="nulová",J220,0)</f>
        <v>0</v>
      </c>
      <c r="BJ220" s="17" t="s">
        <v>75</v>
      </c>
      <c r="BK220" s="224">
        <f>ROUND(I220*H220,2)</f>
        <v>0</v>
      </c>
      <c r="BL220" s="17" t="s">
        <v>157</v>
      </c>
      <c r="BM220" s="223" t="s">
        <v>1380</v>
      </c>
    </row>
    <row r="221" spans="1:51" s="14" customFormat="1" ht="12">
      <c r="A221" s="14"/>
      <c r="B221" s="241"/>
      <c r="C221" s="242"/>
      <c r="D221" s="232" t="s">
        <v>161</v>
      </c>
      <c r="E221" s="243" t="s">
        <v>19</v>
      </c>
      <c r="F221" s="244" t="s">
        <v>1381</v>
      </c>
      <c r="G221" s="242"/>
      <c r="H221" s="245">
        <v>155.018</v>
      </c>
      <c r="I221" s="246"/>
      <c r="J221" s="242"/>
      <c r="K221" s="242"/>
      <c r="L221" s="247"/>
      <c r="M221" s="248"/>
      <c r="N221" s="249"/>
      <c r="O221" s="249"/>
      <c r="P221" s="249"/>
      <c r="Q221" s="249"/>
      <c r="R221" s="249"/>
      <c r="S221" s="249"/>
      <c r="T221" s="250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1" t="s">
        <v>161</v>
      </c>
      <c r="AU221" s="251" t="s">
        <v>79</v>
      </c>
      <c r="AV221" s="14" t="s">
        <v>79</v>
      </c>
      <c r="AW221" s="14" t="s">
        <v>33</v>
      </c>
      <c r="AX221" s="14" t="s">
        <v>71</v>
      </c>
      <c r="AY221" s="251" t="s">
        <v>150</v>
      </c>
    </row>
    <row r="222" spans="1:51" s="15" customFormat="1" ht="12">
      <c r="A222" s="15"/>
      <c r="B222" s="252"/>
      <c r="C222" s="253"/>
      <c r="D222" s="232" t="s">
        <v>161</v>
      </c>
      <c r="E222" s="254" t="s">
        <v>19</v>
      </c>
      <c r="F222" s="255" t="s">
        <v>164</v>
      </c>
      <c r="G222" s="253"/>
      <c r="H222" s="256">
        <v>155.018</v>
      </c>
      <c r="I222" s="257"/>
      <c r="J222" s="253"/>
      <c r="K222" s="253"/>
      <c r="L222" s="258"/>
      <c r="M222" s="259"/>
      <c r="N222" s="260"/>
      <c r="O222" s="260"/>
      <c r="P222" s="260"/>
      <c r="Q222" s="260"/>
      <c r="R222" s="260"/>
      <c r="S222" s="260"/>
      <c r="T222" s="261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62" t="s">
        <v>161</v>
      </c>
      <c r="AU222" s="262" t="s">
        <v>79</v>
      </c>
      <c r="AV222" s="15" t="s">
        <v>157</v>
      </c>
      <c r="AW222" s="15" t="s">
        <v>33</v>
      </c>
      <c r="AX222" s="15" t="s">
        <v>75</v>
      </c>
      <c r="AY222" s="262" t="s">
        <v>150</v>
      </c>
    </row>
    <row r="223" spans="1:63" s="12" customFormat="1" ht="22.8" customHeight="1">
      <c r="A223" s="12"/>
      <c r="B223" s="196"/>
      <c r="C223" s="197"/>
      <c r="D223" s="198" t="s">
        <v>70</v>
      </c>
      <c r="E223" s="210" t="s">
        <v>186</v>
      </c>
      <c r="F223" s="210" t="s">
        <v>408</v>
      </c>
      <c r="G223" s="197"/>
      <c r="H223" s="197"/>
      <c r="I223" s="200"/>
      <c r="J223" s="211">
        <f>BK223</f>
        <v>0</v>
      </c>
      <c r="K223" s="197"/>
      <c r="L223" s="202"/>
      <c r="M223" s="203"/>
      <c r="N223" s="204"/>
      <c r="O223" s="204"/>
      <c r="P223" s="205">
        <f>SUM(P224:P265)</f>
        <v>0</v>
      </c>
      <c r="Q223" s="204"/>
      <c r="R223" s="205">
        <f>SUM(R224:R265)</f>
        <v>116.7620125</v>
      </c>
      <c r="S223" s="204"/>
      <c r="T223" s="206">
        <f>SUM(T224:T265)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07" t="s">
        <v>75</v>
      </c>
      <c r="AT223" s="208" t="s">
        <v>70</v>
      </c>
      <c r="AU223" s="208" t="s">
        <v>75</v>
      </c>
      <c r="AY223" s="207" t="s">
        <v>150</v>
      </c>
      <c r="BK223" s="209">
        <f>SUM(BK224:BK265)</f>
        <v>0</v>
      </c>
    </row>
    <row r="224" spans="1:65" s="2" customFormat="1" ht="44.25" customHeight="1">
      <c r="A224" s="38"/>
      <c r="B224" s="39"/>
      <c r="C224" s="212" t="s">
        <v>7</v>
      </c>
      <c r="D224" s="212" t="s">
        <v>152</v>
      </c>
      <c r="E224" s="213" t="s">
        <v>1382</v>
      </c>
      <c r="F224" s="214" t="s">
        <v>1383</v>
      </c>
      <c r="G224" s="215" t="s">
        <v>202</v>
      </c>
      <c r="H224" s="216">
        <v>33.228</v>
      </c>
      <c r="I224" s="217"/>
      <c r="J224" s="218">
        <f>ROUND(I224*H224,2)</f>
        <v>0</v>
      </c>
      <c r="K224" s="214" t="s">
        <v>389</v>
      </c>
      <c r="L224" s="44"/>
      <c r="M224" s="219" t="s">
        <v>19</v>
      </c>
      <c r="N224" s="220" t="s">
        <v>42</v>
      </c>
      <c r="O224" s="84"/>
      <c r="P224" s="221">
        <f>O224*H224</f>
        <v>0</v>
      </c>
      <c r="Q224" s="221">
        <v>0</v>
      </c>
      <c r="R224" s="221">
        <f>Q224*H224</f>
        <v>0</v>
      </c>
      <c r="S224" s="221">
        <v>0</v>
      </c>
      <c r="T224" s="222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3" t="s">
        <v>157</v>
      </c>
      <c r="AT224" s="223" t="s">
        <v>152</v>
      </c>
      <c r="AU224" s="223" t="s">
        <v>79</v>
      </c>
      <c r="AY224" s="17" t="s">
        <v>150</v>
      </c>
      <c r="BE224" s="224">
        <f>IF(N224="základní",J224,0)</f>
        <v>0</v>
      </c>
      <c r="BF224" s="224">
        <f>IF(N224="snížená",J224,0)</f>
        <v>0</v>
      </c>
      <c r="BG224" s="224">
        <f>IF(N224="zákl. přenesená",J224,0)</f>
        <v>0</v>
      </c>
      <c r="BH224" s="224">
        <f>IF(N224="sníž. přenesená",J224,0)</f>
        <v>0</v>
      </c>
      <c r="BI224" s="224">
        <f>IF(N224="nulová",J224,0)</f>
        <v>0</v>
      </c>
      <c r="BJ224" s="17" t="s">
        <v>75</v>
      </c>
      <c r="BK224" s="224">
        <f>ROUND(I224*H224,2)</f>
        <v>0</v>
      </c>
      <c r="BL224" s="17" t="s">
        <v>157</v>
      </c>
      <c r="BM224" s="223" t="s">
        <v>1384</v>
      </c>
    </row>
    <row r="225" spans="1:47" s="2" customFormat="1" ht="12">
      <c r="A225" s="38"/>
      <c r="B225" s="39"/>
      <c r="C225" s="40"/>
      <c r="D225" s="225" t="s">
        <v>159</v>
      </c>
      <c r="E225" s="40"/>
      <c r="F225" s="226" t="s">
        <v>1385</v>
      </c>
      <c r="G225" s="40"/>
      <c r="H225" s="40"/>
      <c r="I225" s="227"/>
      <c r="J225" s="40"/>
      <c r="K225" s="40"/>
      <c r="L225" s="44"/>
      <c r="M225" s="228"/>
      <c r="N225" s="229"/>
      <c r="O225" s="84"/>
      <c r="P225" s="84"/>
      <c r="Q225" s="84"/>
      <c r="R225" s="84"/>
      <c r="S225" s="84"/>
      <c r="T225" s="85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159</v>
      </c>
      <c r="AU225" s="17" t="s">
        <v>79</v>
      </c>
    </row>
    <row r="226" spans="1:51" s="13" customFormat="1" ht="12">
      <c r="A226" s="13"/>
      <c r="B226" s="230"/>
      <c r="C226" s="231"/>
      <c r="D226" s="232" t="s">
        <v>161</v>
      </c>
      <c r="E226" s="233" t="s">
        <v>19</v>
      </c>
      <c r="F226" s="234" t="s">
        <v>1386</v>
      </c>
      <c r="G226" s="231"/>
      <c r="H226" s="233" t="s">
        <v>19</v>
      </c>
      <c r="I226" s="235"/>
      <c r="J226" s="231"/>
      <c r="K226" s="231"/>
      <c r="L226" s="236"/>
      <c r="M226" s="237"/>
      <c r="N226" s="238"/>
      <c r="O226" s="238"/>
      <c r="P226" s="238"/>
      <c r="Q226" s="238"/>
      <c r="R226" s="238"/>
      <c r="S226" s="238"/>
      <c r="T226" s="23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0" t="s">
        <v>161</v>
      </c>
      <c r="AU226" s="240" t="s">
        <v>79</v>
      </c>
      <c r="AV226" s="13" t="s">
        <v>75</v>
      </c>
      <c r="AW226" s="13" t="s">
        <v>33</v>
      </c>
      <c r="AX226" s="13" t="s">
        <v>71</v>
      </c>
      <c r="AY226" s="240" t="s">
        <v>150</v>
      </c>
    </row>
    <row r="227" spans="1:51" s="13" customFormat="1" ht="12">
      <c r="A227" s="13"/>
      <c r="B227" s="230"/>
      <c r="C227" s="231"/>
      <c r="D227" s="232" t="s">
        <v>161</v>
      </c>
      <c r="E227" s="233" t="s">
        <v>19</v>
      </c>
      <c r="F227" s="234" t="s">
        <v>1387</v>
      </c>
      <c r="G227" s="231"/>
      <c r="H227" s="233" t="s">
        <v>19</v>
      </c>
      <c r="I227" s="235"/>
      <c r="J227" s="231"/>
      <c r="K227" s="231"/>
      <c r="L227" s="236"/>
      <c r="M227" s="237"/>
      <c r="N227" s="238"/>
      <c r="O227" s="238"/>
      <c r="P227" s="238"/>
      <c r="Q227" s="238"/>
      <c r="R227" s="238"/>
      <c r="S227" s="238"/>
      <c r="T227" s="239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0" t="s">
        <v>161</v>
      </c>
      <c r="AU227" s="240" t="s">
        <v>79</v>
      </c>
      <c r="AV227" s="13" t="s">
        <v>75</v>
      </c>
      <c r="AW227" s="13" t="s">
        <v>33</v>
      </c>
      <c r="AX227" s="13" t="s">
        <v>71</v>
      </c>
      <c r="AY227" s="240" t="s">
        <v>150</v>
      </c>
    </row>
    <row r="228" spans="1:51" s="14" customFormat="1" ht="12">
      <c r="A228" s="14"/>
      <c r="B228" s="241"/>
      <c r="C228" s="242"/>
      <c r="D228" s="232" t="s">
        <v>161</v>
      </c>
      <c r="E228" s="243" t="s">
        <v>19</v>
      </c>
      <c r="F228" s="244" t="s">
        <v>1388</v>
      </c>
      <c r="G228" s="242"/>
      <c r="H228" s="245">
        <v>7.344</v>
      </c>
      <c r="I228" s="246"/>
      <c r="J228" s="242"/>
      <c r="K228" s="242"/>
      <c r="L228" s="247"/>
      <c r="M228" s="248"/>
      <c r="N228" s="249"/>
      <c r="O228" s="249"/>
      <c r="P228" s="249"/>
      <c r="Q228" s="249"/>
      <c r="R228" s="249"/>
      <c r="S228" s="249"/>
      <c r="T228" s="250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1" t="s">
        <v>161</v>
      </c>
      <c r="AU228" s="251" t="s">
        <v>79</v>
      </c>
      <c r="AV228" s="14" t="s">
        <v>79</v>
      </c>
      <c r="AW228" s="14" t="s">
        <v>33</v>
      </c>
      <c r="AX228" s="14" t="s">
        <v>71</v>
      </c>
      <c r="AY228" s="251" t="s">
        <v>150</v>
      </c>
    </row>
    <row r="229" spans="1:51" s="13" customFormat="1" ht="12">
      <c r="A229" s="13"/>
      <c r="B229" s="230"/>
      <c r="C229" s="231"/>
      <c r="D229" s="232" t="s">
        <v>161</v>
      </c>
      <c r="E229" s="233" t="s">
        <v>19</v>
      </c>
      <c r="F229" s="234" t="s">
        <v>1389</v>
      </c>
      <c r="G229" s="231"/>
      <c r="H229" s="233" t="s">
        <v>19</v>
      </c>
      <c r="I229" s="235"/>
      <c r="J229" s="231"/>
      <c r="K229" s="231"/>
      <c r="L229" s="236"/>
      <c r="M229" s="237"/>
      <c r="N229" s="238"/>
      <c r="O229" s="238"/>
      <c r="P229" s="238"/>
      <c r="Q229" s="238"/>
      <c r="R229" s="238"/>
      <c r="S229" s="238"/>
      <c r="T229" s="23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0" t="s">
        <v>161</v>
      </c>
      <c r="AU229" s="240" t="s">
        <v>79</v>
      </c>
      <c r="AV229" s="13" t="s">
        <v>75</v>
      </c>
      <c r="AW229" s="13" t="s">
        <v>33</v>
      </c>
      <c r="AX229" s="13" t="s">
        <v>71</v>
      </c>
      <c r="AY229" s="240" t="s">
        <v>150</v>
      </c>
    </row>
    <row r="230" spans="1:51" s="14" customFormat="1" ht="12">
      <c r="A230" s="14"/>
      <c r="B230" s="241"/>
      <c r="C230" s="242"/>
      <c r="D230" s="232" t="s">
        <v>161</v>
      </c>
      <c r="E230" s="243" t="s">
        <v>19</v>
      </c>
      <c r="F230" s="244" t="s">
        <v>1390</v>
      </c>
      <c r="G230" s="242"/>
      <c r="H230" s="245">
        <v>2.16</v>
      </c>
      <c r="I230" s="246"/>
      <c r="J230" s="242"/>
      <c r="K230" s="242"/>
      <c r="L230" s="247"/>
      <c r="M230" s="248"/>
      <c r="N230" s="249"/>
      <c r="O230" s="249"/>
      <c r="P230" s="249"/>
      <c r="Q230" s="249"/>
      <c r="R230" s="249"/>
      <c r="S230" s="249"/>
      <c r="T230" s="250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1" t="s">
        <v>161</v>
      </c>
      <c r="AU230" s="251" t="s">
        <v>79</v>
      </c>
      <c r="AV230" s="14" t="s">
        <v>79</v>
      </c>
      <c r="AW230" s="14" t="s">
        <v>33</v>
      </c>
      <c r="AX230" s="14" t="s">
        <v>71</v>
      </c>
      <c r="AY230" s="251" t="s">
        <v>150</v>
      </c>
    </row>
    <row r="231" spans="1:51" s="13" customFormat="1" ht="12">
      <c r="A231" s="13"/>
      <c r="B231" s="230"/>
      <c r="C231" s="231"/>
      <c r="D231" s="232" t="s">
        <v>161</v>
      </c>
      <c r="E231" s="233" t="s">
        <v>19</v>
      </c>
      <c r="F231" s="234" t="s">
        <v>1391</v>
      </c>
      <c r="G231" s="231"/>
      <c r="H231" s="233" t="s">
        <v>19</v>
      </c>
      <c r="I231" s="235"/>
      <c r="J231" s="231"/>
      <c r="K231" s="231"/>
      <c r="L231" s="236"/>
      <c r="M231" s="237"/>
      <c r="N231" s="238"/>
      <c r="O231" s="238"/>
      <c r="P231" s="238"/>
      <c r="Q231" s="238"/>
      <c r="R231" s="238"/>
      <c r="S231" s="238"/>
      <c r="T231" s="23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0" t="s">
        <v>161</v>
      </c>
      <c r="AU231" s="240" t="s">
        <v>79</v>
      </c>
      <c r="AV231" s="13" t="s">
        <v>75</v>
      </c>
      <c r="AW231" s="13" t="s">
        <v>33</v>
      </c>
      <c r="AX231" s="13" t="s">
        <v>71</v>
      </c>
      <c r="AY231" s="240" t="s">
        <v>150</v>
      </c>
    </row>
    <row r="232" spans="1:51" s="14" customFormat="1" ht="12">
      <c r="A232" s="14"/>
      <c r="B232" s="241"/>
      <c r="C232" s="242"/>
      <c r="D232" s="232" t="s">
        <v>161</v>
      </c>
      <c r="E232" s="243" t="s">
        <v>19</v>
      </c>
      <c r="F232" s="244" t="s">
        <v>1392</v>
      </c>
      <c r="G232" s="242"/>
      <c r="H232" s="245">
        <v>5.724</v>
      </c>
      <c r="I232" s="246"/>
      <c r="J232" s="242"/>
      <c r="K232" s="242"/>
      <c r="L232" s="247"/>
      <c r="M232" s="248"/>
      <c r="N232" s="249"/>
      <c r="O232" s="249"/>
      <c r="P232" s="249"/>
      <c r="Q232" s="249"/>
      <c r="R232" s="249"/>
      <c r="S232" s="249"/>
      <c r="T232" s="250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1" t="s">
        <v>161</v>
      </c>
      <c r="AU232" s="251" t="s">
        <v>79</v>
      </c>
      <c r="AV232" s="14" t="s">
        <v>79</v>
      </c>
      <c r="AW232" s="14" t="s">
        <v>33</v>
      </c>
      <c r="AX232" s="14" t="s">
        <v>71</v>
      </c>
      <c r="AY232" s="251" t="s">
        <v>150</v>
      </c>
    </row>
    <row r="233" spans="1:51" s="13" customFormat="1" ht="12">
      <c r="A233" s="13"/>
      <c r="B233" s="230"/>
      <c r="C233" s="231"/>
      <c r="D233" s="232" t="s">
        <v>161</v>
      </c>
      <c r="E233" s="233" t="s">
        <v>19</v>
      </c>
      <c r="F233" s="234" t="s">
        <v>981</v>
      </c>
      <c r="G233" s="231"/>
      <c r="H233" s="233" t="s">
        <v>19</v>
      </c>
      <c r="I233" s="235"/>
      <c r="J233" s="231"/>
      <c r="K233" s="231"/>
      <c r="L233" s="236"/>
      <c r="M233" s="237"/>
      <c r="N233" s="238"/>
      <c r="O233" s="238"/>
      <c r="P233" s="238"/>
      <c r="Q233" s="238"/>
      <c r="R233" s="238"/>
      <c r="S233" s="238"/>
      <c r="T233" s="23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0" t="s">
        <v>161</v>
      </c>
      <c r="AU233" s="240" t="s">
        <v>79</v>
      </c>
      <c r="AV233" s="13" t="s">
        <v>75</v>
      </c>
      <c r="AW233" s="13" t="s">
        <v>33</v>
      </c>
      <c r="AX233" s="13" t="s">
        <v>71</v>
      </c>
      <c r="AY233" s="240" t="s">
        <v>150</v>
      </c>
    </row>
    <row r="234" spans="1:51" s="14" customFormat="1" ht="12">
      <c r="A234" s="14"/>
      <c r="B234" s="241"/>
      <c r="C234" s="242"/>
      <c r="D234" s="232" t="s">
        <v>161</v>
      </c>
      <c r="E234" s="243" t="s">
        <v>19</v>
      </c>
      <c r="F234" s="244" t="s">
        <v>278</v>
      </c>
      <c r="G234" s="242"/>
      <c r="H234" s="245">
        <v>18</v>
      </c>
      <c r="I234" s="246"/>
      <c r="J234" s="242"/>
      <c r="K234" s="242"/>
      <c r="L234" s="247"/>
      <c r="M234" s="248"/>
      <c r="N234" s="249"/>
      <c r="O234" s="249"/>
      <c r="P234" s="249"/>
      <c r="Q234" s="249"/>
      <c r="R234" s="249"/>
      <c r="S234" s="249"/>
      <c r="T234" s="250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1" t="s">
        <v>161</v>
      </c>
      <c r="AU234" s="251" t="s">
        <v>79</v>
      </c>
      <c r="AV234" s="14" t="s">
        <v>79</v>
      </c>
      <c r="AW234" s="14" t="s">
        <v>33</v>
      </c>
      <c r="AX234" s="14" t="s">
        <v>71</v>
      </c>
      <c r="AY234" s="251" t="s">
        <v>150</v>
      </c>
    </row>
    <row r="235" spans="1:51" s="15" customFormat="1" ht="12">
      <c r="A235" s="15"/>
      <c r="B235" s="252"/>
      <c r="C235" s="253"/>
      <c r="D235" s="232" t="s">
        <v>161</v>
      </c>
      <c r="E235" s="254" t="s">
        <v>19</v>
      </c>
      <c r="F235" s="255" t="s">
        <v>164</v>
      </c>
      <c r="G235" s="253"/>
      <c r="H235" s="256">
        <v>33.228</v>
      </c>
      <c r="I235" s="257"/>
      <c r="J235" s="253"/>
      <c r="K235" s="253"/>
      <c r="L235" s="258"/>
      <c r="M235" s="259"/>
      <c r="N235" s="260"/>
      <c r="O235" s="260"/>
      <c r="P235" s="260"/>
      <c r="Q235" s="260"/>
      <c r="R235" s="260"/>
      <c r="S235" s="260"/>
      <c r="T235" s="261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62" t="s">
        <v>161</v>
      </c>
      <c r="AU235" s="262" t="s">
        <v>79</v>
      </c>
      <c r="AV235" s="15" t="s">
        <v>157</v>
      </c>
      <c r="AW235" s="15" t="s">
        <v>33</v>
      </c>
      <c r="AX235" s="15" t="s">
        <v>75</v>
      </c>
      <c r="AY235" s="262" t="s">
        <v>150</v>
      </c>
    </row>
    <row r="236" spans="1:65" s="2" customFormat="1" ht="16.5" customHeight="1">
      <c r="A236" s="38"/>
      <c r="B236" s="39"/>
      <c r="C236" s="264" t="s">
        <v>91</v>
      </c>
      <c r="D236" s="264" t="s">
        <v>286</v>
      </c>
      <c r="E236" s="265" t="s">
        <v>1356</v>
      </c>
      <c r="F236" s="266" t="s">
        <v>1357</v>
      </c>
      <c r="G236" s="267" t="s">
        <v>289</v>
      </c>
      <c r="H236" s="268">
        <v>66.456</v>
      </c>
      <c r="I236" s="269"/>
      <c r="J236" s="270">
        <f>ROUND(I236*H236,2)</f>
        <v>0</v>
      </c>
      <c r="K236" s="266" t="s">
        <v>389</v>
      </c>
      <c r="L236" s="271"/>
      <c r="M236" s="272" t="s">
        <v>19</v>
      </c>
      <c r="N236" s="273" t="s">
        <v>42</v>
      </c>
      <c r="O236" s="84"/>
      <c r="P236" s="221">
        <f>O236*H236</f>
        <v>0</v>
      </c>
      <c r="Q236" s="221">
        <v>1</v>
      </c>
      <c r="R236" s="221">
        <f>Q236*H236</f>
        <v>66.456</v>
      </c>
      <c r="S236" s="221">
        <v>0</v>
      </c>
      <c r="T236" s="222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3" t="s">
        <v>207</v>
      </c>
      <c r="AT236" s="223" t="s">
        <v>286</v>
      </c>
      <c r="AU236" s="223" t="s">
        <v>79</v>
      </c>
      <c r="AY236" s="17" t="s">
        <v>150</v>
      </c>
      <c r="BE236" s="224">
        <f>IF(N236="základní",J236,0)</f>
        <v>0</v>
      </c>
      <c r="BF236" s="224">
        <f>IF(N236="snížená",J236,0)</f>
        <v>0</v>
      </c>
      <c r="BG236" s="224">
        <f>IF(N236="zákl. přenesená",J236,0)</f>
        <v>0</v>
      </c>
      <c r="BH236" s="224">
        <f>IF(N236="sníž. přenesená",J236,0)</f>
        <v>0</v>
      </c>
      <c r="BI236" s="224">
        <f>IF(N236="nulová",J236,0)</f>
        <v>0</v>
      </c>
      <c r="BJ236" s="17" t="s">
        <v>75</v>
      </c>
      <c r="BK236" s="224">
        <f>ROUND(I236*H236,2)</f>
        <v>0</v>
      </c>
      <c r="BL236" s="17" t="s">
        <v>157</v>
      </c>
      <c r="BM236" s="223" t="s">
        <v>1393</v>
      </c>
    </row>
    <row r="237" spans="1:51" s="14" customFormat="1" ht="12">
      <c r="A237" s="14"/>
      <c r="B237" s="241"/>
      <c r="C237" s="242"/>
      <c r="D237" s="232" t="s">
        <v>161</v>
      </c>
      <c r="E237" s="243" t="s">
        <v>19</v>
      </c>
      <c r="F237" s="244" t="s">
        <v>1394</v>
      </c>
      <c r="G237" s="242"/>
      <c r="H237" s="245">
        <v>66.456</v>
      </c>
      <c r="I237" s="246"/>
      <c r="J237" s="242"/>
      <c r="K237" s="242"/>
      <c r="L237" s="247"/>
      <c r="M237" s="248"/>
      <c r="N237" s="249"/>
      <c r="O237" s="249"/>
      <c r="P237" s="249"/>
      <c r="Q237" s="249"/>
      <c r="R237" s="249"/>
      <c r="S237" s="249"/>
      <c r="T237" s="250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1" t="s">
        <v>161</v>
      </c>
      <c r="AU237" s="251" t="s">
        <v>79</v>
      </c>
      <c r="AV237" s="14" t="s">
        <v>79</v>
      </c>
      <c r="AW237" s="14" t="s">
        <v>33</v>
      </c>
      <c r="AX237" s="14" t="s">
        <v>71</v>
      </c>
      <c r="AY237" s="251" t="s">
        <v>150</v>
      </c>
    </row>
    <row r="238" spans="1:51" s="15" customFormat="1" ht="12">
      <c r="A238" s="15"/>
      <c r="B238" s="252"/>
      <c r="C238" s="253"/>
      <c r="D238" s="232" t="s">
        <v>161</v>
      </c>
      <c r="E238" s="254" t="s">
        <v>19</v>
      </c>
      <c r="F238" s="255" t="s">
        <v>164</v>
      </c>
      <c r="G238" s="253"/>
      <c r="H238" s="256">
        <v>66.456</v>
      </c>
      <c r="I238" s="257"/>
      <c r="J238" s="253"/>
      <c r="K238" s="253"/>
      <c r="L238" s="258"/>
      <c r="M238" s="259"/>
      <c r="N238" s="260"/>
      <c r="O238" s="260"/>
      <c r="P238" s="260"/>
      <c r="Q238" s="260"/>
      <c r="R238" s="260"/>
      <c r="S238" s="260"/>
      <c r="T238" s="261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62" t="s">
        <v>161</v>
      </c>
      <c r="AU238" s="262" t="s">
        <v>79</v>
      </c>
      <c r="AV238" s="15" t="s">
        <v>157</v>
      </c>
      <c r="AW238" s="15" t="s">
        <v>33</v>
      </c>
      <c r="AX238" s="15" t="s">
        <v>75</v>
      </c>
      <c r="AY238" s="262" t="s">
        <v>150</v>
      </c>
    </row>
    <row r="239" spans="1:65" s="2" customFormat="1" ht="33" customHeight="1">
      <c r="A239" s="38"/>
      <c r="B239" s="39"/>
      <c r="C239" s="212" t="s">
        <v>309</v>
      </c>
      <c r="D239" s="212" t="s">
        <v>152</v>
      </c>
      <c r="E239" s="213" t="s">
        <v>1395</v>
      </c>
      <c r="F239" s="214" t="s">
        <v>1396</v>
      </c>
      <c r="G239" s="215" t="s">
        <v>155</v>
      </c>
      <c r="H239" s="216">
        <v>78</v>
      </c>
      <c r="I239" s="217"/>
      <c r="J239" s="218">
        <f>ROUND(I239*H239,2)</f>
        <v>0</v>
      </c>
      <c r="K239" s="214" t="s">
        <v>389</v>
      </c>
      <c r="L239" s="44"/>
      <c r="M239" s="219" t="s">
        <v>19</v>
      </c>
      <c r="N239" s="220" t="s">
        <v>42</v>
      </c>
      <c r="O239" s="84"/>
      <c r="P239" s="221">
        <f>O239*H239</f>
        <v>0</v>
      </c>
      <c r="Q239" s="221">
        <v>0.345</v>
      </c>
      <c r="R239" s="221">
        <f>Q239*H239</f>
        <v>26.909999999999997</v>
      </c>
      <c r="S239" s="221">
        <v>0</v>
      </c>
      <c r="T239" s="222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3" t="s">
        <v>157</v>
      </c>
      <c r="AT239" s="223" t="s">
        <v>152</v>
      </c>
      <c r="AU239" s="223" t="s">
        <v>79</v>
      </c>
      <c r="AY239" s="17" t="s">
        <v>150</v>
      </c>
      <c r="BE239" s="224">
        <f>IF(N239="základní",J239,0)</f>
        <v>0</v>
      </c>
      <c r="BF239" s="224">
        <f>IF(N239="snížená",J239,0)</f>
        <v>0</v>
      </c>
      <c r="BG239" s="224">
        <f>IF(N239="zákl. přenesená",J239,0)</f>
        <v>0</v>
      </c>
      <c r="BH239" s="224">
        <f>IF(N239="sníž. přenesená",J239,0)</f>
        <v>0</v>
      </c>
      <c r="BI239" s="224">
        <f>IF(N239="nulová",J239,0)</f>
        <v>0</v>
      </c>
      <c r="BJ239" s="17" t="s">
        <v>75</v>
      </c>
      <c r="BK239" s="224">
        <f>ROUND(I239*H239,2)</f>
        <v>0</v>
      </c>
      <c r="BL239" s="17" t="s">
        <v>157</v>
      </c>
      <c r="BM239" s="223" t="s">
        <v>1397</v>
      </c>
    </row>
    <row r="240" spans="1:47" s="2" customFormat="1" ht="12">
      <c r="A240" s="38"/>
      <c r="B240" s="39"/>
      <c r="C240" s="40"/>
      <c r="D240" s="225" t="s">
        <v>159</v>
      </c>
      <c r="E240" s="40"/>
      <c r="F240" s="226" t="s">
        <v>1398</v>
      </c>
      <c r="G240" s="40"/>
      <c r="H240" s="40"/>
      <c r="I240" s="227"/>
      <c r="J240" s="40"/>
      <c r="K240" s="40"/>
      <c r="L240" s="44"/>
      <c r="M240" s="228"/>
      <c r="N240" s="229"/>
      <c r="O240" s="84"/>
      <c r="P240" s="84"/>
      <c r="Q240" s="84"/>
      <c r="R240" s="84"/>
      <c r="S240" s="84"/>
      <c r="T240" s="85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159</v>
      </c>
      <c r="AU240" s="17" t="s">
        <v>79</v>
      </c>
    </row>
    <row r="241" spans="1:51" s="14" customFormat="1" ht="12">
      <c r="A241" s="14"/>
      <c r="B241" s="241"/>
      <c r="C241" s="242"/>
      <c r="D241" s="232" t="s">
        <v>161</v>
      </c>
      <c r="E241" s="243" t="s">
        <v>19</v>
      </c>
      <c r="F241" s="244" t="s">
        <v>1399</v>
      </c>
      <c r="G241" s="242"/>
      <c r="H241" s="245">
        <v>60</v>
      </c>
      <c r="I241" s="246"/>
      <c r="J241" s="242"/>
      <c r="K241" s="242"/>
      <c r="L241" s="247"/>
      <c r="M241" s="248"/>
      <c r="N241" s="249"/>
      <c r="O241" s="249"/>
      <c r="P241" s="249"/>
      <c r="Q241" s="249"/>
      <c r="R241" s="249"/>
      <c r="S241" s="249"/>
      <c r="T241" s="250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1" t="s">
        <v>161</v>
      </c>
      <c r="AU241" s="251" t="s">
        <v>79</v>
      </c>
      <c r="AV241" s="14" t="s">
        <v>79</v>
      </c>
      <c r="AW241" s="14" t="s">
        <v>33</v>
      </c>
      <c r="AX241" s="14" t="s">
        <v>71</v>
      </c>
      <c r="AY241" s="251" t="s">
        <v>150</v>
      </c>
    </row>
    <row r="242" spans="1:51" s="14" customFormat="1" ht="12">
      <c r="A242" s="14"/>
      <c r="B242" s="241"/>
      <c r="C242" s="242"/>
      <c r="D242" s="232" t="s">
        <v>161</v>
      </c>
      <c r="E242" s="243" t="s">
        <v>19</v>
      </c>
      <c r="F242" s="244" t="s">
        <v>278</v>
      </c>
      <c r="G242" s="242"/>
      <c r="H242" s="245">
        <v>18</v>
      </c>
      <c r="I242" s="246"/>
      <c r="J242" s="242"/>
      <c r="K242" s="242"/>
      <c r="L242" s="247"/>
      <c r="M242" s="248"/>
      <c r="N242" s="249"/>
      <c r="O242" s="249"/>
      <c r="P242" s="249"/>
      <c r="Q242" s="249"/>
      <c r="R242" s="249"/>
      <c r="S242" s="249"/>
      <c r="T242" s="250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1" t="s">
        <v>161</v>
      </c>
      <c r="AU242" s="251" t="s">
        <v>79</v>
      </c>
      <c r="AV242" s="14" t="s">
        <v>79</v>
      </c>
      <c r="AW242" s="14" t="s">
        <v>33</v>
      </c>
      <c r="AX242" s="14" t="s">
        <v>71</v>
      </c>
      <c r="AY242" s="251" t="s">
        <v>150</v>
      </c>
    </row>
    <row r="243" spans="1:51" s="15" customFormat="1" ht="12">
      <c r="A243" s="15"/>
      <c r="B243" s="252"/>
      <c r="C243" s="253"/>
      <c r="D243" s="232" t="s">
        <v>161</v>
      </c>
      <c r="E243" s="254" t="s">
        <v>19</v>
      </c>
      <c r="F243" s="255" t="s">
        <v>164</v>
      </c>
      <c r="G243" s="253"/>
      <c r="H243" s="256">
        <v>78</v>
      </c>
      <c r="I243" s="257"/>
      <c r="J243" s="253"/>
      <c r="K243" s="253"/>
      <c r="L243" s="258"/>
      <c r="M243" s="259"/>
      <c r="N243" s="260"/>
      <c r="O243" s="260"/>
      <c r="P243" s="260"/>
      <c r="Q243" s="260"/>
      <c r="R243" s="260"/>
      <c r="S243" s="260"/>
      <c r="T243" s="261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62" t="s">
        <v>161</v>
      </c>
      <c r="AU243" s="262" t="s">
        <v>79</v>
      </c>
      <c r="AV243" s="15" t="s">
        <v>157</v>
      </c>
      <c r="AW243" s="15" t="s">
        <v>33</v>
      </c>
      <c r="AX243" s="15" t="s">
        <v>75</v>
      </c>
      <c r="AY243" s="262" t="s">
        <v>150</v>
      </c>
    </row>
    <row r="244" spans="1:65" s="2" customFormat="1" ht="49.05" customHeight="1">
      <c r="A244" s="38"/>
      <c r="B244" s="39"/>
      <c r="C244" s="212" t="s">
        <v>93</v>
      </c>
      <c r="D244" s="212" t="s">
        <v>152</v>
      </c>
      <c r="E244" s="213" t="s">
        <v>1400</v>
      </c>
      <c r="F244" s="214" t="s">
        <v>1401</v>
      </c>
      <c r="G244" s="215" t="s">
        <v>155</v>
      </c>
      <c r="H244" s="216">
        <v>58.75</v>
      </c>
      <c r="I244" s="217"/>
      <c r="J244" s="218">
        <f>ROUND(I244*H244,2)</f>
        <v>0</v>
      </c>
      <c r="K244" s="214" t="s">
        <v>389</v>
      </c>
      <c r="L244" s="44"/>
      <c r="M244" s="219" t="s">
        <v>19</v>
      </c>
      <c r="N244" s="220" t="s">
        <v>42</v>
      </c>
      <c r="O244" s="84"/>
      <c r="P244" s="221">
        <f>O244*H244</f>
        <v>0</v>
      </c>
      <c r="Q244" s="221">
        <v>0.13188</v>
      </c>
      <c r="R244" s="221">
        <f>Q244*H244</f>
        <v>7.7479499999999994</v>
      </c>
      <c r="S244" s="221">
        <v>0</v>
      </c>
      <c r="T244" s="222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3" t="s">
        <v>157</v>
      </c>
      <c r="AT244" s="223" t="s">
        <v>152</v>
      </c>
      <c r="AU244" s="223" t="s">
        <v>79</v>
      </c>
      <c r="AY244" s="17" t="s">
        <v>150</v>
      </c>
      <c r="BE244" s="224">
        <f>IF(N244="základní",J244,0)</f>
        <v>0</v>
      </c>
      <c r="BF244" s="224">
        <f>IF(N244="snížená",J244,0)</f>
        <v>0</v>
      </c>
      <c r="BG244" s="224">
        <f>IF(N244="zákl. přenesená",J244,0)</f>
        <v>0</v>
      </c>
      <c r="BH244" s="224">
        <f>IF(N244="sníž. přenesená",J244,0)</f>
        <v>0</v>
      </c>
      <c r="BI244" s="224">
        <f>IF(N244="nulová",J244,0)</f>
        <v>0</v>
      </c>
      <c r="BJ244" s="17" t="s">
        <v>75</v>
      </c>
      <c r="BK244" s="224">
        <f>ROUND(I244*H244,2)</f>
        <v>0</v>
      </c>
      <c r="BL244" s="17" t="s">
        <v>157</v>
      </c>
      <c r="BM244" s="223" t="s">
        <v>1402</v>
      </c>
    </row>
    <row r="245" spans="1:47" s="2" customFormat="1" ht="12">
      <c r="A245" s="38"/>
      <c r="B245" s="39"/>
      <c r="C245" s="40"/>
      <c r="D245" s="225" t="s">
        <v>159</v>
      </c>
      <c r="E245" s="40"/>
      <c r="F245" s="226" t="s">
        <v>1403</v>
      </c>
      <c r="G245" s="40"/>
      <c r="H245" s="40"/>
      <c r="I245" s="227"/>
      <c r="J245" s="40"/>
      <c r="K245" s="40"/>
      <c r="L245" s="44"/>
      <c r="M245" s="228"/>
      <c r="N245" s="229"/>
      <c r="O245" s="84"/>
      <c r="P245" s="84"/>
      <c r="Q245" s="84"/>
      <c r="R245" s="84"/>
      <c r="S245" s="84"/>
      <c r="T245" s="85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159</v>
      </c>
      <c r="AU245" s="17" t="s">
        <v>79</v>
      </c>
    </row>
    <row r="246" spans="1:51" s="14" customFormat="1" ht="12">
      <c r="A246" s="14"/>
      <c r="B246" s="241"/>
      <c r="C246" s="242"/>
      <c r="D246" s="232" t="s">
        <v>161</v>
      </c>
      <c r="E246" s="243" t="s">
        <v>19</v>
      </c>
      <c r="F246" s="244" t="s">
        <v>1404</v>
      </c>
      <c r="G246" s="242"/>
      <c r="H246" s="245">
        <v>40.75</v>
      </c>
      <c r="I246" s="246"/>
      <c r="J246" s="242"/>
      <c r="K246" s="242"/>
      <c r="L246" s="247"/>
      <c r="M246" s="248"/>
      <c r="N246" s="249"/>
      <c r="O246" s="249"/>
      <c r="P246" s="249"/>
      <c r="Q246" s="249"/>
      <c r="R246" s="249"/>
      <c r="S246" s="249"/>
      <c r="T246" s="250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1" t="s">
        <v>161</v>
      </c>
      <c r="AU246" s="251" t="s">
        <v>79</v>
      </c>
      <c r="AV246" s="14" t="s">
        <v>79</v>
      </c>
      <c r="AW246" s="14" t="s">
        <v>33</v>
      </c>
      <c r="AX246" s="14" t="s">
        <v>71</v>
      </c>
      <c r="AY246" s="251" t="s">
        <v>150</v>
      </c>
    </row>
    <row r="247" spans="1:51" s="14" customFormat="1" ht="12">
      <c r="A247" s="14"/>
      <c r="B247" s="241"/>
      <c r="C247" s="242"/>
      <c r="D247" s="232" t="s">
        <v>161</v>
      </c>
      <c r="E247" s="243" t="s">
        <v>19</v>
      </c>
      <c r="F247" s="244" t="s">
        <v>278</v>
      </c>
      <c r="G247" s="242"/>
      <c r="H247" s="245">
        <v>18</v>
      </c>
      <c r="I247" s="246"/>
      <c r="J247" s="242"/>
      <c r="K247" s="242"/>
      <c r="L247" s="247"/>
      <c r="M247" s="248"/>
      <c r="N247" s="249"/>
      <c r="O247" s="249"/>
      <c r="P247" s="249"/>
      <c r="Q247" s="249"/>
      <c r="R247" s="249"/>
      <c r="S247" s="249"/>
      <c r="T247" s="250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1" t="s">
        <v>161</v>
      </c>
      <c r="AU247" s="251" t="s">
        <v>79</v>
      </c>
      <c r="AV247" s="14" t="s">
        <v>79</v>
      </c>
      <c r="AW247" s="14" t="s">
        <v>33</v>
      </c>
      <c r="AX247" s="14" t="s">
        <v>71</v>
      </c>
      <c r="AY247" s="251" t="s">
        <v>150</v>
      </c>
    </row>
    <row r="248" spans="1:51" s="15" customFormat="1" ht="12">
      <c r="A248" s="15"/>
      <c r="B248" s="252"/>
      <c r="C248" s="253"/>
      <c r="D248" s="232" t="s">
        <v>161</v>
      </c>
      <c r="E248" s="254" t="s">
        <v>19</v>
      </c>
      <c r="F248" s="255" t="s">
        <v>164</v>
      </c>
      <c r="G248" s="253"/>
      <c r="H248" s="256">
        <v>58.75</v>
      </c>
      <c r="I248" s="257"/>
      <c r="J248" s="253"/>
      <c r="K248" s="253"/>
      <c r="L248" s="258"/>
      <c r="M248" s="259"/>
      <c r="N248" s="260"/>
      <c r="O248" s="260"/>
      <c r="P248" s="260"/>
      <c r="Q248" s="260"/>
      <c r="R248" s="260"/>
      <c r="S248" s="260"/>
      <c r="T248" s="261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62" t="s">
        <v>161</v>
      </c>
      <c r="AU248" s="262" t="s">
        <v>79</v>
      </c>
      <c r="AV248" s="15" t="s">
        <v>157</v>
      </c>
      <c r="AW248" s="15" t="s">
        <v>33</v>
      </c>
      <c r="AX248" s="15" t="s">
        <v>75</v>
      </c>
      <c r="AY248" s="262" t="s">
        <v>150</v>
      </c>
    </row>
    <row r="249" spans="1:65" s="2" customFormat="1" ht="24.15" customHeight="1">
      <c r="A249" s="38"/>
      <c r="B249" s="39"/>
      <c r="C249" s="212" t="s">
        <v>96</v>
      </c>
      <c r="D249" s="212" t="s">
        <v>152</v>
      </c>
      <c r="E249" s="213" t="s">
        <v>1049</v>
      </c>
      <c r="F249" s="214" t="s">
        <v>1050</v>
      </c>
      <c r="G249" s="215" t="s">
        <v>155</v>
      </c>
      <c r="H249" s="216">
        <v>58.75</v>
      </c>
      <c r="I249" s="217"/>
      <c r="J249" s="218">
        <f>ROUND(I249*H249,2)</f>
        <v>0</v>
      </c>
      <c r="K249" s="214" t="s">
        <v>389</v>
      </c>
      <c r="L249" s="44"/>
      <c r="M249" s="219" t="s">
        <v>19</v>
      </c>
      <c r="N249" s="220" t="s">
        <v>42</v>
      </c>
      <c r="O249" s="84"/>
      <c r="P249" s="221">
        <f>O249*H249</f>
        <v>0</v>
      </c>
      <c r="Q249" s="221">
        <v>0.00561</v>
      </c>
      <c r="R249" s="221">
        <f>Q249*H249</f>
        <v>0.32958750000000003</v>
      </c>
      <c r="S249" s="221">
        <v>0</v>
      </c>
      <c r="T249" s="222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3" t="s">
        <v>157</v>
      </c>
      <c r="AT249" s="223" t="s">
        <v>152</v>
      </c>
      <c r="AU249" s="223" t="s">
        <v>79</v>
      </c>
      <c r="AY249" s="17" t="s">
        <v>150</v>
      </c>
      <c r="BE249" s="224">
        <f>IF(N249="základní",J249,0)</f>
        <v>0</v>
      </c>
      <c r="BF249" s="224">
        <f>IF(N249="snížená",J249,0)</f>
        <v>0</v>
      </c>
      <c r="BG249" s="224">
        <f>IF(N249="zákl. přenesená",J249,0)</f>
        <v>0</v>
      </c>
      <c r="BH249" s="224">
        <f>IF(N249="sníž. přenesená",J249,0)</f>
        <v>0</v>
      </c>
      <c r="BI249" s="224">
        <f>IF(N249="nulová",J249,0)</f>
        <v>0</v>
      </c>
      <c r="BJ249" s="17" t="s">
        <v>75</v>
      </c>
      <c r="BK249" s="224">
        <f>ROUND(I249*H249,2)</f>
        <v>0</v>
      </c>
      <c r="BL249" s="17" t="s">
        <v>157</v>
      </c>
      <c r="BM249" s="223" t="s">
        <v>1405</v>
      </c>
    </row>
    <row r="250" spans="1:47" s="2" customFormat="1" ht="12">
      <c r="A250" s="38"/>
      <c r="B250" s="39"/>
      <c r="C250" s="40"/>
      <c r="D250" s="225" t="s">
        <v>159</v>
      </c>
      <c r="E250" s="40"/>
      <c r="F250" s="226" t="s">
        <v>1052</v>
      </c>
      <c r="G250" s="40"/>
      <c r="H250" s="40"/>
      <c r="I250" s="227"/>
      <c r="J250" s="40"/>
      <c r="K250" s="40"/>
      <c r="L250" s="44"/>
      <c r="M250" s="228"/>
      <c r="N250" s="229"/>
      <c r="O250" s="84"/>
      <c r="P250" s="84"/>
      <c r="Q250" s="84"/>
      <c r="R250" s="84"/>
      <c r="S250" s="84"/>
      <c r="T250" s="85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159</v>
      </c>
      <c r="AU250" s="17" t="s">
        <v>79</v>
      </c>
    </row>
    <row r="251" spans="1:51" s="14" customFormat="1" ht="12">
      <c r="A251" s="14"/>
      <c r="B251" s="241"/>
      <c r="C251" s="242"/>
      <c r="D251" s="232" t="s">
        <v>161</v>
      </c>
      <c r="E251" s="243" t="s">
        <v>19</v>
      </c>
      <c r="F251" s="244" t="s">
        <v>1406</v>
      </c>
      <c r="G251" s="242"/>
      <c r="H251" s="245">
        <v>58.75</v>
      </c>
      <c r="I251" s="246"/>
      <c r="J251" s="242"/>
      <c r="K251" s="242"/>
      <c r="L251" s="247"/>
      <c r="M251" s="248"/>
      <c r="N251" s="249"/>
      <c r="O251" s="249"/>
      <c r="P251" s="249"/>
      <c r="Q251" s="249"/>
      <c r="R251" s="249"/>
      <c r="S251" s="249"/>
      <c r="T251" s="250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1" t="s">
        <v>161</v>
      </c>
      <c r="AU251" s="251" t="s">
        <v>79</v>
      </c>
      <c r="AV251" s="14" t="s">
        <v>79</v>
      </c>
      <c r="AW251" s="14" t="s">
        <v>33</v>
      </c>
      <c r="AX251" s="14" t="s">
        <v>71</v>
      </c>
      <c r="AY251" s="251" t="s">
        <v>150</v>
      </c>
    </row>
    <row r="252" spans="1:51" s="15" customFormat="1" ht="12">
      <c r="A252" s="15"/>
      <c r="B252" s="252"/>
      <c r="C252" s="253"/>
      <c r="D252" s="232" t="s">
        <v>161</v>
      </c>
      <c r="E252" s="254" t="s">
        <v>19</v>
      </c>
      <c r="F252" s="255" t="s">
        <v>164</v>
      </c>
      <c r="G252" s="253"/>
      <c r="H252" s="256">
        <v>58.75</v>
      </c>
      <c r="I252" s="257"/>
      <c r="J252" s="253"/>
      <c r="K252" s="253"/>
      <c r="L252" s="258"/>
      <c r="M252" s="259"/>
      <c r="N252" s="260"/>
      <c r="O252" s="260"/>
      <c r="P252" s="260"/>
      <c r="Q252" s="260"/>
      <c r="R252" s="260"/>
      <c r="S252" s="260"/>
      <c r="T252" s="261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62" t="s">
        <v>161</v>
      </c>
      <c r="AU252" s="262" t="s">
        <v>79</v>
      </c>
      <c r="AV252" s="15" t="s">
        <v>157</v>
      </c>
      <c r="AW252" s="15" t="s">
        <v>33</v>
      </c>
      <c r="AX252" s="15" t="s">
        <v>75</v>
      </c>
      <c r="AY252" s="262" t="s">
        <v>150</v>
      </c>
    </row>
    <row r="253" spans="1:65" s="2" customFormat="1" ht="24.15" customHeight="1">
      <c r="A253" s="38"/>
      <c r="B253" s="39"/>
      <c r="C253" s="212" t="s">
        <v>326</v>
      </c>
      <c r="D253" s="212" t="s">
        <v>152</v>
      </c>
      <c r="E253" s="213" t="s">
        <v>447</v>
      </c>
      <c r="F253" s="214" t="s">
        <v>448</v>
      </c>
      <c r="G253" s="215" t="s">
        <v>155</v>
      </c>
      <c r="H253" s="216">
        <v>117.5</v>
      </c>
      <c r="I253" s="217"/>
      <c r="J253" s="218">
        <f>ROUND(I253*H253,2)</f>
        <v>0</v>
      </c>
      <c r="K253" s="214" t="s">
        <v>389</v>
      </c>
      <c r="L253" s="44"/>
      <c r="M253" s="219" t="s">
        <v>19</v>
      </c>
      <c r="N253" s="220" t="s">
        <v>42</v>
      </c>
      <c r="O253" s="84"/>
      <c r="P253" s="221">
        <f>O253*H253</f>
        <v>0</v>
      </c>
      <c r="Q253" s="221">
        <v>0.00071</v>
      </c>
      <c r="R253" s="221">
        <f>Q253*H253</f>
        <v>0.083425</v>
      </c>
      <c r="S253" s="221">
        <v>0</v>
      </c>
      <c r="T253" s="222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3" t="s">
        <v>157</v>
      </c>
      <c r="AT253" s="223" t="s">
        <v>152</v>
      </c>
      <c r="AU253" s="223" t="s">
        <v>79</v>
      </c>
      <c r="AY253" s="17" t="s">
        <v>150</v>
      </c>
      <c r="BE253" s="224">
        <f>IF(N253="základní",J253,0)</f>
        <v>0</v>
      </c>
      <c r="BF253" s="224">
        <f>IF(N253="snížená",J253,0)</f>
        <v>0</v>
      </c>
      <c r="BG253" s="224">
        <f>IF(N253="zákl. přenesená",J253,0)</f>
        <v>0</v>
      </c>
      <c r="BH253" s="224">
        <f>IF(N253="sníž. přenesená",J253,0)</f>
        <v>0</v>
      </c>
      <c r="BI253" s="224">
        <f>IF(N253="nulová",J253,0)</f>
        <v>0</v>
      </c>
      <c r="BJ253" s="17" t="s">
        <v>75</v>
      </c>
      <c r="BK253" s="224">
        <f>ROUND(I253*H253,2)</f>
        <v>0</v>
      </c>
      <c r="BL253" s="17" t="s">
        <v>157</v>
      </c>
      <c r="BM253" s="223" t="s">
        <v>1407</v>
      </c>
    </row>
    <row r="254" spans="1:47" s="2" customFormat="1" ht="12">
      <c r="A254" s="38"/>
      <c r="B254" s="39"/>
      <c r="C254" s="40"/>
      <c r="D254" s="225" t="s">
        <v>159</v>
      </c>
      <c r="E254" s="40"/>
      <c r="F254" s="226" t="s">
        <v>450</v>
      </c>
      <c r="G254" s="40"/>
      <c r="H254" s="40"/>
      <c r="I254" s="227"/>
      <c r="J254" s="40"/>
      <c r="K254" s="40"/>
      <c r="L254" s="44"/>
      <c r="M254" s="228"/>
      <c r="N254" s="229"/>
      <c r="O254" s="84"/>
      <c r="P254" s="84"/>
      <c r="Q254" s="84"/>
      <c r="R254" s="84"/>
      <c r="S254" s="84"/>
      <c r="T254" s="85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159</v>
      </c>
      <c r="AU254" s="17" t="s">
        <v>79</v>
      </c>
    </row>
    <row r="255" spans="1:51" s="14" customFormat="1" ht="12">
      <c r="A255" s="14"/>
      <c r="B255" s="241"/>
      <c r="C255" s="242"/>
      <c r="D255" s="232" t="s">
        <v>161</v>
      </c>
      <c r="E255" s="243" t="s">
        <v>19</v>
      </c>
      <c r="F255" s="244" t="s">
        <v>1408</v>
      </c>
      <c r="G255" s="242"/>
      <c r="H255" s="245">
        <v>81.5</v>
      </c>
      <c r="I255" s="246"/>
      <c r="J255" s="242"/>
      <c r="K255" s="242"/>
      <c r="L255" s="247"/>
      <c r="M255" s="248"/>
      <c r="N255" s="249"/>
      <c r="O255" s="249"/>
      <c r="P255" s="249"/>
      <c r="Q255" s="249"/>
      <c r="R255" s="249"/>
      <c r="S255" s="249"/>
      <c r="T255" s="250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1" t="s">
        <v>161</v>
      </c>
      <c r="AU255" s="251" t="s">
        <v>79</v>
      </c>
      <c r="AV255" s="14" t="s">
        <v>79</v>
      </c>
      <c r="AW255" s="14" t="s">
        <v>33</v>
      </c>
      <c r="AX255" s="14" t="s">
        <v>71</v>
      </c>
      <c r="AY255" s="251" t="s">
        <v>150</v>
      </c>
    </row>
    <row r="256" spans="1:51" s="14" customFormat="1" ht="12">
      <c r="A256" s="14"/>
      <c r="B256" s="241"/>
      <c r="C256" s="242"/>
      <c r="D256" s="232" t="s">
        <v>161</v>
      </c>
      <c r="E256" s="243" t="s">
        <v>19</v>
      </c>
      <c r="F256" s="244" t="s">
        <v>1409</v>
      </c>
      <c r="G256" s="242"/>
      <c r="H256" s="245">
        <v>36</v>
      </c>
      <c r="I256" s="246"/>
      <c r="J256" s="242"/>
      <c r="K256" s="242"/>
      <c r="L256" s="247"/>
      <c r="M256" s="248"/>
      <c r="N256" s="249"/>
      <c r="O256" s="249"/>
      <c r="P256" s="249"/>
      <c r="Q256" s="249"/>
      <c r="R256" s="249"/>
      <c r="S256" s="249"/>
      <c r="T256" s="250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1" t="s">
        <v>161</v>
      </c>
      <c r="AU256" s="251" t="s">
        <v>79</v>
      </c>
      <c r="AV256" s="14" t="s">
        <v>79</v>
      </c>
      <c r="AW256" s="14" t="s">
        <v>33</v>
      </c>
      <c r="AX256" s="14" t="s">
        <v>71</v>
      </c>
      <c r="AY256" s="251" t="s">
        <v>150</v>
      </c>
    </row>
    <row r="257" spans="1:51" s="15" customFormat="1" ht="12">
      <c r="A257" s="15"/>
      <c r="B257" s="252"/>
      <c r="C257" s="253"/>
      <c r="D257" s="232" t="s">
        <v>161</v>
      </c>
      <c r="E257" s="254" t="s">
        <v>19</v>
      </c>
      <c r="F257" s="255" t="s">
        <v>164</v>
      </c>
      <c r="G257" s="253"/>
      <c r="H257" s="256">
        <v>117.5</v>
      </c>
      <c r="I257" s="257"/>
      <c r="J257" s="253"/>
      <c r="K257" s="253"/>
      <c r="L257" s="258"/>
      <c r="M257" s="259"/>
      <c r="N257" s="260"/>
      <c r="O257" s="260"/>
      <c r="P257" s="260"/>
      <c r="Q257" s="260"/>
      <c r="R257" s="260"/>
      <c r="S257" s="260"/>
      <c r="T257" s="261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62" t="s">
        <v>161</v>
      </c>
      <c r="AU257" s="262" t="s">
        <v>79</v>
      </c>
      <c r="AV257" s="15" t="s">
        <v>157</v>
      </c>
      <c r="AW257" s="15" t="s">
        <v>33</v>
      </c>
      <c r="AX257" s="15" t="s">
        <v>75</v>
      </c>
      <c r="AY257" s="262" t="s">
        <v>150</v>
      </c>
    </row>
    <row r="258" spans="1:65" s="2" customFormat="1" ht="44.25" customHeight="1">
      <c r="A258" s="38"/>
      <c r="B258" s="39"/>
      <c r="C258" s="212" t="s">
        <v>333</v>
      </c>
      <c r="D258" s="212" t="s">
        <v>152</v>
      </c>
      <c r="E258" s="213" t="s">
        <v>452</v>
      </c>
      <c r="F258" s="214" t="s">
        <v>453</v>
      </c>
      <c r="G258" s="215" t="s">
        <v>155</v>
      </c>
      <c r="H258" s="216">
        <v>58.75</v>
      </c>
      <c r="I258" s="217"/>
      <c r="J258" s="218">
        <f>ROUND(I258*H258,2)</f>
        <v>0</v>
      </c>
      <c r="K258" s="214" t="s">
        <v>389</v>
      </c>
      <c r="L258" s="44"/>
      <c r="M258" s="219" t="s">
        <v>19</v>
      </c>
      <c r="N258" s="220" t="s">
        <v>42</v>
      </c>
      <c r="O258" s="84"/>
      <c r="P258" s="221">
        <f>O258*H258</f>
        <v>0</v>
      </c>
      <c r="Q258" s="221">
        <v>0.10373</v>
      </c>
      <c r="R258" s="221">
        <f>Q258*H258</f>
        <v>6.0941375</v>
      </c>
      <c r="S258" s="221">
        <v>0</v>
      </c>
      <c r="T258" s="222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3" t="s">
        <v>157</v>
      </c>
      <c r="AT258" s="223" t="s">
        <v>152</v>
      </c>
      <c r="AU258" s="223" t="s">
        <v>79</v>
      </c>
      <c r="AY258" s="17" t="s">
        <v>150</v>
      </c>
      <c r="BE258" s="224">
        <f>IF(N258="základní",J258,0)</f>
        <v>0</v>
      </c>
      <c r="BF258" s="224">
        <f>IF(N258="snížená",J258,0)</f>
        <v>0</v>
      </c>
      <c r="BG258" s="224">
        <f>IF(N258="zákl. přenesená",J258,0)</f>
        <v>0</v>
      </c>
      <c r="BH258" s="224">
        <f>IF(N258="sníž. přenesená",J258,0)</f>
        <v>0</v>
      </c>
      <c r="BI258" s="224">
        <f>IF(N258="nulová",J258,0)</f>
        <v>0</v>
      </c>
      <c r="BJ258" s="17" t="s">
        <v>75</v>
      </c>
      <c r="BK258" s="224">
        <f>ROUND(I258*H258,2)</f>
        <v>0</v>
      </c>
      <c r="BL258" s="17" t="s">
        <v>157</v>
      </c>
      <c r="BM258" s="223" t="s">
        <v>1410</v>
      </c>
    </row>
    <row r="259" spans="1:47" s="2" customFormat="1" ht="12">
      <c r="A259" s="38"/>
      <c r="B259" s="39"/>
      <c r="C259" s="40"/>
      <c r="D259" s="225" t="s">
        <v>159</v>
      </c>
      <c r="E259" s="40"/>
      <c r="F259" s="226" t="s">
        <v>455</v>
      </c>
      <c r="G259" s="40"/>
      <c r="H259" s="40"/>
      <c r="I259" s="227"/>
      <c r="J259" s="40"/>
      <c r="K259" s="40"/>
      <c r="L259" s="44"/>
      <c r="M259" s="228"/>
      <c r="N259" s="229"/>
      <c r="O259" s="84"/>
      <c r="P259" s="84"/>
      <c r="Q259" s="84"/>
      <c r="R259" s="84"/>
      <c r="S259" s="84"/>
      <c r="T259" s="85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159</v>
      </c>
      <c r="AU259" s="17" t="s">
        <v>79</v>
      </c>
    </row>
    <row r="260" spans="1:51" s="14" customFormat="1" ht="12">
      <c r="A260" s="14"/>
      <c r="B260" s="241"/>
      <c r="C260" s="242"/>
      <c r="D260" s="232" t="s">
        <v>161</v>
      </c>
      <c r="E260" s="243" t="s">
        <v>19</v>
      </c>
      <c r="F260" s="244" t="s">
        <v>1406</v>
      </c>
      <c r="G260" s="242"/>
      <c r="H260" s="245">
        <v>58.75</v>
      </c>
      <c r="I260" s="246"/>
      <c r="J260" s="242"/>
      <c r="K260" s="242"/>
      <c r="L260" s="247"/>
      <c r="M260" s="248"/>
      <c r="N260" s="249"/>
      <c r="O260" s="249"/>
      <c r="P260" s="249"/>
      <c r="Q260" s="249"/>
      <c r="R260" s="249"/>
      <c r="S260" s="249"/>
      <c r="T260" s="250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1" t="s">
        <v>161</v>
      </c>
      <c r="AU260" s="251" t="s">
        <v>79</v>
      </c>
      <c r="AV260" s="14" t="s">
        <v>79</v>
      </c>
      <c r="AW260" s="14" t="s">
        <v>33</v>
      </c>
      <c r="AX260" s="14" t="s">
        <v>71</v>
      </c>
      <c r="AY260" s="251" t="s">
        <v>150</v>
      </c>
    </row>
    <row r="261" spans="1:51" s="15" customFormat="1" ht="12">
      <c r="A261" s="15"/>
      <c r="B261" s="252"/>
      <c r="C261" s="253"/>
      <c r="D261" s="232" t="s">
        <v>161</v>
      </c>
      <c r="E261" s="254" t="s">
        <v>19</v>
      </c>
      <c r="F261" s="255" t="s">
        <v>164</v>
      </c>
      <c r="G261" s="253"/>
      <c r="H261" s="256">
        <v>58.75</v>
      </c>
      <c r="I261" s="257"/>
      <c r="J261" s="253"/>
      <c r="K261" s="253"/>
      <c r="L261" s="258"/>
      <c r="M261" s="259"/>
      <c r="N261" s="260"/>
      <c r="O261" s="260"/>
      <c r="P261" s="260"/>
      <c r="Q261" s="260"/>
      <c r="R261" s="260"/>
      <c r="S261" s="260"/>
      <c r="T261" s="261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62" t="s">
        <v>161</v>
      </c>
      <c r="AU261" s="262" t="s">
        <v>79</v>
      </c>
      <c r="AV261" s="15" t="s">
        <v>157</v>
      </c>
      <c r="AW261" s="15" t="s">
        <v>33</v>
      </c>
      <c r="AX261" s="15" t="s">
        <v>75</v>
      </c>
      <c r="AY261" s="262" t="s">
        <v>150</v>
      </c>
    </row>
    <row r="262" spans="1:65" s="2" customFormat="1" ht="44.25" customHeight="1">
      <c r="A262" s="38"/>
      <c r="B262" s="39"/>
      <c r="C262" s="212" t="s">
        <v>339</v>
      </c>
      <c r="D262" s="212" t="s">
        <v>152</v>
      </c>
      <c r="E262" s="213" t="s">
        <v>1059</v>
      </c>
      <c r="F262" s="214" t="s">
        <v>1060</v>
      </c>
      <c r="G262" s="215" t="s">
        <v>155</v>
      </c>
      <c r="H262" s="216">
        <v>58.75</v>
      </c>
      <c r="I262" s="217"/>
      <c r="J262" s="218">
        <f>ROUND(I262*H262,2)</f>
        <v>0</v>
      </c>
      <c r="K262" s="214" t="s">
        <v>389</v>
      </c>
      <c r="L262" s="44"/>
      <c r="M262" s="219" t="s">
        <v>19</v>
      </c>
      <c r="N262" s="220" t="s">
        <v>42</v>
      </c>
      <c r="O262" s="84"/>
      <c r="P262" s="221">
        <f>O262*H262</f>
        <v>0</v>
      </c>
      <c r="Q262" s="221">
        <v>0.15559</v>
      </c>
      <c r="R262" s="221">
        <f>Q262*H262</f>
        <v>9.1409125</v>
      </c>
      <c r="S262" s="221">
        <v>0</v>
      </c>
      <c r="T262" s="222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3" t="s">
        <v>157</v>
      </c>
      <c r="AT262" s="223" t="s">
        <v>152</v>
      </c>
      <c r="AU262" s="223" t="s">
        <v>79</v>
      </c>
      <c r="AY262" s="17" t="s">
        <v>150</v>
      </c>
      <c r="BE262" s="224">
        <f>IF(N262="základní",J262,0)</f>
        <v>0</v>
      </c>
      <c r="BF262" s="224">
        <f>IF(N262="snížená",J262,0)</f>
        <v>0</v>
      </c>
      <c r="BG262" s="224">
        <f>IF(N262="zákl. přenesená",J262,0)</f>
        <v>0</v>
      </c>
      <c r="BH262" s="224">
        <f>IF(N262="sníž. přenesená",J262,0)</f>
        <v>0</v>
      </c>
      <c r="BI262" s="224">
        <f>IF(N262="nulová",J262,0)</f>
        <v>0</v>
      </c>
      <c r="BJ262" s="17" t="s">
        <v>75</v>
      </c>
      <c r="BK262" s="224">
        <f>ROUND(I262*H262,2)</f>
        <v>0</v>
      </c>
      <c r="BL262" s="17" t="s">
        <v>157</v>
      </c>
      <c r="BM262" s="223" t="s">
        <v>1411</v>
      </c>
    </row>
    <row r="263" spans="1:47" s="2" customFormat="1" ht="12">
      <c r="A263" s="38"/>
      <c r="B263" s="39"/>
      <c r="C263" s="40"/>
      <c r="D263" s="225" t="s">
        <v>159</v>
      </c>
      <c r="E263" s="40"/>
      <c r="F263" s="226" t="s">
        <v>1062</v>
      </c>
      <c r="G263" s="40"/>
      <c r="H263" s="40"/>
      <c r="I263" s="227"/>
      <c r="J263" s="40"/>
      <c r="K263" s="40"/>
      <c r="L263" s="44"/>
      <c r="M263" s="228"/>
      <c r="N263" s="229"/>
      <c r="O263" s="84"/>
      <c r="P263" s="84"/>
      <c r="Q263" s="84"/>
      <c r="R263" s="84"/>
      <c r="S263" s="84"/>
      <c r="T263" s="85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159</v>
      </c>
      <c r="AU263" s="17" t="s">
        <v>79</v>
      </c>
    </row>
    <row r="264" spans="1:51" s="14" customFormat="1" ht="12">
      <c r="A264" s="14"/>
      <c r="B264" s="241"/>
      <c r="C264" s="242"/>
      <c r="D264" s="232" t="s">
        <v>161</v>
      </c>
      <c r="E264" s="243" t="s">
        <v>19</v>
      </c>
      <c r="F264" s="244" t="s">
        <v>1406</v>
      </c>
      <c r="G264" s="242"/>
      <c r="H264" s="245">
        <v>58.75</v>
      </c>
      <c r="I264" s="246"/>
      <c r="J264" s="242"/>
      <c r="K264" s="242"/>
      <c r="L264" s="247"/>
      <c r="M264" s="248"/>
      <c r="N264" s="249"/>
      <c r="O264" s="249"/>
      <c r="P264" s="249"/>
      <c r="Q264" s="249"/>
      <c r="R264" s="249"/>
      <c r="S264" s="249"/>
      <c r="T264" s="250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1" t="s">
        <v>161</v>
      </c>
      <c r="AU264" s="251" t="s">
        <v>79</v>
      </c>
      <c r="AV264" s="14" t="s">
        <v>79</v>
      </c>
      <c r="AW264" s="14" t="s">
        <v>33</v>
      </c>
      <c r="AX264" s="14" t="s">
        <v>71</v>
      </c>
      <c r="AY264" s="251" t="s">
        <v>150</v>
      </c>
    </row>
    <row r="265" spans="1:51" s="15" customFormat="1" ht="12">
      <c r="A265" s="15"/>
      <c r="B265" s="252"/>
      <c r="C265" s="253"/>
      <c r="D265" s="232" t="s">
        <v>161</v>
      </c>
      <c r="E265" s="254" t="s">
        <v>19</v>
      </c>
      <c r="F265" s="255" t="s">
        <v>164</v>
      </c>
      <c r="G265" s="253"/>
      <c r="H265" s="256">
        <v>58.75</v>
      </c>
      <c r="I265" s="257"/>
      <c r="J265" s="253"/>
      <c r="K265" s="253"/>
      <c r="L265" s="258"/>
      <c r="M265" s="259"/>
      <c r="N265" s="260"/>
      <c r="O265" s="260"/>
      <c r="P265" s="260"/>
      <c r="Q265" s="260"/>
      <c r="R265" s="260"/>
      <c r="S265" s="260"/>
      <c r="T265" s="261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62" t="s">
        <v>161</v>
      </c>
      <c r="AU265" s="262" t="s">
        <v>79</v>
      </c>
      <c r="AV265" s="15" t="s">
        <v>157</v>
      </c>
      <c r="AW265" s="15" t="s">
        <v>33</v>
      </c>
      <c r="AX265" s="15" t="s">
        <v>75</v>
      </c>
      <c r="AY265" s="262" t="s">
        <v>150</v>
      </c>
    </row>
    <row r="266" spans="1:63" s="12" customFormat="1" ht="22.8" customHeight="1">
      <c r="A266" s="12"/>
      <c r="B266" s="196"/>
      <c r="C266" s="197"/>
      <c r="D266" s="198" t="s">
        <v>70</v>
      </c>
      <c r="E266" s="210" t="s">
        <v>207</v>
      </c>
      <c r="F266" s="210" t="s">
        <v>505</v>
      </c>
      <c r="G266" s="197"/>
      <c r="H266" s="197"/>
      <c r="I266" s="200"/>
      <c r="J266" s="211">
        <f>BK266</f>
        <v>0</v>
      </c>
      <c r="K266" s="197"/>
      <c r="L266" s="202"/>
      <c r="M266" s="203"/>
      <c r="N266" s="204"/>
      <c r="O266" s="204"/>
      <c r="P266" s="205">
        <f>SUM(P267:P314)</f>
        <v>0</v>
      </c>
      <c r="Q266" s="204"/>
      <c r="R266" s="205">
        <f>SUM(R267:R314)</f>
        <v>13.29284198</v>
      </c>
      <c r="S266" s="204"/>
      <c r="T266" s="206">
        <f>SUM(T267:T314)</f>
        <v>0.41173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07" t="s">
        <v>75</v>
      </c>
      <c r="AT266" s="208" t="s">
        <v>70</v>
      </c>
      <c r="AU266" s="208" t="s">
        <v>75</v>
      </c>
      <c r="AY266" s="207" t="s">
        <v>150</v>
      </c>
      <c r="BK266" s="209">
        <f>SUM(BK267:BK314)</f>
        <v>0</v>
      </c>
    </row>
    <row r="267" spans="1:65" s="2" customFormat="1" ht="33" customHeight="1">
      <c r="A267" s="38"/>
      <c r="B267" s="39"/>
      <c r="C267" s="212" t="s">
        <v>345</v>
      </c>
      <c r="D267" s="212" t="s">
        <v>152</v>
      </c>
      <c r="E267" s="213" t="s">
        <v>1412</v>
      </c>
      <c r="F267" s="214" t="s">
        <v>1413</v>
      </c>
      <c r="G267" s="215" t="s">
        <v>342</v>
      </c>
      <c r="H267" s="216">
        <v>255.3</v>
      </c>
      <c r="I267" s="217"/>
      <c r="J267" s="218">
        <f>ROUND(I267*H267,2)</f>
        <v>0</v>
      </c>
      <c r="K267" s="214" t="s">
        <v>389</v>
      </c>
      <c r="L267" s="44"/>
      <c r="M267" s="219" t="s">
        <v>19</v>
      </c>
      <c r="N267" s="220" t="s">
        <v>42</v>
      </c>
      <c r="O267" s="84"/>
      <c r="P267" s="221">
        <f>O267*H267</f>
        <v>0</v>
      </c>
      <c r="Q267" s="221">
        <v>3E-05</v>
      </c>
      <c r="R267" s="221">
        <f>Q267*H267</f>
        <v>0.007659000000000001</v>
      </c>
      <c r="S267" s="221">
        <v>0</v>
      </c>
      <c r="T267" s="222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3" t="s">
        <v>157</v>
      </c>
      <c r="AT267" s="223" t="s">
        <v>152</v>
      </c>
      <c r="AU267" s="223" t="s">
        <v>79</v>
      </c>
      <c r="AY267" s="17" t="s">
        <v>150</v>
      </c>
      <c r="BE267" s="224">
        <f>IF(N267="základní",J267,0)</f>
        <v>0</v>
      </c>
      <c r="BF267" s="224">
        <f>IF(N267="snížená",J267,0)</f>
        <v>0</v>
      </c>
      <c r="BG267" s="224">
        <f>IF(N267="zákl. přenesená",J267,0)</f>
        <v>0</v>
      </c>
      <c r="BH267" s="224">
        <f>IF(N267="sníž. přenesená",J267,0)</f>
        <v>0</v>
      </c>
      <c r="BI267" s="224">
        <f>IF(N267="nulová",J267,0)</f>
        <v>0</v>
      </c>
      <c r="BJ267" s="17" t="s">
        <v>75</v>
      </c>
      <c r="BK267" s="224">
        <f>ROUND(I267*H267,2)</f>
        <v>0</v>
      </c>
      <c r="BL267" s="17" t="s">
        <v>157</v>
      </c>
      <c r="BM267" s="223" t="s">
        <v>1414</v>
      </c>
    </row>
    <row r="268" spans="1:47" s="2" customFormat="1" ht="12">
      <c r="A268" s="38"/>
      <c r="B268" s="39"/>
      <c r="C268" s="40"/>
      <c r="D268" s="225" t="s">
        <v>159</v>
      </c>
      <c r="E268" s="40"/>
      <c r="F268" s="226" t="s">
        <v>1415</v>
      </c>
      <c r="G268" s="40"/>
      <c r="H268" s="40"/>
      <c r="I268" s="227"/>
      <c r="J268" s="40"/>
      <c r="K268" s="40"/>
      <c r="L268" s="44"/>
      <c r="M268" s="228"/>
      <c r="N268" s="229"/>
      <c r="O268" s="84"/>
      <c r="P268" s="84"/>
      <c r="Q268" s="84"/>
      <c r="R268" s="84"/>
      <c r="S268" s="84"/>
      <c r="T268" s="85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159</v>
      </c>
      <c r="AU268" s="17" t="s">
        <v>79</v>
      </c>
    </row>
    <row r="269" spans="1:65" s="2" customFormat="1" ht="37.8" customHeight="1">
      <c r="A269" s="38"/>
      <c r="B269" s="39"/>
      <c r="C269" s="212" t="s">
        <v>351</v>
      </c>
      <c r="D269" s="212" t="s">
        <v>152</v>
      </c>
      <c r="E269" s="213" t="s">
        <v>1416</v>
      </c>
      <c r="F269" s="214" t="s">
        <v>1417</v>
      </c>
      <c r="G269" s="215" t="s">
        <v>526</v>
      </c>
      <c r="H269" s="216">
        <v>12</v>
      </c>
      <c r="I269" s="217"/>
      <c r="J269" s="218">
        <f>ROUND(I269*H269,2)</f>
        <v>0</v>
      </c>
      <c r="K269" s="214" t="s">
        <v>389</v>
      </c>
      <c r="L269" s="44"/>
      <c r="M269" s="219" t="s">
        <v>19</v>
      </c>
      <c r="N269" s="220" t="s">
        <v>42</v>
      </c>
      <c r="O269" s="84"/>
      <c r="P269" s="221">
        <f>O269*H269</f>
        <v>0</v>
      </c>
      <c r="Q269" s="221">
        <v>3E-05</v>
      </c>
      <c r="R269" s="221">
        <f>Q269*H269</f>
        <v>0.00036</v>
      </c>
      <c r="S269" s="221">
        <v>0</v>
      </c>
      <c r="T269" s="222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3" t="s">
        <v>157</v>
      </c>
      <c r="AT269" s="223" t="s">
        <v>152</v>
      </c>
      <c r="AU269" s="223" t="s">
        <v>79</v>
      </c>
      <c r="AY269" s="17" t="s">
        <v>150</v>
      </c>
      <c r="BE269" s="224">
        <f>IF(N269="základní",J269,0)</f>
        <v>0</v>
      </c>
      <c r="BF269" s="224">
        <f>IF(N269="snížená",J269,0)</f>
        <v>0</v>
      </c>
      <c r="BG269" s="224">
        <f>IF(N269="zákl. přenesená",J269,0)</f>
        <v>0</v>
      </c>
      <c r="BH269" s="224">
        <f>IF(N269="sníž. přenesená",J269,0)</f>
        <v>0</v>
      </c>
      <c r="BI269" s="224">
        <f>IF(N269="nulová",J269,0)</f>
        <v>0</v>
      </c>
      <c r="BJ269" s="17" t="s">
        <v>75</v>
      </c>
      <c r="BK269" s="224">
        <f>ROUND(I269*H269,2)</f>
        <v>0</v>
      </c>
      <c r="BL269" s="17" t="s">
        <v>157</v>
      </c>
      <c r="BM269" s="223" t="s">
        <v>1418</v>
      </c>
    </row>
    <row r="270" spans="1:47" s="2" customFormat="1" ht="12">
      <c r="A270" s="38"/>
      <c r="B270" s="39"/>
      <c r="C270" s="40"/>
      <c r="D270" s="225" t="s">
        <v>159</v>
      </c>
      <c r="E270" s="40"/>
      <c r="F270" s="226" t="s">
        <v>1419</v>
      </c>
      <c r="G270" s="40"/>
      <c r="H270" s="40"/>
      <c r="I270" s="227"/>
      <c r="J270" s="40"/>
      <c r="K270" s="40"/>
      <c r="L270" s="44"/>
      <c r="M270" s="228"/>
      <c r="N270" s="229"/>
      <c r="O270" s="84"/>
      <c r="P270" s="84"/>
      <c r="Q270" s="84"/>
      <c r="R270" s="84"/>
      <c r="S270" s="84"/>
      <c r="T270" s="85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159</v>
      </c>
      <c r="AU270" s="17" t="s">
        <v>79</v>
      </c>
    </row>
    <row r="271" spans="1:51" s="13" customFormat="1" ht="12">
      <c r="A271" s="13"/>
      <c r="B271" s="230"/>
      <c r="C271" s="231"/>
      <c r="D271" s="232" t="s">
        <v>161</v>
      </c>
      <c r="E271" s="233" t="s">
        <v>19</v>
      </c>
      <c r="F271" s="234" t="s">
        <v>1420</v>
      </c>
      <c r="G271" s="231"/>
      <c r="H271" s="233" t="s">
        <v>19</v>
      </c>
      <c r="I271" s="235"/>
      <c r="J271" s="231"/>
      <c r="K271" s="231"/>
      <c r="L271" s="236"/>
      <c r="M271" s="237"/>
      <c r="N271" s="238"/>
      <c r="O271" s="238"/>
      <c r="P271" s="238"/>
      <c r="Q271" s="238"/>
      <c r="R271" s="238"/>
      <c r="S271" s="238"/>
      <c r="T271" s="239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0" t="s">
        <v>161</v>
      </c>
      <c r="AU271" s="240" t="s">
        <v>79</v>
      </c>
      <c r="AV271" s="13" t="s">
        <v>75</v>
      </c>
      <c r="AW271" s="13" t="s">
        <v>33</v>
      </c>
      <c r="AX271" s="13" t="s">
        <v>71</v>
      </c>
      <c r="AY271" s="240" t="s">
        <v>150</v>
      </c>
    </row>
    <row r="272" spans="1:51" s="14" customFormat="1" ht="12">
      <c r="A272" s="14"/>
      <c r="B272" s="241"/>
      <c r="C272" s="242"/>
      <c r="D272" s="232" t="s">
        <v>161</v>
      </c>
      <c r="E272" s="243" t="s">
        <v>19</v>
      </c>
      <c r="F272" s="244" t="s">
        <v>186</v>
      </c>
      <c r="G272" s="242"/>
      <c r="H272" s="245">
        <v>5</v>
      </c>
      <c r="I272" s="246"/>
      <c r="J272" s="242"/>
      <c r="K272" s="242"/>
      <c r="L272" s="247"/>
      <c r="M272" s="248"/>
      <c r="N272" s="249"/>
      <c r="O272" s="249"/>
      <c r="P272" s="249"/>
      <c r="Q272" s="249"/>
      <c r="R272" s="249"/>
      <c r="S272" s="249"/>
      <c r="T272" s="250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1" t="s">
        <v>161</v>
      </c>
      <c r="AU272" s="251" t="s">
        <v>79</v>
      </c>
      <c r="AV272" s="14" t="s">
        <v>79</v>
      </c>
      <c r="AW272" s="14" t="s">
        <v>33</v>
      </c>
      <c r="AX272" s="14" t="s">
        <v>71</v>
      </c>
      <c r="AY272" s="251" t="s">
        <v>150</v>
      </c>
    </row>
    <row r="273" spans="1:51" s="13" customFormat="1" ht="12">
      <c r="A273" s="13"/>
      <c r="B273" s="230"/>
      <c r="C273" s="231"/>
      <c r="D273" s="232" t="s">
        <v>161</v>
      </c>
      <c r="E273" s="233" t="s">
        <v>19</v>
      </c>
      <c r="F273" s="234" t="s">
        <v>1421</v>
      </c>
      <c r="G273" s="231"/>
      <c r="H273" s="233" t="s">
        <v>19</v>
      </c>
      <c r="I273" s="235"/>
      <c r="J273" s="231"/>
      <c r="K273" s="231"/>
      <c r="L273" s="236"/>
      <c r="M273" s="237"/>
      <c r="N273" s="238"/>
      <c r="O273" s="238"/>
      <c r="P273" s="238"/>
      <c r="Q273" s="238"/>
      <c r="R273" s="238"/>
      <c r="S273" s="238"/>
      <c r="T273" s="239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0" t="s">
        <v>161</v>
      </c>
      <c r="AU273" s="240" t="s">
        <v>79</v>
      </c>
      <c r="AV273" s="13" t="s">
        <v>75</v>
      </c>
      <c r="AW273" s="13" t="s">
        <v>33</v>
      </c>
      <c r="AX273" s="13" t="s">
        <v>71</v>
      </c>
      <c r="AY273" s="240" t="s">
        <v>150</v>
      </c>
    </row>
    <row r="274" spans="1:51" s="14" customFormat="1" ht="12">
      <c r="A274" s="14"/>
      <c r="B274" s="241"/>
      <c r="C274" s="242"/>
      <c r="D274" s="232" t="s">
        <v>161</v>
      </c>
      <c r="E274" s="243" t="s">
        <v>19</v>
      </c>
      <c r="F274" s="244" t="s">
        <v>199</v>
      </c>
      <c r="G274" s="242"/>
      <c r="H274" s="245">
        <v>7</v>
      </c>
      <c r="I274" s="246"/>
      <c r="J274" s="242"/>
      <c r="K274" s="242"/>
      <c r="L274" s="247"/>
      <c r="M274" s="248"/>
      <c r="N274" s="249"/>
      <c r="O274" s="249"/>
      <c r="P274" s="249"/>
      <c r="Q274" s="249"/>
      <c r="R274" s="249"/>
      <c r="S274" s="249"/>
      <c r="T274" s="250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1" t="s">
        <v>161</v>
      </c>
      <c r="AU274" s="251" t="s">
        <v>79</v>
      </c>
      <c r="AV274" s="14" t="s">
        <v>79</v>
      </c>
      <c r="AW274" s="14" t="s">
        <v>33</v>
      </c>
      <c r="AX274" s="14" t="s">
        <v>71</v>
      </c>
      <c r="AY274" s="251" t="s">
        <v>150</v>
      </c>
    </row>
    <row r="275" spans="1:51" s="15" customFormat="1" ht="12">
      <c r="A275" s="15"/>
      <c r="B275" s="252"/>
      <c r="C275" s="253"/>
      <c r="D275" s="232" t="s">
        <v>161</v>
      </c>
      <c r="E275" s="254" t="s">
        <v>19</v>
      </c>
      <c r="F275" s="255" t="s">
        <v>164</v>
      </c>
      <c r="G275" s="253"/>
      <c r="H275" s="256">
        <v>12</v>
      </c>
      <c r="I275" s="257"/>
      <c r="J275" s="253"/>
      <c r="K275" s="253"/>
      <c r="L275" s="258"/>
      <c r="M275" s="259"/>
      <c r="N275" s="260"/>
      <c r="O275" s="260"/>
      <c r="P275" s="260"/>
      <c r="Q275" s="260"/>
      <c r="R275" s="260"/>
      <c r="S275" s="260"/>
      <c r="T275" s="261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62" t="s">
        <v>161</v>
      </c>
      <c r="AU275" s="262" t="s">
        <v>79</v>
      </c>
      <c r="AV275" s="15" t="s">
        <v>157</v>
      </c>
      <c r="AW275" s="15" t="s">
        <v>33</v>
      </c>
      <c r="AX275" s="15" t="s">
        <v>75</v>
      </c>
      <c r="AY275" s="262" t="s">
        <v>150</v>
      </c>
    </row>
    <row r="276" spans="1:65" s="2" customFormat="1" ht="37.8" customHeight="1">
      <c r="A276" s="38"/>
      <c r="B276" s="39"/>
      <c r="C276" s="212" t="s">
        <v>102</v>
      </c>
      <c r="D276" s="212" t="s">
        <v>152</v>
      </c>
      <c r="E276" s="213" t="s">
        <v>1422</v>
      </c>
      <c r="F276" s="214" t="s">
        <v>1423</v>
      </c>
      <c r="G276" s="215" t="s">
        <v>526</v>
      </c>
      <c r="H276" s="216">
        <v>15</v>
      </c>
      <c r="I276" s="217"/>
      <c r="J276" s="218">
        <f>ROUND(I276*H276,2)</f>
        <v>0</v>
      </c>
      <c r="K276" s="214" t="s">
        <v>389</v>
      </c>
      <c r="L276" s="44"/>
      <c r="M276" s="219" t="s">
        <v>19</v>
      </c>
      <c r="N276" s="220" t="s">
        <v>42</v>
      </c>
      <c r="O276" s="84"/>
      <c r="P276" s="221">
        <f>O276*H276</f>
        <v>0</v>
      </c>
      <c r="Q276" s="221">
        <v>2E-05</v>
      </c>
      <c r="R276" s="221">
        <f>Q276*H276</f>
        <v>0.00030000000000000003</v>
      </c>
      <c r="S276" s="221">
        <v>0</v>
      </c>
      <c r="T276" s="222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3" t="s">
        <v>157</v>
      </c>
      <c r="AT276" s="223" t="s">
        <v>152</v>
      </c>
      <c r="AU276" s="223" t="s">
        <v>79</v>
      </c>
      <c r="AY276" s="17" t="s">
        <v>150</v>
      </c>
      <c r="BE276" s="224">
        <f>IF(N276="základní",J276,0)</f>
        <v>0</v>
      </c>
      <c r="BF276" s="224">
        <f>IF(N276="snížená",J276,0)</f>
        <v>0</v>
      </c>
      <c r="BG276" s="224">
        <f>IF(N276="zákl. přenesená",J276,0)</f>
        <v>0</v>
      </c>
      <c r="BH276" s="224">
        <f>IF(N276="sníž. přenesená",J276,0)</f>
        <v>0</v>
      </c>
      <c r="BI276" s="224">
        <f>IF(N276="nulová",J276,0)</f>
        <v>0</v>
      </c>
      <c r="BJ276" s="17" t="s">
        <v>75</v>
      </c>
      <c r="BK276" s="224">
        <f>ROUND(I276*H276,2)</f>
        <v>0</v>
      </c>
      <c r="BL276" s="17" t="s">
        <v>157</v>
      </c>
      <c r="BM276" s="223" t="s">
        <v>1424</v>
      </c>
    </row>
    <row r="277" spans="1:47" s="2" customFormat="1" ht="12">
      <c r="A277" s="38"/>
      <c r="B277" s="39"/>
      <c r="C277" s="40"/>
      <c r="D277" s="225" t="s">
        <v>159</v>
      </c>
      <c r="E277" s="40"/>
      <c r="F277" s="226" t="s">
        <v>1425</v>
      </c>
      <c r="G277" s="40"/>
      <c r="H277" s="40"/>
      <c r="I277" s="227"/>
      <c r="J277" s="40"/>
      <c r="K277" s="40"/>
      <c r="L277" s="44"/>
      <c r="M277" s="228"/>
      <c r="N277" s="229"/>
      <c r="O277" s="84"/>
      <c r="P277" s="84"/>
      <c r="Q277" s="84"/>
      <c r="R277" s="84"/>
      <c r="S277" s="84"/>
      <c r="T277" s="85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159</v>
      </c>
      <c r="AU277" s="17" t="s">
        <v>79</v>
      </c>
    </row>
    <row r="278" spans="1:51" s="14" customFormat="1" ht="12">
      <c r="A278" s="14"/>
      <c r="B278" s="241"/>
      <c r="C278" s="242"/>
      <c r="D278" s="232" t="s">
        <v>161</v>
      </c>
      <c r="E278" s="243" t="s">
        <v>19</v>
      </c>
      <c r="F278" s="244" t="s">
        <v>1426</v>
      </c>
      <c r="G278" s="242"/>
      <c r="H278" s="245">
        <v>15</v>
      </c>
      <c r="I278" s="246"/>
      <c r="J278" s="242"/>
      <c r="K278" s="242"/>
      <c r="L278" s="247"/>
      <c r="M278" s="248"/>
      <c r="N278" s="249"/>
      <c r="O278" s="249"/>
      <c r="P278" s="249"/>
      <c r="Q278" s="249"/>
      <c r="R278" s="249"/>
      <c r="S278" s="249"/>
      <c r="T278" s="250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1" t="s">
        <v>161</v>
      </c>
      <c r="AU278" s="251" t="s">
        <v>79</v>
      </c>
      <c r="AV278" s="14" t="s">
        <v>79</v>
      </c>
      <c r="AW278" s="14" t="s">
        <v>33</v>
      </c>
      <c r="AX278" s="14" t="s">
        <v>71</v>
      </c>
      <c r="AY278" s="251" t="s">
        <v>150</v>
      </c>
    </row>
    <row r="279" spans="1:51" s="15" customFormat="1" ht="12">
      <c r="A279" s="15"/>
      <c r="B279" s="252"/>
      <c r="C279" s="253"/>
      <c r="D279" s="232" t="s">
        <v>161</v>
      </c>
      <c r="E279" s="254" t="s">
        <v>19</v>
      </c>
      <c r="F279" s="255" t="s">
        <v>164</v>
      </c>
      <c r="G279" s="253"/>
      <c r="H279" s="256">
        <v>15</v>
      </c>
      <c r="I279" s="257"/>
      <c r="J279" s="253"/>
      <c r="K279" s="253"/>
      <c r="L279" s="258"/>
      <c r="M279" s="259"/>
      <c r="N279" s="260"/>
      <c r="O279" s="260"/>
      <c r="P279" s="260"/>
      <c r="Q279" s="260"/>
      <c r="R279" s="260"/>
      <c r="S279" s="260"/>
      <c r="T279" s="261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62" t="s">
        <v>161</v>
      </c>
      <c r="AU279" s="262" t="s">
        <v>79</v>
      </c>
      <c r="AV279" s="15" t="s">
        <v>157</v>
      </c>
      <c r="AW279" s="15" t="s">
        <v>33</v>
      </c>
      <c r="AX279" s="15" t="s">
        <v>75</v>
      </c>
      <c r="AY279" s="262" t="s">
        <v>150</v>
      </c>
    </row>
    <row r="280" spans="1:65" s="2" customFormat="1" ht="21.75" customHeight="1">
      <c r="A280" s="38"/>
      <c r="B280" s="39"/>
      <c r="C280" s="212" t="s">
        <v>104</v>
      </c>
      <c r="D280" s="212" t="s">
        <v>152</v>
      </c>
      <c r="E280" s="213" t="s">
        <v>1427</v>
      </c>
      <c r="F280" s="214" t="s">
        <v>1428</v>
      </c>
      <c r="G280" s="215" t="s">
        <v>342</v>
      </c>
      <c r="H280" s="216">
        <v>255.3</v>
      </c>
      <c r="I280" s="217"/>
      <c r="J280" s="218">
        <f>ROUND(I280*H280,2)</f>
        <v>0</v>
      </c>
      <c r="K280" s="214" t="s">
        <v>389</v>
      </c>
      <c r="L280" s="44"/>
      <c r="M280" s="219" t="s">
        <v>19</v>
      </c>
      <c r="N280" s="220" t="s">
        <v>42</v>
      </c>
      <c r="O280" s="84"/>
      <c r="P280" s="221">
        <f>O280*H280</f>
        <v>0</v>
      </c>
      <c r="Q280" s="221">
        <v>0</v>
      </c>
      <c r="R280" s="221">
        <f>Q280*H280</f>
        <v>0</v>
      </c>
      <c r="S280" s="221">
        <v>0</v>
      </c>
      <c r="T280" s="222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3" t="s">
        <v>157</v>
      </c>
      <c r="AT280" s="223" t="s">
        <v>152</v>
      </c>
      <c r="AU280" s="223" t="s">
        <v>79</v>
      </c>
      <c r="AY280" s="17" t="s">
        <v>150</v>
      </c>
      <c r="BE280" s="224">
        <f>IF(N280="základní",J280,0)</f>
        <v>0</v>
      </c>
      <c r="BF280" s="224">
        <f>IF(N280="snížená",J280,0)</f>
        <v>0</v>
      </c>
      <c r="BG280" s="224">
        <f>IF(N280="zákl. přenesená",J280,0)</f>
        <v>0</v>
      </c>
      <c r="BH280" s="224">
        <f>IF(N280="sníž. přenesená",J280,0)</f>
        <v>0</v>
      </c>
      <c r="BI280" s="224">
        <f>IF(N280="nulová",J280,0)</f>
        <v>0</v>
      </c>
      <c r="BJ280" s="17" t="s">
        <v>75</v>
      </c>
      <c r="BK280" s="224">
        <f>ROUND(I280*H280,2)</f>
        <v>0</v>
      </c>
      <c r="BL280" s="17" t="s">
        <v>157</v>
      </c>
      <c r="BM280" s="223" t="s">
        <v>1429</v>
      </c>
    </row>
    <row r="281" spans="1:47" s="2" customFormat="1" ht="12">
      <c r="A281" s="38"/>
      <c r="B281" s="39"/>
      <c r="C281" s="40"/>
      <c r="D281" s="225" t="s">
        <v>159</v>
      </c>
      <c r="E281" s="40"/>
      <c r="F281" s="226" t="s">
        <v>1430</v>
      </c>
      <c r="G281" s="40"/>
      <c r="H281" s="40"/>
      <c r="I281" s="227"/>
      <c r="J281" s="40"/>
      <c r="K281" s="40"/>
      <c r="L281" s="44"/>
      <c r="M281" s="228"/>
      <c r="N281" s="229"/>
      <c r="O281" s="84"/>
      <c r="P281" s="84"/>
      <c r="Q281" s="84"/>
      <c r="R281" s="84"/>
      <c r="S281" s="84"/>
      <c r="T281" s="85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159</v>
      </c>
      <c r="AU281" s="17" t="s">
        <v>79</v>
      </c>
    </row>
    <row r="282" spans="1:47" s="2" customFormat="1" ht="12">
      <c r="A282" s="38"/>
      <c r="B282" s="39"/>
      <c r="C282" s="40"/>
      <c r="D282" s="232" t="s">
        <v>258</v>
      </c>
      <c r="E282" s="40"/>
      <c r="F282" s="263" t="s">
        <v>522</v>
      </c>
      <c r="G282" s="40"/>
      <c r="H282" s="40"/>
      <c r="I282" s="227"/>
      <c r="J282" s="40"/>
      <c r="K282" s="40"/>
      <c r="L282" s="44"/>
      <c r="M282" s="228"/>
      <c r="N282" s="229"/>
      <c r="O282" s="84"/>
      <c r="P282" s="84"/>
      <c r="Q282" s="84"/>
      <c r="R282" s="84"/>
      <c r="S282" s="84"/>
      <c r="T282" s="85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7" t="s">
        <v>258</v>
      </c>
      <c r="AU282" s="17" t="s">
        <v>79</v>
      </c>
    </row>
    <row r="283" spans="1:65" s="2" customFormat="1" ht="16.5" customHeight="1">
      <c r="A283" s="38"/>
      <c r="B283" s="39"/>
      <c r="C283" s="264" t="s">
        <v>106</v>
      </c>
      <c r="D283" s="264" t="s">
        <v>286</v>
      </c>
      <c r="E283" s="265" t="s">
        <v>1431</v>
      </c>
      <c r="F283" s="266" t="s">
        <v>1432</v>
      </c>
      <c r="G283" s="267" t="s">
        <v>526</v>
      </c>
      <c r="H283" s="268">
        <v>5</v>
      </c>
      <c r="I283" s="269"/>
      <c r="J283" s="270">
        <f>ROUND(I283*H283,2)</f>
        <v>0</v>
      </c>
      <c r="K283" s="266" t="s">
        <v>389</v>
      </c>
      <c r="L283" s="271"/>
      <c r="M283" s="272" t="s">
        <v>19</v>
      </c>
      <c r="N283" s="273" t="s">
        <v>42</v>
      </c>
      <c r="O283" s="84"/>
      <c r="P283" s="221">
        <f>O283*H283</f>
        <v>0</v>
      </c>
      <c r="Q283" s="221">
        <v>0.0167</v>
      </c>
      <c r="R283" s="221">
        <f>Q283*H283</f>
        <v>0.08349999999999999</v>
      </c>
      <c r="S283" s="221">
        <v>0</v>
      </c>
      <c r="T283" s="222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3" t="s">
        <v>207</v>
      </c>
      <c r="AT283" s="223" t="s">
        <v>286</v>
      </c>
      <c r="AU283" s="223" t="s">
        <v>79</v>
      </c>
      <c r="AY283" s="17" t="s">
        <v>150</v>
      </c>
      <c r="BE283" s="224">
        <f>IF(N283="základní",J283,0)</f>
        <v>0</v>
      </c>
      <c r="BF283" s="224">
        <f>IF(N283="snížená",J283,0)</f>
        <v>0</v>
      </c>
      <c r="BG283" s="224">
        <f>IF(N283="zákl. přenesená",J283,0)</f>
        <v>0</v>
      </c>
      <c r="BH283" s="224">
        <f>IF(N283="sníž. přenesená",J283,0)</f>
        <v>0</v>
      </c>
      <c r="BI283" s="224">
        <f>IF(N283="nulová",J283,0)</f>
        <v>0</v>
      </c>
      <c r="BJ283" s="17" t="s">
        <v>75</v>
      </c>
      <c r="BK283" s="224">
        <f>ROUND(I283*H283,2)</f>
        <v>0</v>
      </c>
      <c r="BL283" s="17" t="s">
        <v>157</v>
      </c>
      <c r="BM283" s="223" t="s">
        <v>1433</v>
      </c>
    </row>
    <row r="284" spans="1:65" s="2" customFormat="1" ht="16.5" customHeight="1">
      <c r="A284" s="38"/>
      <c r="B284" s="39"/>
      <c r="C284" s="264" t="s">
        <v>109</v>
      </c>
      <c r="D284" s="264" t="s">
        <v>286</v>
      </c>
      <c r="E284" s="265" t="s">
        <v>1434</v>
      </c>
      <c r="F284" s="266" t="s">
        <v>1435</v>
      </c>
      <c r="G284" s="267" t="s">
        <v>526</v>
      </c>
      <c r="H284" s="268">
        <v>7</v>
      </c>
      <c r="I284" s="269"/>
      <c r="J284" s="270">
        <f>ROUND(I284*H284,2)</f>
        <v>0</v>
      </c>
      <c r="K284" s="266" t="s">
        <v>389</v>
      </c>
      <c r="L284" s="271"/>
      <c r="M284" s="272" t="s">
        <v>19</v>
      </c>
      <c r="N284" s="273" t="s">
        <v>42</v>
      </c>
      <c r="O284" s="84"/>
      <c r="P284" s="221">
        <f>O284*H284</f>
        <v>0</v>
      </c>
      <c r="Q284" s="221">
        <v>0.0171</v>
      </c>
      <c r="R284" s="221">
        <f>Q284*H284</f>
        <v>0.1197</v>
      </c>
      <c r="S284" s="221">
        <v>0</v>
      </c>
      <c r="T284" s="222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3" t="s">
        <v>207</v>
      </c>
      <c r="AT284" s="223" t="s">
        <v>286</v>
      </c>
      <c r="AU284" s="223" t="s">
        <v>79</v>
      </c>
      <c r="AY284" s="17" t="s">
        <v>150</v>
      </c>
      <c r="BE284" s="224">
        <f>IF(N284="základní",J284,0)</f>
        <v>0</v>
      </c>
      <c r="BF284" s="224">
        <f>IF(N284="snížená",J284,0)</f>
        <v>0</v>
      </c>
      <c r="BG284" s="224">
        <f>IF(N284="zákl. přenesená",J284,0)</f>
        <v>0</v>
      </c>
      <c r="BH284" s="224">
        <f>IF(N284="sníž. přenesená",J284,0)</f>
        <v>0</v>
      </c>
      <c r="BI284" s="224">
        <f>IF(N284="nulová",J284,0)</f>
        <v>0</v>
      </c>
      <c r="BJ284" s="17" t="s">
        <v>75</v>
      </c>
      <c r="BK284" s="224">
        <f>ROUND(I284*H284,2)</f>
        <v>0</v>
      </c>
      <c r="BL284" s="17" t="s">
        <v>157</v>
      </c>
      <c r="BM284" s="223" t="s">
        <v>1436</v>
      </c>
    </row>
    <row r="285" spans="1:51" s="14" customFormat="1" ht="12">
      <c r="A285" s="14"/>
      <c r="B285" s="241"/>
      <c r="C285" s="242"/>
      <c r="D285" s="232" t="s">
        <v>161</v>
      </c>
      <c r="E285" s="243" t="s">
        <v>19</v>
      </c>
      <c r="F285" s="244" t="s">
        <v>199</v>
      </c>
      <c r="G285" s="242"/>
      <c r="H285" s="245">
        <v>7</v>
      </c>
      <c r="I285" s="246"/>
      <c r="J285" s="242"/>
      <c r="K285" s="242"/>
      <c r="L285" s="247"/>
      <c r="M285" s="248"/>
      <c r="N285" s="249"/>
      <c r="O285" s="249"/>
      <c r="P285" s="249"/>
      <c r="Q285" s="249"/>
      <c r="R285" s="249"/>
      <c r="S285" s="249"/>
      <c r="T285" s="250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1" t="s">
        <v>161</v>
      </c>
      <c r="AU285" s="251" t="s">
        <v>79</v>
      </c>
      <c r="AV285" s="14" t="s">
        <v>79</v>
      </c>
      <c r="AW285" s="14" t="s">
        <v>33</v>
      </c>
      <c r="AX285" s="14" t="s">
        <v>71</v>
      </c>
      <c r="AY285" s="251" t="s">
        <v>150</v>
      </c>
    </row>
    <row r="286" spans="1:51" s="15" customFormat="1" ht="12">
      <c r="A286" s="15"/>
      <c r="B286" s="252"/>
      <c r="C286" s="253"/>
      <c r="D286" s="232" t="s">
        <v>161</v>
      </c>
      <c r="E286" s="254" t="s">
        <v>19</v>
      </c>
      <c r="F286" s="255" t="s">
        <v>164</v>
      </c>
      <c r="G286" s="253"/>
      <c r="H286" s="256">
        <v>7</v>
      </c>
      <c r="I286" s="257"/>
      <c r="J286" s="253"/>
      <c r="K286" s="253"/>
      <c r="L286" s="258"/>
      <c r="M286" s="259"/>
      <c r="N286" s="260"/>
      <c r="O286" s="260"/>
      <c r="P286" s="260"/>
      <c r="Q286" s="260"/>
      <c r="R286" s="260"/>
      <c r="S286" s="260"/>
      <c r="T286" s="261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62" t="s">
        <v>161</v>
      </c>
      <c r="AU286" s="262" t="s">
        <v>79</v>
      </c>
      <c r="AV286" s="15" t="s">
        <v>157</v>
      </c>
      <c r="AW286" s="15" t="s">
        <v>33</v>
      </c>
      <c r="AX286" s="15" t="s">
        <v>75</v>
      </c>
      <c r="AY286" s="262" t="s">
        <v>150</v>
      </c>
    </row>
    <row r="287" spans="1:65" s="2" customFormat="1" ht="16.5" customHeight="1">
      <c r="A287" s="38"/>
      <c r="B287" s="39"/>
      <c r="C287" s="264" t="s">
        <v>111</v>
      </c>
      <c r="D287" s="264" t="s">
        <v>286</v>
      </c>
      <c r="E287" s="265" t="s">
        <v>1437</v>
      </c>
      <c r="F287" s="266" t="s">
        <v>1438</v>
      </c>
      <c r="G287" s="267" t="s">
        <v>526</v>
      </c>
      <c r="H287" s="268">
        <v>5</v>
      </c>
      <c r="I287" s="269"/>
      <c r="J287" s="270">
        <f>ROUND(I287*H287,2)</f>
        <v>0</v>
      </c>
      <c r="K287" s="266" t="s">
        <v>389</v>
      </c>
      <c r="L287" s="271"/>
      <c r="M287" s="272" t="s">
        <v>19</v>
      </c>
      <c r="N287" s="273" t="s">
        <v>42</v>
      </c>
      <c r="O287" s="84"/>
      <c r="P287" s="221">
        <f>O287*H287</f>
        <v>0</v>
      </c>
      <c r="Q287" s="221">
        <v>0.00922</v>
      </c>
      <c r="R287" s="221">
        <f>Q287*H287</f>
        <v>0.0461</v>
      </c>
      <c r="S287" s="221">
        <v>0</v>
      </c>
      <c r="T287" s="222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3" t="s">
        <v>207</v>
      </c>
      <c r="AT287" s="223" t="s">
        <v>286</v>
      </c>
      <c r="AU287" s="223" t="s">
        <v>79</v>
      </c>
      <c r="AY287" s="17" t="s">
        <v>150</v>
      </c>
      <c r="BE287" s="224">
        <f>IF(N287="základní",J287,0)</f>
        <v>0</v>
      </c>
      <c r="BF287" s="224">
        <f>IF(N287="snížená",J287,0)</f>
        <v>0</v>
      </c>
      <c r="BG287" s="224">
        <f>IF(N287="zákl. přenesená",J287,0)</f>
        <v>0</v>
      </c>
      <c r="BH287" s="224">
        <f>IF(N287="sníž. přenesená",J287,0)</f>
        <v>0</v>
      </c>
      <c r="BI287" s="224">
        <f>IF(N287="nulová",J287,0)</f>
        <v>0</v>
      </c>
      <c r="BJ287" s="17" t="s">
        <v>75</v>
      </c>
      <c r="BK287" s="224">
        <f>ROUND(I287*H287,2)</f>
        <v>0</v>
      </c>
      <c r="BL287" s="17" t="s">
        <v>157</v>
      </c>
      <c r="BM287" s="223" t="s">
        <v>1439</v>
      </c>
    </row>
    <row r="288" spans="1:65" s="2" customFormat="1" ht="16.5" customHeight="1">
      <c r="A288" s="38"/>
      <c r="B288" s="39"/>
      <c r="C288" s="264" t="s">
        <v>386</v>
      </c>
      <c r="D288" s="264" t="s">
        <v>286</v>
      </c>
      <c r="E288" s="265" t="s">
        <v>1440</v>
      </c>
      <c r="F288" s="266" t="s">
        <v>1441</v>
      </c>
      <c r="G288" s="267" t="s">
        <v>526</v>
      </c>
      <c r="H288" s="268">
        <v>10</v>
      </c>
      <c r="I288" s="269"/>
      <c r="J288" s="270">
        <f>ROUND(I288*H288,2)</f>
        <v>0</v>
      </c>
      <c r="K288" s="266" t="s">
        <v>389</v>
      </c>
      <c r="L288" s="271"/>
      <c r="M288" s="272" t="s">
        <v>19</v>
      </c>
      <c r="N288" s="273" t="s">
        <v>42</v>
      </c>
      <c r="O288" s="84"/>
      <c r="P288" s="221">
        <f>O288*H288</f>
        <v>0</v>
      </c>
      <c r="Q288" s="221">
        <v>0.0085</v>
      </c>
      <c r="R288" s="221">
        <f>Q288*H288</f>
        <v>0.085</v>
      </c>
      <c r="S288" s="221">
        <v>0</v>
      </c>
      <c r="T288" s="222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3" t="s">
        <v>207</v>
      </c>
      <c r="AT288" s="223" t="s">
        <v>286</v>
      </c>
      <c r="AU288" s="223" t="s">
        <v>79</v>
      </c>
      <c r="AY288" s="17" t="s">
        <v>150</v>
      </c>
      <c r="BE288" s="224">
        <f>IF(N288="základní",J288,0)</f>
        <v>0</v>
      </c>
      <c r="BF288" s="224">
        <f>IF(N288="snížená",J288,0)</f>
        <v>0</v>
      </c>
      <c r="BG288" s="224">
        <f>IF(N288="zákl. přenesená",J288,0)</f>
        <v>0</v>
      </c>
      <c r="BH288" s="224">
        <f>IF(N288="sníž. přenesená",J288,0)</f>
        <v>0</v>
      </c>
      <c r="BI288" s="224">
        <f>IF(N288="nulová",J288,0)</f>
        <v>0</v>
      </c>
      <c r="BJ288" s="17" t="s">
        <v>75</v>
      </c>
      <c r="BK288" s="224">
        <f>ROUND(I288*H288,2)</f>
        <v>0</v>
      </c>
      <c r="BL288" s="17" t="s">
        <v>157</v>
      </c>
      <c r="BM288" s="223" t="s">
        <v>1442</v>
      </c>
    </row>
    <row r="289" spans="1:65" s="2" customFormat="1" ht="24.15" customHeight="1">
      <c r="A289" s="38"/>
      <c r="B289" s="39"/>
      <c r="C289" s="212" t="s">
        <v>394</v>
      </c>
      <c r="D289" s="212" t="s">
        <v>152</v>
      </c>
      <c r="E289" s="213" t="s">
        <v>1443</v>
      </c>
      <c r="F289" s="214" t="s">
        <v>1444</v>
      </c>
      <c r="G289" s="215" t="s">
        <v>526</v>
      </c>
      <c r="H289" s="216">
        <v>11</v>
      </c>
      <c r="I289" s="217"/>
      <c r="J289" s="218">
        <f>ROUND(I289*H289,2)</f>
        <v>0</v>
      </c>
      <c r="K289" s="214" t="s">
        <v>389</v>
      </c>
      <c r="L289" s="44"/>
      <c r="M289" s="219" t="s">
        <v>19</v>
      </c>
      <c r="N289" s="220" t="s">
        <v>42</v>
      </c>
      <c r="O289" s="84"/>
      <c r="P289" s="221">
        <f>O289*H289</f>
        <v>0</v>
      </c>
      <c r="Q289" s="221">
        <v>0.03743</v>
      </c>
      <c r="R289" s="221">
        <f>Q289*H289</f>
        <v>0.41173</v>
      </c>
      <c r="S289" s="221">
        <v>0.03743</v>
      </c>
      <c r="T289" s="222">
        <f>S289*H289</f>
        <v>0.41173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3" t="s">
        <v>266</v>
      </c>
      <c r="AT289" s="223" t="s">
        <v>152</v>
      </c>
      <c r="AU289" s="223" t="s">
        <v>79</v>
      </c>
      <c r="AY289" s="17" t="s">
        <v>150</v>
      </c>
      <c r="BE289" s="224">
        <f>IF(N289="základní",J289,0)</f>
        <v>0</v>
      </c>
      <c r="BF289" s="224">
        <f>IF(N289="snížená",J289,0)</f>
        <v>0</v>
      </c>
      <c r="BG289" s="224">
        <f>IF(N289="zákl. přenesená",J289,0)</f>
        <v>0</v>
      </c>
      <c r="BH289" s="224">
        <f>IF(N289="sníž. přenesená",J289,0)</f>
        <v>0</v>
      </c>
      <c r="BI289" s="224">
        <f>IF(N289="nulová",J289,0)</f>
        <v>0</v>
      </c>
      <c r="BJ289" s="17" t="s">
        <v>75</v>
      </c>
      <c r="BK289" s="224">
        <f>ROUND(I289*H289,2)</f>
        <v>0</v>
      </c>
      <c r="BL289" s="17" t="s">
        <v>266</v>
      </c>
      <c r="BM289" s="223" t="s">
        <v>1445</v>
      </c>
    </row>
    <row r="290" spans="1:47" s="2" customFormat="1" ht="12">
      <c r="A290" s="38"/>
      <c r="B290" s="39"/>
      <c r="C290" s="40"/>
      <c r="D290" s="225" t="s">
        <v>159</v>
      </c>
      <c r="E290" s="40"/>
      <c r="F290" s="226" t="s">
        <v>1446</v>
      </c>
      <c r="G290" s="40"/>
      <c r="H290" s="40"/>
      <c r="I290" s="227"/>
      <c r="J290" s="40"/>
      <c r="K290" s="40"/>
      <c r="L290" s="44"/>
      <c r="M290" s="228"/>
      <c r="N290" s="229"/>
      <c r="O290" s="84"/>
      <c r="P290" s="84"/>
      <c r="Q290" s="84"/>
      <c r="R290" s="84"/>
      <c r="S290" s="84"/>
      <c r="T290" s="85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7" t="s">
        <v>159</v>
      </c>
      <c r="AU290" s="17" t="s">
        <v>79</v>
      </c>
    </row>
    <row r="291" spans="1:51" s="13" customFormat="1" ht="12">
      <c r="A291" s="13"/>
      <c r="B291" s="230"/>
      <c r="C291" s="231"/>
      <c r="D291" s="232" t="s">
        <v>161</v>
      </c>
      <c r="E291" s="233" t="s">
        <v>19</v>
      </c>
      <c r="F291" s="234" t="s">
        <v>1447</v>
      </c>
      <c r="G291" s="231"/>
      <c r="H291" s="233" t="s">
        <v>19</v>
      </c>
      <c r="I291" s="235"/>
      <c r="J291" s="231"/>
      <c r="K291" s="231"/>
      <c r="L291" s="236"/>
      <c r="M291" s="237"/>
      <c r="N291" s="238"/>
      <c r="O291" s="238"/>
      <c r="P291" s="238"/>
      <c r="Q291" s="238"/>
      <c r="R291" s="238"/>
      <c r="S291" s="238"/>
      <c r="T291" s="239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0" t="s">
        <v>161</v>
      </c>
      <c r="AU291" s="240" t="s">
        <v>79</v>
      </c>
      <c r="AV291" s="13" t="s">
        <v>75</v>
      </c>
      <c r="AW291" s="13" t="s">
        <v>33</v>
      </c>
      <c r="AX291" s="13" t="s">
        <v>71</v>
      </c>
      <c r="AY291" s="240" t="s">
        <v>150</v>
      </c>
    </row>
    <row r="292" spans="1:51" s="13" customFormat="1" ht="12">
      <c r="A292" s="13"/>
      <c r="B292" s="230"/>
      <c r="C292" s="231"/>
      <c r="D292" s="232" t="s">
        <v>161</v>
      </c>
      <c r="E292" s="233" t="s">
        <v>19</v>
      </c>
      <c r="F292" s="234" t="s">
        <v>1448</v>
      </c>
      <c r="G292" s="231"/>
      <c r="H292" s="233" t="s">
        <v>19</v>
      </c>
      <c r="I292" s="235"/>
      <c r="J292" s="231"/>
      <c r="K292" s="231"/>
      <c r="L292" s="236"/>
      <c r="M292" s="237"/>
      <c r="N292" s="238"/>
      <c r="O292" s="238"/>
      <c r="P292" s="238"/>
      <c r="Q292" s="238"/>
      <c r="R292" s="238"/>
      <c r="S292" s="238"/>
      <c r="T292" s="239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0" t="s">
        <v>161</v>
      </c>
      <c r="AU292" s="240" t="s">
        <v>79</v>
      </c>
      <c r="AV292" s="13" t="s">
        <v>75</v>
      </c>
      <c r="AW292" s="13" t="s">
        <v>33</v>
      </c>
      <c r="AX292" s="13" t="s">
        <v>71</v>
      </c>
      <c r="AY292" s="240" t="s">
        <v>150</v>
      </c>
    </row>
    <row r="293" spans="1:51" s="14" customFormat="1" ht="12">
      <c r="A293" s="14"/>
      <c r="B293" s="241"/>
      <c r="C293" s="242"/>
      <c r="D293" s="232" t="s">
        <v>161</v>
      </c>
      <c r="E293" s="243" t="s">
        <v>19</v>
      </c>
      <c r="F293" s="244" t="s">
        <v>75</v>
      </c>
      <c r="G293" s="242"/>
      <c r="H293" s="245">
        <v>1</v>
      </c>
      <c r="I293" s="246"/>
      <c r="J293" s="242"/>
      <c r="K293" s="242"/>
      <c r="L293" s="247"/>
      <c r="M293" s="248"/>
      <c r="N293" s="249"/>
      <c r="O293" s="249"/>
      <c r="P293" s="249"/>
      <c r="Q293" s="249"/>
      <c r="R293" s="249"/>
      <c r="S293" s="249"/>
      <c r="T293" s="250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1" t="s">
        <v>161</v>
      </c>
      <c r="AU293" s="251" t="s">
        <v>79</v>
      </c>
      <c r="AV293" s="14" t="s">
        <v>79</v>
      </c>
      <c r="AW293" s="14" t="s">
        <v>33</v>
      </c>
      <c r="AX293" s="14" t="s">
        <v>71</v>
      </c>
      <c r="AY293" s="251" t="s">
        <v>150</v>
      </c>
    </row>
    <row r="294" spans="1:51" s="13" customFormat="1" ht="12">
      <c r="A294" s="13"/>
      <c r="B294" s="230"/>
      <c r="C294" s="231"/>
      <c r="D294" s="232" t="s">
        <v>161</v>
      </c>
      <c r="E294" s="233" t="s">
        <v>19</v>
      </c>
      <c r="F294" s="234" t="s">
        <v>1449</v>
      </c>
      <c r="G294" s="231"/>
      <c r="H294" s="233" t="s">
        <v>19</v>
      </c>
      <c r="I294" s="235"/>
      <c r="J294" s="231"/>
      <c r="K294" s="231"/>
      <c r="L294" s="236"/>
      <c r="M294" s="237"/>
      <c r="N294" s="238"/>
      <c r="O294" s="238"/>
      <c r="P294" s="238"/>
      <c r="Q294" s="238"/>
      <c r="R294" s="238"/>
      <c r="S294" s="238"/>
      <c r="T294" s="239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0" t="s">
        <v>161</v>
      </c>
      <c r="AU294" s="240" t="s">
        <v>79</v>
      </c>
      <c r="AV294" s="13" t="s">
        <v>75</v>
      </c>
      <c r="AW294" s="13" t="s">
        <v>33</v>
      </c>
      <c r="AX294" s="13" t="s">
        <v>71</v>
      </c>
      <c r="AY294" s="240" t="s">
        <v>150</v>
      </c>
    </row>
    <row r="295" spans="1:51" s="14" customFormat="1" ht="12">
      <c r="A295" s="14"/>
      <c r="B295" s="241"/>
      <c r="C295" s="242"/>
      <c r="D295" s="232" t="s">
        <v>161</v>
      </c>
      <c r="E295" s="243" t="s">
        <v>19</v>
      </c>
      <c r="F295" s="244" t="s">
        <v>75</v>
      </c>
      <c r="G295" s="242"/>
      <c r="H295" s="245">
        <v>1</v>
      </c>
      <c r="I295" s="246"/>
      <c r="J295" s="242"/>
      <c r="K295" s="242"/>
      <c r="L295" s="247"/>
      <c r="M295" s="248"/>
      <c r="N295" s="249"/>
      <c r="O295" s="249"/>
      <c r="P295" s="249"/>
      <c r="Q295" s="249"/>
      <c r="R295" s="249"/>
      <c r="S295" s="249"/>
      <c r="T295" s="250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1" t="s">
        <v>161</v>
      </c>
      <c r="AU295" s="251" t="s">
        <v>79</v>
      </c>
      <c r="AV295" s="14" t="s">
        <v>79</v>
      </c>
      <c r="AW295" s="14" t="s">
        <v>33</v>
      </c>
      <c r="AX295" s="14" t="s">
        <v>71</v>
      </c>
      <c r="AY295" s="251" t="s">
        <v>150</v>
      </c>
    </row>
    <row r="296" spans="1:51" s="13" customFormat="1" ht="12">
      <c r="A296" s="13"/>
      <c r="B296" s="230"/>
      <c r="C296" s="231"/>
      <c r="D296" s="232" t="s">
        <v>161</v>
      </c>
      <c r="E296" s="233" t="s">
        <v>19</v>
      </c>
      <c r="F296" s="234" t="s">
        <v>1450</v>
      </c>
      <c r="G296" s="231"/>
      <c r="H296" s="233" t="s">
        <v>19</v>
      </c>
      <c r="I296" s="235"/>
      <c r="J296" s="231"/>
      <c r="K296" s="231"/>
      <c r="L296" s="236"/>
      <c r="M296" s="237"/>
      <c r="N296" s="238"/>
      <c r="O296" s="238"/>
      <c r="P296" s="238"/>
      <c r="Q296" s="238"/>
      <c r="R296" s="238"/>
      <c r="S296" s="238"/>
      <c r="T296" s="239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0" t="s">
        <v>161</v>
      </c>
      <c r="AU296" s="240" t="s">
        <v>79</v>
      </c>
      <c r="AV296" s="13" t="s">
        <v>75</v>
      </c>
      <c r="AW296" s="13" t="s">
        <v>33</v>
      </c>
      <c r="AX296" s="13" t="s">
        <v>71</v>
      </c>
      <c r="AY296" s="240" t="s">
        <v>150</v>
      </c>
    </row>
    <row r="297" spans="1:51" s="14" customFormat="1" ht="12">
      <c r="A297" s="14"/>
      <c r="B297" s="241"/>
      <c r="C297" s="242"/>
      <c r="D297" s="232" t="s">
        <v>161</v>
      </c>
      <c r="E297" s="243" t="s">
        <v>19</v>
      </c>
      <c r="F297" s="244" t="s">
        <v>75</v>
      </c>
      <c r="G297" s="242"/>
      <c r="H297" s="245">
        <v>1</v>
      </c>
      <c r="I297" s="246"/>
      <c r="J297" s="242"/>
      <c r="K297" s="242"/>
      <c r="L297" s="247"/>
      <c r="M297" s="248"/>
      <c r="N297" s="249"/>
      <c r="O297" s="249"/>
      <c r="P297" s="249"/>
      <c r="Q297" s="249"/>
      <c r="R297" s="249"/>
      <c r="S297" s="249"/>
      <c r="T297" s="250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1" t="s">
        <v>161</v>
      </c>
      <c r="AU297" s="251" t="s">
        <v>79</v>
      </c>
      <c r="AV297" s="14" t="s">
        <v>79</v>
      </c>
      <c r="AW297" s="14" t="s">
        <v>33</v>
      </c>
      <c r="AX297" s="14" t="s">
        <v>71</v>
      </c>
      <c r="AY297" s="251" t="s">
        <v>150</v>
      </c>
    </row>
    <row r="298" spans="1:51" s="13" customFormat="1" ht="12">
      <c r="A298" s="13"/>
      <c r="B298" s="230"/>
      <c r="C298" s="231"/>
      <c r="D298" s="232" t="s">
        <v>161</v>
      </c>
      <c r="E298" s="233" t="s">
        <v>19</v>
      </c>
      <c r="F298" s="234" t="s">
        <v>1451</v>
      </c>
      <c r="G298" s="231"/>
      <c r="H298" s="233" t="s">
        <v>19</v>
      </c>
      <c r="I298" s="235"/>
      <c r="J298" s="231"/>
      <c r="K298" s="231"/>
      <c r="L298" s="236"/>
      <c r="M298" s="237"/>
      <c r="N298" s="238"/>
      <c r="O298" s="238"/>
      <c r="P298" s="238"/>
      <c r="Q298" s="238"/>
      <c r="R298" s="238"/>
      <c r="S298" s="238"/>
      <c r="T298" s="239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0" t="s">
        <v>161</v>
      </c>
      <c r="AU298" s="240" t="s">
        <v>79</v>
      </c>
      <c r="AV298" s="13" t="s">
        <v>75</v>
      </c>
      <c r="AW298" s="13" t="s">
        <v>33</v>
      </c>
      <c r="AX298" s="13" t="s">
        <v>71</v>
      </c>
      <c r="AY298" s="240" t="s">
        <v>150</v>
      </c>
    </row>
    <row r="299" spans="1:51" s="14" customFormat="1" ht="12">
      <c r="A299" s="14"/>
      <c r="B299" s="241"/>
      <c r="C299" s="242"/>
      <c r="D299" s="232" t="s">
        <v>161</v>
      </c>
      <c r="E299" s="243" t="s">
        <v>19</v>
      </c>
      <c r="F299" s="244" t="s">
        <v>584</v>
      </c>
      <c r="G299" s="242"/>
      <c r="H299" s="245">
        <v>2</v>
      </c>
      <c r="I299" s="246"/>
      <c r="J299" s="242"/>
      <c r="K299" s="242"/>
      <c r="L299" s="247"/>
      <c r="M299" s="248"/>
      <c r="N299" s="249"/>
      <c r="O299" s="249"/>
      <c r="P299" s="249"/>
      <c r="Q299" s="249"/>
      <c r="R299" s="249"/>
      <c r="S299" s="249"/>
      <c r="T299" s="250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1" t="s">
        <v>161</v>
      </c>
      <c r="AU299" s="251" t="s">
        <v>79</v>
      </c>
      <c r="AV299" s="14" t="s">
        <v>79</v>
      </c>
      <c r="AW299" s="14" t="s">
        <v>33</v>
      </c>
      <c r="AX299" s="14" t="s">
        <v>71</v>
      </c>
      <c r="AY299" s="251" t="s">
        <v>150</v>
      </c>
    </row>
    <row r="300" spans="1:51" s="13" customFormat="1" ht="12">
      <c r="A300" s="13"/>
      <c r="B300" s="230"/>
      <c r="C300" s="231"/>
      <c r="D300" s="232" t="s">
        <v>161</v>
      </c>
      <c r="E300" s="233" t="s">
        <v>19</v>
      </c>
      <c r="F300" s="234" t="s">
        <v>1452</v>
      </c>
      <c r="G300" s="231"/>
      <c r="H300" s="233" t="s">
        <v>19</v>
      </c>
      <c r="I300" s="235"/>
      <c r="J300" s="231"/>
      <c r="K300" s="231"/>
      <c r="L300" s="236"/>
      <c r="M300" s="237"/>
      <c r="N300" s="238"/>
      <c r="O300" s="238"/>
      <c r="P300" s="238"/>
      <c r="Q300" s="238"/>
      <c r="R300" s="238"/>
      <c r="S300" s="238"/>
      <c r="T300" s="239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0" t="s">
        <v>161</v>
      </c>
      <c r="AU300" s="240" t="s">
        <v>79</v>
      </c>
      <c r="AV300" s="13" t="s">
        <v>75</v>
      </c>
      <c r="AW300" s="13" t="s">
        <v>33</v>
      </c>
      <c r="AX300" s="13" t="s">
        <v>71</v>
      </c>
      <c r="AY300" s="240" t="s">
        <v>150</v>
      </c>
    </row>
    <row r="301" spans="1:51" s="14" customFormat="1" ht="12">
      <c r="A301" s="14"/>
      <c r="B301" s="241"/>
      <c r="C301" s="242"/>
      <c r="D301" s="232" t="s">
        <v>161</v>
      </c>
      <c r="E301" s="243" t="s">
        <v>19</v>
      </c>
      <c r="F301" s="244" t="s">
        <v>192</v>
      </c>
      <c r="G301" s="242"/>
      <c r="H301" s="245">
        <v>6</v>
      </c>
      <c r="I301" s="246"/>
      <c r="J301" s="242"/>
      <c r="K301" s="242"/>
      <c r="L301" s="247"/>
      <c r="M301" s="248"/>
      <c r="N301" s="249"/>
      <c r="O301" s="249"/>
      <c r="P301" s="249"/>
      <c r="Q301" s="249"/>
      <c r="R301" s="249"/>
      <c r="S301" s="249"/>
      <c r="T301" s="250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1" t="s">
        <v>161</v>
      </c>
      <c r="AU301" s="251" t="s">
        <v>79</v>
      </c>
      <c r="AV301" s="14" t="s">
        <v>79</v>
      </c>
      <c r="AW301" s="14" t="s">
        <v>33</v>
      </c>
      <c r="AX301" s="14" t="s">
        <v>71</v>
      </c>
      <c r="AY301" s="251" t="s">
        <v>150</v>
      </c>
    </row>
    <row r="302" spans="1:51" s="15" customFormat="1" ht="12">
      <c r="A302" s="15"/>
      <c r="B302" s="252"/>
      <c r="C302" s="253"/>
      <c r="D302" s="232" t="s">
        <v>161</v>
      </c>
      <c r="E302" s="254" t="s">
        <v>19</v>
      </c>
      <c r="F302" s="255" t="s">
        <v>164</v>
      </c>
      <c r="G302" s="253"/>
      <c r="H302" s="256">
        <v>11</v>
      </c>
      <c r="I302" s="257"/>
      <c r="J302" s="253"/>
      <c r="K302" s="253"/>
      <c r="L302" s="258"/>
      <c r="M302" s="259"/>
      <c r="N302" s="260"/>
      <c r="O302" s="260"/>
      <c r="P302" s="260"/>
      <c r="Q302" s="260"/>
      <c r="R302" s="260"/>
      <c r="S302" s="260"/>
      <c r="T302" s="261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62" t="s">
        <v>161</v>
      </c>
      <c r="AU302" s="262" t="s">
        <v>79</v>
      </c>
      <c r="AV302" s="15" t="s">
        <v>157</v>
      </c>
      <c r="AW302" s="15" t="s">
        <v>33</v>
      </c>
      <c r="AX302" s="15" t="s">
        <v>75</v>
      </c>
      <c r="AY302" s="262" t="s">
        <v>150</v>
      </c>
    </row>
    <row r="303" spans="1:65" s="2" customFormat="1" ht="37.8" customHeight="1">
      <c r="A303" s="38"/>
      <c r="B303" s="39"/>
      <c r="C303" s="212" t="s">
        <v>401</v>
      </c>
      <c r="D303" s="212" t="s">
        <v>152</v>
      </c>
      <c r="E303" s="213" t="s">
        <v>1453</v>
      </c>
      <c r="F303" s="214" t="s">
        <v>1454</v>
      </c>
      <c r="G303" s="215" t="s">
        <v>526</v>
      </c>
      <c r="H303" s="216">
        <v>10</v>
      </c>
      <c r="I303" s="217"/>
      <c r="J303" s="218">
        <f>ROUND(I303*H303,2)</f>
        <v>0</v>
      </c>
      <c r="K303" s="214" t="s">
        <v>389</v>
      </c>
      <c r="L303" s="44"/>
      <c r="M303" s="219" t="s">
        <v>19</v>
      </c>
      <c r="N303" s="220" t="s">
        <v>42</v>
      </c>
      <c r="O303" s="84"/>
      <c r="P303" s="221">
        <f>O303*H303</f>
        <v>0</v>
      </c>
      <c r="Q303" s="221">
        <v>0.10978</v>
      </c>
      <c r="R303" s="221">
        <f>Q303*H303</f>
        <v>1.0978</v>
      </c>
      <c r="S303" s="221">
        <v>0</v>
      </c>
      <c r="T303" s="222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23" t="s">
        <v>157</v>
      </c>
      <c r="AT303" s="223" t="s">
        <v>152</v>
      </c>
      <c r="AU303" s="223" t="s">
        <v>79</v>
      </c>
      <c r="AY303" s="17" t="s">
        <v>150</v>
      </c>
      <c r="BE303" s="224">
        <f>IF(N303="základní",J303,0)</f>
        <v>0</v>
      </c>
      <c r="BF303" s="224">
        <f>IF(N303="snížená",J303,0)</f>
        <v>0</v>
      </c>
      <c r="BG303" s="224">
        <f>IF(N303="zákl. přenesená",J303,0)</f>
        <v>0</v>
      </c>
      <c r="BH303" s="224">
        <f>IF(N303="sníž. přenesená",J303,0)</f>
        <v>0</v>
      </c>
      <c r="BI303" s="224">
        <f>IF(N303="nulová",J303,0)</f>
        <v>0</v>
      </c>
      <c r="BJ303" s="17" t="s">
        <v>75</v>
      </c>
      <c r="BK303" s="224">
        <f>ROUND(I303*H303,2)</f>
        <v>0</v>
      </c>
      <c r="BL303" s="17" t="s">
        <v>157</v>
      </c>
      <c r="BM303" s="223" t="s">
        <v>1455</v>
      </c>
    </row>
    <row r="304" spans="1:47" s="2" customFormat="1" ht="12">
      <c r="A304" s="38"/>
      <c r="B304" s="39"/>
      <c r="C304" s="40"/>
      <c r="D304" s="225" t="s">
        <v>159</v>
      </c>
      <c r="E304" s="40"/>
      <c r="F304" s="226" t="s">
        <v>1456</v>
      </c>
      <c r="G304" s="40"/>
      <c r="H304" s="40"/>
      <c r="I304" s="227"/>
      <c r="J304" s="40"/>
      <c r="K304" s="40"/>
      <c r="L304" s="44"/>
      <c r="M304" s="228"/>
      <c r="N304" s="229"/>
      <c r="O304" s="84"/>
      <c r="P304" s="84"/>
      <c r="Q304" s="84"/>
      <c r="R304" s="84"/>
      <c r="S304" s="84"/>
      <c r="T304" s="85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159</v>
      </c>
      <c r="AU304" s="17" t="s">
        <v>79</v>
      </c>
    </row>
    <row r="305" spans="1:65" s="2" customFormat="1" ht="37.8" customHeight="1">
      <c r="A305" s="38"/>
      <c r="B305" s="39"/>
      <c r="C305" s="212" t="s">
        <v>409</v>
      </c>
      <c r="D305" s="212" t="s">
        <v>152</v>
      </c>
      <c r="E305" s="213" t="s">
        <v>1457</v>
      </c>
      <c r="F305" s="214" t="s">
        <v>1458</v>
      </c>
      <c r="G305" s="215" t="s">
        <v>526</v>
      </c>
      <c r="H305" s="216">
        <v>10</v>
      </c>
      <c r="I305" s="217"/>
      <c r="J305" s="218">
        <f>ROUND(I305*H305,2)</f>
        <v>0</v>
      </c>
      <c r="K305" s="214" t="s">
        <v>389</v>
      </c>
      <c r="L305" s="44"/>
      <c r="M305" s="219" t="s">
        <v>19</v>
      </c>
      <c r="N305" s="220" t="s">
        <v>42</v>
      </c>
      <c r="O305" s="84"/>
      <c r="P305" s="221">
        <f>O305*H305</f>
        <v>0</v>
      </c>
      <c r="Q305" s="221">
        <v>0.02424</v>
      </c>
      <c r="R305" s="221">
        <f>Q305*H305</f>
        <v>0.2424</v>
      </c>
      <c r="S305" s="221">
        <v>0</v>
      </c>
      <c r="T305" s="222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3" t="s">
        <v>157</v>
      </c>
      <c r="AT305" s="223" t="s">
        <v>152</v>
      </c>
      <c r="AU305" s="223" t="s">
        <v>79</v>
      </c>
      <c r="AY305" s="17" t="s">
        <v>150</v>
      </c>
      <c r="BE305" s="224">
        <f>IF(N305="základní",J305,0)</f>
        <v>0</v>
      </c>
      <c r="BF305" s="224">
        <f>IF(N305="snížená",J305,0)</f>
        <v>0</v>
      </c>
      <c r="BG305" s="224">
        <f>IF(N305="zákl. přenesená",J305,0)</f>
        <v>0</v>
      </c>
      <c r="BH305" s="224">
        <f>IF(N305="sníž. přenesená",J305,0)</f>
        <v>0</v>
      </c>
      <c r="BI305" s="224">
        <f>IF(N305="nulová",J305,0)</f>
        <v>0</v>
      </c>
      <c r="BJ305" s="17" t="s">
        <v>75</v>
      </c>
      <c r="BK305" s="224">
        <f>ROUND(I305*H305,2)</f>
        <v>0</v>
      </c>
      <c r="BL305" s="17" t="s">
        <v>157</v>
      </c>
      <c r="BM305" s="223" t="s">
        <v>1459</v>
      </c>
    </row>
    <row r="306" spans="1:47" s="2" customFormat="1" ht="12">
      <c r="A306" s="38"/>
      <c r="B306" s="39"/>
      <c r="C306" s="40"/>
      <c r="D306" s="225" t="s">
        <v>159</v>
      </c>
      <c r="E306" s="40"/>
      <c r="F306" s="226" t="s">
        <v>1460</v>
      </c>
      <c r="G306" s="40"/>
      <c r="H306" s="40"/>
      <c r="I306" s="227"/>
      <c r="J306" s="40"/>
      <c r="K306" s="40"/>
      <c r="L306" s="44"/>
      <c r="M306" s="228"/>
      <c r="N306" s="229"/>
      <c r="O306" s="84"/>
      <c r="P306" s="84"/>
      <c r="Q306" s="84"/>
      <c r="R306" s="84"/>
      <c r="S306" s="84"/>
      <c r="T306" s="85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T306" s="17" t="s">
        <v>159</v>
      </c>
      <c r="AU306" s="17" t="s">
        <v>79</v>
      </c>
    </row>
    <row r="307" spans="1:65" s="2" customFormat="1" ht="37.8" customHeight="1">
      <c r="A307" s="38"/>
      <c r="B307" s="39"/>
      <c r="C307" s="212" t="s">
        <v>415</v>
      </c>
      <c r="D307" s="212" t="s">
        <v>152</v>
      </c>
      <c r="E307" s="213" t="s">
        <v>1461</v>
      </c>
      <c r="F307" s="214" t="s">
        <v>1462</v>
      </c>
      <c r="G307" s="215" t="s">
        <v>526</v>
      </c>
      <c r="H307" s="216">
        <v>10</v>
      </c>
      <c r="I307" s="217"/>
      <c r="J307" s="218">
        <f>ROUND(I307*H307,2)</f>
        <v>0</v>
      </c>
      <c r="K307" s="214" t="s">
        <v>389</v>
      </c>
      <c r="L307" s="44"/>
      <c r="M307" s="219" t="s">
        <v>19</v>
      </c>
      <c r="N307" s="220" t="s">
        <v>42</v>
      </c>
      <c r="O307" s="84"/>
      <c r="P307" s="221">
        <f>O307*H307</f>
        <v>0</v>
      </c>
      <c r="Q307" s="221">
        <v>0</v>
      </c>
      <c r="R307" s="221">
        <f>Q307*H307</f>
        <v>0</v>
      </c>
      <c r="S307" s="221">
        <v>0</v>
      </c>
      <c r="T307" s="222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3" t="s">
        <v>157</v>
      </c>
      <c r="AT307" s="223" t="s">
        <v>152</v>
      </c>
      <c r="AU307" s="223" t="s">
        <v>79</v>
      </c>
      <c r="AY307" s="17" t="s">
        <v>150</v>
      </c>
      <c r="BE307" s="224">
        <f>IF(N307="základní",J307,0)</f>
        <v>0</v>
      </c>
      <c r="BF307" s="224">
        <f>IF(N307="snížená",J307,0)</f>
        <v>0</v>
      </c>
      <c r="BG307" s="224">
        <f>IF(N307="zákl. přenesená",J307,0)</f>
        <v>0</v>
      </c>
      <c r="BH307" s="224">
        <f>IF(N307="sníž. přenesená",J307,0)</f>
        <v>0</v>
      </c>
      <c r="BI307" s="224">
        <f>IF(N307="nulová",J307,0)</f>
        <v>0</v>
      </c>
      <c r="BJ307" s="17" t="s">
        <v>75</v>
      </c>
      <c r="BK307" s="224">
        <f>ROUND(I307*H307,2)</f>
        <v>0</v>
      </c>
      <c r="BL307" s="17" t="s">
        <v>157</v>
      </c>
      <c r="BM307" s="223" t="s">
        <v>1463</v>
      </c>
    </row>
    <row r="308" spans="1:47" s="2" customFormat="1" ht="12">
      <c r="A308" s="38"/>
      <c r="B308" s="39"/>
      <c r="C308" s="40"/>
      <c r="D308" s="225" t="s">
        <v>159</v>
      </c>
      <c r="E308" s="40"/>
      <c r="F308" s="226" t="s">
        <v>1464</v>
      </c>
      <c r="G308" s="40"/>
      <c r="H308" s="40"/>
      <c r="I308" s="227"/>
      <c r="J308" s="40"/>
      <c r="K308" s="40"/>
      <c r="L308" s="44"/>
      <c r="M308" s="228"/>
      <c r="N308" s="229"/>
      <c r="O308" s="84"/>
      <c r="P308" s="84"/>
      <c r="Q308" s="84"/>
      <c r="R308" s="84"/>
      <c r="S308" s="84"/>
      <c r="T308" s="85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159</v>
      </c>
      <c r="AU308" s="17" t="s">
        <v>79</v>
      </c>
    </row>
    <row r="309" spans="1:65" s="2" customFormat="1" ht="37.8" customHeight="1">
      <c r="A309" s="38"/>
      <c r="B309" s="39"/>
      <c r="C309" s="212" t="s">
        <v>421</v>
      </c>
      <c r="D309" s="212" t="s">
        <v>152</v>
      </c>
      <c r="E309" s="213" t="s">
        <v>1465</v>
      </c>
      <c r="F309" s="214" t="s">
        <v>1466</v>
      </c>
      <c r="G309" s="215" t="s">
        <v>526</v>
      </c>
      <c r="H309" s="216">
        <v>10</v>
      </c>
      <c r="I309" s="217"/>
      <c r="J309" s="218">
        <f>ROUND(I309*H309,2)</f>
        <v>0</v>
      </c>
      <c r="K309" s="214" t="s">
        <v>389</v>
      </c>
      <c r="L309" s="44"/>
      <c r="M309" s="219" t="s">
        <v>19</v>
      </c>
      <c r="N309" s="220" t="s">
        <v>42</v>
      </c>
      <c r="O309" s="84"/>
      <c r="P309" s="221">
        <f>O309*H309</f>
        <v>0</v>
      </c>
      <c r="Q309" s="221">
        <v>0.42116</v>
      </c>
      <c r="R309" s="221">
        <f>Q309*H309</f>
        <v>4.2116</v>
      </c>
      <c r="S309" s="221">
        <v>0</v>
      </c>
      <c r="T309" s="222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23" t="s">
        <v>157</v>
      </c>
      <c r="AT309" s="223" t="s">
        <v>152</v>
      </c>
      <c r="AU309" s="223" t="s">
        <v>79</v>
      </c>
      <c r="AY309" s="17" t="s">
        <v>150</v>
      </c>
      <c r="BE309" s="224">
        <f>IF(N309="základní",J309,0)</f>
        <v>0</v>
      </c>
      <c r="BF309" s="224">
        <f>IF(N309="snížená",J309,0)</f>
        <v>0</v>
      </c>
      <c r="BG309" s="224">
        <f>IF(N309="zákl. přenesená",J309,0)</f>
        <v>0</v>
      </c>
      <c r="BH309" s="224">
        <f>IF(N309="sníž. přenesená",J309,0)</f>
        <v>0</v>
      </c>
      <c r="BI309" s="224">
        <f>IF(N309="nulová",J309,0)</f>
        <v>0</v>
      </c>
      <c r="BJ309" s="17" t="s">
        <v>75</v>
      </c>
      <c r="BK309" s="224">
        <f>ROUND(I309*H309,2)</f>
        <v>0</v>
      </c>
      <c r="BL309" s="17" t="s">
        <v>157</v>
      </c>
      <c r="BM309" s="223" t="s">
        <v>1467</v>
      </c>
    </row>
    <row r="310" spans="1:47" s="2" customFormat="1" ht="12">
      <c r="A310" s="38"/>
      <c r="B310" s="39"/>
      <c r="C310" s="40"/>
      <c r="D310" s="225" t="s">
        <v>159</v>
      </c>
      <c r="E310" s="40"/>
      <c r="F310" s="226" t="s">
        <v>1468</v>
      </c>
      <c r="G310" s="40"/>
      <c r="H310" s="40"/>
      <c r="I310" s="227"/>
      <c r="J310" s="40"/>
      <c r="K310" s="40"/>
      <c r="L310" s="44"/>
      <c r="M310" s="228"/>
      <c r="N310" s="229"/>
      <c r="O310" s="84"/>
      <c r="P310" s="84"/>
      <c r="Q310" s="84"/>
      <c r="R310" s="84"/>
      <c r="S310" s="84"/>
      <c r="T310" s="85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T310" s="17" t="s">
        <v>159</v>
      </c>
      <c r="AU310" s="17" t="s">
        <v>79</v>
      </c>
    </row>
    <row r="311" spans="1:65" s="2" customFormat="1" ht="24.15" customHeight="1">
      <c r="A311" s="38"/>
      <c r="B311" s="39"/>
      <c r="C311" s="264" t="s">
        <v>428</v>
      </c>
      <c r="D311" s="264" t="s">
        <v>286</v>
      </c>
      <c r="E311" s="265" t="s">
        <v>1469</v>
      </c>
      <c r="F311" s="266" t="s">
        <v>1470</v>
      </c>
      <c r="G311" s="267" t="s">
        <v>342</v>
      </c>
      <c r="H311" s="268">
        <v>260.406</v>
      </c>
      <c r="I311" s="269"/>
      <c r="J311" s="270">
        <f>ROUND(I311*H311,2)</f>
        <v>0</v>
      </c>
      <c r="K311" s="266" t="s">
        <v>389</v>
      </c>
      <c r="L311" s="271"/>
      <c r="M311" s="272" t="s">
        <v>19</v>
      </c>
      <c r="N311" s="273" t="s">
        <v>42</v>
      </c>
      <c r="O311" s="84"/>
      <c r="P311" s="221">
        <f>O311*H311</f>
        <v>0</v>
      </c>
      <c r="Q311" s="221">
        <v>0.02683</v>
      </c>
      <c r="R311" s="221">
        <f>Q311*H311</f>
        <v>6.98669298</v>
      </c>
      <c r="S311" s="221">
        <v>0</v>
      </c>
      <c r="T311" s="222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3" t="s">
        <v>207</v>
      </c>
      <c r="AT311" s="223" t="s">
        <v>286</v>
      </c>
      <c r="AU311" s="223" t="s">
        <v>79</v>
      </c>
      <c r="AY311" s="17" t="s">
        <v>150</v>
      </c>
      <c r="BE311" s="224">
        <f>IF(N311="základní",J311,0)</f>
        <v>0</v>
      </c>
      <c r="BF311" s="224">
        <f>IF(N311="snížená",J311,0)</f>
        <v>0</v>
      </c>
      <c r="BG311" s="224">
        <f>IF(N311="zákl. přenesená",J311,0)</f>
        <v>0</v>
      </c>
      <c r="BH311" s="224">
        <f>IF(N311="sníž. přenesená",J311,0)</f>
        <v>0</v>
      </c>
      <c r="BI311" s="224">
        <f>IF(N311="nulová",J311,0)</f>
        <v>0</v>
      </c>
      <c r="BJ311" s="17" t="s">
        <v>75</v>
      </c>
      <c r="BK311" s="224">
        <f>ROUND(I311*H311,2)</f>
        <v>0</v>
      </c>
      <c r="BL311" s="17" t="s">
        <v>157</v>
      </c>
      <c r="BM311" s="223" t="s">
        <v>1471</v>
      </c>
    </row>
    <row r="312" spans="1:51" s="13" customFormat="1" ht="12">
      <c r="A312" s="13"/>
      <c r="B312" s="230"/>
      <c r="C312" s="231"/>
      <c r="D312" s="232" t="s">
        <v>161</v>
      </c>
      <c r="E312" s="233" t="s">
        <v>19</v>
      </c>
      <c r="F312" s="234" t="s">
        <v>1472</v>
      </c>
      <c r="G312" s="231"/>
      <c r="H312" s="233" t="s">
        <v>19</v>
      </c>
      <c r="I312" s="235"/>
      <c r="J312" s="231"/>
      <c r="K312" s="231"/>
      <c r="L312" s="236"/>
      <c r="M312" s="237"/>
      <c r="N312" s="238"/>
      <c r="O312" s="238"/>
      <c r="P312" s="238"/>
      <c r="Q312" s="238"/>
      <c r="R312" s="238"/>
      <c r="S312" s="238"/>
      <c r="T312" s="239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0" t="s">
        <v>161</v>
      </c>
      <c r="AU312" s="240" t="s">
        <v>79</v>
      </c>
      <c r="AV312" s="13" t="s">
        <v>75</v>
      </c>
      <c r="AW312" s="13" t="s">
        <v>33</v>
      </c>
      <c r="AX312" s="13" t="s">
        <v>71</v>
      </c>
      <c r="AY312" s="240" t="s">
        <v>150</v>
      </c>
    </row>
    <row r="313" spans="1:51" s="14" customFormat="1" ht="12">
      <c r="A313" s="14"/>
      <c r="B313" s="241"/>
      <c r="C313" s="242"/>
      <c r="D313" s="232" t="s">
        <v>161</v>
      </c>
      <c r="E313" s="243" t="s">
        <v>19</v>
      </c>
      <c r="F313" s="244" t="s">
        <v>1473</v>
      </c>
      <c r="G313" s="242"/>
      <c r="H313" s="245">
        <v>260.406</v>
      </c>
      <c r="I313" s="246"/>
      <c r="J313" s="242"/>
      <c r="K313" s="242"/>
      <c r="L313" s="247"/>
      <c r="M313" s="248"/>
      <c r="N313" s="249"/>
      <c r="O313" s="249"/>
      <c r="P313" s="249"/>
      <c r="Q313" s="249"/>
      <c r="R313" s="249"/>
      <c r="S313" s="249"/>
      <c r="T313" s="250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1" t="s">
        <v>161</v>
      </c>
      <c r="AU313" s="251" t="s">
        <v>79</v>
      </c>
      <c r="AV313" s="14" t="s">
        <v>79</v>
      </c>
      <c r="AW313" s="14" t="s">
        <v>33</v>
      </c>
      <c r="AX313" s="14" t="s">
        <v>71</v>
      </c>
      <c r="AY313" s="251" t="s">
        <v>150</v>
      </c>
    </row>
    <row r="314" spans="1:51" s="15" customFormat="1" ht="12">
      <c r="A314" s="15"/>
      <c r="B314" s="252"/>
      <c r="C314" s="253"/>
      <c r="D314" s="232" t="s">
        <v>161</v>
      </c>
      <c r="E314" s="254" t="s">
        <v>19</v>
      </c>
      <c r="F314" s="255" t="s">
        <v>164</v>
      </c>
      <c r="G314" s="253"/>
      <c r="H314" s="256">
        <v>260.406</v>
      </c>
      <c r="I314" s="257"/>
      <c r="J314" s="253"/>
      <c r="K314" s="253"/>
      <c r="L314" s="258"/>
      <c r="M314" s="259"/>
      <c r="N314" s="260"/>
      <c r="O314" s="260"/>
      <c r="P314" s="260"/>
      <c r="Q314" s="260"/>
      <c r="R314" s="260"/>
      <c r="S314" s="260"/>
      <c r="T314" s="261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62" t="s">
        <v>161</v>
      </c>
      <c r="AU314" s="262" t="s">
        <v>79</v>
      </c>
      <c r="AV314" s="15" t="s">
        <v>157</v>
      </c>
      <c r="AW314" s="15" t="s">
        <v>33</v>
      </c>
      <c r="AX314" s="15" t="s">
        <v>75</v>
      </c>
      <c r="AY314" s="262" t="s">
        <v>150</v>
      </c>
    </row>
    <row r="315" spans="1:63" s="12" customFormat="1" ht="22.8" customHeight="1">
      <c r="A315" s="12"/>
      <c r="B315" s="196"/>
      <c r="C315" s="197"/>
      <c r="D315" s="198" t="s">
        <v>70</v>
      </c>
      <c r="E315" s="210" t="s">
        <v>216</v>
      </c>
      <c r="F315" s="210" t="s">
        <v>570</v>
      </c>
      <c r="G315" s="197"/>
      <c r="H315" s="197"/>
      <c r="I315" s="200"/>
      <c r="J315" s="211">
        <f>BK315</f>
        <v>0</v>
      </c>
      <c r="K315" s="197"/>
      <c r="L315" s="202"/>
      <c r="M315" s="203"/>
      <c r="N315" s="204"/>
      <c r="O315" s="204"/>
      <c r="P315" s="205">
        <f>SUM(P316:P357)</f>
        <v>0</v>
      </c>
      <c r="Q315" s="204"/>
      <c r="R315" s="205">
        <f>SUM(R316:R357)</f>
        <v>0.0034200000000000003</v>
      </c>
      <c r="S315" s="204"/>
      <c r="T315" s="206">
        <f>SUM(T316:T357)</f>
        <v>41.074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07" t="s">
        <v>75</v>
      </c>
      <c r="AT315" s="208" t="s">
        <v>70</v>
      </c>
      <c r="AU315" s="208" t="s">
        <v>75</v>
      </c>
      <c r="AY315" s="207" t="s">
        <v>150</v>
      </c>
      <c r="BK315" s="209">
        <f>SUM(BK316:BK357)</f>
        <v>0</v>
      </c>
    </row>
    <row r="316" spans="1:65" s="2" customFormat="1" ht="24.15" customHeight="1">
      <c r="A316" s="38"/>
      <c r="B316" s="39"/>
      <c r="C316" s="212" t="s">
        <v>439</v>
      </c>
      <c r="D316" s="212" t="s">
        <v>152</v>
      </c>
      <c r="E316" s="213" t="s">
        <v>1474</v>
      </c>
      <c r="F316" s="214" t="s">
        <v>1475</v>
      </c>
      <c r="G316" s="215" t="s">
        <v>342</v>
      </c>
      <c r="H316" s="216">
        <v>53</v>
      </c>
      <c r="I316" s="217"/>
      <c r="J316" s="218">
        <f>ROUND(I316*H316,2)</f>
        <v>0</v>
      </c>
      <c r="K316" s="214" t="s">
        <v>389</v>
      </c>
      <c r="L316" s="44"/>
      <c r="M316" s="219" t="s">
        <v>19</v>
      </c>
      <c r="N316" s="220" t="s">
        <v>42</v>
      </c>
      <c r="O316" s="84"/>
      <c r="P316" s="221">
        <f>O316*H316</f>
        <v>0</v>
      </c>
      <c r="Q316" s="221">
        <v>0</v>
      </c>
      <c r="R316" s="221">
        <f>Q316*H316</f>
        <v>0</v>
      </c>
      <c r="S316" s="221">
        <v>0.32</v>
      </c>
      <c r="T316" s="222">
        <f>S316*H316</f>
        <v>16.96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23" t="s">
        <v>157</v>
      </c>
      <c r="AT316" s="223" t="s">
        <v>152</v>
      </c>
      <c r="AU316" s="223" t="s">
        <v>79</v>
      </c>
      <c r="AY316" s="17" t="s">
        <v>150</v>
      </c>
      <c r="BE316" s="224">
        <f>IF(N316="základní",J316,0)</f>
        <v>0</v>
      </c>
      <c r="BF316" s="224">
        <f>IF(N316="snížená",J316,0)</f>
        <v>0</v>
      </c>
      <c r="BG316" s="224">
        <f>IF(N316="zákl. přenesená",J316,0)</f>
        <v>0</v>
      </c>
      <c r="BH316" s="224">
        <f>IF(N316="sníž. přenesená",J316,0)</f>
        <v>0</v>
      </c>
      <c r="BI316" s="224">
        <f>IF(N316="nulová",J316,0)</f>
        <v>0</v>
      </c>
      <c r="BJ316" s="17" t="s">
        <v>75</v>
      </c>
      <c r="BK316" s="224">
        <f>ROUND(I316*H316,2)</f>
        <v>0</v>
      </c>
      <c r="BL316" s="17" t="s">
        <v>157</v>
      </c>
      <c r="BM316" s="223" t="s">
        <v>1476</v>
      </c>
    </row>
    <row r="317" spans="1:47" s="2" customFormat="1" ht="12">
      <c r="A317" s="38"/>
      <c r="B317" s="39"/>
      <c r="C317" s="40"/>
      <c r="D317" s="225" t="s">
        <v>159</v>
      </c>
      <c r="E317" s="40"/>
      <c r="F317" s="226" t="s">
        <v>1477</v>
      </c>
      <c r="G317" s="40"/>
      <c r="H317" s="40"/>
      <c r="I317" s="227"/>
      <c r="J317" s="40"/>
      <c r="K317" s="40"/>
      <c r="L317" s="44"/>
      <c r="M317" s="228"/>
      <c r="N317" s="229"/>
      <c r="O317" s="84"/>
      <c r="P317" s="84"/>
      <c r="Q317" s="84"/>
      <c r="R317" s="84"/>
      <c r="S317" s="84"/>
      <c r="T317" s="85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T317" s="17" t="s">
        <v>159</v>
      </c>
      <c r="AU317" s="17" t="s">
        <v>79</v>
      </c>
    </row>
    <row r="318" spans="1:51" s="13" customFormat="1" ht="12">
      <c r="A318" s="13"/>
      <c r="B318" s="230"/>
      <c r="C318" s="231"/>
      <c r="D318" s="232" t="s">
        <v>161</v>
      </c>
      <c r="E318" s="233" t="s">
        <v>19</v>
      </c>
      <c r="F318" s="234" t="s">
        <v>1478</v>
      </c>
      <c r="G318" s="231"/>
      <c r="H318" s="233" t="s">
        <v>19</v>
      </c>
      <c r="I318" s="235"/>
      <c r="J318" s="231"/>
      <c r="K318" s="231"/>
      <c r="L318" s="236"/>
      <c r="M318" s="237"/>
      <c r="N318" s="238"/>
      <c r="O318" s="238"/>
      <c r="P318" s="238"/>
      <c r="Q318" s="238"/>
      <c r="R318" s="238"/>
      <c r="S318" s="238"/>
      <c r="T318" s="239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0" t="s">
        <v>161</v>
      </c>
      <c r="AU318" s="240" t="s">
        <v>79</v>
      </c>
      <c r="AV318" s="13" t="s">
        <v>75</v>
      </c>
      <c r="AW318" s="13" t="s">
        <v>33</v>
      </c>
      <c r="AX318" s="13" t="s">
        <v>71</v>
      </c>
      <c r="AY318" s="240" t="s">
        <v>150</v>
      </c>
    </row>
    <row r="319" spans="1:51" s="14" customFormat="1" ht="12">
      <c r="A319" s="14"/>
      <c r="B319" s="241"/>
      <c r="C319" s="242"/>
      <c r="D319" s="232" t="s">
        <v>161</v>
      </c>
      <c r="E319" s="243" t="s">
        <v>19</v>
      </c>
      <c r="F319" s="244" t="s">
        <v>111</v>
      </c>
      <c r="G319" s="242"/>
      <c r="H319" s="245">
        <v>35</v>
      </c>
      <c r="I319" s="246"/>
      <c r="J319" s="242"/>
      <c r="K319" s="242"/>
      <c r="L319" s="247"/>
      <c r="M319" s="248"/>
      <c r="N319" s="249"/>
      <c r="O319" s="249"/>
      <c r="P319" s="249"/>
      <c r="Q319" s="249"/>
      <c r="R319" s="249"/>
      <c r="S319" s="249"/>
      <c r="T319" s="250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1" t="s">
        <v>161</v>
      </c>
      <c r="AU319" s="251" t="s">
        <v>79</v>
      </c>
      <c r="AV319" s="14" t="s">
        <v>79</v>
      </c>
      <c r="AW319" s="14" t="s">
        <v>33</v>
      </c>
      <c r="AX319" s="14" t="s">
        <v>71</v>
      </c>
      <c r="AY319" s="251" t="s">
        <v>150</v>
      </c>
    </row>
    <row r="320" spans="1:51" s="13" customFormat="1" ht="12">
      <c r="A320" s="13"/>
      <c r="B320" s="230"/>
      <c r="C320" s="231"/>
      <c r="D320" s="232" t="s">
        <v>161</v>
      </c>
      <c r="E320" s="233" t="s">
        <v>19</v>
      </c>
      <c r="F320" s="234" t="s">
        <v>1479</v>
      </c>
      <c r="G320" s="231"/>
      <c r="H320" s="233" t="s">
        <v>19</v>
      </c>
      <c r="I320" s="235"/>
      <c r="J320" s="231"/>
      <c r="K320" s="231"/>
      <c r="L320" s="236"/>
      <c r="M320" s="237"/>
      <c r="N320" s="238"/>
      <c r="O320" s="238"/>
      <c r="P320" s="238"/>
      <c r="Q320" s="238"/>
      <c r="R320" s="238"/>
      <c r="S320" s="238"/>
      <c r="T320" s="239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0" t="s">
        <v>161</v>
      </c>
      <c r="AU320" s="240" t="s">
        <v>79</v>
      </c>
      <c r="AV320" s="13" t="s">
        <v>75</v>
      </c>
      <c r="AW320" s="13" t="s">
        <v>33</v>
      </c>
      <c r="AX320" s="13" t="s">
        <v>71</v>
      </c>
      <c r="AY320" s="240" t="s">
        <v>150</v>
      </c>
    </row>
    <row r="321" spans="1:51" s="14" customFormat="1" ht="12">
      <c r="A321" s="14"/>
      <c r="B321" s="241"/>
      <c r="C321" s="242"/>
      <c r="D321" s="232" t="s">
        <v>161</v>
      </c>
      <c r="E321" s="243" t="s">
        <v>19</v>
      </c>
      <c r="F321" s="244" t="s">
        <v>278</v>
      </c>
      <c r="G321" s="242"/>
      <c r="H321" s="245">
        <v>18</v>
      </c>
      <c r="I321" s="246"/>
      <c r="J321" s="242"/>
      <c r="K321" s="242"/>
      <c r="L321" s="247"/>
      <c r="M321" s="248"/>
      <c r="N321" s="249"/>
      <c r="O321" s="249"/>
      <c r="P321" s="249"/>
      <c r="Q321" s="249"/>
      <c r="R321" s="249"/>
      <c r="S321" s="249"/>
      <c r="T321" s="250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1" t="s">
        <v>161</v>
      </c>
      <c r="AU321" s="251" t="s">
        <v>79</v>
      </c>
      <c r="AV321" s="14" t="s">
        <v>79</v>
      </c>
      <c r="AW321" s="14" t="s">
        <v>33</v>
      </c>
      <c r="AX321" s="14" t="s">
        <v>71</v>
      </c>
      <c r="AY321" s="251" t="s">
        <v>150</v>
      </c>
    </row>
    <row r="322" spans="1:51" s="15" customFormat="1" ht="12">
      <c r="A322" s="15"/>
      <c r="B322" s="252"/>
      <c r="C322" s="253"/>
      <c r="D322" s="232" t="s">
        <v>161</v>
      </c>
      <c r="E322" s="254" t="s">
        <v>19</v>
      </c>
      <c r="F322" s="255" t="s">
        <v>164</v>
      </c>
      <c r="G322" s="253"/>
      <c r="H322" s="256">
        <v>53</v>
      </c>
      <c r="I322" s="257"/>
      <c r="J322" s="253"/>
      <c r="K322" s="253"/>
      <c r="L322" s="258"/>
      <c r="M322" s="259"/>
      <c r="N322" s="260"/>
      <c r="O322" s="260"/>
      <c r="P322" s="260"/>
      <c r="Q322" s="260"/>
      <c r="R322" s="260"/>
      <c r="S322" s="260"/>
      <c r="T322" s="261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62" t="s">
        <v>161</v>
      </c>
      <c r="AU322" s="262" t="s">
        <v>79</v>
      </c>
      <c r="AV322" s="15" t="s">
        <v>157</v>
      </c>
      <c r="AW322" s="15" t="s">
        <v>33</v>
      </c>
      <c r="AX322" s="15" t="s">
        <v>75</v>
      </c>
      <c r="AY322" s="262" t="s">
        <v>150</v>
      </c>
    </row>
    <row r="323" spans="1:65" s="2" customFormat="1" ht="55.5" customHeight="1">
      <c r="A323" s="38"/>
      <c r="B323" s="39"/>
      <c r="C323" s="212" t="s">
        <v>446</v>
      </c>
      <c r="D323" s="212" t="s">
        <v>152</v>
      </c>
      <c r="E323" s="213" t="s">
        <v>1480</v>
      </c>
      <c r="F323" s="214" t="s">
        <v>1481</v>
      </c>
      <c r="G323" s="215" t="s">
        <v>342</v>
      </c>
      <c r="H323" s="216">
        <v>26</v>
      </c>
      <c r="I323" s="217"/>
      <c r="J323" s="218">
        <f>ROUND(I323*H323,2)</f>
        <v>0</v>
      </c>
      <c r="K323" s="214" t="s">
        <v>389</v>
      </c>
      <c r="L323" s="44"/>
      <c r="M323" s="219" t="s">
        <v>19</v>
      </c>
      <c r="N323" s="220" t="s">
        <v>42</v>
      </c>
      <c r="O323" s="84"/>
      <c r="P323" s="221">
        <f>O323*H323</f>
        <v>0</v>
      </c>
      <c r="Q323" s="221">
        <v>0</v>
      </c>
      <c r="R323" s="221">
        <f>Q323*H323</f>
        <v>0</v>
      </c>
      <c r="S323" s="221">
        <v>0.753</v>
      </c>
      <c r="T323" s="222">
        <f>S323*H323</f>
        <v>19.578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23" t="s">
        <v>157</v>
      </c>
      <c r="AT323" s="223" t="s">
        <v>152</v>
      </c>
      <c r="AU323" s="223" t="s">
        <v>79</v>
      </c>
      <c r="AY323" s="17" t="s">
        <v>150</v>
      </c>
      <c r="BE323" s="224">
        <f>IF(N323="základní",J323,0)</f>
        <v>0</v>
      </c>
      <c r="BF323" s="224">
        <f>IF(N323="snížená",J323,0)</f>
        <v>0</v>
      </c>
      <c r="BG323" s="224">
        <f>IF(N323="zákl. přenesená",J323,0)</f>
        <v>0</v>
      </c>
      <c r="BH323" s="224">
        <f>IF(N323="sníž. přenesená",J323,0)</f>
        <v>0</v>
      </c>
      <c r="BI323" s="224">
        <f>IF(N323="nulová",J323,0)</f>
        <v>0</v>
      </c>
      <c r="BJ323" s="17" t="s">
        <v>75</v>
      </c>
      <c r="BK323" s="224">
        <f>ROUND(I323*H323,2)</f>
        <v>0</v>
      </c>
      <c r="BL323" s="17" t="s">
        <v>157</v>
      </c>
      <c r="BM323" s="223" t="s">
        <v>1482</v>
      </c>
    </row>
    <row r="324" spans="1:47" s="2" customFormat="1" ht="12">
      <c r="A324" s="38"/>
      <c r="B324" s="39"/>
      <c r="C324" s="40"/>
      <c r="D324" s="225" t="s">
        <v>159</v>
      </c>
      <c r="E324" s="40"/>
      <c r="F324" s="226" t="s">
        <v>1483</v>
      </c>
      <c r="G324" s="40"/>
      <c r="H324" s="40"/>
      <c r="I324" s="227"/>
      <c r="J324" s="40"/>
      <c r="K324" s="40"/>
      <c r="L324" s="44"/>
      <c r="M324" s="228"/>
      <c r="N324" s="229"/>
      <c r="O324" s="84"/>
      <c r="P324" s="84"/>
      <c r="Q324" s="84"/>
      <c r="R324" s="84"/>
      <c r="S324" s="84"/>
      <c r="T324" s="85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T324" s="17" t="s">
        <v>159</v>
      </c>
      <c r="AU324" s="17" t="s">
        <v>79</v>
      </c>
    </row>
    <row r="325" spans="1:51" s="13" customFormat="1" ht="12">
      <c r="A325" s="13"/>
      <c r="B325" s="230"/>
      <c r="C325" s="231"/>
      <c r="D325" s="232" t="s">
        <v>161</v>
      </c>
      <c r="E325" s="233" t="s">
        <v>19</v>
      </c>
      <c r="F325" s="234" t="s">
        <v>1484</v>
      </c>
      <c r="G325" s="231"/>
      <c r="H325" s="233" t="s">
        <v>19</v>
      </c>
      <c r="I325" s="235"/>
      <c r="J325" s="231"/>
      <c r="K325" s="231"/>
      <c r="L325" s="236"/>
      <c r="M325" s="237"/>
      <c r="N325" s="238"/>
      <c r="O325" s="238"/>
      <c r="P325" s="238"/>
      <c r="Q325" s="238"/>
      <c r="R325" s="238"/>
      <c r="S325" s="238"/>
      <c r="T325" s="239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0" t="s">
        <v>161</v>
      </c>
      <c r="AU325" s="240" t="s">
        <v>79</v>
      </c>
      <c r="AV325" s="13" t="s">
        <v>75</v>
      </c>
      <c r="AW325" s="13" t="s">
        <v>33</v>
      </c>
      <c r="AX325" s="13" t="s">
        <v>71</v>
      </c>
      <c r="AY325" s="240" t="s">
        <v>150</v>
      </c>
    </row>
    <row r="326" spans="1:51" s="13" customFormat="1" ht="12">
      <c r="A326" s="13"/>
      <c r="B326" s="230"/>
      <c r="C326" s="231"/>
      <c r="D326" s="232" t="s">
        <v>161</v>
      </c>
      <c r="E326" s="233" t="s">
        <v>19</v>
      </c>
      <c r="F326" s="234" t="s">
        <v>1485</v>
      </c>
      <c r="G326" s="231"/>
      <c r="H326" s="233" t="s">
        <v>19</v>
      </c>
      <c r="I326" s="235"/>
      <c r="J326" s="231"/>
      <c r="K326" s="231"/>
      <c r="L326" s="236"/>
      <c r="M326" s="237"/>
      <c r="N326" s="238"/>
      <c r="O326" s="238"/>
      <c r="P326" s="238"/>
      <c r="Q326" s="238"/>
      <c r="R326" s="238"/>
      <c r="S326" s="238"/>
      <c r="T326" s="239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0" t="s">
        <v>161</v>
      </c>
      <c r="AU326" s="240" t="s">
        <v>79</v>
      </c>
      <c r="AV326" s="13" t="s">
        <v>75</v>
      </c>
      <c r="AW326" s="13" t="s">
        <v>33</v>
      </c>
      <c r="AX326" s="13" t="s">
        <v>71</v>
      </c>
      <c r="AY326" s="240" t="s">
        <v>150</v>
      </c>
    </row>
    <row r="327" spans="1:51" s="14" customFormat="1" ht="12">
      <c r="A327" s="14"/>
      <c r="B327" s="241"/>
      <c r="C327" s="242"/>
      <c r="D327" s="232" t="s">
        <v>161</v>
      </c>
      <c r="E327" s="243" t="s">
        <v>19</v>
      </c>
      <c r="F327" s="244" t="s">
        <v>1486</v>
      </c>
      <c r="G327" s="242"/>
      <c r="H327" s="245">
        <v>11</v>
      </c>
      <c r="I327" s="246"/>
      <c r="J327" s="242"/>
      <c r="K327" s="242"/>
      <c r="L327" s="247"/>
      <c r="M327" s="248"/>
      <c r="N327" s="249"/>
      <c r="O327" s="249"/>
      <c r="P327" s="249"/>
      <c r="Q327" s="249"/>
      <c r="R327" s="249"/>
      <c r="S327" s="249"/>
      <c r="T327" s="250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1" t="s">
        <v>161</v>
      </c>
      <c r="AU327" s="251" t="s">
        <v>79</v>
      </c>
      <c r="AV327" s="14" t="s">
        <v>79</v>
      </c>
      <c r="AW327" s="14" t="s">
        <v>33</v>
      </c>
      <c r="AX327" s="14" t="s">
        <v>71</v>
      </c>
      <c r="AY327" s="251" t="s">
        <v>150</v>
      </c>
    </row>
    <row r="328" spans="1:51" s="13" customFormat="1" ht="12">
      <c r="A328" s="13"/>
      <c r="B328" s="230"/>
      <c r="C328" s="231"/>
      <c r="D328" s="232" t="s">
        <v>161</v>
      </c>
      <c r="E328" s="233" t="s">
        <v>19</v>
      </c>
      <c r="F328" s="234" t="s">
        <v>1487</v>
      </c>
      <c r="G328" s="231"/>
      <c r="H328" s="233" t="s">
        <v>19</v>
      </c>
      <c r="I328" s="235"/>
      <c r="J328" s="231"/>
      <c r="K328" s="231"/>
      <c r="L328" s="236"/>
      <c r="M328" s="237"/>
      <c r="N328" s="238"/>
      <c r="O328" s="238"/>
      <c r="P328" s="238"/>
      <c r="Q328" s="238"/>
      <c r="R328" s="238"/>
      <c r="S328" s="238"/>
      <c r="T328" s="239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0" t="s">
        <v>161</v>
      </c>
      <c r="AU328" s="240" t="s">
        <v>79</v>
      </c>
      <c r="AV328" s="13" t="s">
        <v>75</v>
      </c>
      <c r="AW328" s="13" t="s">
        <v>33</v>
      </c>
      <c r="AX328" s="13" t="s">
        <v>71</v>
      </c>
      <c r="AY328" s="240" t="s">
        <v>150</v>
      </c>
    </row>
    <row r="329" spans="1:51" s="14" customFormat="1" ht="12">
      <c r="A329" s="14"/>
      <c r="B329" s="241"/>
      <c r="C329" s="242"/>
      <c r="D329" s="232" t="s">
        <v>161</v>
      </c>
      <c r="E329" s="243" t="s">
        <v>19</v>
      </c>
      <c r="F329" s="244" t="s">
        <v>8</v>
      </c>
      <c r="G329" s="242"/>
      <c r="H329" s="245">
        <v>15</v>
      </c>
      <c r="I329" s="246"/>
      <c r="J329" s="242"/>
      <c r="K329" s="242"/>
      <c r="L329" s="247"/>
      <c r="M329" s="248"/>
      <c r="N329" s="249"/>
      <c r="O329" s="249"/>
      <c r="P329" s="249"/>
      <c r="Q329" s="249"/>
      <c r="R329" s="249"/>
      <c r="S329" s="249"/>
      <c r="T329" s="250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1" t="s">
        <v>161</v>
      </c>
      <c r="AU329" s="251" t="s">
        <v>79</v>
      </c>
      <c r="AV329" s="14" t="s">
        <v>79</v>
      </c>
      <c r="AW329" s="14" t="s">
        <v>33</v>
      </c>
      <c r="AX329" s="14" t="s">
        <v>71</v>
      </c>
      <c r="AY329" s="251" t="s">
        <v>150</v>
      </c>
    </row>
    <row r="330" spans="1:51" s="15" customFormat="1" ht="12">
      <c r="A330" s="15"/>
      <c r="B330" s="252"/>
      <c r="C330" s="253"/>
      <c r="D330" s="232" t="s">
        <v>161</v>
      </c>
      <c r="E330" s="254" t="s">
        <v>19</v>
      </c>
      <c r="F330" s="255" t="s">
        <v>164</v>
      </c>
      <c r="G330" s="253"/>
      <c r="H330" s="256">
        <v>26</v>
      </c>
      <c r="I330" s="257"/>
      <c r="J330" s="253"/>
      <c r="K330" s="253"/>
      <c r="L330" s="258"/>
      <c r="M330" s="259"/>
      <c r="N330" s="260"/>
      <c r="O330" s="260"/>
      <c r="P330" s="260"/>
      <c r="Q330" s="260"/>
      <c r="R330" s="260"/>
      <c r="S330" s="260"/>
      <c r="T330" s="261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62" t="s">
        <v>161</v>
      </c>
      <c r="AU330" s="262" t="s">
        <v>79</v>
      </c>
      <c r="AV330" s="15" t="s">
        <v>157</v>
      </c>
      <c r="AW330" s="15" t="s">
        <v>33</v>
      </c>
      <c r="AX330" s="15" t="s">
        <v>75</v>
      </c>
      <c r="AY330" s="262" t="s">
        <v>150</v>
      </c>
    </row>
    <row r="331" spans="1:65" s="2" customFormat="1" ht="49.05" customHeight="1">
      <c r="A331" s="38"/>
      <c r="B331" s="39"/>
      <c r="C331" s="212" t="s">
        <v>451</v>
      </c>
      <c r="D331" s="212" t="s">
        <v>152</v>
      </c>
      <c r="E331" s="213" t="s">
        <v>1488</v>
      </c>
      <c r="F331" s="214" t="s">
        <v>1489</v>
      </c>
      <c r="G331" s="215" t="s">
        <v>202</v>
      </c>
      <c r="H331" s="216">
        <v>1.89</v>
      </c>
      <c r="I331" s="217"/>
      <c r="J331" s="218">
        <f>ROUND(I331*H331,2)</f>
        <v>0</v>
      </c>
      <c r="K331" s="214" t="s">
        <v>389</v>
      </c>
      <c r="L331" s="44"/>
      <c r="M331" s="219" t="s">
        <v>19</v>
      </c>
      <c r="N331" s="220" t="s">
        <v>42</v>
      </c>
      <c r="O331" s="84"/>
      <c r="P331" s="221">
        <f>O331*H331</f>
        <v>0</v>
      </c>
      <c r="Q331" s="221">
        <v>0</v>
      </c>
      <c r="R331" s="221">
        <f>Q331*H331</f>
        <v>0</v>
      </c>
      <c r="S331" s="221">
        <v>2.4</v>
      </c>
      <c r="T331" s="222">
        <f>S331*H331</f>
        <v>4.536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23" t="s">
        <v>157</v>
      </c>
      <c r="AT331" s="223" t="s">
        <v>152</v>
      </c>
      <c r="AU331" s="223" t="s">
        <v>79</v>
      </c>
      <c r="AY331" s="17" t="s">
        <v>150</v>
      </c>
      <c r="BE331" s="224">
        <f>IF(N331="základní",J331,0)</f>
        <v>0</v>
      </c>
      <c r="BF331" s="224">
        <f>IF(N331="snížená",J331,0)</f>
        <v>0</v>
      </c>
      <c r="BG331" s="224">
        <f>IF(N331="zákl. přenesená",J331,0)</f>
        <v>0</v>
      </c>
      <c r="BH331" s="224">
        <f>IF(N331="sníž. přenesená",J331,0)</f>
        <v>0</v>
      </c>
      <c r="BI331" s="224">
        <f>IF(N331="nulová",J331,0)</f>
        <v>0</v>
      </c>
      <c r="BJ331" s="17" t="s">
        <v>75</v>
      </c>
      <c r="BK331" s="224">
        <f>ROUND(I331*H331,2)</f>
        <v>0</v>
      </c>
      <c r="BL331" s="17" t="s">
        <v>157</v>
      </c>
      <c r="BM331" s="223" t="s">
        <v>1490</v>
      </c>
    </row>
    <row r="332" spans="1:47" s="2" customFormat="1" ht="12">
      <c r="A332" s="38"/>
      <c r="B332" s="39"/>
      <c r="C332" s="40"/>
      <c r="D332" s="225" t="s">
        <v>159</v>
      </c>
      <c r="E332" s="40"/>
      <c r="F332" s="226" t="s">
        <v>1491</v>
      </c>
      <c r="G332" s="40"/>
      <c r="H332" s="40"/>
      <c r="I332" s="227"/>
      <c r="J332" s="40"/>
      <c r="K332" s="40"/>
      <c r="L332" s="44"/>
      <c r="M332" s="228"/>
      <c r="N332" s="229"/>
      <c r="O332" s="84"/>
      <c r="P332" s="84"/>
      <c r="Q332" s="84"/>
      <c r="R332" s="84"/>
      <c r="S332" s="84"/>
      <c r="T332" s="85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T332" s="17" t="s">
        <v>159</v>
      </c>
      <c r="AU332" s="17" t="s">
        <v>79</v>
      </c>
    </row>
    <row r="333" spans="1:51" s="13" customFormat="1" ht="12">
      <c r="A333" s="13"/>
      <c r="B333" s="230"/>
      <c r="C333" s="231"/>
      <c r="D333" s="232" t="s">
        <v>161</v>
      </c>
      <c r="E333" s="233" t="s">
        <v>19</v>
      </c>
      <c r="F333" s="234" t="s">
        <v>1492</v>
      </c>
      <c r="G333" s="231"/>
      <c r="H333" s="233" t="s">
        <v>19</v>
      </c>
      <c r="I333" s="235"/>
      <c r="J333" s="231"/>
      <c r="K333" s="231"/>
      <c r="L333" s="236"/>
      <c r="M333" s="237"/>
      <c r="N333" s="238"/>
      <c r="O333" s="238"/>
      <c r="P333" s="238"/>
      <c r="Q333" s="238"/>
      <c r="R333" s="238"/>
      <c r="S333" s="238"/>
      <c r="T333" s="239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0" t="s">
        <v>161</v>
      </c>
      <c r="AU333" s="240" t="s">
        <v>79</v>
      </c>
      <c r="AV333" s="13" t="s">
        <v>75</v>
      </c>
      <c r="AW333" s="13" t="s">
        <v>33</v>
      </c>
      <c r="AX333" s="13" t="s">
        <v>71</v>
      </c>
      <c r="AY333" s="240" t="s">
        <v>150</v>
      </c>
    </row>
    <row r="334" spans="1:51" s="14" customFormat="1" ht="12">
      <c r="A334" s="14"/>
      <c r="B334" s="241"/>
      <c r="C334" s="242"/>
      <c r="D334" s="232" t="s">
        <v>161</v>
      </c>
      <c r="E334" s="243" t="s">
        <v>19</v>
      </c>
      <c r="F334" s="244" t="s">
        <v>1493</v>
      </c>
      <c r="G334" s="242"/>
      <c r="H334" s="245">
        <v>0.45</v>
      </c>
      <c r="I334" s="246"/>
      <c r="J334" s="242"/>
      <c r="K334" s="242"/>
      <c r="L334" s="247"/>
      <c r="M334" s="248"/>
      <c r="N334" s="249"/>
      <c r="O334" s="249"/>
      <c r="P334" s="249"/>
      <c r="Q334" s="249"/>
      <c r="R334" s="249"/>
      <c r="S334" s="249"/>
      <c r="T334" s="250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1" t="s">
        <v>161</v>
      </c>
      <c r="AU334" s="251" t="s">
        <v>79</v>
      </c>
      <c r="AV334" s="14" t="s">
        <v>79</v>
      </c>
      <c r="AW334" s="14" t="s">
        <v>33</v>
      </c>
      <c r="AX334" s="14" t="s">
        <v>71</v>
      </c>
      <c r="AY334" s="251" t="s">
        <v>150</v>
      </c>
    </row>
    <row r="335" spans="1:51" s="13" customFormat="1" ht="12">
      <c r="A335" s="13"/>
      <c r="B335" s="230"/>
      <c r="C335" s="231"/>
      <c r="D335" s="232" t="s">
        <v>161</v>
      </c>
      <c r="E335" s="233" t="s">
        <v>19</v>
      </c>
      <c r="F335" s="234" t="s">
        <v>1494</v>
      </c>
      <c r="G335" s="231"/>
      <c r="H335" s="233" t="s">
        <v>19</v>
      </c>
      <c r="I335" s="235"/>
      <c r="J335" s="231"/>
      <c r="K335" s="231"/>
      <c r="L335" s="236"/>
      <c r="M335" s="237"/>
      <c r="N335" s="238"/>
      <c r="O335" s="238"/>
      <c r="P335" s="238"/>
      <c r="Q335" s="238"/>
      <c r="R335" s="238"/>
      <c r="S335" s="238"/>
      <c r="T335" s="239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0" t="s">
        <v>161</v>
      </c>
      <c r="AU335" s="240" t="s">
        <v>79</v>
      </c>
      <c r="AV335" s="13" t="s">
        <v>75</v>
      </c>
      <c r="AW335" s="13" t="s">
        <v>33</v>
      </c>
      <c r="AX335" s="13" t="s">
        <v>71</v>
      </c>
      <c r="AY335" s="240" t="s">
        <v>150</v>
      </c>
    </row>
    <row r="336" spans="1:51" s="14" customFormat="1" ht="12">
      <c r="A336" s="14"/>
      <c r="B336" s="241"/>
      <c r="C336" s="242"/>
      <c r="D336" s="232" t="s">
        <v>161</v>
      </c>
      <c r="E336" s="243" t="s">
        <v>19</v>
      </c>
      <c r="F336" s="244" t="s">
        <v>1495</v>
      </c>
      <c r="G336" s="242"/>
      <c r="H336" s="245">
        <v>1.44</v>
      </c>
      <c r="I336" s="246"/>
      <c r="J336" s="242"/>
      <c r="K336" s="242"/>
      <c r="L336" s="247"/>
      <c r="M336" s="248"/>
      <c r="N336" s="249"/>
      <c r="O336" s="249"/>
      <c r="P336" s="249"/>
      <c r="Q336" s="249"/>
      <c r="R336" s="249"/>
      <c r="S336" s="249"/>
      <c r="T336" s="250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51" t="s">
        <v>161</v>
      </c>
      <c r="AU336" s="251" t="s">
        <v>79</v>
      </c>
      <c r="AV336" s="14" t="s">
        <v>79</v>
      </c>
      <c r="AW336" s="14" t="s">
        <v>33</v>
      </c>
      <c r="AX336" s="14" t="s">
        <v>71</v>
      </c>
      <c r="AY336" s="251" t="s">
        <v>150</v>
      </c>
    </row>
    <row r="337" spans="1:51" s="15" customFormat="1" ht="12">
      <c r="A337" s="15"/>
      <c r="B337" s="252"/>
      <c r="C337" s="253"/>
      <c r="D337" s="232" t="s">
        <v>161</v>
      </c>
      <c r="E337" s="254" t="s">
        <v>19</v>
      </c>
      <c r="F337" s="255" t="s">
        <v>164</v>
      </c>
      <c r="G337" s="253"/>
      <c r="H337" s="256">
        <v>1.89</v>
      </c>
      <c r="I337" s="257"/>
      <c r="J337" s="253"/>
      <c r="K337" s="253"/>
      <c r="L337" s="258"/>
      <c r="M337" s="259"/>
      <c r="N337" s="260"/>
      <c r="O337" s="260"/>
      <c r="P337" s="260"/>
      <c r="Q337" s="260"/>
      <c r="R337" s="260"/>
      <c r="S337" s="260"/>
      <c r="T337" s="261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62" t="s">
        <v>161</v>
      </c>
      <c r="AU337" s="262" t="s">
        <v>79</v>
      </c>
      <c r="AV337" s="15" t="s">
        <v>157</v>
      </c>
      <c r="AW337" s="15" t="s">
        <v>33</v>
      </c>
      <c r="AX337" s="15" t="s">
        <v>75</v>
      </c>
      <c r="AY337" s="262" t="s">
        <v>150</v>
      </c>
    </row>
    <row r="338" spans="1:65" s="2" customFormat="1" ht="55.5" customHeight="1">
      <c r="A338" s="38"/>
      <c r="B338" s="39"/>
      <c r="C338" s="212" t="s">
        <v>456</v>
      </c>
      <c r="D338" s="212" t="s">
        <v>152</v>
      </c>
      <c r="E338" s="213" t="s">
        <v>1130</v>
      </c>
      <c r="F338" s="214" t="s">
        <v>1131</v>
      </c>
      <c r="G338" s="215" t="s">
        <v>342</v>
      </c>
      <c r="H338" s="216">
        <v>50</v>
      </c>
      <c r="I338" s="217"/>
      <c r="J338" s="218">
        <f>ROUND(I338*H338,2)</f>
        <v>0</v>
      </c>
      <c r="K338" s="214" t="s">
        <v>389</v>
      </c>
      <c r="L338" s="44"/>
      <c r="M338" s="219" t="s">
        <v>19</v>
      </c>
      <c r="N338" s="220" t="s">
        <v>42</v>
      </c>
      <c r="O338" s="84"/>
      <c r="P338" s="221">
        <f>O338*H338</f>
        <v>0</v>
      </c>
      <c r="Q338" s="221">
        <v>5E-05</v>
      </c>
      <c r="R338" s="221">
        <f>Q338*H338</f>
        <v>0.0025</v>
      </c>
      <c r="S338" s="221">
        <v>0</v>
      </c>
      <c r="T338" s="222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23" t="s">
        <v>157</v>
      </c>
      <c r="AT338" s="223" t="s">
        <v>152</v>
      </c>
      <c r="AU338" s="223" t="s">
        <v>79</v>
      </c>
      <c r="AY338" s="17" t="s">
        <v>150</v>
      </c>
      <c r="BE338" s="224">
        <f>IF(N338="základní",J338,0)</f>
        <v>0</v>
      </c>
      <c r="BF338" s="224">
        <f>IF(N338="snížená",J338,0)</f>
        <v>0</v>
      </c>
      <c r="BG338" s="224">
        <f>IF(N338="zákl. přenesená",J338,0)</f>
        <v>0</v>
      </c>
      <c r="BH338" s="224">
        <f>IF(N338="sníž. přenesená",J338,0)</f>
        <v>0</v>
      </c>
      <c r="BI338" s="224">
        <f>IF(N338="nulová",J338,0)</f>
        <v>0</v>
      </c>
      <c r="BJ338" s="17" t="s">
        <v>75</v>
      </c>
      <c r="BK338" s="224">
        <f>ROUND(I338*H338,2)</f>
        <v>0</v>
      </c>
      <c r="BL338" s="17" t="s">
        <v>157</v>
      </c>
      <c r="BM338" s="223" t="s">
        <v>1496</v>
      </c>
    </row>
    <row r="339" spans="1:47" s="2" customFormat="1" ht="12">
      <c r="A339" s="38"/>
      <c r="B339" s="39"/>
      <c r="C339" s="40"/>
      <c r="D339" s="225" t="s">
        <v>159</v>
      </c>
      <c r="E339" s="40"/>
      <c r="F339" s="226" t="s">
        <v>1133</v>
      </c>
      <c r="G339" s="40"/>
      <c r="H339" s="40"/>
      <c r="I339" s="227"/>
      <c r="J339" s="40"/>
      <c r="K339" s="40"/>
      <c r="L339" s="44"/>
      <c r="M339" s="228"/>
      <c r="N339" s="229"/>
      <c r="O339" s="84"/>
      <c r="P339" s="84"/>
      <c r="Q339" s="84"/>
      <c r="R339" s="84"/>
      <c r="S339" s="84"/>
      <c r="T339" s="85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T339" s="17" t="s">
        <v>159</v>
      </c>
      <c r="AU339" s="17" t="s">
        <v>79</v>
      </c>
    </row>
    <row r="340" spans="1:51" s="13" customFormat="1" ht="12">
      <c r="A340" s="13"/>
      <c r="B340" s="230"/>
      <c r="C340" s="231"/>
      <c r="D340" s="232" t="s">
        <v>161</v>
      </c>
      <c r="E340" s="233" t="s">
        <v>19</v>
      </c>
      <c r="F340" s="234" t="s">
        <v>1497</v>
      </c>
      <c r="G340" s="231"/>
      <c r="H340" s="233" t="s">
        <v>19</v>
      </c>
      <c r="I340" s="235"/>
      <c r="J340" s="231"/>
      <c r="K340" s="231"/>
      <c r="L340" s="236"/>
      <c r="M340" s="237"/>
      <c r="N340" s="238"/>
      <c r="O340" s="238"/>
      <c r="P340" s="238"/>
      <c r="Q340" s="238"/>
      <c r="R340" s="238"/>
      <c r="S340" s="238"/>
      <c r="T340" s="239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0" t="s">
        <v>161</v>
      </c>
      <c r="AU340" s="240" t="s">
        <v>79</v>
      </c>
      <c r="AV340" s="13" t="s">
        <v>75</v>
      </c>
      <c r="AW340" s="13" t="s">
        <v>33</v>
      </c>
      <c r="AX340" s="13" t="s">
        <v>71</v>
      </c>
      <c r="AY340" s="240" t="s">
        <v>150</v>
      </c>
    </row>
    <row r="341" spans="1:51" s="13" customFormat="1" ht="12">
      <c r="A341" s="13"/>
      <c r="B341" s="230"/>
      <c r="C341" s="231"/>
      <c r="D341" s="232" t="s">
        <v>161</v>
      </c>
      <c r="E341" s="233" t="s">
        <v>19</v>
      </c>
      <c r="F341" s="234" t="s">
        <v>1498</v>
      </c>
      <c r="G341" s="231"/>
      <c r="H341" s="233" t="s">
        <v>19</v>
      </c>
      <c r="I341" s="235"/>
      <c r="J341" s="231"/>
      <c r="K341" s="231"/>
      <c r="L341" s="236"/>
      <c r="M341" s="237"/>
      <c r="N341" s="238"/>
      <c r="O341" s="238"/>
      <c r="P341" s="238"/>
      <c r="Q341" s="238"/>
      <c r="R341" s="238"/>
      <c r="S341" s="238"/>
      <c r="T341" s="239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0" t="s">
        <v>161</v>
      </c>
      <c r="AU341" s="240" t="s">
        <v>79</v>
      </c>
      <c r="AV341" s="13" t="s">
        <v>75</v>
      </c>
      <c r="AW341" s="13" t="s">
        <v>33</v>
      </c>
      <c r="AX341" s="13" t="s">
        <v>71</v>
      </c>
      <c r="AY341" s="240" t="s">
        <v>150</v>
      </c>
    </row>
    <row r="342" spans="1:51" s="14" customFormat="1" ht="12">
      <c r="A342" s="14"/>
      <c r="B342" s="241"/>
      <c r="C342" s="242"/>
      <c r="D342" s="232" t="s">
        <v>161</v>
      </c>
      <c r="E342" s="243" t="s">
        <v>19</v>
      </c>
      <c r="F342" s="244" t="s">
        <v>1499</v>
      </c>
      <c r="G342" s="242"/>
      <c r="H342" s="245">
        <v>50</v>
      </c>
      <c r="I342" s="246"/>
      <c r="J342" s="242"/>
      <c r="K342" s="242"/>
      <c r="L342" s="247"/>
      <c r="M342" s="248"/>
      <c r="N342" s="249"/>
      <c r="O342" s="249"/>
      <c r="P342" s="249"/>
      <c r="Q342" s="249"/>
      <c r="R342" s="249"/>
      <c r="S342" s="249"/>
      <c r="T342" s="250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51" t="s">
        <v>161</v>
      </c>
      <c r="AU342" s="251" t="s">
        <v>79</v>
      </c>
      <c r="AV342" s="14" t="s">
        <v>79</v>
      </c>
      <c r="AW342" s="14" t="s">
        <v>33</v>
      </c>
      <c r="AX342" s="14" t="s">
        <v>71</v>
      </c>
      <c r="AY342" s="251" t="s">
        <v>150</v>
      </c>
    </row>
    <row r="343" spans="1:51" s="15" customFormat="1" ht="12">
      <c r="A343" s="15"/>
      <c r="B343" s="252"/>
      <c r="C343" s="253"/>
      <c r="D343" s="232" t="s">
        <v>161</v>
      </c>
      <c r="E343" s="254" t="s">
        <v>19</v>
      </c>
      <c r="F343" s="255" t="s">
        <v>164</v>
      </c>
      <c r="G343" s="253"/>
      <c r="H343" s="256">
        <v>50</v>
      </c>
      <c r="I343" s="257"/>
      <c r="J343" s="253"/>
      <c r="K343" s="253"/>
      <c r="L343" s="258"/>
      <c r="M343" s="259"/>
      <c r="N343" s="260"/>
      <c r="O343" s="260"/>
      <c r="P343" s="260"/>
      <c r="Q343" s="260"/>
      <c r="R343" s="260"/>
      <c r="S343" s="260"/>
      <c r="T343" s="261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62" t="s">
        <v>161</v>
      </c>
      <c r="AU343" s="262" t="s">
        <v>79</v>
      </c>
      <c r="AV343" s="15" t="s">
        <v>157</v>
      </c>
      <c r="AW343" s="15" t="s">
        <v>33</v>
      </c>
      <c r="AX343" s="15" t="s">
        <v>75</v>
      </c>
      <c r="AY343" s="262" t="s">
        <v>150</v>
      </c>
    </row>
    <row r="344" spans="1:65" s="2" customFormat="1" ht="44.25" customHeight="1">
      <c r="A344" s="38"/>
      <c r="B344" s="39"/>
      <c r="C344" s="212" t="s">
        <v>462</v>
      </c>
      <c r="D344" s="212" t="s">
        <v>152</v>
      </c>
      <c r="E344" s="213" t="s">
        <v>1139</v>
      </c>
      <c r="F344" s="214" t="s">
        <v>1140</v>
      </c>
      <c r="G344" s="215" t="s">
        <v>342</v>
      </c>
      <c r="H344" s="216">
        <v>46</v>
      </c>
      <c r="I344" s="217"/>
      <c r="J344" s="218">
        <f>ROUND(I344*H344,2)</f>
        <v>0</v>
      </c>
      <c r="K344" s="214" t="s">
        <v>389</v>
      </c>
      <c r="L344" s="44"/>
      <c r="M344" s="219" t="s">
        <v>19</v>
      </c>
      <c r="N344" s="220" t="s">
        <v>42</v>
      </c>
      <c r="O344" s="84"/>
      <c r="P344" s="221">
        <f>O344*H344</f>
        <v>0</v>
      </c>
      <c r="Q344" s="221">
        <v>0</v>
      </c>
      <c r="R344" s="221">
        <f>Q344*H344</f>
        <v>0</v>
      </c>
      <c r="S344" s="221">
        <v>0</v>
      </c>
      <c r="T344" s="222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23" t="s">
        <v>157</v>
      </c>
      <c r="AT344" s="223" t="s">
        <v>152</v>
      </c>
      <c r="AU344" s="223" t="s">
        <v>79</v>
      </c>
      <c r="AY344" s="17" t="s">
        <v>150</v>
      </c>
      <c r="BE344" s="224">
        <f>IF(N344="základní",J344,0)</f>
        <v>0</v>
      </c>
      <c r="BF344" s="224">
        <f>IF(N344="snížená",J344,0)</f>
        <v>0</v>
      </c>
      <c r="BG344" s="224">
        <f>IF(N344="zákl. přenesená",J344,0)</f>
        <v>0</v>
      </c>
      <c r="BH344" s="224">
        <f>IF(N344="sníž. přenesená",J344,0)</f>
        <v>0</v>
      </c>
      <c r="BI344" s="224">
        <f>IF(N344="nulová",J344,0)</f>
        <v>0</v>
      </c>
      <c r="BJ344" s="17" t="s">
        <v>75</v>
      </c>
      <c r="BK344" s="224">
        <f>ROUND(I344*H344,2)</f>
        <v>0</v>
      </c>
      <c r="BL344" s="17" t="s">
        <v>157</v>
      </c>
      <c r="BM344" s="223" t="s">
        <v>1500</v>
      </c>
    </row>
    <row r="345" spans="1:47" s="2" customFormat="1" ht="12">
      <c r="A345" s="38"/>
      <c r="B345" s="39"/>
      <c r="C345" s="40"/>
      <c r="D345" s="225" t="s">
        <v>159</v>
      </c>
      <c r="E345" s="40"/>
      <c r="F345" s="226" t="s">
        <v>1142</v>
      </c>
      <c r="G345" s="40"/>
      <c r="H345" s="40"/>
      <c r="I345" s="227"/>
      <c r="J345" s="40"/>
      <c r="K345" s="40"/>
      <c r="L345" s="44"/>
      <c r="M345" s="228"/>
      <c r="N345" s="229"/>
      <c r="O345" s="84"/>
      <c r="P345" s="84"/>
      <c r="Q345" s="84"/>
      <c r="R345" s="84"/>
      <c r="S345" s="84"/>
      <c r="T345" s="85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T345" s="17" t="s">
        <v>159</v>
      </c>
      <c r="AU345" s="17" t="s">
        <v>79</v>
      </c>
    </row>
    <row r="346" spans="1:51" s="14" customFormat="1" ht="12">
      <c r="A346" s="14"/>
      <c r="B346" s="241"/>
      <c r="C346" s="242"/>
      <c r="D346" s="232" t="s">
        <v>161</v>
      </c>
      <c r="E346" s="243" t="s">
        <v>19</v>
      </c>
      <c r="F346" s="244" t="s">
        <v>456</v>
      </c>
      <c r="G346" s="242"/>
      <c r="H346" s="245">
        <v>46</v>
      </c>
      <c r="I346" s="246"/>
      <c r="J346" s="242"/>
      <c r="K346" s="242"/>
      <c r="L346" s="247"/>
      <c r="M346" s="248"/>
      <c r="N346" s="249"/>
      <c r="O346" s="249"/>
      <c r="P346" s="249"/>
      <c r="Q346" s="249"/>
      <c r="R346" s="249"/>
      <c r="S346" s="249"/>
      <c r="T346" s="250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1" t="s">
        <v>161</v>
      </c>
      <c r="AU346" s="251" t="s">
        <v>79</v>
      </c>
      <c r="AV346" s="14" t="s">
        <v>79</v>
      </c>
      <c r="AW346" s="14" t="s">
        <v>33</v>
      </c>
      <c r="AX346" s="14" t="s">
        <v>71</v>
      </c>
      <c r="AY346" s="251" t="s">
        <v>150</v>
      </c>
    </row>
    <row r="347" spans="1:51" s="15" customFormat="1" ht="12">
      <c r="A347" s="15"/>
      <c r="B347" s="252"/>
      <c r="C347" s="253"/>
      <c r="D347" s="232" t="s">
        <v>161</v>
      </c>
      <c r="E347" s="254" t="s">
        <v>19</v>
      </c>
      <c r="F347" s="255" t="s">
        <v>164</v>
      </c>
      <c r="G347" s="253"/>
      <c r="H347" s="256">
        <v>46</v>
      </c>
      <c r="I347" s="257"/>
      <c r="J347" s="253"/>
      <c r="K347" s="253"/>
      <c r="L347" s="258"/>
      <c r="M347" s="259"/>
      <c r="N347" s="260"/>
      <c r="O347" s="260"/>
      <c r="P347" s="260"/>
      <c r="Q347" s="260"/>
      <c r="R347" s="260"/>
      <c r="S347" s="260"/>
      <c r="T347" s="261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62" t="s">
        <v>161</v>
      </c>
      <c r="AU347" s="262" t="s">
        <v>79</v>
      </c>
      <c r="AV347" s="15" t="s">
        <v>157</v>
      </c>
      <c r="AW347" s="15" t="s">
        <v>33</v>
      </c>
      <c r="AX347" s="15" t="s">
        <v>75</v>
      </c>
      <c r="AY347" s="262" t="s">
        <v>150</v>
      </c>
    </row>
    <row r="348" spans="1:65" s="2" customFormat="1" ht="24.15" customHeight="1">
      <c r="A348" s="38"/>
      <c r="B348" s="39"/>
      <c r="C348" s="212" t="s">
        <v>469</v>
      </c>
      <c r="D348" s="212" t="s">
        <v>152</v>
      </c>
      <c r="E348" s="213" t="s">
        <v>1146</v>
      </c>
      <c r="F348" s="214" t="s">
        <v>1147</v>
      </c>
      <c r="G348" s="215" t="s">
        <v>342</v>
      </c>
      <c r="H348" s="216">
        <v>50</v>
      </c>
      <c r="I348" s="217"/>
      <c r="J348" s="218">
        <f>ROUND(I348*H348,2)</f>
        <v>0</v>
      </c>
      <c r="K348" s="214" t="s">
        <v>389</v>
      </c>
      <c r="L348" s="44"/>
      <c r="M348" s="219" t="s">
        <v>19</v>
      </c>
      <c r="N348" s="220" t="s">
        <v>42</v>
      </c>
      <c r="O348" s="84"/>
      <c r="P348" s="221">
        <f>O348*H348</f>
        <v>0</v>
      </c>
      <c r="Q348" s="221">
        <v>0</v>
      </c>
      <c r="R348" s="221">
        <f>Q348*H348</f>
        <v>0</v>
      </c>
      <c r="S348" s="221">
        <v>0</v>
      </c>
      <c r="T348" s="222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23" t="s">
        <v>157</v>
      </c>
      <c r="AT348" s="223" t="s">
        <v>152</v>
      </c>
      <c r="AU348" s="223" t="s">
        <v>79</v>
      </c>
      <c r="AY348" s="17" t="s">
        <v>150</v>
      </c>
      <c r="BE348" s="224">
        <f>IF(N348="základní",J348,0)</f>
        <v>0</v>
      </c>
      <c r="BF348" s="224">
        <f>IF(N348="snížená",J348,0)</f>
        <v>0</v>
      </c>
      <c r="BG348" s="224">
        <f>IF(N348="zákl. přenesená",J348,0)</f>
        <v>0</v>
      </c>
      <c r="BH348" s="224">
        <f>IF(N348="sníž. přenesená",J348,0)</f>
        <v>0</v>
      </c>
      <c r="BI348" s="224">
        <f>IF(N348="nulová",J348,0)</f>
        <v>0</v>
      </c>
      <c r="BJ348" s="17" t="s">
        <v>75</v>
      </c>
      <c r="BK348" s="224">
        <f>ROUND(I348*H348,2)</f>
        <v>0</v>
      </c>
      <c r="BL348" s="17" t="s">
        <v>157</v>
      </c>
      <c r="BM348" s="223" t="s">
        <v>1501</v>
      </c>
    </row>
    <row r="349" spans="1:47" s="2" customFormat="1" ht="12">
      <c r="A349" s="38"/>
      <c r="B349" s="39"/>
      <c r="C349" s="40"/>
      <c r="D349" s="225" t="s">
        <v>159</v>
      </c>
      <c r="E349" s="40"/>
      <c r="F349" s="226" t="s">
        <v>1149</v>
      </c>
      <c r="G349" s="40"/>
      <c r="H349" s="40"/>
      <c r="I349" s="227"/>
      <c r="J349" s="40"/>
      <c r="K349" s="40"/>
      <c r="L349" s="44"/>
      <c r="M349" s="228"/>
      <c r="N349" s="229"/>
      <c r="O349" s="84"/>
      <c r="P349" s="84"/>
      <c r="Q349" s="84"/>
      <c r="R349" s="84"/>
      <c r="S349" s="84"/>
      <c r="T349" s="85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T349" s="17" t="s">
        <v>159</v>
      </c>
      <c r="AU349" s="17" t="s">
        <v>79</v>
      </c>
    </row>
    <row r="350" spans="1:51" s="13" customFormat="1" ht="12">
      <c r="A350" s="13"/>
      <c r="B350" s="230"/>
      <c r="C350" s="231"/>
      <c r="D350" s="232" t="s">
        <v>161</v>
      </c>
      <c r="E350" s="233" t="s">
        <v>19</v>
      </c>
      <c r="F350" s="234" t="s">
        <v>1502</v>
      </c>
      <c r="G350" s="231"/>
      <c r="H350" s="233" t="s">
        <v>19</v>
      </c>
      <c r="I350" s="235"/>
      <c r="J350" s="231"/>
      <c r="K350" s="231"/>
      <c r="L350" s="236"/>
      <c r="M350" s="237"/>
      <c r="N350" s="238"/>
      <c r="O350" s="238"/>
      <c r="P350" s="238"/>
      <c r="Q350" s="238"/>
      <c r="R350" s="238"/>
      <c r="S350" s="238"/>
      <c r="T350" s="239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0" t="s">
        <v>161</v>
      </c>
      <c r="AU350" s="240" t="s">
        <v>79</v>
      </c>
      <c r="AV350" s="13" t="s">
        <v>75</v>
      </c>
      <c r="AW350" s="13" t="s">
        <v>33</v>
      </c>
      <c r="AX350" s="13" t="s">
        <v>71</v>
      </c>
      <c r="AY350" s="240" t="s">
        <v>150</v>
      </c>
    </row>
    <row r="351" spans="1:51" s="14" customFormat="1" ht="12">
      <c r="A351" s="14"/>
      <c r="B351" s="241"/>
      <c r="C351" s="242"/>
      <c r="D351" s="232" t="s">
        <v>161</v>
      </c>
      <c r="E351" s="243" t="s">
        <v>19</v>
      </c>
      <c r="F351" s="244" t="s">
        <v>479</v>
      </c>
      <c r="G351" s="242"/>
      <c r="H351" s="245">
        <v>50</v>
      </c>
      <c r="I351" s="246"/>
      <c r="J351" s="242"/>
      <c r="K351" s="242"/>
      <c r="L351" s="247"/>
      <c r="M351" s="248"/>
      <c r="N351" s="249"/>
      <c r="O351" s="249"/>
      <c r="P351" s="249"/>
      <c r="Q351" s="249"/>
      <c r="R351" s="249"/>
      <c r="S351" s="249"/>
      <c r="T351" s="250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1" t="s">
        <v>161</v>
      </c>
      <c r="AU351" s="251" t="s">
        <v>79</v>
      </c>
      <c r="AV351" s="14" t="s">
        <v>79</v>
      </c>
      <c r="AW351" s="14" t="s">
        <v>33</v>
      </c>
      <c r="AX351" s="14" t="s">
        <v>71</v>
      </c>
      <c r="AY351" s="251" t="s">
        <v>150</v>
      </c>
    </row>
    <row r="352" spans="1:51" s="15" customFormat="1" ht="12">
      <c r="A352" s="15"/>
      <c r="B352" s="252"/>
      <c r="C352" s="253"/>
      <c r="D352" s="232" t="s">
        <v>161</v>
      </c>
      <c r="E352" s="254" t="s">
        <v>19</v>
      </c>
      <c r="F352" s="255" t="s">
        <v>164</v>
      </c>
      <c r="G352" s="253"/>
      <c r="H352" s="256">
        <v>50</v>
      </c>
      <c r="I352" s="257"/>
      <c r="J352" s="253"/>
      <c r="K352" s="253"/>
      <c r="L352" s="258"/>
      <c r="M352" s="259"/>
      <c r="N352" s="260"/>
      <c r="O352" s="260"/>
      <c r="P352" s="260"/>
      <c r="Q352" s="260"/>
      <c r="R352" s="260"/>
      <c r="S352" s="260"/>
      <c r="T352" s="261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62" t="s">
        <v>161</v>
      </c>
      <c r="AU352" s="262" t="s">
        <v>79</v>
      </c>
      <c r="AV352" s="15" t="s">
        <v>157</v>
      </c>
      <c r="AW352" s="15" t="s">
        <v>33</v>
      </c>
      <c r="AX352" s="15" t="s">
        <v>75</v>
      </c>
      <c r="AY352" s="262" t="s">
        <v>150</v>
      </c>
    </row>
    <row r="353" spans="1:65" s="2" customFormat="1" ht="24.15" customHeight="1">
      <c r="A353" s="38"/>
      <c r="B353" s="39"/>
      <c r="C353" s="212" t="s">
        <v>474</v>
      </c>
      <c r="D353" s="212" t="s">
        <v>152</v>
      </c>
      <c r="E353" s="213" t="s">
        <v>1151</v>
      </c>
      <c r="F353" s="214" t="s">
        <v>1152</v>
      </c>
      <c r="G353" s="215" t="s">
        <v>342</v>
      </c>
      <c r="H353" s="216">
        <v>46</v>
      </c>
      <c r="I353" s="217"/>
      <c r="J353" s="218">
        <f>ROUND(I353*H353,2)</f>
        <v>0</v>
      </c>
      <c r="K353" s="214" t="s">
        <v>389</v>
      </c>
      <c r="L353" s="44"/>
      <c r="M353" s="219" t="s">
        <v>19</v>
      </c>
      <c r="N353" s="220" t="s">
        <v>42</v>
      </c>
      <c r="O353" s="84"/>
      <c r="P353" s="221">
        <f>O353*H353</f>
        <v>0</v>
      </c>
      <c r="Q353" s="221">
        <v>2E-05</v>
      </c>
      <c r="R353" s="221">
        <f>Q353*H353</f>
        <v>0.00092</v>
      </c>
      <c r="S353" s="221">
        <v>0</v>
      </c>
      <c r="T353" s="222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23" t="s">
        <v>157</v>
      </c>
      <c r="AT353" s="223" t="s">
        <v>152</v>
      </c>
      <c r="AU353" s="223" t="s">
        <v>79</v>
      </c>
      <c r="AY353" s="17" t="s">
        <v>150</v>
      </c>
      <c r="BE353" s="224">
        <f>IF(N353="základní",J353,0)</f>
        <v>0</v>
      </c>
      <c r="BF353" s="224">
        <f>IF(N353="snížená",J353,0)</f>
        <v>0</v>
      </c>
      <c r="BG353" s="224">
        <f>IF(N353="zákl. přenesená",J353,0)</f>
        <v>0</v>
      </c>
      <c r="BH353" s="224">
        <f>IF(N353="sníž. přenesená",J353,0)</f>
        <v>0</v>
      </c>
      <c r="BI353" s="224">
        <f>IF(N353="nulová",J353,0)</f>
        <v>0</v>
      </c>
      <c r="BJ353" s="17" t="s">
        <v>75</v>
      </c>
      <c r="BK353" s="224">
        <f>ROUND(I353*H353,2)</f>
        <v>0</v>
      </c>
      <c r="BL353" s="17" t="s">
        <v>157</v>
      </c>
      <c r="BM353" s="223" t="s">
        <v>1503</v>
      </c>
    </row>
    <row r="354" spans="1:47" s="2" customFormat="1" ht="12">
      <c r="A354" s="38"/>
      <c r="B354" s="39"/>
      <c r="C354" s="40"/>
      <c r="D354" s="225" t="s">
        <v>159</v>
      </c>
      <c r="E354" s="40"/>
      <c r="F354" s="226" t="s">
        <v>1154</v>
      </c>
      <c r="G354" s="40"/>
      <c r="H354" s="40"/>
      <c r="I354" s="227"/>
      <c r="J354" s="40"/>
      <c r="K354" s="40"/>
      <c r="L354" s="44"/>
      <c r="M354" s="228"/>
      <c r="N354" s="229"/>
      <c r="O354" s="84"/>
      <c r="P354" s="84"/>
      <c r="Q354" s="84"/>
      <c r="R354" s="84"/>
      <c r="S354" s="84"/>
      <c r="T354" s="85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T354" s="17" t="s">
        <v>159</v>
      </c>
      <c r="AU354" s="17" t="s">
        <v>79</v>
      </c>
    </row>
    <row r="355" spans="1:51" s="13" customFormat="1" ht="12">
      <c r="A355" s="13"/>
      <c r="B355" s="230"/>
      <c r="C355" s="231"/>
      <c r="D355" s="232" t="s">
        <v>161</v>
      </c>
      <c r="E355" s="233" t="s">
        <v>19</v>
      </c>
      <c r="F355" s="234" t="s">
        <v>1504</v>
      </c>
      <c r="G355" s="231"/>
      <c r="H355" s="233" t="s">
        <v>19</v>
      </c>
      <c r="I355" s="235"/>
      <c r="J355" s="231"/>
      <c r="K355" s="231"/>
      <c r="L355" s="236"/>
      <c r="M355" s="237"/>
      <c r="N355" s="238"/>
      <c r="O355" s="238"/>
      <c r="P355" s="238"/>
      <c r="Q355" s="238"/>
      <c r="R355" s="238"/>
      <c r="S355" s="238"/>
      <c r="T355" s="239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0" t="s">
        <v>161</v>
      </c>
      <c r="AU355" s="240" t="s">
        <v>79</v>
      </c>
      <c r="AV355" s="13" t="s">
        <v>75</v>
      </c>
      <c r="AW355" s="13" t="s">
        <v>33</v>
      </c>
      <c r="AX355" s="13" t="s">
        <v>71</v>
      </c>
      <c r="AY355" s="240" t="s">
        <v>150</v>
      </c>
    </row>
    <row r="356" spans="1:51" s="14" customFormat="1" ht="12">
      <c r="A356" s="14"/>
      <c r="B356" s="241"/>
      <c r="C356" s="242"/>
      <c r="D356" s="232" t="s">
        <v>161</v>
      </c>
      <c r="E356" s="243" t="s">
        <v>19</v>
      </c>
      <c r="F356" s="244" t="s">
        <v>1505</v>
      </c>
      <c r="G356" s="242"/>
      <c r="H356" s="245">
        <v>46</v>
      </c>
      <c r="I356" s="246"/>
      <c r="J356" s="242"/>
      <c r="K356" s="242"/>
      <c r="L356" s="247"/>
      <c r="M356" s="248"/>
      <c r="N356" s="249"/>
      <c r="O356" s="249"/>
      <c r="P356" s="249"/>
      <c r="Q356" s="249"/>
      <c r="R356" s="249"/>
      <c r="S356" s="249"/>
      <c r="T356" s="250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1" t="s">
        <v>161</v>
      </c>
      <c r="AU356" s="251" t="s">
        <v>79</v>
      </c>
      <c r="AV356" s="14" t="s">
        <v>79</v>
      </c>
      <c r="AW356" s="14" t="s">
        <v>33</v>
      </c>
      <c r="AX356" s="14" t="s">
        <v>71</v>
      </c>
      <c r="AY356" s="251" t="s">
        <v>150</v>
      </c>
    </row>
    <row r="357" spans="1:51" s="15" customFormat="1" ht="12">
      <c r="A357" s="15"/>
      <c r="B357" s="252"/>
      <c r="C357" s="253"/>
      <c r="D357" s="232" t="s">
        <v>161</v>
      </c>
      <c r="E357" s="254" t="s">
        <v>19</v>
      </c>
      <c r="F357" s="255" t="s">
        <v>164</v>
      </c>
      <c r="G357" s="253"/>
      <c r="H357" s="256">
        <v>46</v>
      </c>
      <c r="I357" s="257"/>
      <c r="J357" s="253"/>
      <c r="K357" s="253"/>
      <c r="L357" s="258"/>
      <c r="M357" s="259"/>
      <c r="N357" s="260"/>
      <c r="O357" s="260"/>
      <c r="P357" s="260"/>
      <c r="Q357" s="260"/>
      <c r="R357" s="260"/>
      <c r="S357" s="260"/>
      <c r="T357" s="261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62" t="s">
        <v>161</v>
      </c>
      <c r="AU357" s="262" t="s">
        <v>79</v>
      </c>
      <c r="AV357" s="15" t="s">
        <v>157</v>
      </c>
      <c r="AW357" s="15" t="s">
        <v>33</v>
      </c>
      <c r="AX357" s="15" t="s">
        <v>75</v>
      </c>
      <c r="AY357" s="262" t="s">
        <v>150</v>
      </c>
    </row>
    <row r="358" spans="1:63" s="12" customFormat="1" ht="22.8" customHeight="1">
      <c r="A358" s="12"/>
      <c r="B358" s="196"/>
      <c r="C358" s="197"/>
      <c r="D358" s="198" t="s">
        <v>70</v>
      </c>
      <c r="E358" s="210" t="s">
        <v>670</v>
      </c>
      <c r="F358" s="210" t="s">
        <v>671</v>
      </c>
      <c r="G358" s="197"/>
      <c r="H358" s="197"/>
      <c r="I358" s="200"/>
      <c r="J358" s="211">
        <f>BK358</f>
        <v>0</v>
      </c>
      <c r="K358" s="197"/>
      <c r="L358" s="202"/>
      <c r="M358" s="203"/>
      <c r="N358" s="204"/>
      <c r="O358" s="204"/>
      <c r="P358" s="205">
        <f>SUM(P359:P366)</f>
        <v>0</v>
      </c>
      <c r="Q358" s="204"/>
      <c r="R358" s="205">
        <f>SUM(R359:R366)</f>
        <v>0</v>
      </c>
      <c r="S358" s="204"/>
      <c r="T358" s="206">
        <f>SUM(T359:T366)</f>
        <v>0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207" t="s">
        <v>75</v>
      </c>
      <c r="AT358" s="208" t="s">
        <v>70</v>
      </c>
      <c r="AU358" s="208" t="s">
        <v>75</v>
      </c>
      <c r="AY358" s="207" t="s">
        <v>150</v>
      </c>
      <c r="BK358" s="209">
        <f>SUM(BK359:BK366)</f>
        <v>0</v>
      </c>
    </row>
    <row r="359" spans="1:65" s="2" customFormat="1" ht="16.5" customHeight="1">
      <c r="A359" s="38"/>
      <c r="B359" s="39"/>
      <c r="C359" s="212" t="s">
        <v>479</v>
      </c>
      <c r="D359" s="212" t="s">
        <v>152</v>
      </c>
      <c r="E359" s="213" t="s">
        <v>673</v>
      </c>
      <c r="F359" s="214" t="s">
        <v>674</v>
      </c>
      <c r="G359" s="215" t="s">
        <v>289</v>
      </c>
      <c r="H359" s="216">
        <v>79.694</v>
      </c>
      <c r="I359" s="217"/>
      <c r="J359" s="218">
        <f>ROUND(I359*H359,2)</f>
        <v>0</v>
      </c>
      <c r="K359" s="214" t="s">
        <v>389</v>
      </c>
      <c r="L359" s="44"/>
      <c r="M359" s="219" t="s">
        <v>19</v>
      </c>
      <c r="N359" s="220" t="s">
        <v>42</v>
      </c>
      <c r="O359" s="84"/>
      <c r="P359" s="221">
        <f>O359*H359</f>
        <v>0</v>
      </c>
      <c r="Q359" s="221">
        <v>0</v>
      </c>
      <c r="R359" s="221">
        <f>Q359*H359</f>
        <v>0</v>
      </c>
      <c r="S359" s="221">
        <v>0</v>
      </c>
      <c r="T359" s="222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23" t="s">
        <v>157</v>
      </c>
      <c r="AT359" s="223" t="s">
        <v>152</v>
      </c>
      <c r="AU359" s="223" t="s">
        <v>79</v>
      </c>
      <c r="AY359" s="17" t="s">
        <v>150</v>
      </c>
      <c r="BE359" s="224">
        <f>IF(N359="základní",J359,0)</f>
        <v>0</v>
      </c>
      <c r="BF359" s="224">
        <f>IF(N359="snížená",J359,0)</f>
        <v>0</v>
      </c>
      <c r="BG359" s="224">
        <f>IF(N359="zákl. přenesená",J359,0)</f>
        <v>0</v>
      </c>
      <c r="BH359" s="224">
        <f>IF(N359="sníž. přenesená",J359,0)</f>
        <v>0</v>
      </c>
      <c r="BI359" s="224">
        <f>IF(N359="nulová",J359,0)</f>
        <v>0</v>
      </c>
      <c r="BJ359" s="17" t="s">
        <v>75</v>
      </c>
      <c r="BK359" s="224">
        <f>ROUND(I359*H359,2)</f>
        <v>0</v>
      </c>
      <c r="BL359" s="17" t="s">
        <v>157</v>
      </c>
      <c r="BM359" s="223" t="s">
        <v>1506</v>
      </c>
    </row>
    <row r="360" spans="1:47" s="2" customFormat="1" ht="12">
      <c r="A360" s="38"/>
      <c r="B360" s="39"/>
      <c r="C360" s="40"/>
      <c r="D360" s="225" t="s">
        <v>159</v>
      </c>
      <c r="E360" s="40"/>
      <c r="F360" s="226" t="s">
        <v>676</v>
      </c>
      <c r="G360" s="40"/>
      <c r="H360" s="40"/>
      <c r="I360" s="227"/>
      <c r="J360" s="40"/>
      <c r="K360" s="40"/>
      <c r="L360" s="44"/>
      <c r="M360" s="228"/>
      <c r="N360" s="229"/>
      <c r="O360" s="84"/>
      <c r="P360" s="84"/>
      <c r="Q360" s="84"/>
      <c r="R360" s="84"/>
      <c r="S360" s="84"/>
      <c r="T360" s="85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T360" s="17" t="s">
        <v>159</v>
      </c>
      <c r="AU360" s="17" t="s">
        <v>79</v>
      </c>
    </row>
    <row r="361" spans="1:65" s="2" customFormat="1" ht="33" customHeight="1">
      <c r="A361" s="38"/>
      <c r="B361" s="39"/>
      <c r="C361" s="212" t="s">
        <v>484</v>
      </c>
      <c r="D361" s="212" t="s">
        <v>152</v>
      </c>
      <c r="E361" s="213" t="s">
        <v>678</v>
      </c>
      <c r="F361" s="214" t="s">
        <v>679</v>
      </c>
      <c r="G361" s="215" t="s">
        <v>289</v>
      </c>
      <c r="H361" s="216">
        <v>79.694</v>
      </c>
      <c r="I361" s="217"/>
      <c r="J361" s="218">
        <f>ROUND(I361*H361,2)</f>
        <v>0</v>
      </c>
      <c r="K361" s="214" t="s">
        <v>389</v>
      </c>
      <c r="L361" s="44"/>
      <c r="M361" s="219" t="s">
        <v>19</v>
      </c>
      <c r="N361" s="220" t="s">
        <v>42</v>
      </c>
      <c r="O361" s="84"/>
      <c r="P361" s="221">
        <f>O361*H361</f>
        <v>0</v>
      </c>
      <c r="Q361" s="221">
        <v>0</v>
      </c>
      <c r="R361" s="221">
        <f>Q361*H361</f>
        <v>0</v>
      </c>
      <c r="S361" s="221">
        <v>0</v>
      </c>
      <c r="T361" s="222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23" t="s">
        <v>157</v>
      </c>
      <c r="AT361" s="223" t="s">
        <v>152</v>
      </c>
      <c r="AU361" s="223" t="s">
        <v>79</v>
      </c>
      <c r="AY361" s="17" t="s">
        <v>150</v>
      </c>
      <c r="BE361" s="224">
        <f>IF(N361="základní",J361,0)</f>
        <v>0</v>
      </c>
      <c r="BF361" s="224">
        <f>IF(N361="snížená",J361,0)</f>
        <v>0</v>
      </c>
      <c r="BG361" s="224">
        <f>IF(N361="zákl. přenesená",J361,0)</f>
        <v>0</v>
      </c>
      <c r="BH361" s="224">
        <f>IF(N361="sníž. přenesená",J361,0)</f>
        <v>0</v>
      </c>
      <c r="BI361" s="224">
        <f>IF(N361="nulová",J361,0)</f>
        <v>0</v>
      </c>
      <c r="BJ361" s="17" t="s">
        <v>75</v>
      </c>
      <c r="BK361" s="224">
        <f>ROUND(I361*H361,2)</f>
        <v>0</v>
      </c>
      <c r="BL361" s="17" t="s">
        <v>157</v>
      </c>
      <c r="BM361" s="223" t="s">
        <v>1507</v>
      </c>
    </row>
    <row r="362" spans="1:47" s="2" customFormat="1" ht="12">
      <c r="A362" s="38"/>
      <c r="B362" s="39"/>
      <c r="C362" s="40"/>
      <c r="D362" s="225" t="s">
        <v>159</v>
      </c>
      <c r="E362" s="40"/>
      <c r="F362" s="226" t="s">
        <v>681</v>
      </c>
      <c r="G362" s="40"/>
      <c r="H362" s="40"/>
      <c r="I362" s="227"/>
      <c r="J362" s="40"/>
      <c r="K362" s="40"/>
      <c r="L362" s="44"/>
      <c r="M362" s="228"/>
      <c r="N362" s="229"/>
      <c r="O362" s="84"/>
      <c r="P362" s="84"/>
      <c r="Q362" s="84"/>
      <c r="R362" s="84"/>
      <c r="S362" s="84"/>
      <c r="T362" s="85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T362" s="17" t="s">
        <v>159</v>
      </c>
      <c r="AU362" s="17" t="s">
        <v>79</v>
      </c>
    </row>
    <row r="363" spans="1:65" s="2" customFormat="1" ht="44.25" customHeight="1">
      <c r="A363" s="38"/>
      <c r="B363" s="39"/>
      <c r="C363" s="212" t="s">
        <v>489</v>
      </c>
      <c r="D363" s="212" t="s">
        <v>152</v>
      </c>
      <c r="E363" s="213" t="s">
        <v>683</v>
      </c>
      <c r="F363" s="214" t="s">
        <v>684</v>
      </c>
      <c r="G363" s="215" t="s">
        <v>289</v>
      </c>
      <c r="H363" s="216">
        <v>1115.716</v>
      </c>
      <c r="I363" s="217"/>
      <c r="J363" s="218">
        <f>ROUND(I363*H363,2)</f>
        <v>0</v>
      </c>
      <c r="K363" s="214" t="s">
        <v>389</v>
      </c>
      <c r="L363" s="44"/>
      <c r="M363" s="219" t="s">
        <v>19</v>
      </c>
      <c r="N363" s="220" t="s">
        <v>42</v>
      </c>
      <c r="O363" s="84"/>
      <c r="P363" s="221">
        <f>O363*H363</f>
        <v>0</v>
      </c>
      <c r="Q363" s="221">
        <v>0</v>
      </c>
      <c r="R363" s="221">
        <f>Q363*H363</f>
        <v>0</v>
      </c>
      <c r="S363" s="221">
        <v>0</v>
      </c>
      <c r="T363" s="222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23" t="s">
        <v>157</v>
      </c>
      <c r="AT363" s="223" t="s">
        <v>152</v>
      </c>
      <c r="AU363" s="223" t="s">
        <v>79</v>
      </c>
      <c r="AY363" s="17" t="s">
        <v>150</v>
      </c>
      <c r="BE363" s="224">
        <f>IF(N363="základní",J363,0)</f>
        <v>0</v>
      </c>
      <c r="BF363" s="224">
        <f>IF(N363="snížená",J363,0)</f>
        <v>0</v>
      </c>
      <c r="BG363" s="224">
        <f>IF(N363="zákl. přenesená",J363,0)</f>
        <v>0</v>
      </c>
      <c r="BH363" s="224">
        <f>IF(N363="sníž. přenesená",J363,0)</f>
        <v>0</v>
      </c>
      <c r="BI363" s="224">
        <f>IF(N363="nulová",J363,0)</f>
        <v>0</v>
      </c>
      <c r="BJ363" s="17" t="s">
        <v>75</v>
      </c>
      <c r="BK363" s="224">
        <f>ROUND(I363*H363,2)</f>
        <v>0</v>
      </c>
      <c r="BL363" s="17" t="s">
        <v>157</v>
      </c>
      <c r="BM363" s="223" t="s">
        <v>1508</v>
      </c>
    </row>
    <row r="364" spans="1:47" s="2" customFormat="1" ht="12">
      <c r="A364" s="38"/>
      <c r="B364" s="39"/>
      <c r="C364" s="40"/>
      <c r="D364" s="225" t="s">
        <v>159</v>
      </c>
      <c r="E364" s="40"/>
      <c r="F364" s="226" t="s">
        <v>686</v>
      </c>
      <c r="G364" s="40"/>
      <c r="H364" s="40"/>
      <c r="I364" s="227"/>
      <c r="J364" s="40"/>
      <c r="K364" s="40"/>
      <c r="L364" s="44"/>
      <c r="M364" s="228"/>
      <c r="N364" s="229"/>
      <c r="O364" s="84"/>
      <c r="P364" s="84"/>
      <c r="Q364" s="84"/>
      <c r="R364" s="84"/>
      <c r="S364" s="84"/>
      <c r="T364" s="85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T364" s="17" t="s">
        <v>159</v>
      </c>
      <c r="AU364" s="17" t="s">
        <v>79</v>
      </c>
    </row>
    <row r="365" spans="1:51" s="14" customFormat="1" ht="12">
      <c r="A365" s="14"/>
      <c r="B365" s="241"/>
      <c r="C365" s="242"/>
      <c r="D365" s="232" t="s">
        <v>161</v>
      </c>
      <c r="E365" s="243" t="s">
        <v>19</v>
      </c>
      <c r="F365" s="244" t="s">
        <v>1509</v>
      </c>
      <c r="G365" s="242"/>
      <c r="H365" s="245">
        <v>1115.716</v>
      </c>
      <c r="I365" s="246"/>
      <c r="J365" s="242"/>
      <c r="K365" s="242"/>
      <c r="L365" s="247"/>
      <c r="M365" s="248"/>
      <c r="N365" s="249"/>
      <c r="O365" s="249"/>
      <c r="P365" s="249"/>
      <c r="Q365" s="249"/>
      <c r="R365" s="249"/>
      <c r="S365" s="249"/>
      <c r="T365" s="250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1" t="s">
        <v>161</v>
      </c>
      <c r="AU365" s="251" t="s">
        <v>79</v>
      </c>
      <c r="AV365" s="14" t="s">
        <v>79</v>
      </c>
      <c r="AW365" s="14" t="s">
        <v>33</v>
      </c>
      <c r="AX365" s="14" t="s">
        <v>71</v>
      </c>
      <c r="AY365" s="251" t="s">
        <v>150</v>
      </c>
    </row>
    <row r="366" spans="1:51" s="15" customFormat="1" ht="12">
      <c r="A366" s="15"/>
      <c r="B366" s="252"/>
      <c r="C366" s="253"/>
      <c r="D366" s="232" t="s">
        <v>161</v>
      </c>
      <c r="E366" s="254" t="s">
        <v>19</v>
      </c>
      <c r="F366" s="255" t="s">
        <v>164</v>
      </c>
      <c r="G366" s="253"/>
      <c r="H366" s="256">
        <v>1115.716</v>
      </c>
      <c r="I366" s="257"/>
      <c r="J366" s="253"/>
      <c r="K366" s="253"/>
      <c r="L366" s="258"/>
      <c r="M366" s="259"/>
      <c r="N366" s="260"/>
      <c r="O366" s="260"/>
      <c r="P366" s="260"/>
      <c r="Q366" s="260"/>
      <c r="R366" s="260"/>
      <c r="S366" s="260"/>
      <c r="T366" s="261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62" t="s">
        <v>161</v>
      </c>
      <c r="AU366" s="262" t="s">
        <v>79</v>
      </c>
      <c r="AV366" s="15" t="s">
        <v>157</v>
      </c>
      <c r="AW366" s="15" t="s">
        <v>33</v>
      </c>
      <c r="AX366" s="15" t="s">
        <v>75</v>
      </c>
      <c r="AY366" s="262" t="s">
        <v>150</v>
      </c>
    </row>
    <row r="367" spans="1:63" s="12" customFormat="1" ht="22.8" customHeight="1">
      <c r="A367" s="12"/>
      <c r="B367" s="196"/>
      <c r="C367" s="197"/>
      <c r="D367" s="198" t="s">
        <v>70</v>
      </c>
      <c r="E367" s="210" t="s">
        <v>688</v>
      </c>
      <c r="F367" s="210" t="s">
        <v>689</v>
      </c>
      <c r="G367" s="197"/>
      <c r="H367" s="197"/>
      <c r="I367" s="200"/>
      <c r="J367" s="211">
        <f>BK367</f>
        <v>0</v>
      </c>
      <c r="K367" s="197"/>
      <c r="L367" s="202"/>
      <c r="M367" s="203"/>
      <c r="N367" s="204"/>
      <c r="O367" s="204"/>
      <c r="P367" s="205">
        <f>SUM(P368:P369)</f>
        <v>0</v>
      </c>
      <c r="Q367" s="204"/>
      <c r="R367" s="205">
        <f>SUM(R368:R369)</f>
        <v>0</v>
      </c>
      <c r="S367" s="204"/>
      <c r="T367" s="206">
        <f>SUM(T368:T369)</f>
        <v>0</v>
      </c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R367" s="207" t="s">
        <v>75</v>
      </c>
      <c r="AT367" s="208" t="s">
        <v>70</v>
      </c>
      <c r="AU367" s="208" t="s">
        <v>75</v>
      </c>
      <c r="AY367" s="207" t="s">
        <v>150</v>
      </c>
      <c r="BK367" s="209">
        <f>SUM(BK368:BK369)</f>
        <v>0</v>
      </c>
    </row>
    <row r="368" spans="1:65" s="2" customFormat="1" ht="49.05" customHeight="1">
      <c r="A368" s="38"/>
      <c r="B368" s="39"/>
      <c r="C368" s="212" t="s">
        <v>494</v>
      </c>
      <c r="D368" s="212" t="s">
        <v>152</v>
      </c>
      <c r="E368" s="213" t="s">
        <v>1510</v>
      </c>
      <c r="F368" s="214" t="s">
        <v>1511</v>
      </c>
      <c r="G368" s="215" t="s">
        <v>289</v>
      </c>
      <c r="H368" s="216">
        <v>1401.153</v>
      </c>
      <c r="I368" s="217"/>
      <c r="J368" s="218">
        <f>ROUND(I368*H368,2)</f>
        <v>0</v>
      </c>
      <c r="K368" s="214" t="s">
        <v>389</v>
      </c>
      <c r="L368" s="44"/>
      <c r="M368" s="219" t="s">
        <v>19</v>
      </c>
      <c r="N368" s="220" t="s">
        <v>42</v>
      </c>
      <c r="O368" s="84"/>
      <c r="P368" s="221">
        <f>O368*H368</f>
        <v>0</v>
      </c>
      <c r="Q368" s="221">
        <v>0</v>
      </c>
      <c r="R368" s="221">
        <f>Q368*H368</f>
        <v>0</v>
      </c>
      <c r="S368" s="221">
        <v>0</v>
      </c>
      <c r="T368" s="222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23" t="s">
        <v>157</v>
      </c>
      <c r="AT368" s="223" t="s">
        <v>152</v>
      </c>
      <c r="AU368" s="223" t="s">
        <v>79</v>
      </c>
      <c r="AY368" s="17" t="s">
        <v>150</v>
      </c>
      <c r="BE368" s="224">
        <f>IF(N368="základní",J368,0)</f>
        <v>0</v>
      </c>
      <c r="BF368" s="224">
        <f>IF(N368="snížená",J368,0)</f>
        <v>0</v>
      </c>
      <c r="BG368" s="224">
        <f>IF(N368="zákl. přenesená",J368,0)</f>
        <v>0</v>
      </c>
      <c r="BH368" s="224">
        <f>IF(N368="sníž. přenesená",J368,0)</f>
        <v>0</v>
      </c>
      <c r="BI368" s="224">
        <f>IF(N368="nulová",J368,0)</f>
        <v>0</v>
      </c>
      <c r="BJ368" s="17" t="s">
        <v>75</v>
      </c>
      <c r="BK368" s="224">
        <f>ROUND(I368*H368,2)</f>
        <v>0</v>
      </c>
      <c r="BL368" s="17" t="s">
        <v>157</v>
      </c>
      <c r="BM368" s="223" t="s">
        <v>1512</v>
      </c>
    </row>
    <row r="369" spans="1:47" s="2" customFormat="1" ht="12">
      <c r="A369" s="38"/>
      <c r="B369" s="39"/>
      <c r="C369" s="40"/>
      <c r="D369" s="225" t="s">
        <v>159</v>
      </c>
      <c r="E369" s="40"/>
      <c r="F369" s="226" t="s">
        <v>1513</v>
      </c>
      <c r="G369" s="40"/>
      <c r="H369" s="40"/>
      <c r="I369" s="227"/>
      <c r="J369" s="40"/>
      <c r="K369" s="40"/>
      <c r="L369" s="44"/>
      <c r="M369" s="277"/>
      <c r="N369" s="278"/>
      <c r="O369" s="279"/>
      <c r="P369" s="279"/>
      <c r="Q369" s="279"/>
      <c r="R369" s="279"/>
      <c r="S369" s="279"/>
      <c r="T369" s="280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T369" s="17" t="s">
        <v>159</v>
      </c>
      <c r="AU369" s="17" t="s">
        <v>79</v>
      </c>
    </row>
    <row r="370" spans="1:31" s="2" customFormat="1" ht="6.95" customHeight="1">
      <c r="A370" s="38"/>
      <c r="B370" s="59"/>
      <c r="C370" s="60"/>
      <c r="D370" s="60"/>
      <c r="E370" s="60"/>
      <c r="F370" s="60"/>
      <c r="G370" s="60"/>
      <c r="H370" s="60"/>
      <c r="I370" s="60"/>
      <c r="J370" s="60"/>
      <c r="K370" s="60"/>
      <c r="L370" s="44"/>
      <c r="M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</row>
  </sheetData>
  <sheetProtection password="C68C" sheet="1" objects="1" scenarios="1" formatColumns="0" formatRows="0" autoFilter="0"/>
  <autoFilter ref="C93:K36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hyperlinks>
    <hyperlink ref="F98" r:id="rId1" display="https://podminky.urs.cz/item/CS_URS_2023_01/113107322"/>
    <hyperlink ref="F105" r:id="rId2" display="https://podminky.urs.cz/item/CS_URS_2023_01/113107344"/>
    <hyperlink ref="F110" r:id="rId3" display="https://podminky.urs.cz/item/CS_URS_2023_01/113107330"/>
    <hyperlink ref="F117" r:id="rId4" display="https://podminky.urs.cz/item/CS_URS_2023_01/115101201"/>
    <hyperlink ref="F121" r:id="rId5" display="https://podminky.urs.cz/item/CS_URS_2023_01/132154204"/>
    <hyperlink ref="F132" r:id="rId6" display="https://podminky.urs.cz/item/CS_URS_2023_01/151101101"/>
    <hyperlink ref="F142" r:id="rId7" display="https://podminky.urs.cz/item/CS_URS_2023_01/151101111"/>
    <hyperlink ref="F146" r:id="rId8" display="https://podminky.urs.cz/item/CS_URS_2023_01/175151101"/>
    <hyperlink ref="F153" r:id="rId9" display="https://podminky.urs.cz/item/CS_URS_2023_01/119001401"/>
    <hyperlink ref="F158" r:id="rId10" display="https://podminky.urs.cz/item/CS_URS_2023_01/139001101"/>
    <hyperlink ref="F166" r:id="rId11" display="https://podminky.urs.cz/item/CS_URS_2023_01/162751117"/>
    <hyperlink ref="F171" r:id="rId12" display="https://podminky.urs.cz/item/CS_URS_2023_01/162751119"/>
    <hyperlink ref="F176" r:id="rId13" display="https://podminky.urs.cz/item/CS_URS_2023_01/171251101"/>
    <hyperlink ref="F182" r:id="rId14" display="https://podminky.urs.cz/item/CS_URS_2023_01/174151101"/>
    <hyperlink ref="F197" r:id="rId15" display="https://podminky.urs.cz/item/CS_URS_2023_01/274354111"/>
    <hyperlink ref="F207" r:id="rId16" display="https://podminky.urs.cz/item/CS_URS_2023_01/899910201"/>
    <hyperlink ref="F217" r:id="rId17" display="https://podminky.urs.cz/item/CS_URS_2023_01/451572111"/>
    <hyperlink ref="F225" r:id="rId18" display="https://podminky.urs.cz/item/CS_URS_2023_01/171151112"/>
    <hyperlink ref="F240" r:id="rId19" display="https://podminky.urs.cz/item/CS_URS_2023_01/564851011"/>
    <hyperlink ref="F245" r:id="rId20" display="https://podminky.urs.cz/item/CS_URS_2023_01/565135101"/>
    <hyperlink ref="F250" r:id="rId21" display="https://podminky.urs.cz/item/CS_URS_2023_01/573111111"/>
    <hyperlink ref="F254" r:id="rId22" display="https://podminky.urs.cz/item/CS_URS_2023_01/573211112"/>
    <hyperlink ref="F259" r:id="rId23" display="https://podminky.urs.cz/item/CS_URS_2023_01/577134031"/>
    <hyperlink ref="F263" r:id="rId24" display="https://podminky.urs.cz/item/CS_URS_2023_01/577155031"/>
    <hyperlink ref="F268" r:id="rId25" display="https://podminky.urs.cz/item/CS_URS_2023_01/871390310"/>
    <hyperlink ref="F270" r:id="rId26" display="https://podminky.urs.cz/item/CS_URS_2023_01/877395221"/>
    <hyperlink ref="F277" r:id="rId27" display="https://podminky.urs.cz/item/CS_URS_2023_01/877395211"/>
    <hyperlink ref="F281" r:id="rId28" display="https://podminky.urs.cz/item/CS_URS_2023_01/892421111"/>
    <hyperlink ref="F290" r:id="rId29" display="https://podminky.urs.cz/item/CS_URS_2023_01/721110964"/>
    <hyperlink ref="F304" r:id="rId30" display="https://podminky.urs.cz/item/CS_URS_2023_01/894812329"/>
    <hyperlink ref="F306" r:id="rId31" display="https://podminky.urs.cz/item/CS_URS_2023_01/894812332"/>
    <hyperlink ref="F308" r:id="rId32" display="https://podminky.urs.cz/item/CS_URS_2023_01/894812339"/>
    <hyperlink ref="F310" r:id="rId33" display="https://podminky.urs.cz/item/CS_URS_2023_01/894812376"/>
    <hyperlink ref="F317" r:id="rId34" display="https://podminky.urs.cz/item/CS_URS_2023_01/810391811"/>
    <hyperlink ref="F324" r:id="rId35" display="https://podminky.urs.cz/item/CS_URS_2023_01/966008111"/>
    <hyperlink ref="F332" r:id="rId36" display="https://podminky.urs.cz/item/CS_URS_2023_01/966008311"/>
    <hyperlink ref="F339" r:id="rId37" display="https://podminky.urs.cz/item/CS_URS_2023_01/919122111"/>
    <hyperlink ref="F345" r:id="rId38" display="https://podminky.urs.cz/item/CS_URS_2023_01/919731123"/>
    <hyperlink ref="F349" r:id="rId39" display="https://podminky.urs.cz/item/CS_URS_2023_01/919735112"/>
    <hyperlink ref="F354" r:id="rId40" display="https://podminky.urs.cz/item/CS_URS_2023_01/919735116"/>
    <hyperlink ref="F360" r:id="rId41" display="https://podminky.urs.cz/item/CS_URS_2023_01/997006002"/>
    <hyperlink ref="F362" r:id="rId42" display="https://podminky.urs.cz/item/CS_URS_2023_01/997211511"/>
    <hyperlink ref="F364" r:id="rId43" display="https://podminky.urs.cz/item/CS_URS_2023_01/997211519"/>
    <hyperlink ref="F369" r:id="rId44" display="https://podminky.urs.cz/item/CS_URS_2023_01/998276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98</v>
      </c>
    </row>
    <row r="3" spans="2:46" s="1" customFormat="1" ht="6.95" customHeight="1" hidden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79</v>
      </c>
    </row>
    <row r="4" spans="2:46" s="1" customFormat="1" ht="24.95" customHeight="1" hidden="1">
      <c r="B4" s="20"/>
      <c r="D4" s="140" t="s">
        <v>113</v>
      </c>
      <c r="L4" s="20"/>
      <c r="M4" s="14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2" t="s">
        <v>16</v>
      </c>
      <c r="L6" s="20"/>
    </row>
    <row r="7" spans="2:12" s="1" customFormat="1" ht="16.5" customHeight="1" hidden="1">
      <c r="B7" s="20"/>
      <c r="E7" s="143" t="str">
        <f>'Rekapitulace stavby'!K6</f>
        <v xml:space="preserve">Kopřivnice - chodník Mniší - úsek 04,05 -  po úpravě zídky</v>
      </c>
      <c r="F7" s="142"/>
      <c r="G7" s="142"/>
      <c r="H7" s="142"/>
      <c r="L7" s="20"/>
    </row>
    <row r="8" spans="2:12" s="1" customFormat="1" ht="12" customHeight="1" hidden="1">
      <c r="B8" s="20"/>
      <c r="D8" s="142" t="s">
        <v>114</v>
      </c>
      <c r="L8" s="20"/>
    </row>
    <row r="9" spans="1:31" s="2" customFormat="1" ht="16.5" customHeight="1" hidden="1">
      <c r="A9" s="38"/>
      <c r="B9" s="44"/>
      <c r="C9" s="38"/>
      <c r="D9" s="38"/>
      <c r="E9" s="143" t="s">
        <v>965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 hidden="1">
      <c r="A10" s="38"/>
      <c r="B10" s="44"/>
      <c r="C10" s="38"/>
      <c r="D10" s="142" t="s">
        <v>116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 hidden="1">
      <c r="A11" s="38"/>
      <c r="B11" s="44"/>
      <c r="C11" s="38"/>
      <c r="D11" s="38"/>
      <c r="E11" s="145" t="s">
        <v>1514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hidden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 hidden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11. 4. 2023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 hidden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 hidden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 hidden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 hidden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 hidden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 hidden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 hidden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 hidden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 hidden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 hidden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 hidden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 hidden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28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 hidden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 hidden="1">
      <c r="A28" s="38"/>
      <c r="B28" s="44"/>
      <c r="C28" s="38"/>
      <c r="D28" s="142" t="s">
        <v>35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 hidden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 hidden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 hidden="1">
      <c r="A32" s="38"/>
      <c r="B32" s="44"/>
      <c r="C32" s="38"/>
      <c r="D32" s="152" t="s">
        <v>37</v>
      </c>
      <c r="E32" s="38"/>
      <c r="F32" s="38"/>
      <c r="G32" s="38"/>
      <c r="H32" s="38"/>
      <c r="I32" s="38"/>
      <c r="J32" s="153">
        <f>ROUND(J96,2)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 hidden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38"/>
      <c r="F34" s="154" t="s">
        <v>39</v>
      </c>
      <c r="G34" s="38"/>
      <c r="H34" s="38"/>
      <c r="I34" s="154" t="s">
        <v>38</v>
      </c>
      <c r="J34" s="154" t="s">
        <v>40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155" t="s">
        <v>41</v>
      </c>
      <c r="E35" s="142" t="s">
        <v>42</v>
      </c>
      <c r="F35" s="156">
        <f>ROUND((SUM(BE96:BE309)),2)</f>
        <v>0</v>
      </c>
      <c r="G35" s="38"/>
      <c r="H35" s="38"/>
      <c r="I35" s="157">
        <v>0.21</v>
      </c>
      <c r="J35" s="156">
        <f>ROUND(((SUM(BE96:BE309))*I35),2)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43</v>
      </c>
      <c r="F36" s="156">
        <f>ROUND((SUM(BF96:BF309)),2)</f>
        <v>0</v>
      </c>
      <c r="G36" s="38"/>
      <c r="H36" s="38"/>
      <c r="I36" s="157">
        <v>0.15</v>
      </c>
      <c r="J36" s="156">
        <f>ROUND(((SUM(BF96:BF309))*I36),2)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44</v>
      </c>
      <c r="F37" s="156">
        <f>ROUND((SUM(BG96:BG309)),2)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45</v>
      </c>
      <c r="F38" s="156">
        <f>ROUND((SUM(BH96:BH309)),2)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46</v>
      </c>
      <c r="F39" s="156">
        <f>ROUND((SUM(BI96:BI309)),2)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 hidden="1">
      <c r="A41" s="38"/>
      <c r="B41" s="44"/>
      <c r="C41" s="158"/>
      <c r="D41" s="159" t="s">
        <v>47</v>
      </c>
      <c r="E41" s="160"/>
      <c r="F41" s="160"/>
      <c r="G41" s="161" t="s">
        <v>48</v>
      </c>
      <c r="H41" s="162" t="s">
        <v>49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 hidden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ht="12" hidden="1"/>
    <row r="44" ht="12" hidden="1"/>
    <row r="45" ht="12" hidden="1"/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118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 xml:space="preserve">Kopřivnice - chodník Mniší - úsek 04,05 -  po úpravě zídky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114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965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116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 xml:space="preserve">25 - SO 305.1 odvodnění část  5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11. 4. 2023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Město Kopřivnice</v>
      </c>
      <c r="G58" s="40"/>
      <c r="H58" s="40"/>
      <c r="I58" s="32" t="s">
        <v>31</v>
      </c>
      <c r="J58" s="36" t="str">
        <f>E23</f>
        <v>MSS-projekt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119</v>
      </c>
      <c r="D61" s="171"/>
      <c r="E61" s="171"/>
      <c r="F61" s="171"/>
      <c r="G61" s="171"/>
      <c r="H61" s="171"/>
      <c r="I61" s="171"/>
      <c r="J61" s="172" t="s">
        <v>120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69</v>
      </c>
      <c r="D63" s="40"/>
      <c r="E63" s="40"/>
      <c r="F63" s="40"/>
      <c r="G63" s="40"/>
      <c r="H63" s="40"/>
      <c r="I63" s="40"/>
      <c r="J63" s="102">
        <f>J96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121</v>
      </c>
    </row>
    <row r="64" spans="1:31" s="9" customFormat="1" ht="24.95" customHeight="1">
      <c r="A64" s="9"/>
      <c r="B64" s="174"/>
      <c r="C64" s="175"/>
      <c r="D64" s="176" t="s">
        <v>122</v>
      </c>
      <c r="E64" s="177"/>
      <c r="F64" s="177"/>
      <c r="G64" s="177"/>
      <c r="H64" s="177"/>
      <c r="I64" s="177"/>
      <c r="J64" s="178">
        <f>J97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123</v>
      </c>
      <c r="E65" s="182"/>
      <c r="F65" s="182"/>
      <c r="G65" s="182"/>
      <c r="H65" s="182"/>
      <c r="I65" s="182"/>
      <c r="J65" s="183">
        <f>J98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124</v>
      </c>
      <c r="E66" s="182"/>
      <c r="F66" s="182"/>
      <c r="G66" s="182"/>
      <c r="H66" s="182"/>
      <c r="I66" s="182"/>
      <c r="J66" s="183">
        <f>J173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126</v>
      </c>
      <c r="E67" s="182"/>
      <c r="F67" s="182"/>
      <c r="G67" s="182"/>
      <c r="H67" s="182"/>
      <c r="I67" s="182"/>
      <c r="J67" s="183">
        <f>J185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127</v>
      </c>
      <c r="E68" s="182"/>
      <c r="F68" s="182"/>
      <c r="G68" s="182"/>
      <c r="H68" s="182"/>
      <c r="I68" s="182"/>
      <c r="J68" s="183">
        <f>J191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128</v>
      </c>
      <c r="E69" s="182"/>
      <c r="F69" s="182"/>
      <c r="G69" s="182"/>
      <c r="H69" s="182"/>
      <c r="I69" s="182"/>
      <c r="J69" s="183">
        <f>J215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129</v>
      </c>
      <c r="E70" s="182"/>
      <c r="F70" s="182"/>
      <c r="G70" s="182"/>
      <c r="H70" s="182"/>
      <c r="I70" s="182"/>
      <c r="J70" s="183">
        <f>J261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0"/>
      <c r="C71" s="125"/>
      <c r="D71" s="181" t="s">
        <v>130</v>
      </c>
      <c r="E71" s="182"/>
      <c r="F71" s="182"/>
      <c r="G71" s="182"/>
      <c r="H71" s="182"/>
      <c r="I71" s="182"/>
      <c r="J71" s="183">
        <f>J289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0"/>
      <c r="C72" s="125"/>
      <c r="D72" s="181" t="s">
        <v>131</v>
      </c>
      <c r="E72" s="182"/>
      <c r="F72" s="182"/>
      <c r="G72" s="182"/>
      <c r="H72" s="182"/>
      <c r="I72" s="182"/>
      <c r="J72" s="183">
        <f>J298</f>
        <v>0</v>
      </c>
      <c r="K72" s="125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74"/>
      <c r="C73" s="175"/>
      <c r="D73" s="176" t="s">
        <v>132</v>
      </c>
      <c r="E73" s="177"/>
      <c r="F73" s="177"/>
      <c r="G73" s="177"/>
      <c r="H73" s="177"/>
      <c r="I73" s="177"/>
      <c r="J73" s="178">
        <f>J301</f>
        <v>0</v>
      </c>
      <c r="K73" s="175"/>
      <c r="L73" s="17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80"/>
      <c r="C74" s="125"/>
      <c r="D74" s="181" t="s">
        <v>133</v>
      </c>
      <c r="E74" s="182"/>
      <c r="F74" s="182"/>
      <c r="G74" s="182"/>
      <c r="H74" s="182"/>
      <c r="I74" s="182"/>
      <c r="J74" s="183">
        <f>J302</f>
        <v>0</v>
      </c>
      <c r="K74" s="125"/>
      <c r="L74" s="18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59"/>
      <c r="C76" s="60"/>
      <c r="D76" s="60"/>
      <c r="E76" s="60"/>
      <c r="F76" s="60"/>
      <c r="G76" s="60"/>
      <c r="H76" s="60"/>
      <c r="I76" s="60"/>
      <c r="J76" s="60"/>
      <c r="K76" s="6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61"/>
      <c r="C80" s="62"/>
      <c r="D80" s="62"/>
      <c r="E80" s="62"/>
      <c r="F80" s="62"/>
      <c r="G80" s="62"/>
      <c r="H80" s="62"/>
      <c r="I80" s="62"/>
      <c r="J80" s="62"/>
      <c r="K80" s="62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135</v>
      </c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16</v>
      </c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169" t="str">
        <f>E7</f>
        <v xml:space="preserve">Kopřivnice - chodník Mniší - úsek 04,05 -  po úpravě zídky</v>
      </c>
      <c r="F84" s="32"/>
      <c r="G84" s="32"/>
      <c r="H84" s="32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2:12" s="1" customFormat="1" ht="12" customHeight="1">
      <c r="B85" s="21"/>
      <c r="C85" s="32" t="s">
        <v>114</v>
      </c>
      <c r="D85" s="22"/>
      <c r="E85" s="22"/>
      <c r="F85" s="22"/>
      <c r="G85" s="22"/>
      <c r="H85" s="22"/>
      <c r="I85" s="22"/>
      <c r="J85" s="22"/>
      <c r="K85" s="22"/>
      <c r="L85" s="20"/>
    </row>
    <row r="86" spans="1:31" s="2" customFormat="1" ht="16.5" customHeight="1">
      <c r="A86" s="38"/>
      <c r="B86" s="39"/>
      <c r="C86" s="40"/>
      <c r="D86" s="40"/>
      <c r="E86" s="169" t="s">
        <v>965</v>
      </c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116</v>
      </c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6.5" customHeight="1">
      <c r="A88" s="38"/>
      <c r="B88" s="39"/>
      <c r="C88" s="40"/>
      <c r="D88" s="40"/>
      <c r="E88" s="69" t="str">
        <f>E11</f>
        <v xml:space="preserve">25 - SO 305.1 odvodnění část  5</v>
      </c>
      <c r="F88" s="40"/>
      <c r="G88" s="40"/>
      <c r="H88" s="40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21</v>
      </c>
      <c r="D90" s="40"/>
      <c r="E90" s="40"/>
      <c r="F90" s="27" t="str">
        <f>F14</f>
        <v xml:space="preserve"> </v>
      </c>
      <c r="G90" s="40"/>
      <c r="H90" s="40"/>
      <c r="I90" s="32" t="s">
        <v>23</v>
      </c>
      <c r="J90" s="72" t="str">
        <f>IF(J14="","",J14)</f>
        <v>11. 4. 2023</v>
      </c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25</v>
      </c>
      <c r="D92" s="40"/>
      <c r="E92" s="40"/>
      <c r="F92" s="27" t="str">
        <f>E17</f>
        <v>Město Kopřivnice</v>
      </c>
      <c r="G92" s="40"/>
      <c r="H92" s="40"/>
      <c r="I92" s="32" t="s">
        <v>31</v>
      </c>
      <c r="J92" s="36" t="str">
        <f>E23</f>
        <v>MSS-projekt s.r.o.</v>
      </c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29</v>
      </c>
      <c r="D93" s="40"/>
      <c r="E93" s="40"/>
      <c r="F93" s="27" t="str">
        <f>IF(E20="","",E20)</f>
        <v>Vyplň údaj</v>
      </c>
      <c r="G93" s="40"/>
      <c r="H93" s="40"/>
      <c r="I93" s="32" t="s">
        <v>34</v>
      </c>
      <c r="J93" s="36" t="str">
        <f>E26</f>
        <v xml:space="preserve"> </v>
      </c>
      <c r="K93" s="40"/>
      <c r="L93" s="14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0.3" customHeight="1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144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11" customFormat="1" ht="29.25" customHeight="1">
      <c r="A95" s="185"/>
      <c r="B95" s="186"/>
      <c r="C95" s="187" t="s">
        <v>136</v>
      </c>
      <c r="D95" s="188" t="s">
        <v>56</v>
      </c>
      <c r="E95" s="188" t="s">
        <v>52</v>
      </c>
      <c r="F95" s="188" t="s">
        <v>53</v>
      </c>
      <c r="G95" s="188" t="s">
        <v>137</v>
      </c>
      <c r="H95" s="188" t="s">
        <v>138</v>
      </c>
      <c r="I95" s="188" t="s">
        <v>139</v>
      </c>
      <c r="J95" s="188" t="s">
        <v>120</v>
      </c>
      <c r="K95" s="189" t="s">
        <v>140</v>
      </c>
      <c r="L95" s="190"/>
      <c r="M95" s="92" t="s">
        <v>19</v>
      </c>
      <c r="N95" s="93" t="s">
        <v>41</v>
      </c>
      <c r="O95" s="93" t="s">
        <v>141</v>
      </c>
      <c r="P95" s="93" t="s">
        <v>142</v>
      </c>
      <c r="Q95" s="93" t="s">
        <v>143</v>
      </c>
      <c r="R95" s="93" t="s">
        <v>144</v>
      </c>
      <c r="S95" s="93" t="s">
        <v>145</v>
      </c>
      <c r="T95" s="94" t="s">
        <v>146</v>
      </c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</row>
    <row r="96" spans="1:63" s="2" customFormat="1" ht="22.8" customHeight="1">
      <c r="A96" s="38"/>
      <c r="B96" s="39"/>
      <c r="C96" s="99" t="s">
        <v>147</v>
      </c>
      <c r="D96" s="40"/>
      <c r="E96" s="40"/>
      <c r="F96" s="40"/>
      <c r="G96" s="40"/>
      <c r="H96" s="40"/>
      <c r="I96" s="40"/>
      <c r="J96" s="191">
        <f>BK96</f>
        <v>0</v>
      </c>
      <c r="K96" s="40"/>
      <c r="L96" s="44"/>
      <c r="M96" s="95"/>
      <c r="N96" s="192"/>
      <c r="O96" s="96"/>
      <c r="P96" s="193">
        <f>P97+P301</f>
        <v>0</v>
      </c>
      <c r="Q96" s="96"/>
      <c r="R96" s="193">
        <f>R97+R301</f>
        <v>933.6196228199999</v>
      </c>
      <c r="S96" s="96"/>
      <c r="T96" s="194">
        <f>T97+T301</f>
        <v>45.3553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70</v>
      </c>
      <c r="AU96" s="17" t="s">
        <v>121</v>
      </c>
      <c r="BK96" s="195">
        <f>BK97+BK301</f>
        <v>0</v>
      </c>
    </row>
    <row r="97" spans="1:63" s="12" customFormat="1" ht="25.9" customHeight="1">
      <c r="A97" s="12"/>
      <c r="B97" s="196"/>
      <c r="C97" s="197"/>
      <c r="D97" s="198" t="s">
        <v>70</v>
      </c>
      <c r="E97" s="199" t="s">
        <v>148</v>
      </c>
      <c r="F97" s="199" t="s">
        <v>149</v>
      </c>
      <c r="G97" s="197"/>
      <c r="H97" s="197"/>
      <c r="I97" s="200"/>
      <c r="J97" s="201">
        <f>BK97</f>
        <v>0</v>
      </c>
      <c r="K97" s="197"/>
      <c r="L97" s="202"/>
      <c r="M97" s="203"/>
      <c r="N97" s="204"/>
      <c r="O97" s="204"/>
      <c r="P97" s="205">
        <f>P98+P173+P185+P191+P215+P261+P289+P298</f>
        <v>0</v>
      </c>
      <c r="Q97" s="204"/>
      <c r="R97" s="205">
        <f>R98+R173+R185+R191+R215+R261+R289+R298</f>
        <v>933.5815728199999</v>
      </c>
      <c r="S97" s="204"/>
      <c r="T97" s="206">
        <f>T98+T173+T185+T191+T215+T261+T289+T298</f>
        <v>45.3553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7" t="s">
        <v>75</v>
      </c>
      <c r="AT97" s="208" t="s">
        <v>70</v>
      </c>
      <c r="AU97" s="208" t="s">
        <v>71</v>
      </c>
      <c r="AY97" s="207" t="s">
        <v>150</v>
      </c>
      <c r="BK97" s="209">
        <f>BK98+BK173+BK185+BK191+BK215+BK261+BK289+BK298</f>
        <v>0</v>
      </c>
    </row>
    <row r="98" spans="1:63" s="12" customFormat="1" ht="22.8" customHeight="1">
      <c r="A98" s="12"/>
      <c r="B98" s="196"/>
      <c r="C98" s="197"/>
      <c r="D98" s="198" t="s">
        <v>70</v>
      </c>
      <c r="E98" s="210" t="s">
        <v>75</v>
      </c>
      <c r="F98" s="210" t="s">
        <v>151</v>
      </c>
      <c r="G98" s="197"/>
      <c r="H98" s="197"/>
      <c r="I98" s="200"/>
      <c r="J98" s="211">
        <f>BK98</f>
        <v>0</v>
      </c>
      <c r="K98" s="197"/>
      <c r="L98" s="202"/>
      <c r="M98" s="203"/>
      <c r="N98" s="204"/>
      <c r="O98" s="204"/>
      <c r="P98" s="205">
        <f>SUM(P99:P172)</f>
        <v>0</v>
      </c>
      <c r="Q98" s="204"/>
      <c r="R98" s="205">
        <f>SUM(R99:R172)</f>
        <v>749.0429295600001</v>
      </c>
      <c r="S98" s="204"/>
      <c r="T98" s="206">
        <f>SUM(T99:T172)</f>
        <v>14.044799999999999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7" t="s">
        <v>75</v>
      </c>
      <c r="AT98" s="208" t="s">
        <v>70</v>
      </c>
      <c r="AU98" s="208" t="s">
        <v>75</v>
      </c>
      <c r="AY98" s="207" t="s">
        <v>150</v>
      </c>
      <c r="BK98" s="209">
        <f>SUM(BK99:BK172)</f>
        <v>0</v>
      </c>
    </row>
    <row r="99" spans="1:65" s="2" customFormat="1" ht="66.75" customHeight="1">
      <c r="A99" s="38"/>
      <c r="B99" s="39"/>
      <c r="C99" s="212" t="s">
        <v>75</v>
      </c>
      <c r="D99" s="212" t="s">
        <v>152</v>
      </c>
      <c r="E99" s="213" t="s">
        <v>165</v>
      </c>
      <c r="F99" s="214" t="s">
        <v>166</v>
      </c>
      <c r="G99" s="215" t="s">
        <v>155</v>
      </c>
      <c r="H99" s="216">
        <v>22.8</v>
      </c>
      <c r="I99" s="217"/>
      <c r="J99" s="218">
        <f>ROUND(I99*H99,2)</f>
        <v>0</v>
      </c>
      <c r="K99" s="214" t="s">
        <v>389</v>
      </c>
      <c r="L99" s="44"/>
      <c r="M99" s="219" t="s">
        <v>19</v>
      </c>
      <c r="N99" s="220" t="s">
        <v>42</v>
      </c>
      <c r="O99" s="84"/>
      <c r="P99" s="221">
        <f>O99*H99</f>
        <v>0</v>
      </c>
      <c r="Q99" s="221">
        <v>0</v>
      </c>
      <c r="R99" s="221">
        <f>Q99*H99</f>
        <v>0</v>
      </c>
      <c r="S99" s="221">
        <v>0.29</v>
      </c>
      <c r="T99" s="222">
        <f>S99*H99</f>
        <v>6.612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3" t="s">
        <v>157</v>
      </c>
      <c r="AT99" s="223" t="s">
        <v>152</v>
      </c>
      <c r="AU99" s="223" t="s">
        <v>79</v>
      </c>
      <c r="AY99" s="17" t="s">
        <v>150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75</v>
      </c>
      <c r="BK99" s="224">
        <f>ROUND(I99*H99,2)</f>
        <v>0</v>
      </c>
      <c r="BL99" s="17" t="s">
        <v>157</v>
      </c>
      <c r="BM99" s="223" t="s">
        <v>1515</v>
      </c>
    </row>
    <row r="100" spans="1:47" s="2" customFormat="1" ht="12">
      <c r="A100" s="38"/>
      <c r="B100" s="39"/>
      <c r="C100" s="40"/>
      <c r="D100" s="225" t="s">
        <v>159</v>
      </c>
      <c r="E100" s="40"/>
      <c r="F100" s="226" t="s">
        <v>1201</v>
      </c>
      <c r="G100" s="40"/>
      <c r="H100" s="40"/>
      <c r="I100" s="227"/>
      <c r="J100" s="40"/>
      <c r="K100" s="40"/>
      <c r="L100" s="44"/>
      <c r="M100" s="228"/>
      <c r="N100" s="229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159</v>
      </c>
      <c r="AU100" s="17" t="s">
        <v>79</v>
      </c>
    </row>
    <row r="101" spans="1:51" s="14" customFormat="1" ht="12">
      <c r="A101" s="14"/>
      <c r="B101" s="241"/>
      <c r="C101" s="242"/>
      <c r="D101" s="232" t="s">
        <v>161</v>
      </c>
      <c r="E101" s="243" t="s">
        <v>19</v>
      </c>
      <c r="F101" s="244" t="s">
        <v>1516</v>
      </c>
      <c r="G101" s="242"/>
      <c r="H101" s="245">
        <v>22.8</v>
      </c>
      <c r="I101" s="246"/>
      <c r="J101" s="242"/>
      <c r="K101" s="242"/>
      <c r="L101" s="247"/>
      <c r="M101" s="248"/>
      <c r="N101" s="249"/>
      <c r="O101" s="249"/>
      <c r="P101" s="249"/>
      <c r="Q101" s="249"/>
      <c r="R101" s="249"/>
      <c r="S101" s="249"/>
      <c r="T101" s="250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1" t="s">
        <v>161</v>
      </c>
      <c r="AU101" s="251" t="s">
        <v>79</v>
      </c>
      <c r="AV101" s="14" t="s">
        <v>79</v>
      </c>
      <c r="AW101" s="14" t="s">
        <v>33</v>
      </c>
      <c r="AX101" s="14" t="s">
        <v>71</v>
      </c>
      <c r="AY101" s="251" t="s">
        <v>150</v>
      </c>
    </row>
    <row r="102" spans="1:51" s="15" customFormat="1" ht="12">
      <c r="A102" s="15"/>
      <c r="B102" s="252"/>
      <c r="C102" s="253"/>
      <c r="D102" s="232" t="s">
        <v>161</v>
      </c>
      <c r="E102" s="254" t="s">
        <v>19</v>
      </c>
      <c r="F102" s="255" t="s">
        <v>164</v>
      </c>
      <c r="G102" s="253"/>
      <c r="H102" s="256">
        <v>22.8</v>
      </c>
      <c r="I102" s="257"/>
      <c r="J102" s="253"/>
      <c r="K102" s="253"/>
      <c r="L102" s="258"/>
      <c r="M102" s="259"/>
      <c r="N102" s="260"/>
      <c r="O102" s="260"/>
      <c r="P102" s="260"/>
      <c r="Q102" s="260"/>
      <c r="R102" s="260"/>
      <c r="S102" s="260"/>
      <c r="T102" s="261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62" t="s">
        <v>161</v>
      </c>
      <c r="AU102" s="262" t="s">
        <v>79</v>
      </c>
      <c r="AV102" s="15" t="s">
        <v>157</v>
      </c>
      <c r="AW102" s="15" t="s">
        <v>33</v>
      </c>
      <c r="AX102" s="15" t="s">
        <v>75</v>
      </c>
      <c r="AY102" s="262" t="s">
        <v>150</v>
      </c>
    </row>
    <row r="103" spans="1:65" s="2" customFormat="1" ht="55.5" customHeight="1">
      <c r="A103" s="38"/>
      <c r="B103" s="39"/>
      <c r="C103" s="212" t="s">
        <v>79</v>
      </c>
      <c r="D103" s="212" t="s">
        <v>152</v>
      </c>
      <c r="E103" s="213" t="s">
        <v>1286</v>
      </c>
      <c r="F103" s="214" t="s">
        <v>1287</v>
      </c>
      <c r="G103" s="215" t="s">
        <v>155</v>
      </c>
      <c r="H103" s="216">
        <v>30.97</v>
      </c>
      <c r="I103" s="217"/>
      <c r="J103" s="218">
        <f>ROUND(I103*H103,2)</f>
        <v>0</v>
      </c>
      <c r="K103" s="214" t="s">
        <v>389</v>
      </c>
      <c r="L103" s="44"/>
      <c r="M103" s="219" t="s">
        <v>19</v>
      </c>
      <c r="N103" s="220" t="s">
        <v>42</v>
      </c>
      <c r="O103" s="84"/>
      <c r="P103" s="221">
        <f>O103*H103</f>
        <v>0</v>
      </c>
      <c r="Q103" s="221">
        <v>0</v>
      </c>
      <c r="R103" s="221">
        <f>Q103*H103</f>
        <v>0</v>
      </c>
      <c r="S103" s="221">
        <v>0.24</v>
      </c>
      <c r="T103" s="222">
        <f>S103*H103</f>
        <v>7.432799999999999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157</v>
      </c>
      <c r="AT103" s="223" t="s">
        <v>152</v>
      </c>
      <c r="AU103" s="223" t="s">
        <v>79</v>
      </c>
      <c r="AY103" s="17" t="s">
        <v>150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75</v>
      </c>
      <c r="BK103" s="224">
        <f>ROUND(I103*H103,2)</f>
        <v>0</v>
      </c>
      <c r="BL103" s="17" t="s">
        <v>157</v>
      </c>
      <c r="BM103" s="223" t="s">
        <v>1517</v>
      </c>
    </row>
    <row r="104" spans="1:47" s="2" customFormat="1" ht="12">
      <c r="A104" s="38"/>
      <c r="B104" s="39"/>
      <c r="C104" s="40"/>
      <c r="D104" s="225" t="s">
        <v>159</v>
      </c>
      <c r="E104" s="40"/>
      <c r="F104" s="226" t="s">
        <v>1289</v>
      </c>
      <c r="G104" s="40"/>
      <c r="H104" s="40"/>
      <c r="I104" s="227"/>
      <c r="J104" s="40"/>
      <c r="K104" s="40"/>
      <c r="L104" s="44"/>
      <c r="M104" s="228"/>
      <c r="N104" s="229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159</v>
      </c>
      <c r="AU104" s="17" t="s">
        <v>79</v>
      </c>
    </row>
    <row r="105" spans="1:65" s="2" customFormat="1" ht="24.15" customHeight="1">
      <c r="A105" s="38"/>
      <c r="B105" s="39"/>
      <c r="C105" s="212" t="s">
        <v>99</v>
      </c>
      <c r="D105" s="212" t="s">
        <v>152</v>
      </c>
      <c r="E105" s="213" t="s">
        <v>1294</v>
      </c>
      <c r="F105" s="214" t="s">
        <v>1295</v>
      </c>
      <c r="G105" s="215" t="s">
        <v>1296</v>
      </c>
      <c r="H105" s="216">
        <v>120</v>
      </c>
      <c r="I105" s="217"/>
      <c r="J105" s="218">
        <f>ROUND(I105*H105,2)</f>
        <v>0</v>
      </c>
      <c r="K105" s="214" t="s">
        <v>389</v>
      </c>
      <c r="L105" s="44"/>
      <c r="M105" s="219" t="s">
        <v>19</v>
      </c>
      <c r="N105" s="220" t="s">
        <v>42</v>
      </c>
      <c r="O105" s="84"/>
      <c r="P105" s="221">
        <f>O105*H105</f>
        <v>0</v>
      </c>
      <c r="Q105" s="221">
        <v>3E-05</v>
      </c>
      <c r="R105" s="221">
        <f>Q105*H105</f>
        <v>0.0036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157</v>
      </c>
      <c r="AT105" s="223" t="s">
        <v>152</v>
      </c>
      <c r="AU105" s="223" t="s">
        <v>79</v>
      </c>
      <c r="AY105" s="17" t="s">
        <v>150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75</v>
      </c>
      <c r="BK105" s="224">
        <f>ROUND(I105*H105,2)</f>
        <v>0</v>
      </c>
      <c r="BL105" s="17" t="s">
        <v>157</v>
      </c>
      <c r="BM105" s="223" t="s">
        <v>1518</v>
      </c>
    </row>
    <row r="106" spans="1:47" s="2" customFormat="1" ht="12">
      <c r="A106" s="38"/>
      <c r="B106" s="39"/>
      <c r="C106" s="40"/>
      <c r="D106" s="225" t="s">
        <v>159</v>
      </c>
      <c r="E106" s="40"/>
      <c r="F106" s="226" t="s">
        <v>1298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159</v>
      </c>
      <c r="AU106" s="17" t="s">
        <v>79</v>
      </c>
    </row>
    <row r="107" spans="1:51" s="14" customFormat="1" ht="12">
      <c r="A107" s="14"/>
      <c r="B107" s="241"/>
      <c r="C107" s="242"/>
      <c r="D107" s="232" t="s">
        <v>161</v>
      </c>
      <c r="E107" s="243" t="s">
        <v>19</v>
      </c>
      <c r="F107" s="244" t="s">
        <v>1519</v>
      </c>
      <c r="G107" s="242"/>
      <c r="H107" s="245">
        <v>120</v>
      </c>
      <c r="I107" s="246"/>
      <c r="J107" s="242"/>
      <c r="K107" s="242"/>
      <c r="L107" s="247"/>
      <c r="M107" s="248"/>
      <c r="N107" s="249"/>
      <c r="O107" s="249"/>
      <c r="P107" s="249"/>
      <c r="Q107" s="249"/>
      <c r="R107" s="249"/>
      <c r="S107" s="249"/>
      <c r="T107" s="250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1" t="s">
        <v>161</v>
      </c>
      <c r="AU107" s="251" t="s">
        <v>79</v>
      </c>
      <c r="AV107" s="14" t="s">
        <v>79</v>
      </c>
      <c r="AW107" s="14" t="s">
        <v>33</v>
      </c>
      <c r="AX107" s="14" t="s">
        <v>71</v>
      </c>
      <c r="AY107" s="251" t="s">
        <v>150</v>
      </c>
    </row>
    <row r="108" spans="1:51" s="15" customFormat="1" ht="12">
      <c r="A108" s="15"/>
      <c r="B108" s="252"/>
      <c r="C108" s="253"/>
      <c r="D108" s="232" t="s">
        <v>161</v>
      </c>
      <c r="E108" s="254" t="s">
        <v>19</v>
      </c>
      <c r="F108" s="255" t="s">
        <v>164</v>
      </c>
      <c r="G108" s="253"/>
      <c r="H108" s="256">
        <v>120</v>
      </c>
      <c r="I108" s="257"/>
      <c r="J108" s="253"/>
      <c r="K108" s="253"/>
      <c r="L108" s="258"/>
      <c r="M108" s="259"/>
      <c r="N108" s="260"/>
      <c r="O108" s="260"/>
      <c r="P108" s="260"/>
      <c r="Q108" s="260"/>
      <c r="R108" s="260"/>
      <c r="S108" s="260"/>
      <c r="T108" s="261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62" t="s">
        <v>161</v>
      </c>
      <c r="AU108" s="262" t="s">
        <v>79</v>
      </c>
      <c r="AV108" s="15" t="s">
        <v>157</v>
      </c>
      <c r="AW108" s="15" t="s">
        <v>33</v>
      </c>
      <c r="AX108" s="15" t="s">
        <v>75</v>
      </c>
      <c r="AY108" s="262" t="s">
        <v>150</v>
      </c>
    </row>
    <row r="109" spans="1:65" s="2" customFormat="1" ht="49.05" customHeight="1">
      <c r="A109" s="38"/>
      <c r="B109" s="39"/>
      <c r="C109" s="212" t="s">
        <v>157</v>
      </c>
      <c r="D109" s="212" t="s">
        <v>152</v>
      </c>
      <c r="E109" s="213" t="s">
        <v>1520</v>
      </c>
      <c r="F109" s="214" t="s">
        <v>1521</v>
      </c>
      <c r="G109" s="215" t="s">
        <v>202</v>
      </c>
      <c r="H109" s="216">
        <v>391.355</v>
      </c>
      <c r="I109" s="217"/>
      <c r="J109" s="218">
        <f>ROUND(I109*H109,2)</f>
        <v>0</v>
      </c>
      <c r="K109" s="214" t="s">
        <v>389</v>
      </c>
      <c r="L109" s="44"/>
      <c r="M109" s="219" t="s">
        <v>19</v>
      </c>
      <c r="N109" s="220" t="s">
        <v>42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157</v>
      </c>
      <c r="AT109" s="223" t="s">
        <v>152</v>
      </c>
      <c r="AU109" s="223" t="s">
        <v>79</v>
      </c>
      <c r="AY109" s="17" t="s">
        <v>150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75</v>
      </c>
      <c r="BK109" s="224">
        <f>ROUND(I109*H109,2)</f>
        <v>0</v>
      </c>
      <c r="BL109" s="17" t="s">
        <v>157</v>
      </c>
      <c r="BM109" s="223" t="s">
        <v>1522</v>
      </c>
    </row>
    <row r="110" spans="1:47" s="2" customFormat="1" ht="12">
      <c r="A110" s="38"/>
      <c r="B110" s="39"/>
      <c r="C110" s="40"/>
      <c r="D110" s="225" t="s">
        <v>159</v>
      </c>
      <c r="E110" s="40"/>
      <c r="F110" s="226" t="s">
        <v>1523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159</v>
      </c>
      <c r="AU110" s="17" t="s">
        <v>79</v>
      </c>
    </row>
    <row r="111" spans="1:51" s="13" customFormat="1" ht="12">
      <c r="A111" s="13"/>
      <c r="B111" s="230"/>
      <c r="C111" s="231"/>
      <c r="D111" s="232" t="s">
        <v>161</v>
      </c>
      <c r="E111" s="233" t="s">
        <v>19</v>
      </c>
      <c r="F111" s="234" t="s">
        <v>1524</v>
      </c>
      <c r="G111" s="231"/>
      <c r="H111" s="233" t="s">
        <v>19</v>
      </c>
      <c r="I111" s="235"/>
      <c r="J111" s="231"/>
      <c r="K111" s="231"/>
      <c r="L111" s="236"/>
      <c r="M111" s="237"/>
      <c r="N111" s="238"/>
      <c r="O111" s="238"/>
      <c r="P111" s="238"/>
      <c r="Q111" s="238"/>
      <c r="R111" s="238"/>
      <c r="S111" s="238"/>
      <c r="T111" s="239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0" t="s">
        <v>161</v>
      </c>
      <c r="AU111" s="240" t="s">
        <v>79</v>
      </c>
      <c r="AV111" s="13" t="s">
        <v>75</v>
      </c>
      <c r="AW111" s="13" t="s">
        <v>33</v>
      </c>
      <c r="AX111" s="13" t="s">
        <v>71</v>
      </c>
      <c r="AY111" s="240" t="s">
        <v>150</v>
      </c>
    </row>
    <row r="112" spans="1:51" s="14" customFormat="1" ht="12">
      <c r="A112" s="14"/>
      <c r="B112" s="241"/>
      <c r="C112" s="242"/>
      <c r="D112" s="232" t="s">
        <v>161</v>
      </c>
      <c r="E112" s="243" t="s">
        <v>19</v>
      </c>
      <c r="F112" s="244" t="s">
        <v>1525</v>
      </c>
      <c r="G112" s="242"/>
      <c r="H112" s="245">
        <v>77.174</v>
      </c>
      <c r="I112" s="246"/>
      <c r="J112" s="242"/>
      <c r="K112" s="242"/>
      <c r="L112" s="247"/>
      <c r="M112" s="248"/>
      <c r="N112" s="249"/>
      <c r="O112" s="249"/>
      <c r="P112" s="249"/>
      <c r="Q112" s="249"/>
      <c r="R112" s="249"/>
      <c r="S112" s="249"/>
      <c r="T112" s="250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1" t="s">
        <v>161</v>
      </c>
      <c r="AU112" s="251" t="s">
        <v>79</v>
      </c>
      <c r="AV112" s="14" t="s">
        <v>79</v>
      </c>
      <c r="AW112" s="14" t="s">
        <v>33</v>
      </c>
      <c r="AX112" s="14" t="s">
        <v>71</v>
      </c>
      <c r="AY112" s="251" t="s">
        <v>150</v>
      </c>
    </row>
    <row r="113" spans="1:51" s="14" customFormat="1" ht="12">
      <c r="A113" s="14"/>
      <c r="B113" s="241"/>
      <c r="C113" s="242"/>
      <c r="D113" s="232" t="s">
        <v>161</v>
      </c>
      <c r="E113" s="243" t="s">
        <v>19</v>
      </c>
      <c r="F113" s="244" t="s">
        <v>1526</v>
      </c>
      <c r="G113" s="242"/>
      <c r="H113" s="245">
        <v>87.99</v>
      </c>
      <c r="I113" s="246"/>
      <c r="J113" s="242"/>
      <c r="K113" s="242"/>
      <c r="L113" s="247"/>
      <c r="M113" s="248"/>
      <c r="N113" s="249"/>
      <c r="O113" s="249"/>
      <c r="P113" s="249"/>
      <c r="Q113" s="249"/>
      <c r="R113" s="249"/>
      <c r="S113" s="249"/>
      <c r="T113" s="250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1" t="s">
        <v>161</v>
      </c>
      <c r="AU113" s="251" t="s">
        <v>79</v>
      </c>
      <c r="AV113" s="14" t="s">
        <v>79</v>
      </c>
      <c r="AW113" s="14" t="s">
        <v>33</v>
      </c>
      <c r="AX113" s="14" t="s">
        <v>71</v>
      </c>
      <c r="AY113" s="251" t="s">
        <v>150</v>
      </c>
    </row>
    <row r="114" spans="1:51" s="14" customFormat="1" ht="12">
      <c r="A114" s="14"/>
      <c r="B114" s="241"/>
      <c r="C114" s="242"/>
      <c r="D114" s="232" t="s">
        <v>161</v>
      </c>
      <c r="E114" s="243" t="s">
        <v>19</v>
      </c>
      <c r="F114" s="244" t="s">
        <v>1527</v>
      </c>
      <c r="G114" s="242"/>
      <c r="H114" s="245">
        <v>114.981</v>
      </c>
      <c r="I114" s="246"/>
      <c r="J114" s="242"/>
      <c r="K114" s="242"/>
      <c r="L114" s="247"/>
      <c r="M114" s="248"/>
      <c r="N114" s="249"/>
      <c r="O114" s="249"/>
      <c r="P114" s="249"/>
      <c r="Q114" s="249"/>
      <c r="R114" s="249"/>
      <c r="S114" s="249"/>
      <c r="T114" s="250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1" t="s">
        <v>161</v>
      </c>
      <c r="AU114" s="251" t="s">
        <v>79</v>
      </c>
      <c r="AV114" s="14" t="s">
        <v>79</v>
      </c>
      <c r="AW114" s="14" t="s">
        <v>33</v>
      </c>
      <c r="AX114" s="14" t="s">
        <v>71</v>
      </c>
      <c r="AY114" s="251" t="s">
        <v>150</v>
      </c>
    </row>
    <row r="115" spans="1:51" s="13" customFormat="1" ht="12">
      <c r="A115" s="13"/>
      <c r="B115" s="230"/>
      <c r="C115" s="231"/>
      <c r="D115" s="232" t="s">
        <v>161</v>
      </c>
      <c r="E115" s="233" t="s">
        <v>19</v>
      </c>
      <c r="F115" s="234" t="s">
        <v>1528</v>
      </c>
      <c r="G115" s="231"/>
      <c r="H115" s="233" t="s">
        <v>19</v>
      </c>
      <c r="I115" s="235"/>
      <c r="J115" s="231"/>
      <c r="K115" s="231"/>
      <c r="L115" s="236"/>
      <c r="M115" s="237"/>
      <c r="N115" s="238"/>
      <c r="O115" s="238"/>
      <c r="P115" s="238"/>
      <c r="Q115" s="238"/>
      <c r="R115" s="238"/>
      <c r="S115" s="238"/>
      <c r="T115" s="239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0" t="s">
        <v>161</v>
      </c>
      <c r="AU115" s="240" t="s">
        <v>79</v>
      </c>
      <c r="AV115" s="13" t="s">
        <v>75</v>
      </c>
      <c r="AW115" s="13" t="s">
        <v>33</v>
      </c>
      <c r="AX115" s="13" t="s">
        <v>71</v>
      </c>
      <c r="AY115" s="240" t="s">
        <v>150</v>
      </c>
    </row>
    <row r="116" spans="1:51" s="14" customFormat="1" ht="12">
      <c r="A116" s="14"/>
      <c r="B116" s="241"/>
      <c r="C116" s="242"/>
      <c r="D116" s="232" t="s">
        <v>161</v>
      </c>
      <c r="E116" s="243" t="s">
        <v>19</v>
      </c>
      <c r="F116" s="244" t="s">
        <v>1529</v>
      </c>
      <c r="G116" s="242"/>
      <c r="H116" s="245">
        <v>111.21</v>
      </c>
      <c r="I116" s="246"/>
      <c r="J116" s="242"/>
      <c r="K116" s="242"/>
      <c r="L116" s="247"/>
      <c r="M116" s="248"/>
      <c r="N116" s="249"/>
      <c r="O116" s="249"/>
      <c r="P116" s="249"/>
      <c r="Q116" s="249"/>
      <c r="R116" s="249"/>
      <c r="S116" s="249"/>
      <c r="T116" s="250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1" t="s">
        <v>161</v>
      </c>
      <c r="AU116" s="251" t="s">
        <v>79</v>
      </c>
      <c r="AV116" s="14" t="s">
        <v>79</v>
      </c>
      <c r="AW116" s="14" t="s">
        <v>33</v>
      </c>
      <c r="AX116" s="14" t="s">
        <v>71</v>
      </c>
      <c r="AY116" s="251" t="s">
        <v>150</v>
      </c>
    </row>
    <row r="117" spans="1:51" s="15" customFormat="1" ht="12">
      <c r="A117" s="15"/>
      <c r="B117" s="252"/>
      <c r="C117" s="253"/>
      <c r="D117" s="232" t="s">
        <v>161</v>
      </c>
      <c r="E117" s="254" t="s">
        <v>19</v>
      </c>
      <c r="F117" s="255" t="s">
        <v>164</v>
      </c>
      <c r="G117" s="253"/>
      <c r="H117" s="256">
        <v>391.355</v>
      </c>
      <c r="I117" s="257"/>
      <c r="J117" s="253"/>
      <c r="K117" s="253"/>
      <c r="L117" s="258"/>
      <c r="M117" s="259"/>
      <c r="N117" s="260"/>
      <c r="O117" s="260"/>
      <c r="P117" s="260"/>
      <c r="Q117" s="260"/>
      <c r="R117" s="260"/>
      <c r="S117" s="260"/>
      <c r="T117" s="261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62" t="s">
        <v>161</v>
      </c>
      <c r="AU117" s="262" t="s">
        <v>79</v>
      </c>
      <c r="AV117" s="15" t="s">
        <v>157</v>
      </c>
      <c r="AW117" s="15" t="s">
        <v>33</v>
      </c>
      <c r="AX117" s="15" t="s">
        <v>75</v>
      </c>
      <c r="AY117" s="262" t="s">
        <v>150</v>
      </c>
    </row>
    <row r="118" spans="1:65" s="2" customFormat="1" ht="37.8" customHeight="1">
      <c r="A118" s="38"/>
      <c r="B118" s="39"/>
      <c r="C118" s="212" t="s">
        <v>186</v>
      </c>
      <c r="D118" s="212" t="s">
        <v>152</v>
      </c>
      <c r="E118" s="213" t="s">
        <v>226</v>
      </c>
      <c r="F118" s="214" t="s">
        <v>227</v>
      </c>
      <c r="G118" s="215" t="s">
        <v>155</v>
      </c>
      <c r="H118" s="216">
        <v>667.459</v>
      </c>
      <c r="I118" s="217"/>
      <c r="J118" s="218">
        <f>ROUND(I118*H118,2)</f>
        <v>0</v>
      </c>
      <c r="K118" s="214" t="s">
        <v>389</v>
      </c>
      <c r="L118" s="44"/>
      <c r="M118" s="219" t="s">
        <v>19</v>
      </c>
      <c r="N118" s="220" t="s">
        <v>42</v>
      </c>
      <c r="O118" s="84"/>
      <c r="P118" s="221">
        <f>O118*H118</f>
        <v>0</v>
      </c>
      <c r="Q118" s="221">
        <v>0.00084</v>
      </c>
      <c r="R118" s="221">
        <f>Q118*H118</f>
        <v>0.56066556</v>
      </c>
      <c r="S118" s="221">
        <v>0</v>
      </c>
      <c r="T118" s="222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3" t="s">
        <v>157</v>
      </c>
      <c r="AT118" s="223" t="s">
        <v>152</v>
      </c>
      <c r="AU118" s="223" t="s">
        <v>79</v>
      </c>
      <c r="AY118" s="17" t="s">
        <v>150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75</v>
      </c>
      <c r="BK118" s="224">
        <f>ROUND(I118*H118,2)</f>
        <v>0</v>
      </c>
      <c r="BL118" s="17" t="s">
        <v>157</v>
      </c>
      <c r="BM118" s="223" t="s">
        <v>1530</v>
      </c>
    </row>
    <row r="119" spans="1:47" s="2" customFormat="1" ht="12">
      <c r="A119" s="38"/>
      <c r="B119" s="39"/>
      <c r="C119" s="40"/>
      <c r="D119" s="225" t="s">
        <v>159</v>
      </c>
      <c r="E119" s="40"/>
      <c r="F119" s="226" t="s">
        <v>781</v>
      </c>
      <c r="G119" s="40"/>
      <c r="H119" s="40"/>
      <c r="I119" s="227"/>
      <c r="J119" s="40"/>
      <c r="K119" s="40"/>
      <c r="L119" s="44"/>
      <c r="M119" s="228"/>
      <c r="N119" s="229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159</v>
      </c>
      <c r="AU119" s="17" t="s">
        <v>79</v>
      </c>
    </row>
    <row r="120" spans="1:51" s="13" customFormat="1" ht="12">
      <c r="A120" s="13"/>
      <c r="B120" s="230"/>
      <c r="C120" s="231"/>
      <c r="D120" s="232" t="s">
        <v>161</v>
      </c>
      <c r="E120" s="233" t="s">
        <v>19</v>
      </c>
      <c r="F120" s="234" t="s">
        <v>1531</v>
      </c>
      <c r="G120" s="231"/>
      <c r="H120" s="233" t="s">
        <v>19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0" t="s">
        <v>161</v>
      </c>
      <c r="AU120" s="240" t="s">
        <v>79</v>
      </c>
      <c r="AV120" s="13" t="s">
        <v>75</v>
      </c>
      <c r="AW120" s="13" t="s">
        <v>33</v>
      </c>
      <c r="AX120" s="13" t="s">
        <v>71</v>
      </c>
      <c r="AY120" s="240" t="s">
        <v>150</v>
      </c>
    </row>
    <row r="121" spans="1:51" s="14" customFormat="1" ht="12">
      <c r="A121" s="14"/>
      <c r="B121" s="241"/>
      <c r="C121" s="242"/>
      <c r="D121" s="232" t="s">
        <v>161</v>
      </c>
      <c r="E121" s="243" t="s">
        <v>19</v>
      </c>
      <c r="F121" s="244" t="s">
        <v>1532</v>
      </c>
      <c r="G121" s="242"/>
      <c r="H121" s="245">
        <v>186.194</v>
      </c>
      <c r="I121" s="246"/>
      <c r="J121" s="242"/>
      <c r="K121" s="242"/>
      <c r="L121" s="247"/>
      <c r="M121" s="248"/>
      <c r="N121" s="249"/>
      <c r="O121" s="249"/>
      <c r="P121" s="249"/>
      <c r="Q121" s="249"/>
      <c r="R121" s="249"/>
      <c r="S121" s="249"/>
      <c r="T121" s="250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1" t="s">
        <v>161</v>
      </c>
      <c r="AU121" s="251" t="s">
        <v>79</v>
      </c>
      <c r="AV121" s="14" t="s">
        <v>79</v>
      </c>
      <c r="AW121" s="14" t="s">
        <v>33</v>
      </c>
      <c r="AX121" s="14" t="s">
        <v>71</v>
      </c>
      <c r="AY121" s="251" t="s">
        <v>150</v>
      </c>
    </row>
    <row r="122" spans="1:51" s="14" customFormat="1" ht="12">
      <c r="A122" s="14"/>
      <c r="B122" s="241"/>
      <c r="C122" s="242"/>
      <c r="D122" s="232" t="s">
        <v>161</v>
      </c>
      <c r="E122" s="243" t="s">
        <v>19</v>
      </c>
      <c r="F122" s="244" t="s">
        <v>1533</v>
      </c>
      <c r="G122" s="242"/>
      <c r="H122" s="245">
        <v>200.897</v>
      </c>
      <c r="I122" s="246"/>
      <c r="J122" s="242"/>
      <c r="K122" s="242"/>
      <c r="L122" s="247"/>
      <c r="M122" s="248"/>
      <c r="N122" s="249"/>
      <c r="O122" s="249"/>
      <c r="P122" s="249"/>
      <c r="Q122" s="249"/>
      <c r="R122" s="249"/>
      <c r="S122" s="249"/>
      <c r="T122" s="250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1" t="s">
        <v>161</v>
      </c>
      <c r="AU122" s="251" t="s">
        <v>79</v>
      </c>
      <c r="AV122" s="14" t="s">
        <v>79</v>
      </c>
      <c r="AW122" s="14" t="s">
        <v>33</v>
      </c>
      <c r="AX122" s="14" t="s">
        <v>71</v>
      </c>
      <c r="AY122" s="251" t="s">
        <v>150</v>
      </c>
    </row>
    <row r="123" spans="1:51" s="14" customFormat="1" ht="12">
      <c r="A123" s="14"/>
      <c r="B123" s="241"/>
      <c r="C123" s="242"/>
      <c r="D123" s="232" t="s">
        <v>161</v>
      </c>
      <c r="E123" s="243" t="s">
        <v>19</v>
      </c>
      <c r="F123" s="244" t="s">
        <v>1534</v>
      </c>
      <c r="G123" s="242"/>
      <c r="H123" s="245">
        <v>95.018</v>
      </c>
      <c r="I123" s="246"/>
      <c r="J123" s="242"/>
      <c r="K123" s="242"/>
      <c r="L123" s="247"/>
      <c r="M123" s="248"/>
      <c r="N123" s="249"/>
      <c r="O123" s="249"/>
      <c r="P123" s="249"/>
      <c r="Q123" s="249"/>
      <c r="R123" s="249"/>
      <c r="S123" s="249"/>
      <c r="T123" s="250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1" t="s">
        <v>161</v>
      </c>
      <c r="AU123" s="251" t="s">
        <v>79</v>
      </c>
      <c r="AV123" s="14" t="s">
        <v>79</v>
      </c>
      <c r="AW123" s="14" t="s">
        <v>33</v>
      </c>
      <c r="AX123" s="14" t="s">
        <v>71</v>
      </c>
      <c r="AY123" s="251" t="s">
        <v>150</v>
      </c>
    </row>
    <row r="124" spans="1:51" s="13" customFormat="1" ht="12">
      <c r="A124" s="13"/>
      <c r="B124" s="230"/>
      <c r="C124" s="231"/>
      <c r="D124" s="232" t="s">
        <v>161</v>
      </c>
      <c r="E124" s="233" t="s">
        <v>19</v>
      </c>
      <c r="F124" s="234" t="s">
        <v>1535</v>
      </c>
      <c r="G124" s="231"/>
      <c r="H124" s="233" t="s">
        <v>19</v>
      </c>
      <c r="I124" s="235"/>
      <c r="J124" s="231"/>
      <c r="K124" s="231"/>
      <c r="L124" s="236"/>
      <c r="M124" s="237"/>
      <c r="N124" s="238"/>
      <c r="O124" s="238"/>
      <c r="P124" s="238"/>
      <c r="Q124" s="238"/>
      <c r="R124" s="238"/>
      <c r="S124" s="238"/>
      <c r="T124" s="239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0" t="s">
        <v>161</v>
      </c>
      <c r="AU124" s="240" t="s">
        <v>79</v>
      </c>
      <c r="AV124" s="13" t="s">
        <v>75</v>
      </c>
      <c r="AW124" s="13" t="s">
        <v>33</v>
      </c>
      <c r="AX124" s="13" t="s">
        <v>71</v>
      </c>
      <c r="AY124" s="240" t="s">
        <v>150</v>
      </c>
    </row>
    <row r="125" spans="1:51" s="14" customFormat="1" ht="12">
      <c r="A125" s="14"/>
      <c r="B125" s="241"/>
      <c r="C125" s="242"/>
      <c r="D125" s="232" t="s">
        <v>161</v>
      </c>
      <c r="E125" s="243" t="s">
        <v>19</v>
      </c>
      <c r="F125" s="244" t="s">
        <v>1536</v>
      </c>
      <c r="G125" s="242"/>
      <c r="H125" s="245">
        <v>185.35</v>
      </c>
      <c r="I125" s="246"/>
      <c r="J125" s="242"/>
      <c r="K125" s="242"/>
      <c r="L125" s="247"/>
      <c r="M125" s="248"/>
      <c r="N125" s="249"/>
      <c r="O125" s="249"/>
      <c r="P125" s="249"/>
      <c r="Q125" s="249"/>
      <c r="R125" s="249"/>
      <c r="S125" s="249"/>
      <c r="T125" s="250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1" t="s">
        <v>161</v>
      </c>
      <c r="AU125" s="251" t="s">
        <v>79</v>
      </c>
      <c r="AV125" s="14" t="s">
        <v>79</v>
      </c>
      <c r="AW125" s="14" t="s">
        <v>33</v>
      </c>
      <c r="AX125" s="14" t="s">
        <v>71</v>
      </c>
      <c r="AY125" s="251" t="s">
        <v>150</v>
      </c>
    </row>
    <row r="126" spans="1:51" s="15" customFormat="1" ht="12">
      <c r="A126" s="15"/>
      <c r="B126" s="252"/>
      <c r="C126" s="253"/>
      <c r="D126" s="232" t="s">
        <v>161</v>
      </c>
      <c r="E126" s="254" t="s">
        <v>19</v>
      </c>
      <c r="F126" s="255" t="s">
        <v>164</v>
      </c>
      <c r="G126" s="253"/>
      <c r="H126" s="256">
        <v>667.459</v>
      </c>
      <c r="I126" s="257"/>
      <c r="J126" s="253"/>
      <c r="K126" s="253"/>
      <c r="L126" s="258"/>
      <c r="M126" s="259"/>
      <c r="N126" s="260"/>
      <c r="O126" s="260"/>
      <c r="P126" s="260"/>
      <c r="Q126" s="260"/>
      <c r="R126" s="260"/>
      <c r="S126" s="260"/>
      <c r="T126" s="261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62" t="s">
        <v>161</v>
      </c>
      <c r="AU126" s="262" t="s">
        <v>79</v>
      </c>
      <c r="AV126" s="15" t="s">
        <v>157</v>
      </c>
      <c r="AW126" s="15" t="s">
        <v>33</v>
      </c>
      <c r="AX126" s="15" t="s">
        <v>75</v>
      </c>
      <c r="AY126" s="262" t="s">
        <v>150</v>
      </c>
    </row>
    <row r="127" spans="1:65" s="2" customFormat="1" ht="44.25" customHeight="1">
      <c r="A127" s="38"/>
      <c r="B127" s="39"/>
      <c r="C127" s="212" t="s">
        <v>192</v>
      </c>
      <c r="D127" s="212" t="s">
        <v>152</v>
      </c>
      <c r="E127" s="213" t="s">
        <v>234</v>
      </c>
      <c r="F127" s="214" t="s">
        <v>235</v>
      </c>
      <c r="G127" s="215" t="s">
        <v>155</v>
      </c>
      <c r="H127" s="216">
        <v>667.459</v>
      </c>
      <c r="I127" s="217"/>
      <c r="J127" s="218">
        <f>ROUND(I127*H127,2)</f>
        <v>0</v>
      </c>
      <c r="K127" s="214" t="s">
        <v>389</v>
      </c>
      <c r="L127" s="44"/>
      <c r="M127" s="219" t="s">
        <v>19</v>
      </c>
      <c r="N127" s="220" t="s">
        <v>42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157</v>
      </c>
      <c r="AT127" s="223" t="s">
        <v>152</v>
      </c>
      <c r="AU127" s="223" t="s">
        <v>79</v>
      </c>
      <c r="AY127" s="17" t="s">
        <v>150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75</v>
      </c>
      <c r="BK127" s="224">
        <f>ROUND(I127*H127,2)</f>
        <v>0</v>
      </c>
      <c r="BL127" s="17" t="s">
        <v>157</v>
      </c>
      <c r="BM127" s="223" t="s">
        <v>1537</v>
      </c>
    </row>
    <row r="128" spans="1:47" s="2" customFormat="1" ht="12">
      <c r="A128" s="38"/>
      <c r="B128" s="39"/>
      <c r="C128" s="40"/>
      <c r="D128" s="225" t="s">
        <v>159</v>
      </c>
      <c r="E128" s="40"/>
      <c r="F128" s="226" t="s">
        <v>789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159</v>
      </c>
      <c r="AU128" s="17" t="s">
        <v>79</v>
      </c>
    </row>
    <row r="129" spans="1:51" s="14" customFormat="1" ht="12">
      <c r="A129" s="14"/>
      <c r="B129" s="241"/>
      <c r="C129" s="242"/>
      <c r="D129" s="232" t="s">
        <v>161</v>
      </c>
      <c r="E129" s="243" t="s">
        <v>19</v>
      </c>
      <c r="F129" s="244" t="s">
        <v>1538</v>
      </c>
      <c r="G129" s="242"/>
      <c r="H129" s="245">
        <v>667.459</v>
      </c>
      <c r="I129" s="246"/>
      <c r="J129" s="242"/>
      <c r="K129" s="242"/>
      <c r="L129" s="247"/>
      <c r="M129" s="248"/>
      <c r="N129" s="249"/>
      <c r="O129" s="249"/>
      <c r="P129" s="249"/>
      <c r="Q129" s="249"/>
      <c r="R129" s="249"/>
      <c r="S129" s="249"/>
      <c r="T129" s="250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1" t="s">
        <v>161</v>
      </c>
      <c r="AU129" s="251" t="s">
        <v>79</v>
      </c>
      <c r="AV129" s="14" t="s">
        <v>79</v>
      </c>
      <c r="AW129" s="14" t="s">
        <v>33</v>
      </c>
      <c r="AX129" s="14" t="s">
        <v>71</v>
      </c>
      <c r="AY129" s="251" t="s">
        <v>150</v>
      </c>
    </row>
    <row r="130" spans="1:51" s="15" customFormat="1" ht="12">
      <c r="A130" s="15"/>
      <c r="B130" s="252"/>
      <c r="C130" s="253"/>
      <c r="D130" s="232" t="s">
        <v>161</v>
      </c>
      <c r="E130" s="254" t="s">
        <v>19</v>
      </c>
      <c r="F130" s="255" t="s">
        <v>164</v>
      </c>
      <c r="G130" s="253"/>
      <c r="H130" s="256">
        <v>667.459</v>
      </c>
      <c r="I130" s="257"/>
      <c r="J130" s="253"/>
      <c r="K130" s="253"/>
      <c r="L130" s="258"/>
      <c r="M130" s="259"/>
      <c r="N130" s="260"/>
      <c r="O130" s="260"/>
      <c r="P130" s="260"/>
      <c r="Q130" s="260"/>
      <c r="R130" s="260"/>
      <c r="S130" s="260"/>
      <c r="T130" s="261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62" t="s">
        <v>161</v>
      </c>
      <c r="AU130" s="262" t="s">
        <v>79</v>
      </c>
      <c r="AV130" s="15" t="s">
        <v>157</v>
      </c>
      <c r="AW130" s="15" t="s">
        <v>33</v>
      </c>
      <c r="AX130" s="15" t="s">
        <v>75</v>
      </c>
      <c r="AY130" s="262" t="s">
        <v>150</v>
      </c>
    </row>
    <row r="131" spans="1:65" s="2" customFormat="1" ht="66.75" customHeight="1">
      <c r="A131" s="38"/>
      <c r="B131" s="39"/>
      <c r="C131" s="212" t="s">
        <v>199</v>
      </c>
      <c r="D131" s="212" t="s">
        <v>152</v>
      </c>
      <c r="E131" s="213" t="s">
        <v>279</v>
      </c>
      <c r="F131" s="214" t="s">
        <v>280</v>
      </c>
      <c r="G131" s="215" t="s">
        <v>202</v>
      </c>
      <c r="H131" s="216">
        <v>149.021</v>
      </c>
      <c r="I131" s="217"/>
      <c r="J131" s="218">
        <f>ROUND(I131*H131,2)</f>
        <v>0</v>
      </c>
      <c r="K131" s="214" t="s">
        <v>389</v>
      </c>
      <c r="L131" s="44"/>
      <c r="M131" s="219" t="s">
        <v>19</v>
      </c>
      <c r="N131" s="220" t="s">
        <v>42</v>
      </c>
      <c r="O131" s="84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3" t="s">
        <v>157</v>
      </c>
      <c r="AT131" s="223" t="s">
        <v>152</v>
      </c>
      <c r="AU131" s="223" t="s">
        <v>79</v>
      </c>
      <c r="AY131" s="17" t="s">
        <v>150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75</v>
      </c>
      <c r="BK131" s="224">
        <f>ROUND(I131*H131,2)</f>
        <v>0</v>
      </c>
      <c r="BL131" s="17" t="s">
        <v>157</v>
      </c>
      <c r="BM131" s="223" t="s">
        <v>1539</v>
      </c>
    </row>
    <row r="132" spans="1:47" s="2" customFormat="1" ht="12">
      <c r="A132" s="38"/>
      <c r="B132" s="39"/>
      <c r="C132" s="40"/>
      <c r="D132" s="225" t="s">
        <v>159</v>
      </c>
      <c r="E132" s="40"/>
      <c r="F132" s="226" t="s">
        <v>827</v>
      </c>
      <c r="G132" s="40"/>
      <c r="H132" s="40"/>
      <c r="I132" s="227"/>
      <c r="J132" s="40"/>
      <c r="K132" s="40"/>
      <c r="L132" s="44"/>
      <c r="M132" s="228"/>
      <c r="N132" s="229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159</v>
      </c>
      <c r="AU132" s="17" t="s">
        <v>79</v>
      </c>
    </row>
    <row r="133" spans="1:51" s="14" customFormat="1" ht="12">
      <c r="A133" s="14"/>
      <c r="B133" s="241"/>
      <c r="C133" s="242"/>
      <c r="D133" s="232" t="s">
        <v>161</v>
      </c>
      <c r="E133" s="243" t="s">
        <v>19</v>
      </c>
      <c r="F133" s="244" t="s">
        <v>1540</v>
      </c>
      <c r="G133" s="242"/>
      <c r="H133" s="245">
        <v>149.021</v>
      </c>
      <c r="I133" s="246"/>
      <c r="J133" s="242"/>
      <c r="K133" s="242"/>
      <c r="L133" s="247"/>
      <c r="M133" s="248"/>
      <c r="N133" s="249"/>
      <c r="O133" s="249"/>
      <c r="P133" s="249"/>
      <c r="Q133" s="249"/>
      <c r="R133" s="249"/>
      <c r="S133" s="249"/>
      <c r="T133" s="250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1" t="s">
        <v>161</v>
      </c>
      <c r="AU133" s="251" t="s">
        <v>79</v>
      </c>
      <c r="AV133" s="14" t="s">
        <v>79</v>
      </c>
      <c r="AW133" s="14" t="s">
        <v>33</v>
      </c>
      <c r="AX133" s="14" t="s">
        <v>71</v>
      </c>
      <c r="AY133" s="251" t="s">
        <v>150</v>
      </c>
    </row>
    <row r="134" spans="1:51" s="15" customFormat="1" ht="12">
      <c r="A134" s="15"/>
      <c r="B134" s="252"/>
      <c r="C134" s="253"/>
      <c r="D134" s="232" t="s">
        <v>161</v>
      </c>
      <c r="E134" s="254" t="s">
        <v>19</v>
      </c>
      <c r="F134" s="255" t="s">
        <v>164</v>
      </c>
      <c r="G134" s="253"/>
      <c r="H134" s="256">
        <v>149.021</v>
      </c>
      <c r="I134" s="257"/>
      <c r="J134" s="253"/>
      <c r="K134" s="253"/>
      <c r="L134" s="258"/>
      <c r="M134" s="259"/>
      <c r="N134" s="260"/>
      <c r="O134" s="260"/>
      <c r="P134" s="260"/>
      <c r="Q134" s="260"/>
      <c r="R134" s="260"/>
      <c r="S134" s="260"/>
      <c r="T134" s="261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2" t="s">
        <v>161</v>
      </c>
      <c r="AU134" s="262" t="s">
        <v>79</v>
      </c>
      <c r="AV134" s="15" t="s">
        <v>157</v>
      </c>
      <c r="AW134" s="15" t="s">
        <v>33</v>
      </c>
      <c r="AX134" s="15" t="s">
        <v>75</v>
      </c>
      <c r="AY134" s="262" t="s">
        <v>150</v>
      </c>
    </row>
    <row r="135" spans="1:65" s="2" customFormat="1" ht="16.5" customHeight="1">
      <c r="A135" s="38"/>
      <c r="B135" s="39"/>
      <c r="C135" s="264" t="s">
        <v>207</v>
      </c>
      <c r="D135" s="264" t="s">
        <v>286</v>
      </c>
      <c r="E135" s="265" t="s">
        <v>287</v>
      </c>
      <c r="F135" s="266" t="s">
        <v>830</v>
      </c>
      <c r="G135" s="267" t="s">
        <v>289</v>
      </c>
      <c r="H135" s="268">
        <v>327.846</v>
      </c>
      <c r="I135" s="269"/>
      <c r="J135" s="270">
        <f>ROUND(I135*H135,2)</f>
        <v>0</v>
      </c>
      <c r="K135" s="266" t="s">
        <v>389</v>
      </c>
      <c r="L135" s="271"/>
      <c r="M135" s="272" t="s">
        <v>19</v>
      </c>
      <c r="N135" s="273" t="s">
        <v>42</v>
      </c>
      <c r="O135" s="84"/>
      <c r="P135" s="221">
        <f>O135*H135</f>
        <v>0</v>
      </c>
      <c r="Q135" s="221">
        <v>1</v>
      </c>
      <c r="R135" s="221">
        <f>Q135*H135</f>
        <v>327.846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207</v>
      </c>
      <c r="AT135" s="223" t="s">
        <v>286</v>
      </c>
      <c r="AU135" s="223" t="s">
        <v>79</v>
      </c>
      <c r="AY135" s="17" t="s">
        <v>150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75</v>
      </c>
      <c r="BK135" s="224">
        <f>ROUND(I135*H135,2)</f>
        <v>0</v>
      </c>
      <c r="BL135" s="17" t="s">
        <v>157</v>
      </c>
      <c r="BM135" s="223" t="s">
        <v>1541</v>
      </c>
    </row>
    <row r="136" spans="1:51" s="14" customFormat="1" ht="12">
      <c r="A136" s="14"/>
      <c r="B136" s="241"/>
      <c r="C136" s="242"/>
      <c r="D136" s="232" t="s">
        <v>161</v>
      </c>
      <c r="E136" s="243" t="s">
        <v>19</v>
      </c>
      <c r="F136" s="244" t="s">
        <v>1542</v>
      </c>
      <c r="G136" s="242"/>
      <c r="H136" s="245">
        <v>327.846</v>
      </c>
      <c r="I136" s="246"/>
      <c r="J136" s="242"/>
      <c r="K136" s="242"/>
      <c r="L136" s="247"/>
      <c r="M136" s="248"/>
      <c r="N136" s="249"/>
      <c r="O136" s="249"/>
      <c r="P136" s="249"/>
      <c r="Q136" s="249"/>
      <c r="R136" s="249"/>
      <c r="S136" s="249"/>
      <c r="T136" s="250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1" t="s">
        <v>161</v>
      </c>
      <c r="AU136" s="251" t="s">
        <v>79</v>
      </c>
      <c r="AV136" s="14" t="s">
        <v>79</v>
      </c>
      <c r="AW136" s="14" t="s">
        <v>33</v>
      </c>
      <c r="AX136" s="14" t="s">
        <v>75</v>
      </c>
      <c r="AY136" s="251" t="s">
        <v>150</v>
      </c>
    </row>
    <row r="137" spans="1:65" s="2" customFormat="1" ht="90" customHeight="1">
      <c r="A137" s="38"/>
      <c r="B137" s="39"/>
      <c r="C137" s="212" t="s">
        <v>216</v>
      </c>
      <c r="D137" s="212" t="s">
        <v>152</v>
      </c>
      <c r="E137" s="213" t="s">
        <v>1325</v>
      </c>
      <c r="F137" s="214" t="s">
        <v>1326</v>
      </c>
      <c r="G137" s="215" t="s">
        <v>342</v>
      </c>
      <c r="H137" s="216">
        <v>4.8</v>
      </c>
      <c r="I137" s="217"/>
      <c r="J137" s="218">
        <f>ROUND(I137*H137,2)</f>
        <v>0</v>
      </c>
      <c r="K137" s="214" t="s">
        <v>389</v>
      </c>
      <c r="L137" s="44"/>
      <c r="M137" s="219" t="s">
        <v>19</v>
      </c>
      <c r="N137" s="220" t="s">
        <v>42</v>
      </c>
      <c r="O137" s="84"/>
      <c r="P137" s="221">
        <f>O137*H137</f>
        <v>0</v>
      </c>
      <c r="Q137" s="221">
        <v>0.00868</v>
      </c>
      <c r="R137" s="221">
        <f>Q137*H137</f>
        <v>0.041664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157</v>
      </c>
      <c r="AT137" s="223" t="s">
        <v>152</v>
      </c>
      <c r="AU137" s="223" t="s">
        <v>79</v>
      </c>
      <c r="AY137" s="17" t="s">
        <v>150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75</v>
      </c>
      <c r="BK137" s="224">
        <f>ROUND(I137*H137,2)</f>
        <v>0</v>
      </c>
      <c r="BL137" s="17" t="s">
        <v>157</v>
      </c>
      <c r="BM137" s="223" t="s">
        <v>1543</v>
      </c>
    </row>
    <row r="138" spans="1:47" s="2" customFormat="1" ht="12">
      <c r="A138" s="38"/>
      <c r="B138" s="39"/>
      <c r="C138" s="40"/>
      <c r="D138" s="225" t="s">
        <v>159</v>
      </c>
      <c r="E138" s="40"/>
      <c r="F138" s="226" t="s">
        <v>1328</v>
      </c>
      <c r="G138" s="40"/>
      <c r="H138" s="40"/>
      <c r="I138" s="227"/>
      <c r="J138" s="40"/>
      <c r="K138" s="40"/>
      <c r="L138" s="44"/>
      <c r="M138" s="228"/>
      <c r="N138" s="229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159</v>
      </c>
      <c r="AU138" s="17" t="s">
        <v>79</v>
      </c>
    </row>
    <row r="139" spans="1:51" s="13" customFormat="1" ht="12">
      <c r="A139" s="13"/>
      <c r="B139" s="230"/>
      <c r="C139" s="231"/>
      <c r="D139" s="232" t="s">
        <v>161</v>
      </c>
      <c r="E139" s="233" t="s">
        <v>19</v>
      </c>
      <c r="F139" s="234" t="s">
        <v>1329</v>
      </c>
      <c r="G139" s="231"/>
      <c r="H139" s="233" t="s">
        <v>19</v>
      </c>
      <c r="I139" s="235"/>
      <c r="J139" s="231"/>
      <c r="K139" s="231"/>
      <c r="L139" s="236"/>
      <c r="M139" s="237"/>
      <c r="N139" s="238"/>
      <c r="O139" s="238"/>
      <c r="P139" s="238"/>
      <c r="Q139" s="238"/>
      <c r="R139" s="238"/>
      <c r="S139" s="238"/>
      <c r="T139" s="23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0" t="s">
        <v>161</v>
      </c>
      <c r="AU139" s="240" t="s">
        <v>79</v>
      </c>
      <c r="AV139" s="13" t="s">
        <v>75</v>
      </c>
      <c r="AW139" s="13" t="s">
        <v>33</v>
      </c>
      <c r="AX139" s="13" t="s">
        <v>71</v>
      </c>
      <c r="AY139" s="240" t="s">
        <v>150</v>
      </c>
    </row>
    <row r="140" spans="1:51" s="14" customFormat="1" ht="12">
      <c r="A140" s="14"/>
      <c r="B140" s="241"/>
      <c r="C140" s="242"/>
      <c r="D140" s="232" t="s">
        <v>161</v>
      </c>
      <c r="E140" s="243" t="s">
        <v>19</v>
      </c>
      <c r="F140" s="244" t="s">
        <v>1544</v>
      </c>
      <c r="G140" s="242"/>
      <c r="H140" s="245">
        <v>4.8</v>
      </c>
      <c r="I140" s="246"/>
      <c r="J140" s="242"/>
      <c r="K140" s="242"/>
      <c r="L140" s="247"/>
      <c r="M140" s="248"/>
      <c r="N140" s="249"/>
      <c r="O140" s="249"/>
      <c r="P140" s="249"/>
      <c r="Q140" s="249"/>
      <c r="R140" s="249"/>
      <c r="S140" s="249"/>
      <c r="T140" s="250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1" t="s">
        <v>161</v>
      </c>
      <c r="AU140" s="251" t="s">
        <v>79</v>
      </c>
      <c r="AV140" s="14" t="s">
        <v>79</v>
      </c>
      <c r="AW140" s="14" t="s">
        <v>33</v>
      </c>
      <c r="AX140" s="14" t="s">
        <v>71</v>
      </c>
      <c r="AY140" s="251" t="s">
        <v>150</v>
      </c>
    </row>
    <row r="141" spans="1:51" s="15" customFormat="1" ht="12">
      <c r="A141" s="15"/>
      <c r="B141" s="252"/>
      <c r="C141" s="253"/>
      <c r="D141" s="232" t="s">
        <v>161</v>
      </c>
      <c r="E141" s="254" t="s">
        <v>19</v>
      </c>
      <c r="F141" s="255" t="s">
        <v>164</v>
      </c>
      <c r="G141" s="253"/>
      <c r="H141" s="256">
        <v>4.8</v>
      </c>
      <c r="I141" s="257"/>
      <c r="J141" s="253"/>
      <c r="K141" s="253"/>
      <c r="L141" s="258"/>
      <c r="M141" s="259"/>
      <c r="N141" s="260"/>
      <c r="O141" s="260"/>
      <c r="P141" s="260"/>
      <c r="Q141" s="260"/>
      <c r="R141" s="260"/>
      <c r="S141" s="260"/>
      <c r="T141" s="261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62" t="s">
        <v>161</v>
      </c>
      <c r="AU141" s="262" t="s">
        <v>79</v>
      </c>
      <c r="AV141" s="15" t="s">
        <v>157</v>
      </c>
      <c r="AW141" s="15" t="s">
        <v>33</v>
      </c>
      <c r="AX141" s="15" t="s">
        <v>75</v>
      </c>
      <c r="AY141" s="262" t="s">
        <v>150</v>
      </c>
    </row>
    <row r="142" spans="1:65" s="2" customFormat="1" ht="37.8" customHeight="1">
      <c r="A142" s="38"/>
      <c r="B142" s="39"/>
      <c r="C142" s="212" t="s">
        <v>225</v>
      </c>
      <c r="D142" s="212" t="s">
        <v>152</v>
      </c>
      <c r="E142" s="213" t="s">
        <v>1331</v>
      </c>
      <c r="F142" s="214" t="s">
        <v>1332</v>
      </c>
      <c r="G142" s="215" t="s">
        <v>202</v>
      </c>
      <c r="H142" s="216">
        <v>40.68</v>
      </c>
      <c r="I142" s="217"/>
      <c r="J142" s="218">
        <f>ROUND(I142*H142,2)</f>
        <v>0</v>
      </c>
      <c r="K142" s="214" t="s">
        <v>389</v>
      </c>
      <c r="L142" s="44"/>
      <c r="M142" s="219" t="s">
        <v>19</v>
      </c>
      <c r="N142" s="220" t="s">
        <v>42</v>
      </c>
      <c r="O142" s="84"/>
      <c r="P142" s="221">
        <f>O142*H142</f>
        <v>0</v>
      </c>
      <c r="Q142" s="221">
        <v>0</v>
      </c>
      <c r="R142" s="221">
        <f>Q142*H142</f>
        <v>0</v>
      </c>
      <c r="S142" s="221">
        <v>0</v>
      </c>
      <c r="T142" s="22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3" t="s">
        <v>157</v>
      </c>
      <c r="AT142" s="223" t="s">
        <v>152</v>
      </c>
      <c r="AU142" s="223" t="s">
        <v>79</v>
      </c>
      <c r="AY142" s="17" t="s">
        <v>150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7" t="s">
        <v>75</v>
      </c>
      <c r="BK142" s="224">
        <f>ROUND(I142*H142,2)</f>
        <v>0</v>
      </c>
      <c r="BL142" s="17" t="s">
        <v>157</v>
      </c>
      <c r="BM142" s="223" t="s">
        <v>1545</v>
      </c>
    </row>
    <row r="143" spans="1:47" s="2" customFormat="1" ht="12">
      <c r="A143" s="38"/>
      <c r="B143" s="39"/>
      <c r="C143" s="40"/>
      <c r="D143" s="225" t="s">
        <v>159</v>
      </c>
      <c r="E143" s="40"/>
      <c r="F143" s="226" t="s">
        <v>1334</v>
      </c>
      <c r="G143" s="40"/>
      <c r="H143" s="40"/>
      <c r="I143" s="227"/>
      <c r="J143" s="40"/>
      <c r="K143" s="40"/>
      <c r="L143" s="44"/>
      <c r="M143" s="228"/>
      <c r="N143" s="229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159</v>
      </c>
      <c r="AU143" s="17" t="s">
        <v>79</v>
      </c>
    </row>
    <row r="144" spans="1:51" s="13" customFormat="1" ht="12">
      <c r="A144" s="13"/>
      <c r="B144" s="230"/>
      <c r="C144" s="231"/>
      <c r="D144" s="232" t="s">
        <v>161</v>
      </c>
      <c r="E144" s="233" t="s">
        <v>19</v>
      </c>
      <c r="F144" s="234" t="s">
        <v>1546</v>
      </c>
      <c r="G144" s="231"/>
      <c r="H144" s="233" t="s">
        <v>19</v>
      </c>
      <c r="I144" s="235"/>
      <c r="J144" s="231"/>
      <c r="K144" s="231"/>
      <c r="L144" s="236"/>
      <c r="M144" s="237"/>
      <c r="N144" s="238"/>
      <c r="O144" s="238"/>
      <c r="P144" s="238"/>
      <c r="Q144" s="238"/>
      <c r="R144" s="238"/>
      <c r="S144" s="238"/>
      <c r="T144" s="23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0" t="s">
        <v>161</v>
      </c>
      <c r="AU144" s="240" t="s">
        <v>79</v>
      </c>
      <c r="AV144" s="13" t="s">
        <v>75</v>
      </c>
      <c r="AW144" s="13" t="s">
        <v>33</v>
      </c>
      <c r="AX144" s="13" t="s">
        <v>71</v>
      </c>
      <c r="AY144" s="240" t="s">
        <v>150</v>
      </c>
    </row>
    <row r="145" spans="1:51" s="13" customFormat="1" ht="12">
      <c r="A145" s="13"/>
      <c r="B145" s="230"/>
      <c r="C145" s="231"/>
      <c r="D145" s="232" t="s">
        <v>161</v>
      </c>
      <c r="E145" s="233" t="s">
        <v>19</v>
      </c>
      <c r="F145" s="234" t="s">
        <v>1547</v>
      </c>
      <c r="G145" s="231"/>
      <c r="H145" s="233" t="s">
        <v>19</v>
      </c>
      <c r="I145" s="235"/>
      <c r="J145" s="231"/>
      <c r="K145" s="231"/>
      <c r="L145" s="236"/>
      <c r="M145" s="237"/>
      <c r="N145" s="238"/>
      <c r="O145" s="238"/>
      <c r="P145" s="238"/>
      <c r="Q145" s="238"/>
      <c r="R145" s="238"/>
      <c r="S145" s="238"/>
      <c r="T145" s="23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0" t="s">
        <v>161</v>
      </c>
      <c r="AU145" s="240" t="s">
        <v>79</v>
      </c>
      <c r="AV145" s="13" t="s">
        <v>75</v>
      </c>
      <c r="AW145" s="13" t="s">
        <v>33</v>
      </c>
      <c r="AX145" s="13" t="s">
        <v>71</v>
      </c>
      <c r="AY145" s="240" t="s">
        <v>150</v>
      </c>
    </row>
    <row r="146" spans="1:51" s="14" customFormat="1" ht="12">
      <c r="A146" s="14"/>
      <c r="B146" s="241"/>
      <c r="C146" s="242"/>
      <c r="D146" s="232" t="s">
        <v>161</v>
      </c>
      <c r="E146" s="243" t="s">
        <v>19</v>
      </c>
      <c r="F146" s="244" t="s">
        <v>1548</v>
      </c>
      <c r="G146" s="242"/>
      <c r="H146" s="245">
        <v>23.4</v>
      </c>
      <c r="I146" s="246"/>
      <c r="J146" s="242"/>
      <c r="K146" s="242"/>
      <c r="L146" s="247"/>
      <c r="M146" s="248"/>
      <c r="N146" s="249"/>
      <c r="O146" s="249"/>
      <c r="P146" s="249"/>
      <c r="Q146" s="249"/>
      <c r="R146" s="249"/>
      <c r="S146" s="249"/>
      <c r="T146" s="250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1" t="s">
        <v>161</v>
      </c>
      <c r="AU146" s="251" t="s">
        <v>79</v>
      </c>
      <c r="AV146" s="14" t="s">
        <v>79</v>
      </c>
      <c r="AW146" s="14" t="s">
        <v>33</v>
      </c>
      <c r="AX146" s="14" t="s">
        <v>71</v>
      </c>
      <c r="AY146" s="251" t="s">
        <v>150</v>
      </c>
    </row>
    <row r="147" spans="1:51" s="13" customFormat="1" ht="12">
      <c r="A147" s="13"/>
      <c r="B147" s="230"/>
      <c r="C147" s="231"/>
      <c r="D147" s="232" t="s">
        <v>161</v>
      </c>
      <c r="E147" s="233" t="s">
        <v>19</v>
      </c>
      <c r="F147" s="234" t="s">
        <v>1549</v>
      </c>
      <c r="G147" s="231"/>
      <c r="H147" s="233" t="s">
        <v>19</v>
      </c>
      <c r="I147" s="235"/>
      <c r="J147" s="231"/>
      <c r="K147" s="231"/>
      <c r="L147" s="236"/>
      <c r="M147" s="237"/>
      <c r="N147" s="238"/>
      <c r="O147" s="238"/>
      <c r="P147" s="238"/>
      <c r="Q147" s="238"/>
      <c r="R147" s="238"/>
      <c r="S147" s="238"/>
      <c r="T147" s="23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0" t="s">
        <v>161</v>
      </c>
      <c r="AU147" s="240" t="s">
        <v>79</v>
      </c>
      <c r="AV147" s="13" t="s">
        <v>75</v>
      </c>
      <c r="AW147" s="13" t="s">
        <v>33</v>
      </c>
      <c r="AX147" s="13" t="s">
        <v>71</v>
      </c>
      <c r="AY147" s="240" t="s">
        <v>150</v>
      </c>
    </row>
    <row r="148" spans="1:51" s="14" customFormat="1" ht="12">
      <c r="A148" s="14"/>
      <c r="B148" s="241"/>
      <c r="C148" s="242"/>
      <c r="D148" s="232" t="s">
        <v>161</v>
      </c>
      <c r="E148" s="243" t="s">
        <v>19</v>
      </c>
      <c r="F148" s="244" t="s">
        <v>1550</v>
      </c>
      <c r="G148" s="242"/>
      <c r="H148" s="245">
        <v>17.28</v>
      </c>
      <c r="I148" s="246"/>
      <c r="J148" s="242"/>
      <c r="K148" s="242"/>
      <c r="L148" s="247"/>
      <c r="M148" s="248"/>
      <c r="N148" s="249"/>
      <c r="O148" s="249"/>
      <c r="P148" s="249"/>
      <c r="Q148" s="249"/>
      <c r="R148" s="249"/>
      <c r="S148" s="249"/>
      <c r="T148" s="250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1" t="s">
        <v>161</v>
      </c>
      <c r="AU148" s="251" t="s">
        <v>79</v>
      </c>
      <c r="AV148" s="14" t="s">
        <v>79</v>
      </c>
      <c r="AW148" s="14" t="s">
        <v>33</v>
      </c>
      <c r="AX148" s="14" t="s">
        <v>71</v>
      </c>
      <c r="AY148" s="251" t="s">
        <v>150</v>
      </c>
    </row>
    <row r="149" spans="1:51" s="15" customFormat="1" ht="12">
      <c r="A149" s="15"/>
      <c r="B149" s="252"/>
      <c r="C149" s="253"/>
      <c r="D149" s="232" t="s">
        <v>161</v>
      </c>
      <c r="E149" s="254" t="s">
        <v>19</v>
      </c>
      <c r="F149" s="255" t="s">
        <v>164</v>
      </c>
      <c r="G149" s="253"/>
      <c r="H149" s="256">
        <v>40.68</v>
      </c>
      <c r="I149" s="257"/>
      <c r="J149" s="253"/>
      <c r="K149" s="253"/>
      <c r="L149" s="258"/>
      <c r="M149" s="259"/>
      <c r="N149" s="260"/>
      <c r="O149" s="260"/>
      <c r="P149" s="260"/>
      <c r="Q149" s="260"/>
      <c r="R149" s="260"/>
      <c r="S149" s="260"/>
      <c r="T149" s="261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62" t="s">
        <v>161</v>
      </c>
      <c r="AU149" s="262" t="s">
        <v>79</v>
      </c>
      <c r="AV149" s="15" t="s">
        <v>157</v>
      </c>
      <c r="AW149" s="15" t="s">
        <v>33</v>
      </c>
      <c r="AX149" s="15" t="s">
        <v>75</v>
      </c>
      <c r="AY149" s="262" t="s">
        <v>150</v>
      </c>
    </row>
    <row r="150" spans="1:65" s="2" customFormat="1" ht="66.75" customHeight="1">
      <c r="A150" s="38"/>
      <c r="B150" s="39"/>
      <c r="C150" s="212" t="s">
        <v>81</v>
      </c>
      <c r="D150" s="212" t="s">
        <v>152</v>
      </c>
      <c r="E150" s="213" t="s">
        <v>254</v>
      </c>
      <c r="F150" s="214" t="s">
        <v>255</v>
      </c>
      <c r="G150" s="215" t="s">
        <v>202</v>
      </c>
      <c r="H150" s="216">
        <v>391.356</v>
      </c>
      <c r="I150" s="217"/>
      <c r="J150" s="218">
        <f>ROUND(I150*H150,2)</f>
        <v>0</v>
      </c>
      <c r="K150" s="214" t="s">
        <v>389</v>
      </c>
      <c r="L150" s="44"/>
      <c r="M150" s="219" t="s">
        <v>19</v>
      </c>
      <c r="N150" s="220" t="s">
        <v>42</v>
      </c>
      <c r="O150" s="84"/>
      <c r="P150" s="221">
        <f>O150*H150</f>
        <v>0</v>
      </c>
      <c r="Q150" s="221">
        <v>0</v>
      </c>
      <c r="R150" s="221">
        <f>Q150*H150</f>
        <v>0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157</v>
      </c>
      <c r="AT150" s="223" t="s">
        <v>152</v>
      </c>
      <c r="AU150" s="223" t="s">
        <v>79</v>
      </c>
      <c r="AY150" s="17" t="s">
        <v>150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75</v>
      </c>
      <c r="BK150" s="224">
        <f>ROUND(I150*H150,2)</f>
        <v>0</v>
      </c>
      <c r="BL150" s="17" t="s">
        <v>157</v>
      </c>
      <c r="BM150" s="223" t="s">
        <v>1551</v>
      </c>
    </row>
    <row r="151" spans="1:47" s="2" customFormat="1" ht="12">
      <c r="A151" s="38"/>
      <c r="B151" s="39"/>
      <c r="C151" s="40"/>
      <c r="D151" s="225" t="s">
        <v>159</v>
      </c>
      <c r="E151" s="40"/>
      <c r="F151" s="226" t="s">
        <v>815</v>
      </c>
      <c r="G151" s="40"/>
      <c r="H151" s="40"/>
      <c r="I151" s="227"/>
      <c r="J151" s="40"/>
      <c r="K151" s="40"/>
      <c r="L151" s="44"/>
      <c r="M151" s="228"/>
      <c r="N151" s="229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159</v>
      </c>
      <c r="AU151" s="17" t="s">
        <v>79</v>
      </c>
    </row>
    <row r="152" spans="1:51" s="14" customFormat="1" ht="12">
      <c r="A152" s="14"/>
      <c r="B152" s="241"/>
      <c r="C152" s="242"/>
      <c r="D152" s="232" t="s">
        <v>161</v>
      </c>
      <c r="E152" s="243" t="s">
        <v>19</v>
      </c>
      <c r="F152" s="244" t="s">
        <v>1552</v>
      </c>
      <c r="G152" s="242"/>
      <c r="H152" s="245">
        <v>391.356</v>
      </c>
      <c r="I152" s="246"/>
      <c r="J152" s="242"/>
      <c r="K152" s="242"/>
      <c r="L152" s="247"/>
      <c r="M152" s="248"/>
      <c r="N152" s="249"/>
      <c r="O152" s="249"/>
      <c r="P152" s="249"/>
      <c r="Q152" s="249"/>
      <c r="R152" s="249"/>
      <c r="S152" s="249"/>
      <c r="T152" s="250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1" t="s">
        <v>161</v>
      </c>
      <c r="AU152" s="251" t="s">
        <v>79</v>
      </c>
      <c r="AV152" s="14" t="s">
        <v>79</v>
      </c>
      <c r="AW152" s="14" t="s">
        <v>33</v>
      </c>
      <c r="AX152" s="14" t="s">
        <v>71</v>
      </c>
      <c r="AY152" s="251" t="s">
        <v>150</v>
      </c>
    </row>
    <row r="153" spans="1:51" s="15" customFormat="1" ht="12">
      <c r="A153" s="15"/>
      <c r="B153" s="252"/>
      <c r="C153" s="253"/>
      <c r="D153" s="232" t="s">
        <v>161</v>
      </c>
      <c r="E153" s="254" t="s">
        <v>19</v>
      </c>
      <c r="F153" s="255" t="s">
        <v>164</v>
      </c>
      <c r="G153" s="253"/>
      <c r="H153" s="256">
        <v>391.356</v>
      </c>
      <c r="I153" s="257"/>
      <c r="J153" s="253"/>
      <c r="K153" s="253"/>
      <c r="L153" s="258"/>
      <c r="M153" s="259"/>
      <c r="N153" s="260"/>
      <c r="O153" s="260"/>
      <c r="P153" s="260"/>
      <c r="Q153" s="260"/>
      <c r="R153" s="260"/>
      <c r="S153" s="260"/>
      <c r="T153" s="261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62" t="s">
        <v>161</v>
      </c>
      <c r="AU153" s="262" t="s">
        <v>79</v>
      </c>
      <c r="AV153" s="15" t="s">
        <v>157</v>
      </c>
      <c r="AW153" s="15" t="s">
        <v>33</v>
      </c>
      <c r="AX153" s="15" t="s">
        <v>75</v>
      </c>
      <c r="AY153" s="262" t="s">
        <v>150</v>
      </c>
    </row>
    <row r="154" spans="1:65" s="2" customFormat="1" ht="66.75" customHeight="1">
      <c r="A154" s="38"/>
      <c r="B154" s="39"/>
      <c r="C154" s="212" t="s">
        <v>85</v>
      </c>
      <c r="D154" s="212" t="s">
        <v>152</v>
      </c>
      <c r="E154" s="213" t="s">
        <v>254</v>
      </c>
      <c r="F154" s="214" t="s">
        <v>255</v>
      </c>
      <c r="G154" s="215" t="s">
        <v>202</v>
      </c>
      <c r="H154" s="216">
        <v>1956.778</v>
      </c>
      <c r="I154" s="217"/>
      <c r="J154" s="218">
        <f>ROUND(I154*H154,2)</f>
        <v>0</v>
      </c>
      <c r="K154" s="214" t="s">
        <v>389</v>
      </c>
      <c r="L154" s="44"/>
      <c r="M154" s="219" t="s">
        <v>19</v>
      </c>
      <c r="N154" s="220" t="s">
        <v>42</v>
      </c>
      <c r="O154" s="84"/>
      <c r="P154" s="221">
        <f>O154*H154</f>
        <v>0</v>
      </c>
      <c r="Q154" s="221">
        <v>0</v>
      </c>
      <c r="R154" s="221">
        <f>Q154*H154</f>
        <v>0</v>
      </c>
      <c r="S154" s="221">
        <v>0</v>
      </c>
      <c r="T154" s="22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3" t="s">
        <v>157</v>
      </c>
      <c r="AT154" s="223" t="s">
        <v>152</v>
      </c>
      <c r="AU154" s="223" t="s">
        <v>79</v>
      </c>
      <c r="AY154" s="17" t="s">
        <v>150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75</v>
      </c>
      <c r="BK154" s="224">
        <f>ROUND(I154*H154,2)</f>
        <v>0</v>
      </c>
      <c r="BL154" s="17" t="s">
        <v>157</v>
      </c>
      <c r="BM154" s="223" t="s">
        <v>1553</v>
      </c>
    </row>
    <row r="155" spans="1:47" s="2" customFormat="1" ht="12">
      <c r="A155" s="38"/>
      <c r="B155" s="39"/>
      <c r="C155" s="40"/>
      <c r="D155" s="225" t="s">
        <v>159</v>
      </c>
      <c r="E155" s="40"/>
      <c r="F155" s="226" t="s">
        <v>815</v>
      </c>
      <c r="G155" s="40"/>
      <c r="H155" s="40"/>
      <c r="I155" s="227"/>
      <c r="J155" s="40"/>
      <c r="K155" s="40"/>
      <c r="L155" s="44"/>
      <c r="M155" s="228"/>
      <c r="N155" s="229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159</v>
      </c>
      <c r="AU155" s="17" t="s">
        <v>79</v>
      </c>
    </row>
    <row r="156" spans="1:51" s="14" customFormat="1" ht="12">
      <c r="A156" s="14"/>
      <c r="B156" s="241"/>
      <c r="C156" s="242"/>
      <c r="D156" s="232" t="s">
        <v>161</v>
      </c>
      <c r="E156" s="243" t="s">
        <v>19</v>
      </c>
      <c r="F156" s="244" t="s">
        <v>1554</v>
      </c>
      <c r="G156" s="242"/>
      <c r="H156" s="245">
        <v>1956.778</v>
      </c>
      <c r="I156" s="246"/>
      <c r="J156" s="242"/>
      <c r="K156" s="242"/>
      <c r="L156" s="247"/>
      <c r="M156" s="248"/>
      <c r="N156" s="249"/>
      <c r="O156" s="249"/>
      <c r="P156" s="249"/>
      <c r="Q156" s="249"/>
      <c r="R156" s="249"/>
      <c r="S156" s="249"/>
      <c r="T156" s="250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1" t="s">
        <v>161</v>
      </c>
      <c r="AU156" s="251" t="s">
        <v>79</v>
      </c>
      <c r="AV156" s="14" t="s">
        <v>79</v>
      </c>
      <c r="AW156" s="14" t="s">
        <v>33</v>
      </c>
      <c r="AX156" s="14" t="s">
        <v>71</v>
      </c>
      <c r="AY156" s="251" t="s">
        <v>150</v>
      </c>
    </row>
    <row r="157" spans="1:51" s="15" customFormat="1" ht="12">
      <c r="A157" s="15"/>
      <c r="B157" s="252"/>
      <c r="C157" s="253"/>
      <c r="D157" s="232" t="s">
        <v>161</v>
      </c>
      <c r="E157" s="254" t="s">
        <v>19</v>
      </c>
      <c r="F157" s="255" t="s">
        <v>164</v>
      </c>
      <c r="G157" s="253"/>
      <c r="H157" s="256">
        <v>1956.778</v>
      </c>
      <c r="I157" s="257"/>
      <c r="J157" s="253"/>
      <c r="K157" s="253"/>
      <c r="L157" s="258"/>
      <c r="M157" s="259"/>
      <c r="N157" s="260"/>
      <c r="O157" s="260"/>
      <c r="P157" s="260"/>
      <c r="Q157" s="260"/>
      <c r="R157" s="260"/>
      <c r="S157" s="260"/>
      <c r="T157" s="261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62" t="s">
        <v>161</v>
      </c>
      <c r="AU157" s="262" t="s">
        <v>79</v>
      </c>
      <c r="AV157" s="15" t="s">
        <v>157</v>
      </c>
      <c r="AW157" s="15" t="s">
        <v>33</v>
      </c>
      <c r="AX157" s="15" t="s">
        <v>75</v>
      </c>
      <c r="AY157" s="262" t="s">
        <v>150</v>
      </c>
    </row>
    <row r="158" spans="1:65" s="2" customFormat="1" ht="37.8" customHeight="1">
      <c r="A158" s="38"/>
      <c r="B158" s="39"/>
      <c r="C158" s="212" t="s">
        <v>244</v>
      </c>
      <c r="D158" s="212" t="s">
        <v>152</v>
      </c>
      <c r="E158" s="213" t="s">
        <v>267</v>
      </c>
      <c r="F158" s="214" t="s">
        <v>268</v>
      </c>
      <c r="G158" s="215" t="s">
        <v>202</v>
      </c>
      <c r="H158" s="216">
        <v>391.356</v>
      </c>
      <c r="I158" s="217"/>
      <c r="J158" s="218">
        <f>ROUND(I158*H158,2)</f>
        <v>0</v>
      </c>
      <c r="K158" s="214" t="s">
        <v>389</v>
      </c>
      <c r="L158" s="44"/>
      <c r="M158" s="219" t="s">
        <v>19</v>
      </c>
      <c r="N158" s="220" t="s">
        <v>42</v>
      </c>
      <c r="O158" s="84"/>
      <c r="P158" s="221">
        <f>O158*H158</f>
        <v>0</v>
      </c>
      <c r="Q158" s="221">
        <v>0</v>
      </c>
      <c r="R158" s="221">
        <f>Q158*H158</f>
        <v>0</v>
      </c>
      <c r="S158" s="221">
        <v>0</v>
      </c>
      <c r="T158" s="22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3" t="s">
        <v>157</v>
      </c>
      <c r="AT158" s="223" t="s">
        <v>152</v>
      </c>
      <c r="AU158" s="223" t="s">
        <v>79</v>
      </c>
      <c r="AY158" s="17" t="s">
        <v>150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75</v>
      </c>
      <c r="BK158" s="224">
        <f>ROUND(I158*H158,2)</f>
        <v>0</v>
      </c>
      <c r="BL158" s="17" t="s">
        <v>157</v>
      </c>
      <c r="BM158" s="223" t="s">
        <v>1555</v>
      </c>
    </row>
    <row r="159" spans="1:47" s="2" customFormat="1" ht="12">
      <c r="A159" s="38"/>
      <c r="B159" s="39"/>
      <c r="C159" s="40"/>
      <c r="D159" s="225" t="s">
        <v>159</v>
      </c>
      <c r="E159" s="40"/>
      <c r="F159" s="226" t="s">
        <v>821</v>
      </c>
      <c r="G159" s="40"/>
      <c r="H159" s="40"/>
      <c r="I159" s="227"/>
      <c r="J159" s="40"/>
      <c r="K159" s="40"/>
      <c r="L159" s="44"/>
      <c r="M159" s="228"/>
      <c r="N159" s="229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159</v>
      </c>
      <c r="AU159" s="17" t="s">
        <v>79</v>
      </c>
    </row>
    <row r="160" spans="1:51" s="14" customFormat="1" ht="12">
      <c r="A160" s="14"/>
      <c r="B160" s="241"/>
      <c r="C160" s="242"/>
      <c r="D160" s="232" t="s">
        <v>161</v>
      </c>
      <c r="E160" s="243" t="s">
        <v>19</v>
      </c>
      <c r="F160" s="244" t="s">
        <v>1556</v>
      </c>
      <c r="G160" s="242"/>
      <c r="H160" s="245">
        <v>391.356</v>
      </c>
      <c r="I160" s="246"/>
      <c r="J160" s="242"/>
      <c r="K160" s="242"/>
      <c r="L160" s="247"/>
      <c r="M160" s="248"/>
      <c r="N160" s="249"/>
      <c r="O160" s="249"/>
      <c r="P160" s="249"/>
      <c r="Q160" s="249"/>
      <c r="R160" s="249"/>
      <c r="S160" s="249"/>
      <c r="T160" s="250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1" t="s">
        <v>161</v>
      </c>
      <c r="AU160" s="251" t="s">
        <v>79</v>
      </c>
      <c r="AV160" s="14" t="s">
        <v>79</v>
      </c>
      <c r="AW160" s="14" t="s">
        <v>33</v>
      </c>
      <c r="AX160" s="14" t="s">
        <v>75</v>
      </c>
      <c r="AY160" s="251" t="s">
        <v>150</v>
      </c>
    </row>
    <row r="161" spans="1:65" s="2" customFormat="1" ht="44.25" customHeight="1">
      <c r="A161" s="38"/>
      <c r="B161" s="39"/>
      <c r="C161" s="212" t="s">
        <v>253</v>
      </c>
      <c r="D161" s="212" t="s">
        <v>152</v>
      </c>
      <c r="E161" s="213" t="s">
        <v>272</v>
      </c>
      <c r="F161" s="214" t="s">
        <v>273</v>
      </c>
      <c r="G161" s="215" t="s">
        <v>202</v>
      </c>
      <c r="H161" s="216">
        <v>191.178</v>
      </c>
      <c r="I161" s="217"/>
      <c r="J161" s="218">
        <f>ROUND(I161*H161,2)</f>
        <v>0</v>
      </c>
      <c r="K161" s="214" t="s">
        <v>389</v>
      </c>
      <c r="L161" s="44"/>
      <c r="M161" s="219" t="s">
        <v>19</v>
      </c>
      <c r="N161" s="220" t="s">
        <v>42</v>
      </c>
      <c r="O161" s="84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157</v>
      </c>
      <c r="AT161" s="223" t="s">
        <v>152</v>
      </c>
      <c r="AU161" s="223" t="s">
        <v>79</v>
      </c>
      <c r="AY161" s="17" t="s">
        <v>150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75</v>
      </c>
      <c r="BK161" s="224">
        <f>ROUND(I161*H161,2)</f>
        <v>0</v>
      </c>
      <c r="BL161" s="17" t="s">
        <v>157</v>
      </c>
      <c r="BM161" s="223" t="s">
        <v>1557</v>
      </c>
    </row>
    <row r="162" spans="1:47" s="2" customFormat="1" ht="12">
      <c r="A162" s="38"/>
      <c r="B162" s="39"/>
      <c r="C162" s="40"/>
      <c r="D162" s="225" t="s">
        <v>159</v>
      </c>
      <c r="E162" s="40"/>
      <c r="F162" s="226" t="s">
        <v>823</v>
      </c>
      <c r="G162" s="40"/>
      <c r="H162" s="40"/>
      <c r="I162" s="227"/>
      <c r="J162" s="40"/>
      <c r="K162" s="40"/>
      <c r="L162" s="44"/>
      <c r="M162" s="228"/>
      <c r="N162" s="229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159</v>
      </c>
      <c r="AU162" s="17" t="s">
        <v>79</v>
      </c>
    </row>
    <row r="163" spans="1:51" s="13" customFormat="1" ht="12">
      <c r="A163" s="13"/>
      <c r="B163" s="230"/>
      <c r="C163" s="231"/>
      <c r="D163" s="232" t="s">
        <v>161</v>
      </c>
      <c r="E163" s="233" t="s">
        <v>19</v>
      </c>
      <c r="F163" s="234" t="s">
        <v>1531</v>
      </c>
      <c r="G163" s="231"/>
      <c r="H163" s="233" t="s">
        <v>19</v>
      </c>
      <c r="I163" s="235"/>
      <c r="J163" s="231"/>
      <c r="K163" s="231"/>
      <c r="L163" s="236"/>
      <c r="M163" s="237"/>
      <c r="N163" s="238"/>
      <c r="O163" s="238"/>
      <c r="P163" s="238"/>
      <c r="Q163" s="238"/>
      <c r="R163" s="238"/>
      <c r="S163" s="238"/>
      <c r="T163" s="23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0" t="s">
        <v>161</v>
      </c>
      <c r="AU163" s="240" t="s">
        <v>79</v>
      </c>
      <c r="AV163" s="13" t="s">
        <v>75</v>
      </c>
      <c r="AW163" s="13" t="s">
        <v>33</v>
      </c>
      <c r="AX163" s="13" t="s">
        <v>71</v>
      </c>
      <c r="AY163" s="240" t="s">
        <v>150</v>
      </c>
    </row>
    <row r="164" spans="1:51" s="14" customFormat="1" ht="12">
      <c r="A164" s="14"/>
      <c r="B164" s="241"/>
      <c r="C164" s="242"/>
      <c r="D164" s="232" t="s">
        <v>161</v>
      </c>
      <c r="E164" s="243" t="s">
        <v>19</v>
      </c>
      <c r="F164" s="244" t="s">
        <v>1558</v>
      </c>
      <c r="G164" s="242"/>
      <c r="H164" s="245">
        <v>27.548</v>
      </c>
      <c r="I164" s="246"/>
      <c r="J164" s="242"/>
      <c r="K164" s="242"/>
      <c r="L164" s="247"/>
      <c r="M164" s="248"/>
      <c r="N164" s="249"/>
      <c r="O164" s="249"/>
      <c r="P164" s="249"/>
      <c r="Q164" s="249"/>
      <c r="R164" s="249"/>
      <c r="S164" s="249"/>
      <c r="T164" s="250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1" t="s">
        <v>161</v>
      </c>
      <c r="AU164" s="251" t="s">
        <v>79</v>
      </c>
      <c r="AV164" s="14" t="s">
        <v>79</v>
      </c>
      <c r="AW164" s="14" t="s">
        <v>33</v>
      </c>
      <c r="AX164" s="14" t="s">
        <v>71</v>
      </c>
      <c r="AY164" s="251" t="s">
        <v>150</v>
      </c>
    </row>
    <row r="165" spans="1:51" s="14" customFormat="1" ht="12">
      <c r="A165" s="14"/>
      <c r="B165" s="241"/>
      <c r="C165" s="242"/>
      <c r="D165" s="232" t="s">
        <v>161</v>
      </c>
      <c r="E165" s="243" t="s">
        <v>19</v>
      </c>
      <c r="F165" s="244" t="s">
        <v>1559</v>
      </c>
      <c r="G165" s="242"/>
      <c r="H165" s="245">
        <v>21.592</v>
      </c>
      <c r="I165" s="246"/>
      <c r="J165" s="242"/>
      <c r="K165" s="242"/>
      <c r="L165" s="247"/>
      <c r="M165" s="248"/>
      <c r="N165" s="249"/>
      <c r="O165" s="249"/>
      <c r="P165" s="249"/>
      <c r="Q165" s="249"/>
      <c r="R165" s="249"/>
      <c r="S165" s="249"/>
      <c r="T165" s="250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1" t="s">
        <v>161</v>
      </c>
      <c r="AU165" s="251" t="s">
        <v>79</v>
      </c>
      <c r="AV165" s="14" t="s">
        <v>79</v>
      </c>
      <c r="AW165" s="14" t="s">
        <v>33</v>
      </c>
      <c r="AX165" s="14" t="s">
        <v>71</v>
      </c>
      <c r="AY165" s="251" t="s">
        <v>150</v>
      </c>
    </row>
    <row r="166" spans="1:51" s="14" customFormat="1" ht="12">
      <c r="A166" s="14"/>
      <c r="B166" s="241"/>
      <c r="C166" s="242"/>
      <c r="D166" s="232" t="s">
        <v>161</v>
      </c>
      <c r="E166" s="243" t="s">
        <v>19</v>
      </c>
      <c r="F166" s="244" t="s">
        <v>1560</v>
      </c>
      <c r="G166" s="242"/>
      <c r="H166" s="245">
        <v>30.828</v>
      </c>
      <c r="I166" s="246"/>
      <c r="J166" s="242"/>
      <c r="K166" s="242"/>
      <c r="L166" s="247"/>
      <c r="M166" s="248"/>
      <c r="N166" s="249"/>
      <c r="O166" s="249"/>
      <c r="P166" s="249"/>
      <c r="Q166" s="249"/>
      <c r="R166" s="249"/>
      <c r="S166" s="249"/>
      <c r="T166" s="250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1" t="s">
        <v>161</v>
      </c>
      <c r="AU166" s="251" t="s">
        <v>79</v>
      </c>
      <c r="AV166" s="14" t="s">
        <v>79</v>
      </c>
      <c r="AW166" s="14" t="s">
        <v>33</v>
      </c>
      <c r="AX166" s="14" t="s">
        <v>71</v>
      </c>
      <c r="AY166" s="251" t="s">
        <v>150</v>
      </c>
    </row>
    <row r="167" spans="1:51" s="13" customFormat="1" ht="12">
      <c r="A167" s="13"/>
      <c r="B167" s="230"/>
      <c r="C167" s="231"/>
      <c r="D167" s="232" t="s">
        <v>161</v>
      </c>
      <c r="E167" s="233" t="s">
        <v>19</v>
      </c>
      <c r="F167" s="234" t="s">
        <v>1535</v>
      </c>
      <c r="G167" s="231"/>
      <c r="H167" s="233" t="s">
        <v>19</v>
      </c>
      <c r="I167" s="235"/>
      <c r="J167" s="231"/>
      <c r="K167" s="231"/>
      <c r="L167" s="236"/>
      <c r="M167" s="237"/>
      <c r="N167" s="238"/>
      <c r="O167" s="238"/>
      <c r="P167" s="238"/>
      <c r="Q167" s="238"/>
      <c r="R167" s="238"/>
      <c r="S167" s="238"/>
      <c r="T167" s="23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0" t="s">
        <v>161</v>
      </c>
      <c r="AU167" s="240" t="s">
        <v>79</v>
      </c>
      <c r="AV167" s="13" t="s">
        <v>75</v>
      </c>
      <c r="AW167" s="13" t="s">
        <v>33</v>
      </c>
      <c r="AX167" s="13" t="s">
        <v>71</v>
      </c>
      <c r="AY167" s="240" t="s">
        <v>150</v>
      </c>
    </row>
    <row r="168" spans="1:51" s="14" customFormat="1" ht="12">
      <c r="A168" s="14"/>
      <c r="B168" s="241"/>
      <c r="C168" s="242"/>
      <c r="D168" s="232" t="s">
        <v>161</v>
      </c>
      <c r="E168" s="243" t="s">
        <v>19</v>
      </c>
      <c r="F168" s="244" t="s">
        <v>1529</v>
      </c>
      <c r="G168" s="242"/>
      <c r="H168" s="245">
        <v>111.21</v>
      </c>
      <c r="I168" s="246"/>
      <c r="J168" s="242"/>
      <c r="K168" s="242"/>
      <c r="L168" s="247"/>
      <c r="M168" s="248"/>
      <c r="N168" s="249"/>
      <c r="O168" s="249"/>
      <c r="P168" s="249"/>
      <c r="Q168" s="249"/>
      <c r="R168" s="249"/>
      <c r="S168" s="249"/>
      <c r="T168" s="250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1" t="s">
        <v>161</v>
      </c>
      <c r="AU168" s="251" t="s">
        <v>79</v>
      </c>
      <c r="AV168" s="14" t="s">
        <v>79</v>
      </c>
      <c r="AW168" s="14" t="s">
        <v>33</v>
      </c>
      <c r="AX168" s="14" t="s">
        <v>71</v>
      </c>
      <c r="AY168" s="251" t="s">
        <v>150</v>
      </c>
    </row>
    <row r="169" spans="1:51" s="15" customFormat="1" ht="12">
      <c r="A169" s="15"/>
      <c r="B169" s="252"/>
      <c r="C169" s="253"/>
      <c r="D169" s="232" t="s">
        <v>161</v>
      </c>
      <c r="E169" s="254" t="s">
        <v>19</v>
      </c>
      <c r="F169" s="255" t="s">
        <v>164</v>
      </c>
      <c r="G169" s="253"/>
      <c r="H169" s="256">
        <v>191.178</v>
      </c>
      <c r="I169" s="257"/>
      <c r="J169" s="253"/>
      <c r="K169" s="253"/>
      <c r="L169" s="258"/>
      <c r="M169" s="259"/>
      <c r="N169" s="260"/>
      <c r="O169" s="260"/>
      <c r="P169" s="260"/>
      <c r="Q169" s="260"/>
      <c r="R169" s="260"/>
      <c r="S169" s="260"/>
      <c r="T169" s="261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62" t="s">
        <v>161</v>
      </c>
      <c r="AU169" s="262" t="s">
        <v>79</v>
      </c>
      <c r="AV169" s="15" t="s">
        <v>157</v>
      </c>
      <c r="AW169" s="15" t="s">
        <v>33</v>
      </c>
      <c r="AX169" s="15" t="s">
        <v>75</v>
      </c>
      <c r="AY169" s="262" t="s">
        <v>150</v>
      </c>
    </row>
    <row r="170" spans="1:65" s="2" customFormat="1" ht="16.5" customHeight="1">
      <c r="A170" s="38"/>
      <c r="B170" s="39"/>
      <c r="C170" s="264" t="s">
        <v>8</v>
      </c>
      <c r="D170" s="264" t="s">
        <v>286</v>
      </c>
      <c r="E170" s="265" t="s">
        <v>1356</v>
      </c>
      <c r="F170" s="266" t="s">
        <v>1357</v>
      </c>
      <c r="G170" s="267" t="s">
        <v>289</v>
      </c>
      <c r="H170" s="268">
        <v>420.591</v>
      </c>
      <c r="I170" s="269"/>
      <c r="J170" s="270">
        <f>ROUND(I170*H170,2)</f>
        <v>0</v>
      </c>
      <c r="K170" s="266" t="s">
        <v>389</v>
      </c>
      <c r="L170" s="271"/>
      <c r="M170" s="272" t="s">
        <v>19</v>
      </c>
      <c r="N170" s="273" t="s">
        <v>42</v>
      </c>
      <c r="O170" s="84"/>
      <c r="P170" s="221">
        <f>O170*H170</f>
        <v>0</v>
      </c>
      <c r="Q170" s="221">
        <v>1</v>
      </c>
      <c r="R170" s="221">
        <f>Q170*H170</f>
        <v>420.591</v>
      </c>
      <c r="S170" s="221">
        <v>0</v>
      </c>
      <c r="T170" s="22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3" t="s">
        <v>207</v>
      </c>
      <c r="AT170" s="223" t="s">
        <v>286</v>
      </c>
      <c r="AU170" s="223" t="s">
        <v>79</v>
      </c>
      <c r="AY170" s="17" t="s">
        <v>150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7" t="s">
        <v>75</v>
      </c>
      <c r="BK170" s="224">
        <f>ROUND(I170*H170,2)</f>
        <v>0</v>
      </c>
      <c r="BL170" s="17" t="s">
        <v>157</v>
      </c>
      <c r="BM170" s="223" t="s">
        <v>1561</v>
      </c>
    </row>
    <row r="171" spans="1:51" s="14" customFormat="1" ht="12">
      <c r="A171" s="14"/>
      <c r="B171" s="241"/>
      <c r="C171" s="242"/>
      <c r="D171" s="232" t="s">
        <v>161</v>
      </c>
      <c r="E171" s="243" t="s">
        <v>19</v>
      </c>
      <c r="F171" s="244" t="s">
        <v>1562</v>
      </c>
      <c r="G171" s="242"/>
      <c r="H171" s="245">
        <v>420.591</v>
      </c>
      <c r="I171" s="246"/>
      <c r="J171" s="242"/>
      <c r="K171" s="242"/>
      <c r="L171" s="247"/>
      <c r="M171" s="248"/>
      <c r="N171" s="249"/>
      <c r="O171" s="249"/>
      <c r="P171" s="249"/>
      <c r="Q171" s="249"/>
      <c r="R171" s="249"/>
      <c r="S171" s="249"/>
      <c r="T171" s="250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1" t="s">
        <v>161</v>
      </c>
      <c r="AU171" s="251" t="s">
        <v>79</v>
      </c>
      <c r="AV171" s="14" t="s">
        <v>79</v>
      </c>
      <c r="AW171" s="14" t="s">
        <v>33</v>
      </c>
      <c r="AX171" s="14" t="s">
        <v>71</v>
      </c>
      <c r="AY171" s="251" t="s">
        <v>150</v>
      </c>
    </row>
    <row r="172" spans="1:51" s="15" customFormat="1" ht="12">
      <c r="A172" s="15"/>
      <c r="B172" s="252"/>
      <c r="C172" s="253"/>
      <c r="D172" s="232" t="s">
        <v>161</v>
      </c>
      <c r="E172" s="254" t="s">
        <v>19</v>
      </c>
      <c r="F172" s="255" t="s">
        <v>164</v>
      </c>
      <c r="G172" s="253"/>
      <c r="H172" s="256">
        <v>420.591</v>
      </c>
      <c r="I172" s="257"/>
      <c r="J172" s="253"/>
      <c r="K172" s="253"/>
      <c r="L172" s="258"/>
      <c r="M172" s="259"/>
      <c r="N172" s="260"/>
      <c r="O172" s="260"/>
      <c r="P172" s="260"/>
      <c r="Q172" s="260"/>
      <c r="R172" s="260"/>
      <c r="S172" s="260"/>
      <c r="T172" s="261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62" t="s">
        <v>161</v>
      </c>
      <c r="AU172" s="262" t="s">
        <v>79</v>
      </c>
      <c r="AV172" s="15" t="s">
        <v>157</v>
      </c>
      <c r="AW172" s="15" t="s">
        <v>33</v>
      </c>
      <c r="AX172" s="15" t="s">
        <v>75</v>
      </c>
      <c r="AY172" s="262" t="s">
        <v>150</v>
      </c>
    </row>
    <row r="173" spans="1:63" s="12" customFormat="1" ht="22.8" customHeight="1">
      <c r="A173" s="12"/>
      <c r="B173" s="196"/>
      <c r="C173" s="197"/>
      <c r="D173" s="198" t="s">
        <v>70</v>
      </c>
      <c r="E173" s="210" t="s">
        <v>79</v>
      </c>
      <c r="F173" s="210" t="s">
        <v>332</v>
      </c>
      <c r="G173" s="197"/>
      <c r="H173" s="197"/>
      <c r="I173" s="200"/>
      <c r="J173" s="211">
        <f>BK173</f>
        <v>0</v>
      </c>
      <c r="K173" s="197"/>
      <c r="L173" s="202"/>
      <c r="M173" s="203"/>
      <c r="N173" s="204"/>
      <c r="O173" s="204"/>
      <c r="P173" s="205">
        <f>SUM(P174:P184)</f>
        <v>0</v>
      </c>
      <c r="Q173" s="204"/>
      <c r="R173" s="205">
        <f>SUM(R174:R184)</f>
        <v>4.521520349999999</v>
      </c>
      <c r="S173" s="204"/>
      <c r="T173" s="206">
        <f>SUM(T174:T184)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07" t="s">
        <v>75</v>
      </c>
      <c r="AT173" s="208" t="s">
        <v>70</v>
      </c>
      <c r="AU173" s="208" t="s">
        <v>75</v>
      </c>
      <c r="AY173" s="207" t="s">
        <v>150</v>
      </c>
      <c r="BK173" s="209">
        <f>SUM(BK174:BK184)</f>
        <v>0</v>
      </c>
    </row>
    <row r="174" spans="1:65" s="2" customFormat="1" ht="24.15" customHeight="1">
      <c r="A174" s="38"/>
      <c r="B174" s="39"/>
      <c r="C174" s="212" t="s">
        <v>266</v>
      </c>
      <c r="D174" s="212" t="s">
        <v>152</v>
      </c>
      <c r="E174" s="213" t="s">
        <v>1361</v>
      </c>
      <c r="F174" s="214" t="s">
        <v>1362</v>
      </c>
      <c r="G174" s="215" t="s">
        <v>155</v>
      </c>
      <c r="H174" s="216">
        <v>0.565</v>
      </c>
      <c r="I174" s="217"/>
      <c r="J174" s="218">
        <f>ROUND(I174*H174,2)</f>
        <v>0</v>
      </c>
      <c r="K174" s="214" t="s">
        <v>389</v>
      </c>
      <c r="L174" s="44"/>
      <c r="M174" s="219" t="s">
        <v>19</v>
      </c>
      <c r="N174" s="220" t="s">
        <v>42</v>
      </c>
      <c r="O174" s="84"/>
      <c r="P174" s="221">
        <f>O174*H174</f>
        <v>0</v>
      </c>
      <c r="Q174" s="221">
        <v>0.00144</v>
      </c>
      <c r="R174" s="221">
        <f>Q174*H174</f>
        <v>0.0008135999999999999</v>
      </c>
      <c r="S174" s="221">
        <v>0</v>
      </c>
      <c r="T174" s="22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3" t="s">
        <v>157</v>
      </c>
      <c r="AT174" s="223" t="s">
        <v>152</v>
      </c>
      <c r="AU174" s="223" t="s">
        <v>79</v>
      </c>
      <c r="AY174" s="17" t="s">
        <v>150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17" t="s">
        <v>75</v>
      </c>
      <c r="BK174" s="224">
        <f>ROUND(I174*H174,2)</f>
        <v>0</v>
      </c>
      <c r="BL174" s="17" t="s">
        <v>157</v>
      </c>
      <c r="BM174" s="223" t="s">
        <v>1563</v>
      </c>
    </row>
    <row r="175" spans="1:47" s="2" customFormat="1" ht="12">
      <c r="A175" s="38"/>
      <c r="B175" s="39"/>
      <c r="C175" s="40"/>
      <c r="D175" s="225" t="s">
        <v>159</v>
      </c>
      <c r="E175" s="40"/>
      <c r="F175" s="226" t="s">
        <v>1364</v>
      </c>
      <c r="G175" s="40"/>
      <c r="H175" s="40"/>
      <c r="I175" s="227"/>
      <c r="J175" s="40"/>
      <c r="K175" s="40"/>
      <c r="L175" s="44"/>
      <c r="M175" s="228"/>
      <c r="N175" s="229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159</v>
      </c>
      <c r="AU175" s="17" t="s">
        <v>79</v>
      </c>
    </row>
    <row r="176" spans="1:51" s="13" customFormat="1" ht="12">
      <c r="A176" s="13"/>
      <c r="B176" s="230"/>
      <c r="C176" s="231"/>
      <c r="D176" s="232" t="s">
        <v>161</v>
      </c>
      <c r="E176" s="233" t="s">
        <v>19</v>
      </c>
      <c r="F176" s="234" t="s">
        <v>1365</v>
      </c>
      <c r="G176" s="231"/>
      <c r="H176" s="233" t="s">
        <v>19</v>
      </c>
      <c r="I176" s="235"/>
      <c r="J176" s="231"/>
      <c r="K176" s="231"/>
      <c r="L176" s="236"/>
      <c r="M176" s="237"/>
      <c r="N176" s="238"/>
      <c r="O176" s="238"/>
      <c r="P176" s="238"/>
      <c r="Q176" s="238"/>
      <c r="R176" s="238"/>
      <c r="S176" s="238"/>
      <c r="T176" s="23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0" t="s">
        <v>161</v>
      </c>
      <c r="AU176" s="240" t="s">
        <v>79</v>
      </c>
      <c r="AV176" s="13" t="s">
        <v>75</v>
      </c>
      <c r="AW176" s="13" t="s">
        <v>33</v>
      </c>
      <c r="AX176" s="13" t="s">
        <v>71</v>
      </c>
      <c r="AY176" s="240" t="s">
        <v>150</v>
      </c>
    </row>
    <row r="177" spans="1:51" s="13" customFormat="1" ht="12">
      <c r="A177" s="13"/>
      <c r="B177" s="230"/>
      <c r="C177" s="231"/>
      <c r="D177" s="232" t="s">
        <v>161</v>
      </c>
      <c r="E177" s="233" t="s">
        <v>19</v>
      </c>
      <c r="F177" s="234" t="s">
        <v>1564</v>
      </c>
      <c r="G177" s="231"/>
      <c r="H177" s="233" t="s">
        <v>19</v>
      </c>
      <c r="I177" s="235"/>
      <c r="J177" s="231"/>
      <c r="K177" s="231"/>
      <c r="L177" s="236"/>
      <c r="M177" s="237"/>
      <c r="N177" s="238"/>
      <c r="O177" s="238"/>
      <c r="P177" s="238"/>
      <c r="Q177" s="238"/>
      <c r="R177" s="238"/>
      <c r="S177" s="238"/>
      <c r="T177" s="23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0" t="s">
        <v>161</v>
      </c>
      <c r="AU177" s="240" t="s">
        <v>79</v>
      </c>
      <c r="AV177" s="13" t="s">
        <v>75</v>
      </c>
      <c r="AW177" s="13" t="s">
        <v>33</v>
      </c>
      <c r="AX177" s="13" t="s">
        <v>71</v>
      </c>
      <c r="AY177" s="240" t="s">
        <v>150</v>
      </c>
    </row>
    <row r="178" spans="1:51" s="14" customFormat="1" ht="12">
      <c r="A178" s="14"/>
      <c r="B178" s="241"/>
      <c r="C178" s="242"/>
      <c r="D178" s="232" t="s">
        <v>161</v>
      </c>
      <c r="E178" s="243" t="s">
        <v>19</v>
      </c>
      <c r="F178" s="244" t="s">
        <v>1369</v>
      </c>
      <c r="G178" s="242"/>
      <c r="H178" s="245">
        <v>0.565</v>
      </c>
      <c r="I178" s="246"/>
      <c r="J178" s="242"/>
      <c r="K178" s="242"/>
      <c r="L178" s="247"/>
      <c r="M178" s="248"/>
      <c r="N178" s="249"/>
      <c r="O178" s="249"/>
      <c r="P178" s="249"/>
      <c r="Q178" s="249"/>
      <c r="R178" s="249"/>
      <c r="S178" s="249"/>
      <c r="T178" s="250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1" t="s">
        <v>161</v>
      </c>
      <c r="AU178" s="251" t="s">
        <v>79</v>
      </c>
      <c r="AV178" s="14" t="s">
        <v>79</v>
      </c>
      <c r="AW178" s="14" t="s">
        <v>33</v>
      </c>
      <c r="AX178" s="14" t="s">
        <v>71</v>
      </c>
      <c r="AY178" s="251" t="s">
        <v>150</v>
      </c>
    </row>
    <row r="179" spans="1:51" s="15" customFormat="1" ht="12">
      <c r="A179" s="15"/>
      <c r="B179" s="252"/>
      <c r="C179" s="253"/>
      <c r="D179" s="232" t="s">
        <v>161</v>
      </c>
      <c r="E179" s="254" t="s">
        <v>19</v>
      </c>
      <c r="F179" s="255" t="s">
        <v>164</v>
      </c>
      <c r="G179" s="253"/>
      <c r="H179" s="256">
        <v>0.565</v>
      </c>
      <c r="I179" s="257"/>
      <c r="J179" s="253"/>
      <c r="K179" s="253"/>
      <c r="L179" s="258"/>
      <c r="M179" s="259"/>
      <c r="N179" s="260"/>
      <c r="O179" s="260"/>
      <c r="P179" s="260"/>
      <c r="Q179" s="260"/>
      <c r="R179" s="260"/>
      <c r="S179" s="260"/>
      <c r="T179" s="261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62" t="s">
        <v>161</v>
      </c>
      <c r="AU179" s="262" t="s">
        <v>79</v>
      </c>
      <c r="AV179" s="15" t="s">
        <v>157</v>
      </c>
      <c r="AW179" s="15" t="s">
        <v>33</v>
      </c>
      <c r="AX179" s="15" t="s">
        <v>75</v>
      </c>
      <c r="AY179" s="262" t="s">
        <v>150</v>
      </c>
    </row>
    <row r="180" spans="1:65" s="2" customFormat="1" ht="37.8" customHeight="1">
      <c r="A180" s="38"/>
      <c r="B180" s="39"/>
      <c r="C180" s="212" t="s">
        <v>271</v>
      </c>
      <c r="D180" s="212" t="s">
        <v>152</v>
      </c>
      <c r="E180" s="213" t="s">
        <v>1371</v>
      </c>
      <c r="F180" s="214" t="s">
        <v>1372</v>
      </c>
      <c r="G180" s="215" t="s">
        <v>202</v>
      </c>
      <c r="H180" s="216">
        <v>2.955</v>
      </c>
      <c r="I180" s="217"/>
      <c r="J180" s="218">
        <f>ROUND(I180*H180,2)</f>
        <v>0</v>
      </c>
      <c r="K180" s="214" t="s">
        <v>389</v>
      </c>
      <c r="L180" s="44"/>
      <c r="M180" s="219" t="s">
        <v>19</v>
      </c>
      <c r="N180" s="220" t="s">
        <v>42</v>
      </c>
      <c r="O180" s="84"/>
      <c r="P180" s="221">
        <f>O180*H180</f>
        <v>0</v>
      </c>
      <c r="Q180" s="221">
        <v>1.52985</v>
      </c>
      <c r="R180" s="221">
        <f>Q180*H180</f>
        <v>4.5207067499999996</v>
      </c>
      <c r="S180" s="221">
        <v>0</v>
      </c>
      <c r="T180" s="222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3" t="s">
        <v>157</v>
      </c>
      <c r="AT180" s="223" t="s">
        <v>152</v>
      </c>
      <c r="AU180" s="223" t="s">
        <v>79</v>
      </c>
      <c r="AY180" s="17" t="s">
        <v>150</v>
      </c>
      <c r="BE180" s="224">
        <f>IF(N180="základní",J180,0)</f>
        <v>0</v>
      </c>
      <c r="BF180" s="224">
        <f>IF(N180="snížená",J180,0)</f>
        <v>0</v>
      </c>
      <c r="BG180" s="224">
        <f>IF(N180="zákl. přenesená",J180,0)</f>
        <v>0</v>
      </c>
      <c r="BH180" s="224">
        <f>IF(N180="sníž. přenesená",J180,0)</f>
        <v>0</v>
      </c>
      <c r="BI180" s="224">
        <f>IF(N180="nulová",J180,0)</f>
        <v>0</v>
      </c>
      <c r="BJ180" s="17" t="s">
        <v>75</v>
      </c>
      <c r="BK180" s="224">
        <f>ROUND(I180*H180,2)</f>
        <v>0</v>
      </c>
      <c r="BL180" s="17" t="s">
        <v>157</v>
      </c>
      <c r="BM180" s="223" t="s">
        <v>1565</v>
      </c>
    </row>
    <row r="181" spans="1:47" s="2" customFormat="1" ht="12">
      <c r="A181" s="38"/>
      <c r="B181" s="39"/>
      <c r="C181" s="40"/>
      <c r="D181" s="225" t="s">
        <v>159</v>
      </c>
      <c r="E181" s="40"/>
      <c r="F181" s="226" t="s">
        <v>1374</v>
      </c>
      <c r="G181" s="40"/>
      <c r="H181" s="40"/>
      <c r="I181" s="227"/>
      <c r="J181" s="40"/>
      <c r="K181" s="40"/>
      <c r="L181" s="44"/>
      <c r="M181" s="228"/>
      <c r="N181" s="229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159</v>
      </c>
      <c r="AU181" s="17" t="s">
        <v>79</v>
      </c>
    </row>
    <row r="182" spans="1:51" s="13" customFormat="1" ht="12">
      <c r="A182" s="13"/>
      <c r="B182" s="230"/>
      <c r="C182" s="231"/>
      <c r="D182" s="232" t="s">
        <v>161</v>
      </c>
      <c r="E182" s="233" t="s">
        <v>19</v>
      </c>
      <c r="F182" s="234" t="s">
        <v>1564</v>
      </c>
      <c r="G182" s="231"/>
      <c r="H182" s="233" t="s">
        <v>19</v>
      </c>
      <c r="I182" s="235"/>
      <c r="J182" s="231"/>
      <c r="K182" s="231"/>
      <c r="L182" s="236"/>
      <c r="M182" s="237"/>
      <c r="N182" s="238"/>
      <c r="O182" s="238"/>
      <c r="P182" s="238"/>
      <c r="Q182" s="238"/>
      <c r="R182" s="238"/>
      <c r="S182" s="238"/>
      <c r="T182" s="23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0" t="s">
        <v>161</v>
      </c>
      <c r="AU182" s="240" t="s">
        <v>79</v>
      </c>
      <c r="AV182" s="13" t="s">
        <v>75</v>
      </c>
      <c r="AW182" s="13" t="s">
        <v>33</v>
      </c>
      <c r="AX182" s="13" t="s">
        <v>71</v>
      </c>
      <c r="AY182" s="240" t="s">
        <v>150</v>
      </c>
    </row>
    <row r="183" spans="1:51" s="14" customFormat="1" ht="12">
      <c r="A183" s="14"/>
      <c r="B183" s="241"/>
      <c r="C183" s="242"/>
      <c r="D183" s="232" t="s">
        <v>161</v>
      </c>
      <c r="E183" s="243" t="s">
        <v>19</v>
      </c>
      <c r="F183" s="244" t="s">
        <v>1566</v>
      </c>
      <c r="G183" s="242"/>
      <c r="H183" s="245">
        <v>2.955</v>
      </c>
      <c r="I183" s="246"/>
      <c r="J183" s="242"/>
      <c r="K183" s="242"/>
      <c r="L183" s="247"/>
      <c r="M183" s="248"/>
      <c r="N183" s="249"/>
      <c r="O183" s="249"/>
      <c r="P183" s="249"/>
      <c r="Q183" s="249"/>
      <c r="R183" s="249"/>
      <c r="S183" s="249"/>
      <c r="T183" s="250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1" t="s">
        <v>161</v>
      </c>
      <c r="AU183" s="251" t="s">
        <v>79</v>
      </c>
      <c r="AV183" s="14" t="s">
        <v>79</v>
      </c>
      <c r="AW183" s="14" t="s">
        <v>33</v>
      </c>
      <c r="AX183" s="14" t="s">
        <v>71</v>
      </c>
      <c r="AY183" s="251" t="s">
        <v>150</v>
      </c>
    </row>
    <row r="184" spans="1:51" s="15" customFormat="1" ht="12">
      <c r="A184" s="15"/>
      <c r="B184" s="252"/>
      <c r="C184" s="253"/>
      <c r="D184" s="232" t="s">
        <v>161</v>
      </c>
      <c r="E184" s="254" t="s">
        <v>19</v>
      </c>
      <c r="F184" s="255" t="s">
        <v>164</v>
      </c>
      <c r="G184" s="253"/>
      <c r="H184" s="256">
        <v>2.955</v>
      </c>
      <c r="I184" s="257"/>
      <c r="J184" s="253"/>
      <c r="K184" s="253"/>
      <c r="L184" s="258"/>
      <c r="M184" s="259"/>
      <c r="N184" s="260"/>
      <c r="O184" s="260"/>
      <c r="P184" s="260"/>
      <c r="Q184" s="260"/>
      <c r="R184" s="260"/>
      <c r="S184" s="260"/>
      <c r="T184" s="261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62" t="s">
        <v>161</v>
      </c>
      <c r="AU184" s="262" t="s">
        <v>79</v>
      </c>
      <c r="AV184" s="15" t="s">
        <v>157</v>
      </c>
      <c r="AW184" s="15" t="s">
        <v>33</v>
      </c>
      <c r="AX184" s="15" t="s">
        <v>75</v>
      </c>
      <c r="AY184" s="262" t="s">
        <v>150</v>
      </c>
    </row>
    <row r="185" spans="1:63" s="12" customFormat="1" ht="22.8" customHeight="1">
      <c r="A185" s="12"/>
      <c r="B185" s="196"/>
      <c r="C185" s="197"/>
      <c r="D185" s="198" t="s">
        <v>70</v>
      </c>
      <c r="E185" s="210" t="s">
        <v>157</v>
      </c>
      <c r="F185" s="210" t="s">
        <v>400</v>
      </c>
      <c r="G185" s="197"/>
      <c r="H185" s="197"/>
      <c r="I185" s="200"/>
      <c r="J185" s="211">
        <f>BK185</f>
        <v>0</v>
      </c>
      <c r="K185" s="197"/>
      <c r="L185" s="202"/>
      <c r="M185" s="203"/>
      <c r="N185" s="204"/>
      <c r="O185" s="204"/>
      <c r="P185" s="205">
        <f>SUM(P186:P190)</f>
        <v>0</v>
      </c>
      <c r="Q185" s="204"/>
      <c r="R185" s="205">
        <f>SUM(R186:R190)</f>
        <v>112.545</v>
      </c>
      <c r="S185" s="204"/>
      <c r="T185" s="206">
        <f>SUM(T186:T190)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07" t="s">
        <v>75</v>
      </c>
      <c r="AT185" s="208" t="s">
        <v>70</v>
      </c>
      <c r="AU185" s="208" t="s">
        <v>75</v>
      </c>
      <c r="AY185" s="207" t="s">
        <v>150</v>
      </c>
      <c r="BK185" s="209">
        <f>SUM(BK186:BK190)</f>
        <v>0</v>
      </c>
    </row>
    <row r="186" spans="1:65" s="2" customFormat="1" ht="16.5" customHeight="1">
      <c r="A186" s="38"/>
      <c r="B186" s="39"/>
      <c r="C186" s="212" t="s">
        <v>278</v>
      </c>
      <c r="D186" s="212" t="s">
        <v>152</v>
      </c>
      <c r="E186" s="213" t="s">
        <v>1567</v>
      </c>
      <c r="F186" s="214" t="s">
        <v>1568</v>
      </c>
      <c r="G186" s="215" t="s">
        <v>202</v>
      </c>
      <c r="H186" s="216">
        <v>51.157</v>
      </c>
      <c r="I186" s="217"/>
      <c r="J186" s="218">
        <f>ROUND(I186*H186,2)</f>
        <v>0</v>
      </c>
      <c r="K186" s="214" t="s">
        <v>19</v>
      </c>
      <c r="L186" s="44"/>
      <c r="M186" s="219" t="s">
        <v>19</v>
      </c>
      <c r="N186" s="220" t="s">
        <v>42</v>
      </c>
      <c r="O186" s="84"/>
      <c r="P186" s="221">
        <f>O186*H186</f>
        <v>0</v>
      </c>
      <c r="Q186" s="221">
        <v>0</v>
      </c>
      <c r="R186" s="221">
        <f>Q186*H186</f>
        <v>0</v>
      </c>
      <c r="S186" s="221">
        <v>0</v>
      </c>
      <c r="T186" s="222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3" t="s">
        <v>157</v>
      </c>
      <c r="AT186" s="223" t="s">
        <v>152</v>
      </c>
      <c r="AU186" s="223" t="s">
        <v>79</v>
      </c>
      <c r="AY186" s="17" t="s">
        <v>150</v>
      </c>
      <c r="BE186" s="224">
        <f>IF(N186="základní",J186,0)</f>
        <v>0</v>
      </c>
      <c r="BF186" s="224">
        <f>IF(N186="snížená",J186,0)</f>
        <v>0</v>
      </c>
      <c r="BG186" s="224">
        <f>IF(N186="zákl. přenesená",J186,0)</f>
        <v>0</v>
      </c>
      <c r="BH186" s="224">
        <f>IF(N186="sníž. přenesená",J186,0)</f>
        <v>0</v>
      </c>
      <c r="BI186" s="224">
        <f>IF(N186="nulová",J186,0)</f>
        <v>0</v>
      </c>
      <c r="BJ186" s="17" t="s">
        <v>75</v>
      </c>
      <c r="BK186" s="224">
        <f>ROUND(I186*H186,2)</f>
        <v>0</v>
      </c>
      <c r="BL186" s="17" t="s">
        <v>157</v>
      </c>
      <c r="BM186" s="223" t="s">
        <v>1569</v>
      </c>
    </row>
    <row r="187" spans="1:51" s="14" customFormat="1" ht="12">
      <c r="A187" s="14"/>
      <c r="B187" s="241"/>
      <c r="C187" s="242"/>
      <c r="D187" s="232" t="s">
        <v>161</v>
      </c>
      <c r="E187" s="243" t="s">
        <v>19</v>
      </c>
      <c r="F187" s="244" t="s">
        <v>1570</v>
      </c>
      <c r="G187" s="242"/>
      <c r="H187" s="245">
        <v>51.157</v>
      </c>
      <c r="I187" s="246"/>
      <c r="J187" s="242"/>
      <c r="K187" s="242"/>
      <c r="L187" s="247"/>
      <c r="M187" s="248"/>
      <c r="N187" s="249"/>
      <c r="O187" s="249"/>
      <c r="P187" s="249"/>
      <c r="Q187" s="249"/>
      <c r="R187" s="249"/>
      <c r="S187" s="249"/>
      <c r="T187" s="250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1" t="s">
        <v>161</v>
      </c>
      <c r="AU187" s="251" t="s">
        <v>79</v>
      </c>
      <c r="AV187" s="14" t="s">
        <v>79</v>
      </c>
      <c r="AW187" s="14" t="s">
        <v>33</v>
      </c>
      <c r="AX187" s="14" t="s">
        <v>71</v>
      </c>
      <c r="AY187" s="251" t="s">
        <v>150</v>
      </c>
    </row>
    <row r="188" spans="1:51" s="15" customFormat="1" ht="12">
      <c r="A188" s="15"/>
      <c r="B188" s="252"/>
      <c r="C188" s="253"/>
      <c r="D188" s="232" t="s">
        <v>161</v>
      </c>
      <c r="E188" s="254" t="s">
        <v>19</v>
      </c>
      <c r="F188" s="255" t="s">
        <v>164</v>
      </c>
      <c r="G188" s="253"/>
      <c r="H188" s="256">
        <v>51.157</v>
      </c>
      <c r="I188" s="257"/>
      <c r="J188" s="253"/>
      <c r="K188" s="253"/>
      <c r="L188" s="258"/>
      <c r="M188" s="259"/>
      <c r="N188" s="260"/>
      <c r="O188" s="260"/>
      <c r="P188" s="260"/>
      <c r="Q188" s="260"/>
      <c r="R188" s="260"/>
      <c r="S188" s="260"/>
      <c r="T188" s="261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62" t="s">
        <v>161</v>
      </c>
      <c r="AU188" s="262" t="s">
        <v>79</v>
      </c>
      <c r="AV188" s="15" t="s">
        <v>157</v>
      </c>
      <c r="AW188" s="15" t="s">
        <v>33</v>
      </c>
      <c r="AX188" s="15" t="s">
        <v>75</v>
      </c>
      <c r="AY188" s="262" t="s">
        <v>150</v>
      </c>
    </row>
    <row r="189" spans="1:65" s="2" customFormat="1" ht="16.5" customHeight="1">
      <c r="A189" s="38"/>
      <c r="B189" s="39"/>
      <c r="C189" s="264" t="s">
        <v>285</v>
      </c>
      <c r="D189" s="264" t="s">
        <v>286</v>
      </c>
      <c r="E189" s="265" t="s">
        <v>287</v>
      </c>
      <c r="F189" s="266" t="s">
        <v>830</v>
      </c>
      <c r="G189" s="267" t="s">
        <v>289</v>
      </c>
      <c r="H189" s="268">
        <v>112.545</v>
      </c>
      <c r="I189" s="269"/>
      <c r="J189" s="270">
        <f>ROUND(I189*H189,2)</f>
        <v>0</v>
      </c>
      <c r="K189" s="266" t="s">
        <v>389</v>
      </c>
      <c r="L189" s="271"/>
      <c r="M189" s="272" t="s">
        <v>19</v>
      </c>
      <c r="N189" s="273" t="s">
        <v>42</v>
      </c>
      <c r="O189" s="84"/>
      <c r="P189" s="221">
        <f>O189*H189</f>
        <v>0</v>
      </c>
      <c r="Q189" s="221">
        <v>1</v>
      </c>
      <c r="R189" s="221">
        <f>Q189*H189</f>
        <v>112.545</v>
      </c>
      <c r="S189" s="221">
        <v>0</v>
      </c>
      <c r="T189" s="222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3" t="s">
        <v>207</v>
      </c>
      <c r="AT189" s="223" t="s">
        <v>286</v>
      </c>
      <c r="AU189" s="223" t="s">
        <v>79</v>
      </c>
      <c r="AY189" s="17" t="s">
        <v>150</v>
      </c>
      <c r="BE189" s="224">
        <f>IF(N189="základní",J189,0)</f>
        <v>0</v>
      </c>
      <c r="BF189" s="224">
        <f>IF(N189="snížená",J189,0)</f>
        <v>0</v>
      </c>
      <c r="BG189" s="224">
        <f>IF(N189="zákl. přenesená",J189,0)</f>
        <v>0</v>
      </c>
      <c r="BH189" s="224">
        <f>IF(N189="sníž. přenesená",J189,0)</f>
        <v>0</v>
      </c>
      <c r="BI189" s="224">
        <f>IF(N189="nulová",J189,0)</f>
        <v>0</v>
      </c>
      <c r="BJ189" s="17" t="s">
        <v>75</v>
      </c>
      <c r="BK189" s="224">
        <f>ROUND(I189*H189,2)</f>
        <v>0</v>
      </c>
      <c r="BL189" s="17" t="s">
        <v>157</v>
      </c>
      <c r="BM189" s="223" t="s">
        <v>1571</v>
      </c>
    </row>
    <row r="190" spans="1:51" s="14" customFormat="1" ht="12">
      <c r="A190" s="14"/>
      <c r="B190" s="241"/>
      <c r="C190" s="242"/>
      <c r="D190" s="232" t="s">
        <v>161</v>
      </c>
      <c r="E190" s="243" t="s">
        <v>19</v>
      </c>
      <c r="F190" s="244" t="s">
        <v>1572</v>
      </c>
      <c r="G190" s="242"/>
      <c r="H190" s="245">
        <v>112.545</v>
      </c>
      <c r="I190" s="246"/>
      <c r="J190" s="242"/>
      <c r="K190" s="242"/>
      <c r="L190" s="247"/>
      <c r="M190" s="248"/>
      <c r="N190" s="249"/>
      <c r="O190" s="249"/>
      <c r="P190" s="249"/>
      <c r="Q190" s="249"/>
      <c r="R190" s="249"/>
      <c r="S190" s="249"/>
      <c r="T190" s="250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1" t="s">
        <v>161</v>
      </c>
      <c r="AU190" s="251" t="s">
        <v>79</v>
      </c>
      <c r="AV190" s="14" t="s">
        <v>79</v>
      </c>
      <c r="AW190" s="14" t="s">
        <v>33</v>
      </c>
      <c r="AX190" s="14" t="s">
        <v>75</v>
      </c>
      <c r="AY190" s="251" t="s">
        <v>150</v>
      </c>
    </row>
    <row r="191" spans="1:63" s="12" customFormat="1" ht="22.8" customHeight="1">
      <c r="A191" s="12"/>
      <c r="B191" s="196"/>
      <c r="C191" s="197"/>
      <c r="D191" s="198" t="s">
        <v>70</v>
      </c>
      <c r="E191" s="210" t="s">
        <v>186</v>
      </c>
      <c r="F191" s="210" t="s">
        <v>408</v>
      </c>
      <c r="G191" s="197"/>
      <c r="H191" s="197"/>
      <c r="I191" s="200"/>
      <c r="J191" s="211">
        <f>BK191</f>
        <v>0</v>
      </c>
      <c r="K191" s="197"/>
      <c r="L191" s="202"/>
      <c r="M191" s="203"/>
      <c r="N191" s="204"/>
      <c r="O191" s="204"/>
      <c r="P191" s="205">
        <f>SUM(P192:P214)</f>
        <v>0</v>
      </c>
      <c r="Q191" s="204"/>
      <c r="R191" s="205">
        <f>SUM(R192:R214)</f>
        <v>58.9431831</v>
      </c>
      <c r="S191" s="204"/>
      <c r="T191" s="206">
        <f>SUM(T192:T214)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07" t="s">
        <v>75</v>
      </c>
      <c r="AT191" s="208" t="s">
        <v>70</v>
      </c>
      <c r="AU191" s="208" t="s">
        <v>75</v>
      </c>
      <c r="AY191" s="207" t="s">
        <v>150</v>
      </c>
      <c r="BK191" s="209">
        <f>SUM(BK192:BK214)</f>
        <v>0</v>
      </c>
    </row>
    <row r="192" spans="1:65" s="2" customFormat="1" ht="44.25" customHeight="1">
      <c r="A192" s="38"/>
      <c r="B192" s="39"/>
      <c r="C192" s="212" t="s">
        <v>292</v>
      </c>
      <c r="D192" s="212" t="s">
        <v>152</v>
      </c>
      <c r="E192" s="213" t="s">
        <v>1382</v>
      </c>
      <c r="F192" s="214" t="s">
        <v>1383</v>
      </c>
      <c r="G192" s="215" t="s">
        <v>202</v>
      </c>
      <c r="H192" s="216">
        <v>15.439</v>
      </c>
      <c r="I192" s="217"/>
      <c r="J192" s="218">
        <f>ROUND(I192*H192,2)</f>
        <v>0</v>
      </c>
      <c r="K192" s="214" t="s">
        <v>389</v>
      </c>
      <c r="L192" s="44"/>
      <c r="M192" s="219" t="s">
        <v>19</v>
      </c>
      <c r="N192" s="220" t="s">
        <v>42</v>
      </c>
      <c r="O192" s="84"/>
      <c r="P192" s="221">
        <f>O192*H192</f>
        <v>0</v>
      </c>
      <c r="Q192" s="221">
        <v>0</v>
      </c>
      <c r="R192" s="221">
        <f>Q192*H192</f>
        <v>0</v>
      </c>
      <c r="S192" s="221">
        <v>0</v>
      </c>
      <c r="T192" s="222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3" t="s">
        <v>157</v>
      </c>
      <c r="AT192" s="223" t="s">
        <v>152</v>
      </c>
      <c r="AU192" s="223" t="s">
        <v>79</v>
      </c>
      <c r="AY192" s="17" t="s">
        <v>150</v>
      </c>
      <c r="BE192" s="224">
        <f>IF(N192="základní",J192,0)</f>
        <v>0</v>
      </c>
      <c r="BF192" s="224">
        <f>IF(N192="snížená",J192,0)</f>
        <v>0</v>
      </c>
      <c r="BG192" s="224">
        <f>IF(N192="zákl. přenesená",J192,0)</f>
        <v>0</v>
      </c>
      <c r="BH192" s="224">
        <f>IF(N192="sníž. přenesená",J192,0)</f>
        <v>0</v>
      </c>
      <c r="BI192" s="224">
        <f>IF(N192="nulová",J192,0)</f>
        <v>0</v>
      </c>
      <c r="BJ192" s="17" t="s">
        <v>75</v>
      </c>
      <c r="BK192" s="224">
        <f>ROUND(I192*H192,2)</f>
        <v>0</v>
      </c>
      <c r="BL192" s="17" t="s">
        <v>157</v>
      </c>
      <c r="BM192" s="223" t="s">
        <v>1573</v>
      </c>
    </row>
    <row r="193" spans="1:47" s="2" customFormat="1" ht="12">
      <c r="A193" s="38"/>
      <c r="B193" s="39"/>
      <c r="C193" s="40"/>
      <c r="D193" s="225" t="s">
        <v>159</v>
      </c>
      <c r="E193" s="40"/>
      <c r="F193" s="226" t="s">
        <v>1385</v>
      </c>
      <c r="G193" s="40"/>
      <c r="H193" s="40"/>
      <c r="I193" s="227"/>
      <c r="J193" s="40"/>
      <c r="K193" s="40"/>
      <c r="L193" s="44"/>
      <c r="M193" s="228"/>
      <c r="N193" s="229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159</v>
      </c>
      <c r="AU193" s="17" t="s">
        <v>79</v>
      </c>
    </row>
    <row r="194" spans="1:51" s="13" customFormat="1" ht="12">
      <c r="A194" s="13"/>
      <c r="B194" s="230"/>
      <c r="C194" s="231"/>
      <c r="D194" s="232" t="s">
        <v>161</v>
      </c>
      <c r="E194" s="233" t="s">
        <v>19</v>
      </c>
      <c r="F194" s="234" t="s">
        <v>1386</v>
      </c>
      <c r="G194" s="231"/>
      <c r="H194" s="233" t="s">
        <v>19</v>
      </c>
      <c r="I194" s="235"/>
      <c r="J194" s="231"/>
      <c r="K194" s="231"/>
      <c r="L194" s="236"/>
      <c r="M194" s="237"/>
      <c r="N194" s="238"/>
      <c r="O194" s="238"/>
      <c r="P194" s="238"/>
      <c r="Q194" s="238"/>
      <c r="R194" s="238"/>
      <c r="S194" s="238"/>
      <c r="T194" s="239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0" t="s">
        <v>161</v>
      </c>
      <c r="AU194" s="240" t="s">
        <v>79</v>
      </c>
      <c r="AV194" s="13" t="s">
        <v>75</v>
      </c>
      <c r="AW194" s="13" t="s">
        <v>33</v>
      </c>
      <c r="AX194" s="13" t="s">
        <v>71</v>
      </c>
      <c r="AY194" s="240" t="s">
        <v>150</v>
      </c>
    </row>
    <row r="195" spans="1:51" s="14" customFormat="1" ht="12">
      <c r="A195" s="14"/>
      <c r="B195" s="241"/>
      <c r="C195" s="242"/>
      <c r="D195" s="232" t="s">
        <v>161</v>
      </c>
      <c r="E195" s="243" t="s">
        <v>19</v>
      </c>
      <c r="F195" s="244" t="s">
        <v>1574</v>
      </c>
      <c r="G195" s="242"/>
      <c r="H195" s="245">
        <v>15.439</v>
      </c>
      <c r="I195" s="246"/>
      <c r="J195" s="242"/>
      <c r="K195" s="242"/>
      <c r="L195" s="247"/>
      <c r="M195" s="248"/>
      <c r="N195" s="249"/>
      <c r="O195" s="249"/>
      <c r="P195" s="249"/>
      <c r="Q195" s="249"/>
      <c r="R195" s="249"/>
      <c r="S195" s="249"/>
      <c r="T195" s="250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1" t="s">
        <v>161</v>
      </c>
      <c r="AU195" s="251" t="s">
        <v>79</v>
      </c>
      <c r="AV195" s="14" t="s">
        <v>79</v>
      </c>
      <c r="AW195" s="14" t="s">
        <v>33</v>
      </c>
      <c r="AX195" s="14" t="s">
        <v>71</v>
      </c>
      <c r="AY195" s="251" t="s">
        <v>150</v>
      </c>
    </row>
    <row r="196" spans="1:51" s="15" customFormat="1" ht="12">
      <c r="A196" s="15"/>
      <c r="B196" s="252"/>
      <c r="C196" s="253"/>
      <c r="D196" s="232" t="s">
        <v>161</v>
      </c>
      <c r="E196" s="254" t="s">
        <v>19</v>
      </c>
      <c r="F196" s="255" t="s">
        <v>164</v>
      </c>
      <c r="G196" s="253"/>
      <c r="H196" s="256">
        <v>15.439</v>
      </c>
      <c r="I196" s="257"/>
      <c r="J196" s="253"/>
      <c r="K196" s="253"/>
      <c r="L196" s="258"/>
      <c r="M196" s="259"/>
      <c r="N196" s="260"/>
      <c r="O196" s="260"/>
      <c r="P196" s="260"/>
      <c r="Q196" s="260"/>
      <c r="R196" s="260"/>
      <c r="S196" s="260"/>
      <c r="T196" s="261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62" t="s">
        <v>161</v>
      </c>
      <c r="AU196" s="262" t="s">
        <v>79</v>
      </c>
      <c r="AV196" s="15" t="s">
        <v>157</v>
      </c>
      <c r="AW196" s="15" t="s">
        <v>33</v>
      </c>
      <c r="AX196" s="15" t="s">
        <v>75</v>
      </c>
      <c r="AY196" s="262" t="s">
        <v>150</v>
      </c>
    </row>
    <row r="197" spans="1:65" s="2" customFormat="1" ht="16.5" customHeight="1">
      <c r="A197" s="38"/>
      <c r="B197" s="39"/>
      <c r="C197" s="264" t="s">
        <v>7</v>
      </c>
      <c r="D197" s="264" t="s">
        <v>286</v>
      </c>
      <c r="E197" s="265" t="s">
        <v>1356</v>
      </c>
      <c r="F197" s="266" t="s">
        <v>1357</v>
      </c>
      <c r="G197" s="267" t="s">
        <v>289</v>
      </c>
      <c r="H197" s="268">
        <v>30.878</v>
      </c>
      <c r="I197" s="269"/>
      <c r="J197" s="270">
        <f>ROUND(I197*H197,2)</f>
        <v>0</v>
      </c>
      <c r="K197" s="266" t="s">
        <v>389</v>
      </c>
      <c r="L197" s="271"/>
      <c r="M197" s="272" t="s">
        <v>19</v>
      </c>
      <c r="N197" s="273" t="s">
        <v>42</v>
      </c>
      <c r="O197" s="84"/>
      <c r="P197" s="221">
        <f>O197*H197</f>
        <v>0</v>
      </c>
      <c r="Q197" s="221">
        <v>1</v>
      </c>
      <c r="R197" s="221">
        <f>Q197*H197</f>
        <v>30.878</v>
      </c>
      <c r="S197" s="221">
        <v>0</v>
      </c>
      <c r="T197" s="22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3" t="s">
        <v>207</v>
      </c>
      <c r="AT197" s="223" t="s">
        <v>286</v>
      </c>
      <c r="AU197" s="223" t="s">
        <v>79</v>
      </c>
      <c r="AY197" s="17" t="s">
        <v>150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75</v>
      </c>
      <c r="BK197" s="224">
        <f>ROUND(I197*H197,2)</f>
        <v>0</v>
      </c>
      <c r="BL197" s="17" t="s">
        <v>157</v>
      </c>
      <c r="BM197" s="223" t="s">
        <v>1575</v>
      </c>
    </row>
    <row r="198" spans="1:51" s="14" customFormat="1" ht="12">
      <c r="A198" s="14"/>
      <c r="B198" s="241"/>
      <c r="C198" s="242"/>
      <c r="D198" s="232" t="s">
        <v>161</v>
      </c>
      <c r="E198" s="243" t="s">
        <v>19</v>
      </c>
      <c r="F198" s="244" t="s">
        <v>1576</v>
      </c>
      <c r="G198" s="242"/>
      <c r="H198" s="245">
        <v>30.878</v>
      </c>
      <c r="I198" s="246"/>
      <c r="J198" s="242"/>
      <c r="K198" s="242"/>
      <c r="L198" s="247"/>
      <c r="M198" s="248"/>
      <c r="N198" s="249"/>
      <c r="O198" s="249"/>
      <c r="P198" s="249"/>
      <c r="Q198" s="249"/>
      <c r="R198" s="249"/>
      <c r="S198" s="249"/>
      <c r="T198" s="250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1" t="s">
        <v>161</v>
      </c>
      <c r="AU198" s="251" t="s">
        <v>79</v>
      </c>
      <c r="AV198" s="14" t="s">
        <v>79</v>
      </c>
      <c r="AW198" s="14" t="s">
        <v>33</v>
      </c>
      <c r="AX198" s="14" t="s">
        <v>75</v>
      </c>
      <c r="AY198" s="251" t="s">
        <v>150</v>
      </c>
    </row>
    <row r="199" spans="1:65" s="2" customFormat="1" ht="33" customHeight="1">
      <c r="A199" s="38"/>
      <c r="B199" s="39"/>
      <c r="C199" s="212" t="s">
        <v>91</v>
      </c>
      <c r="D199" s="212" t="s">
        <v>152</v>
      </c>
      <c r="E199" s="213" t="s">
        <v>1395</v>
      </c>
      <c r="F199" s="214" t="s">
        <v>1396</v>
      </c>
      <c r="G199" s="215" t="s">
        <v>155</v>
      </c>
      <c r="H199" s="216">
        <v>45.6</v>
      </c>
      <c r="I199" s="217"/>
      <c r="J199" s="218">
        <f>ROUND(I199*H199,2)</f>
        <v>0</v>
      </c>
      <c r="K199" s="214" t="s">
        <v>389</v>
      </c>
      <c r="L199" s="44"/>
      <c r="M199" s="219" t="s">
        <v>19</v>
      </c>
      <c r="N199" s="220" t="s">
        <v>42</v>
      </c>
      <c r="O199" s="84"/>
      <c r="P199" s="221">
        <f>O199*H199</f>
        <v>0</v>
      </c>
      <c r="Q199" s="221">
        <v>0.345</v>
      </c>
      <c r="R199" s="221">
        <f>Q199*H199</f>
        <v>15.732</v>
      </c>
      <c r="S199" s="221">
        <v>0</v>
      </c>
      <c r="T199" s="222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3" t="s">
        <v>157</v>
      </c>
      <c r="AT199" s="223" t="s">
        <v>152</v>
      </c>
      <c r="AU199" s="223" t="s">
        <v>79</v>
      </c>
      <c r="AY199" s="17" t="s">
        <v>150</v>
      </c>
      <c r="BE199" s="224">
        <f>IF(N199="základní",J199,0)</f>
        <v>0</v>
      </c>
      <c r="BF199" s="224">
        <f>IF(N199="snížená",J199,0)</f>
        <v>0</v>
      </c>
      <c r="BG199" s="224">
        <f>IF(N199="zákl. přenesená",J199,0)</f>
        <v>0</v>
      </c>
      <c r="BH199" s="224">
        <f>IF(N199="sníž. přenesená",J199,0)</f>
        <v>0</v>
      </c>
      <c r="BI199" s="224">
        <f>IF(N199="nulová",J199,0)</f>
        <v>0</v>
      </c>
      <c r="BJ199" s="17" t="s">
        <v>75</v>
      </c>
      <c r="BK199" s="224">
        <f>ROUND(I199*H199,2)</f>
        <v>0</v>
      </c>
      <c r="BL199" s="17" t="s">
        <v>157</v>
      </c>
      <c r="BM199" s="223" t="s">
        <v>1577</v>
      </c>
    </row>
    <row r="200" spans="1:47" s="2" customFormat="1" ht="12">
      <c r="A200" s="38"/>
      <c r="B200" s="39"/>
      <c r="C200" s="40"/>
      <c r="D200" s="225" t="s">
        <v>159</v>
      </c>
      <c r="E200" s="40"/>
      <c r="F200" s="226" t="s">
        <v>1398</v>
      </c>
      <c r="G200" s="40"/>
      <c r="H200" s="40"/>
      <c r="I200" s="227"/>
      <c r="J200" s="40"/>
      <c r="K200" s="40"/>
      <c r="L200" s="44"/>
      <c r="M200" s="228"/>
      <c r="N200" s="229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159</v>
      </c>
      <c r="AU200" s="17" t="s">
        <v>79</v>
      </c>
    </row>
    <row r="201" spans="1:51" s="14" customFormat="1" ht="12">
      <c r="A201" s="14"/>
      <c r="B201" s="241"/>
      <c r="C201" s="242"/>
      <c r="D201" s="232" t="s">
        <v>161</v>
      </c>
      <c r="E201" s="243" t="s">
        <v>19</v>
      </c>
      <c r="F201" s="244" t="s">
        <v>1578</v>
      </c>
      <c r="G201" s="242"/>
      <c r="H201" s="245">
        <v>45.6</v>
      </c>
      <c r="I201" s="246"/>
      <c r="J201" s="242"/>
      <c r="K201" s="242"/>
      <c r="L201" s="247"/>
      <c r="M201" s="248"/>
      <c r="N201" s="249"/>
      <c r="O201" s="249"/>
      <c r="P201" s="249"/>
      <c r="Q201" s="249"/>
      <c r="R201" s="249"/>
      <c r="S201" s="249"/>
      <c r="T201" s="250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1" t="s">
        <v>161</v>
      </c>
      <c r="AU201" s="251" t="s">
        <v>79</v>
      </c>
      <c r="AV201" s="14" t="s">
        <v>79</v>
      </c>
      <c r="AW201" s="14" t="s">
        <v>33</v>
      </c>
      <c r="AX201" s="14" t="s">
        <v>71</v>
      </c>
      <c r="AY201" s="251" t="s">
        <v>150</v>
      </c>
    </row>
    <row r="202" spans="1:51" s="15" customFormat="1" ht="12">
      <c r="A202" s="15"/>
      <c r="B202" s="252"/>
      <c r="C202" s="253"/>
      <c r="D202" s="232" t="s">
        <v>161</v>
      </c>
      <c r="E202" s="254" t="s">
        <v>19</v>
      </c>
      <c r="F202" s="255" t="s">
        <v>164</v>
      </c>
      <c r="G202" s="253"/>
      <c r="H202" s="256">
        <v>45.6</v>
      </c>
      <c r="I202" s="257"/>
      <c r="J202" s="253"/>
      <c r="K202" s="253"/>
      <c r="L202" s="258"/>
      <c r="M202" s="259"/>
      <c r="N202" s="260"/>
      <c r="O202" s="260"/>
      <c r="P202" s="260"/>
      <c r="Q202" s="260"/>
      <c r="R202" s="260"/>
      <c r="S202" s="260"/>
      <c r="T202" s="261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62" t="s">
        <v>161</v>
      </c>
      <c r="AU202" s="262" t="s">
        <v>79</v>
      </c>
      <c r="AV202" s="15" t="s">
        <v>157</v>
      </c>
      <c r="AW202" s="15" t="s">
        <v>33</v>
      </c>
      <c r="AX202" s="15" t="s">
        <v>75</v>
      </c>
      <c r="AY202" s="262" t="s">
        <v>150</v>
      </c>
    </row>
    <row r="203" spans="1:65" s="2" customFormat="1" ht="49.05" customHeight="1">
      <c r="A203" s="38"/>
      <c r="B203" s="39"/>
      <c r="C203" s="212" t="s">
        <v>309</v>
      </c>
      <c r="D203" s="212" t="s">
        <v>152</v>
      </c>
      <c r="E203" s="213" t="s">
        <v>1400</v>
      </c>
      <c r="F203" s="214" t="s">
        <v>1401</v>
      </c>
      <c r="G203" s="215" t="s">
        <v>155</v>
      </c>
      <c r="H203" s="216">
        <v>30.97</v>
      </c>
      <c r="I203" s="217"/>
      <c r="J203" s="218">
        <f>ROUND(I203*H203,2)</f>
        <v>0</v>
      </c>
      <c r="K203" s="214" t="s">
        <v>389</v>
      </c>
      <c r="L203" s="44"/>
      <c r="M203" s="219" t="s">
        <v>19</v>
      </c>
      <c r="N203" s="220" t="s">
        <v>42</v>
      </c>
      <c r="O203" s="84"/>
      <c r="P203" s="221">
        <f>O203*H203</f>
        <v>0</v>
      </c>
      <c r="Q203" s="221">
        <v>0.13188</v>
      </c>
      <c r="R203" s="221">
        <f>Q203*H203</f>
        <v>4.084323599999999</v>
      </c>
      <c r="S203" s="221">
        <v>0</v>
      </c>
      <c r="T203" s="222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3" t="s">
        <v>157</v>
      </c>
      <c r="AT203" s="223" t="s">
        <v>152</v>
      </c>
      <c r="AU203" s="223" t="s">
        <v>79</v>
      </c>
      <c r="AY203" s="17" t="s">
        <v>150</v>
      </c>
      <c r="BE203" s="224">
        <f>IF(N203="základní",J203,0)</f>
        <v>0</v>
      </c>
      <c r="BF203" s="224">
        <f>IF(N203="snížená",J203,0)</f>
        <v>0</v>
      </c>
      <c r="BG203" s="224">
        <f>IF(N203="zákl. přenesená",J203,0)</f>
        <v>0</v>
      </c>
      <c r="BH203" s="224">
        <f>IF(N203="sníž. přenesená",J203,0)</f>
        <v>0</v>
      </c>
      <c r="BI203" s="224">
        <f>IF(N203="nulová",J203,0)</f>
        <v>0</v>
      </c>
      <c r="BJ203" s="17" t="s">
        <v>75</v>
      </c>
      <c r="BK203" s="224">
        <f>ROUND(I203*H203,2)</f>
        <v>0</v>
      </c>
      <c r="BL203" s="17" t="s">
        <v>157</v>
      </c>
      <c r="BM203" s="223" t="s">
        <v>1579</v>
      </c>
    </row>
    <row r="204" spans="1:47" s="2" customFormat="1" ht="12">
      <c r="A204" s="38"/>
      <c r="B204" s="39"/>
      <c r="C204" s="40"/>
      <c r="D204" s="225" t="s">
        <v>159</v>
      </c>
      <c r="E204" s="40"/>
      <c r="F204" s="226" t="s">
        <v>1403</v>
      </c>
      <c r="G204" s="40"/>
      <c r="H204" s="40"/>
      <c r="I204" s="227"/>
      <c r="J204" s="40"/>
      <c r="K204" s="40"/>
      <c r="L204" s="44"/>
      <c r="M204" s="228"/>
      <c r="N204" s="229"/>
      <c r="O204" s="84"/>
      <c r="P204" s="84"/>
      <c r="Q204" s="84"/>
      <c r="R204" s="84"/>
      <c r="S204" s="84"/>
      <c r="T204" s="85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159</v>
      </c>
      <c r="AU204" s="17" t="s">
        <v>79</v>
      </c>
    </row>
    <row r="205" spans="1:51" s="14" customFormat="1" ht="12">
      <c r="A205" s="14"/>
      <c r="B205" s="241"/>
      <c r="C205" s="242"/>
      <c r="D205" s="232" t="s">
        <v>161</v>
      </c>
      <c r="E205" s="243" t="s">
        <v>19</v>
      </c>
      <c r="F205" s="244" t="s">
        <v>1580</v>
      </c>
      <c r="G205" s="242"/>
      <c r="H205" s="245">
        <v>30.97</v>
      </c>
      <c r="I205" s="246"/>
      <c r="J205" s="242"/>
      <c r="K205" s="242"/>
      <c r="L205" s="247"/>
      <c r="M205" s="248"/>
      <c r="N205" s="249"/>
      <c r="O205" s="249"/>
      <c r="P205" s="249"/>
      <c r="Q205" s="249"/>
      <c r="R205" s="249"/>
      <c r="S205" s="249"/>
      <c r="T205" s="250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1" t="s">
        <v>161</v>
      </c>
      <c r="AU205" s="251" t="s">
        <v>79</v>
      </c>
      <c r="AV205" s="14" t="s">
        <v>79</v>
      </c>
      <c r="AW205" s="14" t="s">
        <v>33</v>
      </c>
      <c r="AX205" s="14" t="s">
        <v>71</v>
      </c>
      <c r="AY205" s="251" t="s">
        <v>150</v>
      </c>
    </row>
    <row r="206" spans="1:51" s="15" customFormat="1" ht="12">
      <c r="A206" s="15"/>
      <c r="B206" s="252"/>
      <c r="C206" s="253"/>
      <c r="D206" s="232" t="s">
        <v>161</v>
      </c>
      <c r="E206" s="254" t="s">
        <v>19</v>
      </c>
      <c r="F206" s="255" t="s">
        <v>164</v>
      </c>
      <c r="G206" s="253"/>
      <c r="H206" s="256">
        <v>30.97</v>
      </c>
      <c r="I206" s="257"/>
      <c r="J206" s="253"/>
      <c r="K206" s="253"/>
      <c r="L206" s="258"/>
      <c r="M206" s="259"/>
      <c r="N206" s="260"/>
      <c r="O206" s="260"/>
      <c r="P206" s="260"/>
      <c r="Q206" s="260"/>
      <c r="R206" s="260"/>
      <c r="S206" s="260"/>
      <c r="T206" s="261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62" t="s">
        <v>161</v>
      </c>
      <c r="AU206" s="262" t="s">
        <v>79</v>
      </c>
      <c r="AV206" s="15" t="s">
        <v>157</v>
      </c>
      <c r="AW206" s="15" t="s">
        <v>33</v>
      </c>
      <c r="AX206" s="15" t="s">
        <v>75</v>
      </c>
      <c r="AY206" s="262" t="s">
        <v>150</v>
      </c>
    </row>
    <row r="207" spans="1:65" s="2" customFormat="1" ht="24.15" customHeight="1">
      <c r="A207" s="38"/>
      <c r="B207" s="39"/>
      <c r="C207" s="212" t="s">
        <v>93</v>
      </c>
      <c r="D207" s="212" t="s">
        <v>152</v>
      </c>
      <c r="E207" s="213" t="s">
        <v>1049</v>
      </c>
      <c r="F207" s="214" t="s">
        <v>1050</v>
      </c>
      <c r="G207" s="215" t="s">
        <v>155</v>
      </c>
      <c r="H207" s="216">
        <v>30.97</v>
      </c>
      <c r="I207" s="217"/>
      <c r="J207" s="218">
        <f>ROUND(I207*H207,2)</f>
        <v>0</v>
      </c>
      <c r="K207" s="214" t="s">
        <v>389</v>
      </c>
      <c r="L207" s="44"/>
      <c r="M207" s="219" t="s">
        <v>19</v>
      </c>
      <c r="N207" s="220" t="s">
        <v>42</v>
      </c>
      <c r="O207" s="84"/>
      <c r="P207" s="221">
        <f>O207*H207</f>
        <v>0</v>
      </c>
      <c r="Q207" s="221">
        <v>0.00561</v>
      </c>
      <c r="R207" s="221">
        <f>Q207*H207</f>
        <v>0.1737417</v>
      </c>
      <c r="S207" s="221">
        <v>0</v>
      </c>
      <c r="T207" s="22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3" t="s">
        <v>157</v>
      </c>
      <c r="AT207" s="223" t="s">
        <v>152</v>
      </c>
      <c r="AU207" s="223" t="s">
        <v>79</v>
      </c>
      <c r="AY207" s="17" t="s">
        <v>150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75</v>
      </c>
      <c r="BK207" s="224">
        <f>ROUND(I207*H207,2)</f>
        <v>0</v>
      </c>
      <c r="BL207" s="17" t="s">
        <v>157</v>
      </c>
      <c r="BM207" s="223" t="s">
        <v>1581</v>
      </c>
    </row>
    <row r="208" spans="1:47" s="2" customFormat="1" ht="12">
      <c r="A208" s="38"/>
      <c r="B208" s="39"/>
      <c r="C208" s="40"/>
      <c r="D208" s="225" t="s">
        <v>159</v>
      </c>
      <c r="E208" s="40"/>
      <c r="F208" s="226" t="s">
        <v>1052</v>
      </c>
      <c r="G208" s="40"/>
      <c r="H208" s="40"/>
      <c r="I208" s="227"/>
      <c r="J208" s="40"/>
      <c r="K208" s="40"/>
      <c r="L208" s="44"/>
      <c r="M208" s="228"/>
      <c r="N208" s="229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159</v>
      </c>
      <c r="AU208" s="17" t="s">
        <v>79</v>
      </c>
    </row>
    <row r="209" spans="1:65" s="2" customFormat="1" ht="24.15" customHeight="1">
      <c r="A209" s="38"/>
      <c r="B209" s="39"/>
      <c r="C209" s="212" t="s">
        <v>96</v>
      </c>
      <c r="D209" s="212" t="s">
        <v>152</v>
      </c>
      <c r="E209" s="213" t="s">
        <v>447</v>
      </c>
      <c r="F209" s="214" t="s">
        <v>448</v>
      </c>
      <c r="G209" s="215" t="s">
        <v>155</v>
      </c>
      <c r="H209" s="216">
        <v>61.94</v>
      </c>
      <c r="I209" s="217"/>
      <c r="J209" s="218">
        <f>ROUND(I209*H209,2)</f>
        <v>0</v>
      </c>
      <c r="K209" s="214" t="s">
        <v>389</v>
      </c>
      <c r="L209" s="44"/>
      <c r="M209" s="219" t="s">
        <v>19</v>
      </c>
      <c r="N209" s="220" t="s">
        <v>42</v>
      </c>
      <c r="O209" s="84"/>
      <c r="P209" s="221">
        <f>O209*H209</f>
        <v>0</v>
      </c>
      <c r="Q209" s="221">
        <v>0.00071</v>
      </c>
      <c r="R209" s="221">
        <f>Q209*H209</f>
        <v>0.0439774</v>
      </c>
      <c r="S209" s="221">
        <v>0</v>
      </c>
      <c r="T209" s="222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3" t="s">
        <v>157</v>
      </c>
      <c r="AT209" s="223" t="s">
        <v>152</v>
      </c>
      <c r="AU209" s="223" t="s">
        <v>79</v>
      </c>
      <c r="AY209" s="17" t="s">
        <v>150</v>
      </c>
      <c r="BE209" s="224">
        <f>IF(N209="základní",J209,0)</f>
        <v>0</v>
      </c>
      <c r="BF209" s="224">
        <f>IF(N209="snížená",J209,0)</f>
        <v>0</v>
      </c>
      <c r="BG209" s="224">
        <f>IF(N209="zákl. přenesená",J209,0)</f>
        <v>0</v>
      </c>
      <c r="BH209" s="224">
        <f>IF(N209="sníž. přenesená",J209,0)</f>
        <v>0</v>
      </c>
      <c r="BI209" s="224">
        <f>IF(N209="nulová",J209,0)</f>
        <v>0</v>
      </c>
      <c r="BJ209" s="17" t="s">
        <v>75</v>
      </c>
      <c r="BK209" s="224">
        <f>ROUND(I209*H209,2)</f>
        <v>0</v>
      </c>
      <c r="BL209" s="17" t="s">
        <v>157</v>
      </c>
      <c r="BM209" s="223" t="s">
        <v>1582</v>
      </c>
    </row>
    <row r="210" spans="1:47" s="2" customFormat="1" ht="12">
      <c r="A210" s="38"/>
      <c r="B210" s="39"/>
      <c r="C210" s="40"/>
      <c r="D210" s="225" t="s">
        <v>159</v>
      </c>
      <c r="E210" s="40"/>
      <c r="F210" s="226" t="s">
        <v>450</v>
      </c>
      <c r="G210" s="40"/>
      <c r="H210" s="40"/>
      <c r="I210" s="227"/>
      <c r="J210" s="40"/>
      <c r="K210" s="40"/>
      <c r="L210" s="44"/>
      <c r="M210" s="228"/>
      <c r="N210" s="229"/>
      <c r="O210" s="84"/>
      <c r="P210" s="84"/>
      <c r="Q210" s="84"/>
      <c r="R210" s="84"/>
      <c r="S210" s="84"/>
      <c r="T210" s="85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159</v>
      </c>
      <c r="AU210" s="17" t="s">
        <v>79</v>
      </c>
    </row>
    <row r="211" spans="1:65" s="2" customFormat="1" ht="44.25" customHeight="1">
      <c r="A211" s="38"/>
      <c r="B211" s="39"/>
      <c r="C211" s="212" t="s">
        <v>326</v>
      </c>
      <c r="D211" s="212" t="s">
        <v>152</v>
      </c>
      <c r="E211" s="213" t="s">
        <v>452</v>
      </c>
      <c r="F211" s="214" t="s">
        <v>453</v>
      </c>
      <c r="G211" s="215" t="s">
        <v>155</v>
      </c>
      <c r="H211" s="216">
        <v>30.97</v>
      </c>
      <c r="I211" s="217"/>
      <c r="J211" s="218">
        <f>ROUND(I211*H211,2)</f>
        <v>0</v>
      </c>
      <c r="K211" s="214" t="s">
        <v>389</v>
      </c>
      <c r="L211" s="44"/>
      <c r="M211" s="219" t="s">
        <v>19</v>
      </c>
      <c r="N211" s="220" t="s">
        <v>42</v>
      </c>
      <c r="O211" s="84"/>
      <c r="P211" s="221">
        <f>O211*H211</f>
        <v>0</v>
      </c>
      <c r="Q211" s="221">
        <v>0.10373</v>
      </c>
      <c r="R211" s="221">
        <f>Q211*H211</f>
        <v>3.2125181</v>
      </c>
      <c r="S211" s="221">
        <v>0</v>
      </c>
      <c r="T211" s="222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3" t="s">
        <v>157</v>
      </c>
      <c r="AT211" s="223" t="s">
        <v>152</v>
      </c>
      <c r="AU211" s="223" t="s">
        <v>79</v>
      </c>
      <c r="AY211" s="17" t="s">
        <v>150</v>
      </c>
      <c r="BE211" s="224">
        <f>IF(N211="základní",J211,0)</f>
        <v>0</v>
      </c>
      <c r="BF211" s="224">
        <f>IF(N211="snížená",J211,0)</f>
        <v>0</v>
      </c>
      <c r="BG211" s="224">
        <f>IF(N211="zákl. přenesená",J211,0)</f>
        <v>0</v>
      </c>
      <c r="BH211" s="224">
        <f>IF(N211="sníž. přenesená",J211,0)</f>
        <v>0</v>
      </c>
      <c r="BI211" s="224">
        <f>IF(N211="nulová",J211,0)</f>
        <v>0</v>
      </c>
      <c r="BJ211" s="17" t="s">
        <v>75</v>
      </c>
      <c r="BK211" s="224">
        <f>ROUND(I211*H211,2)</f>
        <v>0</v>
      </c>
      <c r="BL211" s="17" t="s">
        <v>157</v>
      </c>
      <c r="BM211" s="223" t="s">
        <v>1583</v>
      </c>
    </row>
    <row r="212" spans="1:47" s="2" customFormat="1" ht="12">
      <c r="A212" s="38"/>
      <c r="B212" s="39"/>
      <c r="C212" s="40"/>
      <c r="D212" s="225" t="s">
        <v>159</v>
      </c>
      <c r="E212" s="40"/>
      <c r="F212" s="226" t="s">
        <v>455</v>
      </c>
      <c r="G212" s="40"/>
      <c r="H212" s="40"/>
      <c r="I212" s="227"/>
      <c r="J212" s="40"/>
      <c r="K212" s="40"/>
      <c r="L212" s="44"/>
      <c r="M212" s="228"/>
      <c r="N212" s="229"/>
      <c r="O212" s="84"/>
      <c r="P212" s="84"/>
      <c r="Q212" s="84"/>
      <c r="R212" s="84"/>
      <c r="S212" s="84"/>
      <c r="T212" s="85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159</v>
      </c>
      <c r="AU212" s="17" t="s">
        <v>79</v>
      </c>
    </row>
    <row r="213" spans="1:65" s="2" customFormat="1" ht="44.25" customHeight="1">
      <c r="A213" s="38"/>
      <c r="B213" s="39"/>
      <c r="C213" s="212" t="s">
        <v>333</v>
      </c>
      <c r="D213" s="212" t="s">
        <v>152</v>
      </c>
      <c r="E213" s="213" t="s">
        <v>1059</v>
      </c>
      <c r="F213" s="214" t="s">
        <v>1060</v>
      </c>
      <c r="G213" s="215" t="s">
        <v>155</v>
      </c>
      <c r="H213" s="216">
        <v>30.97</v>
      </c>
      <c r="I213" s="217"/>
      <c r="J213" s="218">
        <f>ROUND(I213*H213,2)</f>
        <v>0</v>
      </c>
      <c r="K213" s="214" t="s">
        <v>389</v>
      </c>
      <c r="L213" s="44"/>
      <c r="M213" s="219" t="s">
        <v>19</v>
      </c>
      <c r="N213" s="220" t="s">
        <v>42</v>
      </c>
      <c r="O213" s="84"/>
      <c r="P213" s="221">
        <f>O213*H213</f>
        <v>0</v>
      </c>
      <c r="Q213" s="221">
        <v>0.15559</v>
      </c>
      <c r="R213" s="221">
        <f>Q213*H213</f>
        <v>4.8186223</v>
      </c>
      <c r="S213" s="221">
        <v>0</v>
      </c>
      <c r="T213" s="222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3" t="s">
        <v>157</v>
      </c>
      <c r="AT213" s="223" t="s">
        <v>152</v>
      </c>
      <c r="AU213" s="223" t="s">
        <v>79</v>
      </c>
      <c r="AY213" s="17" t="s">
        <v>150</v>
      </c>
      <c r="BE213" s="224">
        <f>IF(N213="základní",J213,0)</f>
        <v>0</v>
      </c>
      <c r="BF213" s="224">
        <f>IF(N213="snížená",J213,0)</f>
        <v>0</v>
      </c>
      <c r="BG213" s="224">
        <f>IF(N213="zákl. přenesená",J213,0)</f>
        <v>0</v>
      </c>
      <c r="BH213" s="224">
        <f>IF(N213="sníž. přenesená",J213,0)</f>
        <v>0</v>
      </c>
      <c r="BI213" s="224">
        <f>IF(N213="nulová",J213,0)</f>
        <v>0</v>
      </c>
      <c r="BJ213" s="17" t="s">
        <v>75</v>
      </c>
      <c r="BK213" s="224">
        <f>ROUND(I213*H213,2)</f>
        <v>0</v>
      </c>
      <c r="BL213" s="17" t="s">
        <v>157</v>
      </c>
      <c r="BM213" s="223" t="s">
        <v>1584</v>
      </c>
    </row>
    <row r="214" spans="1:47" s="2" customFormat="1" ht="12">
      <c r="A214" s="38"/>
      <c r="B214" s="39"/>
      <c r="C214" s="40"/>
      <c r="D214" s="225" t="s">
        <v>159</v>
      </c>
      <c r="E214" s="40"/>
      <c r="F214" s="226" t="s">
        <v>1062</v>
      </c>
      <c r="G214" s="40"/>
      <c r="H214" s="40"/>
      <c r="I214" s="227"/>
      <c r="J214" s="40"/>
      <c r="K214" s="40"/>
      <c r="L214" s="44"/>
      <c r="M214" s="228"/>
      <c r="N214" s="229"/>
      <c r="O214" s="84"/>
      <c r="P214" s="84"/>
      <c r="Q214" s="84"/>
      <c r="R214" s="84"/>
      <c r="S214" s="84"/>
      <c r="T214" s="85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159</v>
      </c>
      <c r="AU214" s="17" t="s">
        <v>79</v>
      </c>
    </row>
    <row r="215" spans="1:63" s="12" customFormat="1" ht="22.8" customHeight="1">
      <c r="A215" s="12"/>
      <c r="B215" s="196"/>
      <c r="C215" s="197"/>
      <c r="D215" s="198" t="s">
        <v>70</v>
      </c>
      <c r="E215" s="210" t="s">
        <v>207</v>
      </c>
      <c r="F215" s="210" t="s">
        <v>505</v>
      </c>
      <c r="G215" s="197"/>
      <c r="H215" s="197"/>
      <c r="I215" s="200"/>
      <c r="J215" s="211">
        <f>BK215</f>
        <v>0</v>
      </c>
      <c r="K215" s="197"/>
      <c r="L215" s="202"/>
      <c r="M215" s="203"/>
      <c r="N215" s="204"/>
      <c r="O215" s="204"/>
      <c r="P215" s="205">
        <f>SUM(P216:P260)</f>
        <v>0</v>
      </c>
      <c r="Q215" s="204"/>
      <c r="R215" s="205">
        <f>SUM(R216:R260)</f>
        <v>8.52627981</v>
      </c>
      <c r="S215" s="204"/>
      <c r="T215" s="206">
        <f>SUM(T216:T260)</f>
        <v>0.3475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07" t="s">
        <v>75</v>
      </c>
      <c r="AT215" s="208" t="s">
        <v>70</v>
      </c>
      <c r="AU215" s="208" t="s">
        <v>75</v>
      </c>
      <c r="AY215" s="207" t="s">
        <v>150</v>
      </c>
      <c r="BK215" s="209">
        <f>SUM(BK216:BK260)</f>
        <v>0</v>
      </c>
    </row>
    <row r="216" spans="1:65" s="2" customFormat="1" ht="33" customHeight="1">
      <c r="A216" s="38"/>
      <c r="B216" s="39"/>
      <c r="C216" s="212" t="s">
        <v>339</v>
      </c>
      <c r="D216" s="212" t="s">
        <v>152</v>
      </c>
      <c r="E216" s="213" t="s">
        <v>1412</v>
      </c>
      <c r="F216" s="214" t="s">
        <v>1413</v>
      </c>
      <c r="G216" s="215" t="s">
        <v>342</v>
      </c>
      <c r="H216" s="216">
        <v>185.35</v>
      </c>
      <c r="I216" s="217"/>
      <c r="J216" s="218">
        <f>ROUND(I216*H216,2)</f>
        <v>0</v>
      </c>
      <c r="K216" s="214" t="s">
        <v>389</v>
      </c>
      <c r="L216" s="44"/>
      <c r="M216" s="219" t="s">
        <v>19</v>
      </c>
      <c r="N216" s="220" t="s">
        <v>42</v>
      </c>
      <c r="O216" s="84"/>
      <c r="P216" s="221">
        <f>O216*H216</f>
        <v>0</v>
      </c>
      <c r="Q216" s="221">
        <v>3E-05</v>
      </c>
      <c r="R216" s="221">
        <f>Q216*H216</f>
        <v>0.0055605</v>
      </c>
      <c r="S216" s="221">
        <v>0</v>
      </c>
      <c r="T216" s="222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3" t="s">
        <v>157</v>
      </c>
      <c r="AT216" s="223" t="s">
        <v>152</v>
      </c>
      <c r="AU216" s="223" t="s">
        <v>79</v>
      </c>
      <c r="AY216" s="17" t="s">
        <v>150</v>
      </c>
      <c r="BE216" s="224">
        <f>IF(N216="základní",J216,0)</f>
        <v>0</v>
      </c>
      <c r="BF216" s="224">
        <f>IF(N216="snížená",J216,0)</f>
        <v>0</v>
      </c>
      <c r="BG216" s="224">
        <f>IF(N216="zákl. přenesená",J216,0)</f>
        <v>0</v>
      </c>
      <c r="BH216" s="224">
        <f>IF(N216="sníž. přenesená",J216,0)</f>
        <v>0</v>
      </c>
      <c r="BI216" s="224">
        <f>IF(N216="nulová",J216,0)</f>
        <v>0</v>
      </c>
      <c r="BJ216" s="17" t="s">
        <v>75</v>
      </c>
      <c r="BK216" s="224">
        <f>ROUND(I216*H216,2)</f>
        <v>0</v>
      </c>
      <c r="BL216" s="17" t="s">
        <v>157</v>
      </c>
      <c r="BM216" s="223" t="s">
        <v>1585</v>
      </c>
    </row>
    <row r="217" spans="1:47" s="2" customFormat="1" ht="12">
      <c r="A217" s="38"/>
      <c r="B217" s="39"/>
      <c r="C217" s="40"/>
      <c r="D217" s="225" t="s">
        <v>159</v>
      </c>
      <c r="E217" s="40"/>
      <c r="F217" s="226" t="s">
        <v>1415</v>
      </c>
      <c r="G217" s="40"/>
      <c r="H217" s="40"/>
      <c r="I217" s="227"/>
      <c r="J217" s="40"/>
      <c r="K217" s="40"/>
      <c r="L217" s="44"/>
      <c r="M217" s="228"/>
      <c r="N217" s="229"/>
      <c r="O217" s="84"/>
      <c r="P217" s="84"/>
      <c r="Q217" s="84"/>
      <c r="R217" s="84"/>
      <c r="S217" s="84"/>
      <c r="T217" s="85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159</v>
      </c>
      <c r="AU217" s="17" t="s">
        <v>79</v>
      </c>
    </row>
    <row r="218" spans="1:65" s="2" customFormat="1" ht="37.8" customHeight="1">
      <c r="A218" s="38"/>
      <c r="B218" s="39"/>
      <c r="C218" s="212" t="s">
        <v>345</v>
      </c>
      <c r="D218" s="212" t="s">
        <v>152</v>
      </c>
      <c r="E218" s="213" t="s">
        <v>1416</v>
      </c>
      <c r="F218" s="214" t="s">
        <v>1417</v>
      </c>
      <c r="G218" s="215" t="s">
        <v>526</v>
      </c>
      <c r="H218" s="216">
        <v>12</v>
      </c>
      <c r="I218" s="217"/>
      <c r="J218" s="218">
        <f>ROUND(I218*H218,2)</f>
        <v>0</v>
      </c>
      <c r="K218" s="214" t="s">
        <v>389</v>
      </c>
      <c r="L218" s="44"/>
      <c r="M218" s="219" t="s">
        <v>19</v>
      </c>
      <c r="N218" s="220" t="s">
        <v>42</v>
      </c>
      <c r="O218" s="84"/>
      <c r="P218" s="221">
        <f>O218*H218</f>
        <v>0</v>
      </c>
      <c r="Q218" s="221">
        <v>3E-05</v>
      </c>
      <c r="R218" s="221">
        <f>Q218*H218</f>
        <v>0.00036</v>
      </c>
      <c r="S218" s="221">
        <v>0</v>
      </c>
      <c r="T218" s="222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3" t="s">
        <v>157</v>
      </c>
      <c r="AT218" s="223" t="s">
        <v>152</v>
      </c>
      <c r="AU218" s="223" t="s">
        <v>79</v>
      </c>
      <c r="AY218" s="17" t="s">
        <v>150</v>
      </c>
      <c r="BE218" s="224">
        <f>IF(N218="základní",J218,0)</f>
        <v>0</v>
      </c>
      <c r="BF218" s="224">
        <f>IF(N218="snížená",J218,0)</f>
        <v>0</v>
      </c>
      <c r="BG218" s="224">
        <f>IF(N218="zákl. přenesená",J218,0)</f>
        <v>0</v>
      </c>
      <c r="BH218" s="224">
        <f>IF(N218="sníž. přenesená",J218,0)</f>
        <v>0</v>
      </c>
      <c r="BI218" s="224">
        <f>IF(N218="nulová",J218,0)</f>
        <v>0</v>
      </c>
      <c r="BJ218" s="17" t="s">
        <v>75</v>
      </c>
      <c r="BK218" s="224">
        <f>ROUND(I218*H218,2)</f>
        <v>0</v>
      </c>
      <c r="BL218" s="17" t="s">
        <v>157</v>
      </c>
      <c r="BM218" s="223" t="s">
        <v>1586</v>
      </c>
    </row>
    <row r="219" spans="1:47" s="2" customFormat="1" ht="12">
      <c r="A219" s="38"/>
      <c r="B219" s="39"/>
      <c r="C219" s="40"/>
      <c r="D219" s="225" t="s">
        <v>159</v>
      </c>
      <c r="E219" s="40"/>
      <c r="F219" s="226" t="s">
        <v>1419</v>
      </c>
      <c r="G219" s="40"/>
      <c r="H219" s="40"/>
      <c r="I219" s="227"/>
      <c r="J219" s="40"/>
      <c r="K219" s="40"/>
      <c r="L219" s="44"/>
      <c r="M219" s="228"/>
      <c r="N219" s="229"/>
      <c r="O219" s="84"/>
      <c r="P219" s="84"/>
      <c r="Q219" s="84"/>
      <c r="R219" s="84"/>
      <c r="S219" s="84"/>
      <c r="T219" s="85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159</v>
      </c>
      <c r="AU219" s="17" t="s">
        <v>79</v>
      </c>
    </row>
    <row r="220" spans="1:51" s="14" customFormat="1" ht="12">
      <c r="A220" s="14"/>
      <c r="B220" s="241"/>
      <c r="C220" s="242"/>
      <c r="D220" s="232" t="s">
        <v>161</v>
      </c>
      <c r="E220" s="243" t="s">
        <v>19</v>
      </c>
      <c r="F220" s="244" t="s">
        <v>85</v>
      </c>
      <c r="G220" s="242"/>
      <c r="H220" s="245">
        <v>12</v>
      </c>
      <c r="I220" s="246"/>
      <c r="J220" s="242"/>
      <c r="K220" s="242"/>
      <c r="L220" s="247"/>
      <c r="M220" s="248"/>
      <c r="N220" s="249"/>
      <c r="O220" s="249"/>
      <c r="P220" s="249"/>
      <c r="Q220" s="249"/>
      <c r="R220" s="249"/>
      <c r="S220" s="249"/>
      <c r="T220" s="250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1" t="s">
        <v>161</v>
      </c>
      <c r="AU220" s="251" t="s">
        <v>79</v>
      </c>
      <c r="AV220" s="14" t="s">
        <v>79</v>
      </c>
      <c r="AW220" s="14" t="s">
        <v>33</v>
      </c>
      <c r="AX220" s="14" t="s">
        <v>71</v>
      </c>
      <c r="AY220" s="251" t="s">
        <v>150</v>
      </c>
    </row>
    <row r="221" spans="1:51" s="15" customFormat="1" ht="12">
      <c r="A221" s="15"/>
      <c r="B221" s="252"/>
      <c r="C221" s="253"/>
      <c r="D221" s="232" t="s">
        <v>161</v>
      </c>
      <c r="E221" s="254" t="s">
        <v>19</v>
      </c>
      <c r="F221" s="255" t="s">
        <v>164</v>
      </c>
      <c r="G221" s="253"/>
      <c r="H221" s="256">
        <v>12</v>
      </c>
      <c r="I221" s="257"/>
      <c r="J221" s="253"/>
      <c r="K221" s="253"/>
      <c r="L221" s="258"/>
      <c r="M221" s="259"/>
      <c r="N221" s="260"/>
      <c r="O221" s="260"/>
      <c r="P221" s="260"/>
      <c r="Q221" s="260"/>
      <c r="R221" s="260"/>
      <c r="S221" s="260"/>
      <c r="T221" s="261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62" t="s">
        <v>161</v>
      </c>
      <c r="AU221" s="262" t="s">
        <v>79</v>
      </c>
      <c r="AV221" s="15" t="s">
        <v>157</v>
      </c>
      <c r="AW221" s="15" t="s">
        <v>33</v>
      </c>
      <c r="AX221" s="15" t="s">
        <v>75</v>
      </c>
      <c r="AY221" s="262" t="s">
        <v>150</v>
      </c>
    </row>
    <row r="222" spans="1:65" s="2" customFormat="1" ht="37.8" customHeight="1">
      <c r="A222" s="38"/>
      <c r="B222" s="39"/>
      <c r="C222" s="212" t="s">
        <v>351</v>
      </c>
      <c r="D222" s="212" t="s">
        <v>152</v>
      </c>
      <c r="E222" s="213" t="s">
        <v>1422</v>
      </c>
      <c r="F222" s="214" t="s">
        <v>1423</v>
      </c>
      <c r="G222" s="215" t="s">
        <v>526</v>
      </c>
      <c r="H222" s="216">
        <v>14</v>
      </c>
      <c r="I222" s="217"/>
      <c r="J222" s="218">
        <f>ROUND(I222*H222,2)</f>
        <v>0</v>
      </c>
      <c r="K222" s="214" t="s">
        <v>389</v>
      </c>
      <c r="L222" s="44"/>
      <c r="M222" s="219" t="s">
        <v>19</v>
      </c>
      <c r="N222" s="220" t="s">
        <v>42</v>
      </c>
      <c r="O222" s="84"/>
      <c r="P222" s="221">
        <f>O222*H222</f>
        <v>0</v>
      </c>
      <c r="Q222" s="221">
        <v>2E-05</v>
      </c>
      <c r="R222" s="221">
        <f>Q222*H222</f>
        <v>0.00028000000000000003</v>
      </c>
      <c r="S222" s="221">
        <v>0</v>
      </c>
      <c r="T222" s="222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3" t="s">
        <v>157</v>
      </c>
      <c r="AT222" s="223" t="s">
        <v>152</v>
      </c>
      <c r="AU222" s="223" t="s">
        <v>79</v>
      </c>
      <c r="AY222" s="17" t="s">
        <v>150</v>
      </c>
      <c r="BE222" s="224">
        <f>IF(N222="základní",J222,0)</f>
        <v>0</v>
      </c>
      <c r="BF222" s="224">
        <f>IF(N222="snížená",J222,0)</f>
        <v>0</v>
      </c>
      <c r="BG222" s="224">
        <f>IF(N222="zákl. přenesená",J222,0)</f>
        <v>0</v>
      </c>
      <c r="BH222" s="224">
        <f>IF(N222="sníž. přenesená",J222,0)</f>
        <v>0</v>
      </c>
      <c r="BI222" s="224">
        <f>IF(N222="nulová",J222,0)</f>
        <v>0</v>
      </c>
      <c r="BJ222" s="17" t="s">
        <v>75</v>
      </c>
      <c r="BK222" s="224">
        <f>ROUND(I222*H222,2)</f>
        <v>0</v>
      </c>
      <c r="BL222" s="17" t="s">
        <v>157</v>
      </c>
      <c r="BM222" s="223" t="s">
        <v>1587</v>
      </c>
    </row>
    <row r="223" spans="1:47" s="2" customFormat="1" ht="12">
      <c r="A223" s="38"/>
      <c r="B223" s="39"/>
      <c r="C223" s="40"/>
      <c r="D223" s="225" t="s">
        <v>159</v>
      </c>
      <c r="E223" s="40"/>
      <c r="F223" s="226" t="s">
        <v>1425</v>
      </c>
      <c r="G223" s="40"/>
      <c r="H223" s="40"/>
      <c r="I223" s="227"/>
      <c r="J223" s="40"/>
      <c r="K223" s="40"/>
      <c r="L223" s="44"/>
      <c r="M223" s="228"/>
      <c r="N223" s="229"/>
      <c r="O223" s="84"/>
      <c r="P223" s="84"/>
      <c r="Q223" s="84"/>
      <c r="R223" s="84"/>
      <c r="S223" s="84"/>
      <c r="T223" s="85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159</v>
      </c>
      <c r="AU223" s="17" t="s">
        <v>79</v>
      </c>
    </row>
    <row r="224" spans="1:51" s="14" customFormat="1" ht="12">
      <c r="A224" s="14"/>
      <c r="B224" s="241"/>
      <c r="C224" s="242"/>
      <c r="D224" s="232" t="s">
        <v>161</v>
      </c>
      <c r="E224" s="243" t="s">
        <v>19</v>
      </c>
      <c r="F224" s="244" t="s">
        <v>1588</v>
      </c>
      <c r="G224" s="242"/>
      <c r="H224" s="245">
        <v>14</v>
      </c>
      <c r="I224" s="246"/>
      <c r="J224" s="242"/>
      <c r="K224" s="242"/>
      <c r="L224" s="247"/>
      <c r="M224" s="248"/>
      <c r="N224" s="249"/>
      <c r="O224" s="249"/>
      <c r="P224" s="249"/>
      <c r="Q224" s="249"/>
      <c r="R224" s="249"/>
      <c r="S224" s="249"/>
      <c r="T224" s="250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1" t="s">
        <v>161</v>
      </c>
      <c r="AU224" s="251" t="s">
        <v>79</v>
      </c>
      <c r="AV224" s="14" t="s">
        <v>79</v>
      </c>
      <c r="AW224" s="14" t="s">
        <v>33</v>
      </c>
      <c r="AX224" s="14" t="s">
        <v>71</v>
      </c>
      <c r="AY224" s="251" t="s">
        <v>150</v>
      </c>
    </row>
    <row r="225" spans="1:51" s="15" customFormat="1" ht="12">
      <c r="A225" s="15"/>
      <c r="B225" s="252"/>
      <c r="C225" s="253"/>
      <c r="D225" s="232" t="s">
        <v>161</v>
      </c>
      <c r="E225" s="254" t="s">
        <v>19</v>
      </c>
      <c r="F225" s="255" t="s">
        <v>164</v>
      </c>
      <c r="G225" s="253"/>
      <c r="H225" s="256">
        <v>14</v>
      </c>
      <c r="I225" s="257"/>
      <c r="J225" s="253"/>
      <c r="K225" s="253"/>
      <c r="L225" s="258"/>
      <c r="M225" s="259"/>
      <c r="N225" s="260"/>
      <c r="O225" s="260"/>
      <c r="P225" s="260"/>
      <c r="Q225" s="260"/>
      <c r="R225" s="260"/>
      <c r="S225" s="260"/>
      <c r="T225" s="261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62" t="s">
        <v>161</v>
      </c>
      <c r="AU225" s="262" t="s">
        <v>79</v>
      </c>
      <c r="AV225" s="15" t="s">
        <v>157</v>
      </c>
      <c r="AW225" s="15" t="s">
        <v>33</v>
      </c>
      <c r="AX225" s="15" t="s">
        <v>75</v>
      </c>
      <c r="AY225" s="262" t="s">
        <v>150</v>
      </c>
    </row>
    <row r="226" spans="1:65" s="2" customFormat="1" ht="21.75" customHeight="1">
      <c r="A226" s="38"/>
      <c r="B226" s="39"/>
      <c r="C226" s="212" t="s">
        <v>102</v>
      </c>
      <c r="D226" s="212" t="s">
        <v>152</v>
      </c>
      <c r="E226" s="213" t="s">
        <v>1427</v>
      </c>
      <c r="F226" s="214" t="s">
        <v>1428</v>
      </c>
      <c r="G226" s="215" t="s">
        <v>342</v>
      </c>
      <c r="H226" s="216">
        <v>185.35</v>
      </c>
      <c r="I226" s="217"/>
      <c r="J226" s="218">
        <f>ROUND(I226*H226,2)</f>
        <v>0</v>
      </c>
      <c r="K226" s="214" t="s">
        <v>389</v>
      </c>
      <c r="L226" s="44"/>
      <c r="M226" s="219" t="s">
        <v>19</v>
      </c>
      <c r="N226" s="220" t="s">
        <v>42</v>
      </c>
      <c r="O226" s="84"/>
      <c r="P226" s="221">
        <f>O226*H226</f>
        <v>0</v>
      </c>
      <c r="Q226" s="221">
        <v>0</v>
      </c>
      <c r="R226" s="221">
        <f>Q226*H226</f>
        <v>0</v>
      </c>
      <c r="S226" s="221">
        <v>0</v>
      </c>
      <c r="T226" s="222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3" t="s">
        <v>157</v>
      </c>
      <c r="AT226" s="223" t="s">
        <v>152</v>
      </c>
      <c r="AU226" s="223" t="s">
        <v>79</v>
      </c>
      <c r="AY226" s="17" t="s">
        <v>150</v>
      </c>
      <c r="BE226" s="224">
        <f>IF(N226="základní",J226,0)</f>
        <v>0</v>
      </c>
      <c r="BF226" s="224">
        <f>IF(N226="snížená",J226,0)</f>
        <v>0</v>
      </c>
      <c r="BG226" s="224">
        <f>IF(N226="zákl. přenesená",J226,0)</f>
        <v>0</v>
      </c>
      <c r="BH226" s="224">
        <f>IF(N226="sníž. přenesená",J226,0)</f>
        <v>0</v>
      </c>
      <c r="BI226" s="224">
        <f>IF(N226="nulová",J226,0)</f>
        <v>0</v>
      </c>
      <c r="BJ226" s="17" t="s">
        <v>75</v>
      </c>
      <c r="BK226" s="224">
        <f>ROUND(I226*H226,2)</f>
        <v>0</v>
      </c>
      <c r="BL226" s="17" t="s">
        <v>157</v>
      </c>
      <c r="BM226" s="223" t="s">
        <v>1589</v>
      </c>
    </row>
    <row r="227" spans="1:47" s="2" customFormat="1" ht="12">
      <c r="A227" s="38"/>
      <c r="B227" s="39"/>
      <c r="C227" s="40"/>
      <c r="D227" s="225" t="s">
        <v>159</v>
      </c>
      <c r="E227" s="40"/>
      <c r="F227" s="226" t="s">
        <v>1430</v>
      </c>
      <c r="G227" s="40"/>
      <c r="H227" s="40"/>
      <c r="I227" s="227"/>
      <c r="J227" s="40"/>
      <c r="K227" s="40"/>
      <c r="L227" s="44"/>
      <c r="M227" s="228"/>
      <c r="N227" s="229"/>
      <c r="O227" s="84"/>
      <c r="P227" s="84"/>
      <c r="Q227" s="84"/>
      <c r="R227" s="84"/>
      <c r="S227" s="84"/>
      <c r="T227" s="85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159</v>
      </c>
      <c r="AU227" s="17" t="s">
        <v>79</v>
      </c>
    </row>
    <row r="228" spans="1:47" s="2" customFormat="1" ht="12">
      <c r="A228" s="38"/>
      <c r="B228" s="39"/>
      <c r="C228" s="40"/>
      <c r="D228" s="232" t="s">
        <v>258</v>
      </c>
      <c r="E228" s="40"/>
      <c r="F228" s="263" t="s">
        <v>522</v>
      </c>
      <c r="G228" s="40"/>
      <c r="H228" s="40"/>
      <c r="I228" s="227"/>
      <c r="J228" s="40"/>
      <c r="K228" s="40"/>
      <c r="L228" s="44"/>
      <c r="M228" s="228"/>
      <c r="N228" s="229"/>
      <c r="O228" s="84"/>
      <c r="P228" s="84"/>
      <c r="Q228" s="84"/>
      <c r="R228" s="84"/>
      <c r="S228" s="84"/>
      <c r="T228" s="85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258</v>
      </c>
      <c r="AU228" s="17" t="s">
        <v>79</v>
      </c>
    </row>
    <row r="229" spans="1:65" s="2" customFormat="1" ht="16.5" customHeight="1">
      <c r="A229" s="38"/>
      <c r="B229" s="39"/>
      <c r="C229" s="264" t="s">
        <v>104</v>
      </c>
      <c r="D229" s="264" t="s">
        <v>286</v>
      </c>
      <c r="E229" s="265" t="s">
        <v>1431</v>
      </c>
      <c r="F229" s="266" t="s">
        <v>1432</v>
      </c>
      <c r="G229" s="267" t="s">
        <v>526</v>
      </c>
      <c r="H229" s="268">
        <v>7</v>
      </c>
      <c r="I229" s="269"/>
      <c r="J229" s="270">
        <f>ROUND(I229*H229,2)</f>
        <v>0</v>
      </c>
      <c r="K229" s="266" t="s">
        <v>389</v>
      </c>
      <c r="L229" s="271"/>
      <c r="M229" s="272" t="s">
        <v>19</v>
      </c>
      <c r="N229" s="273" t="s">
        <v>42</v>
      </c>
      <c r="O229" s="84"/>
      <c r="P229" s="221">
        <f>O229*H229</f>
        <v>0</v>
      </c>
      <c r="Q229" s="221">
        <v>0.0167</v>
      </c>
      <c r="R229" s="221">
        <f>Q229*H229</f>
        <v>0.1169</v>
      </c>
      <c r="S229" s="221">
        <v>0</v>
      </c>
      <c r="T229" s="222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3" t="s">
        <v>207</v>
      </c>
      <c r="AT229" s="223" t="s">
        <v>286</v>
      </c>
      <c r="AU229" s="223" t="s">
        <v>79</v>
      </c>
      <c r="AY229" s="17" t="s">
        <v>150</v>
      </c>
      <c r="BE229" s="224">
        <f>IF(N229="základní",J229,0)</f>
        <v>0</v>
      </c>
      <c r="BF229" s="224">
        <f>IF(N229="snížená",J229,0)</f>
        <v>0</v>
      </c>
      <c r="BG229" s="224">
        <f>IF(N229="zákl. přenesená",J229,0)</f>
        <v>0</v>
      </c>
      <c r="BH229" s="224">
        <f>IF(N229="sníž. přenesená",J229,0)</f>
        <v>0</v>
      </c>
      <c r="BI229" s="224">
        <f>IF(N229="nulová",J229,0)</f>
        <v>0</v>
      </c>
      <c r="BJ229" s="17" t="s">
        <v>75</v>
      </c>
      <c r="BK229" s="224">
        <f>ROUND(I229*H229,2)</f>
        <v>0</v>
      </c>
      <c r="BL229" s="17" t="s">
        <v>157</v>
      </c>
      <c r="BM229" s="223" t="s">
        <v>1590</v>
      </c>
    </row>
    <row r="230" spans="1:51" s="13" customFormat="1" ht="12">
      <c r="A230" s="13"/>
      <c r="B230" s="230"/>
      <c r="C230" s="231"/>
      <c r="D230" s="232" t="s">
        <v>161</v>
      </c>
      <c r="E230" s="233" t="s">
        <v>19</v>
      </c>
      <c r="F230" s="234" t="s">
        <v>1591</v>
      </c>
      <c r="G230" s="231"/>
      <c r="H230" s="233" t="s">
        <v>19</v>
      </c>
      <c r="I230" s="235"/>
      <c r="J230" s="231"/>
      <c r="K230" s="231"/>
      <c r="L230" s="236"/>
      <c r="M230" s="237"/>
      <c r="N230" s="238"/>
      <c r="O230" s="238"/>
      <c r="P230" s="238"/>
      <c r="Q230" s="238"/>
      <c r="R230" s="238"/>
      <c r="S230" s="238"/>
      <c r="T230" s="23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0" t="s">
        <v>161</v>
      </c>
      <c r="AU230" s="240" t="s">
        <v>79</v>
      </c>
      <c r="AV230" s="13" t="s">
        <v>75</v>
      </c>
      <c r="AW230" s="13" t="s">
        <v>33</v>
      </c>
      <c r="AX230" s="13" t="s">
        <v>71</v>
      </c>
      <c r="AY230" s="240" t="s">
        <v>150</v>
      </c>
    </row>
    <row r="231" spans="1:51" s="14" customFormat="1" ht="12">
      <c r="A231" s="14"/>
      <c r="B231" s="241"/>
      <c r="C231" s="242"/>
      <c r="D231" s="232" t="s">
        <v>161</v>
      </c>
      <c r="E231" s="243" t="s">
        <v>19</v>
      </c>
      <c r="F231" s="244" t="s">
        <v>199</v>
      </c>
      <c r="G231" s="242"/>
      <c r="H231" s="245">
        <v>7</v>
      </c>
      <c r="I231" s="246"/>
      <c r="J231" s="242"/>
      <c r="K231" s="242"/>
      <c r="L231" s="247"/>
      <c r="M231" s="248"/>
      <c r="N231" s="249"/>
      <c r="O231" s="249"/>
      <c r="P231" s="249"/>
      <c r="Q231" s="249"/>
      <c r="R231" s="249"/>
      <c r="S231" s="249"/>
      <c r="T231" s="250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1" t="s">
        <v>161</v>
      </c>
      <c r="AU231" s="251" t="s">
        <v>79</v>
      </c>
      <c r="AV231" s="14" t="s">
        <v>79</v>
      </c>
      <c r="AW231" s="14" t="s">
        <v>33</v>
      </c>
      <c r="AX231" s="14" t="s">
        <v>75</v>
      </c>
      <c r="AY231" s="251" t="s">
        <v>150</v>
      </c>
    </row>
    <row r="232" spans="1:65" s="2" customFormat="1" ht="16.5" customHeight="1">
      <c r="A232" s="38"/>
      <c r="B232" s="39"/>
      <c r="C232" s="264" t="s">
        <v>106</v>
      </c>
      <c r="D232" s="264" t="s">
        <v>286</v>
      </c>
      <c r="E232" s="265" t="s">
        <v>1434</v>
      </c>
      <c r="F232" s="266" t="s">
        <v>1435</v>
      </c>
      <c r="G232" s="267" t="s">
        <v>526</v>
      </c>
      <c r="H232" s="268">
        <v>5</v>
      </c>
      <c r="I232" s="269"/>
      <c r="J232" s="270">
        <f>ROUND(I232*H232,2)</f>
        <v>0</v>
      </c>
      <c r="K232" s="266" t="s">
        <v>389</v>
      </c>
      <c r="L232" s="271"/>
      <c r="M232" s="272" t="s">
        <v>19</v>
      </c>
      <c r="N232" s="273" t="s">
        <v>42</v>
      </c>
      <c r="O232" s="84"/>
      <c r="P232" s="221">
        <f>O232*H232</f>
        <v>0</v>
      </c>
      <c r="Q232" s="221">
        <v>0.0171</v>
      </c>
      <c r="R232" s="221">
        <f>Q232*H232</f>
        <v>0.0855</v>
      </c>
      <c r="S232" s="221">
        <v>0</v>
      </c>
      <c r="T232" s="222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3" t="s">
        <v>207</v>
      </c>
      <c r="AT232" s="223" t="s">
        <v>286</v>
      </c>
      <c r="AU232" s="223" t="s">
        <v>79</v>
      </c>
      <c r="AY232" s="17" t="s">
        <v>150</v>
      </c>
      <c r="BE232" s="224">
        <f>IF(N232="základní",J232,0)</f>
        <v>0</v>
      </c>
      <c r="BF232" s="224">
        <f>IF(N232="snížená",J232,0)</f>
        <v>0</v>
      </c>
      <c r="BG232" s="224">
        <f>IF(N232="zákl. přenesená",J232,0)</f>
        <v>0</v>
      </c>
      <c r="BH232" s="224">
        <f>IF(N232="sníž. přenesená",J232,0)</f>
        <v>0</v>
      </c>
      <c r="BI232" s="224">
        <f>IF(N232="nulová",J232,0)</f>
        <v>0</v>
      </c>
      <c r="BJ232" s="17" t="s">
        <v>75</v>
      </c>
      <c r="BK232" s="224">
        <f>ROUND(I232*H232,2)</f>
        <v>0</v>
      </c>
      <c r="BL232" s="17" t="s">
        <v>157</v>
      </c>
      <c r="BM232" s="223" t="s">
        <v>1592</v>
      </c>
    </row>
    <row r="233" spans="1:51" s="13" customFormat="1" ht="12">
      <c r="A233" s="13"/>
      <c r="B233" s="230"/>
      <c r="C233" s="231"/>
      <c r="D233" s="232" t="s">
        <v>161</v>
      </c>
      <c r="E233" s="233" t="s">
        <v>19</v>
      </c>
      <c r="F233" s="234" t="s">
        <v>1593</v>
      </c>
      <c r="G233" s="231"/>
      <c r="H233" s="233" t="s">
        <v>19</v>
      </c>
      <c r="I233" s="235"/>
      <c r="J233" s="231"/>
      <c r="K233" s="231"/>
      <c r="L233" s="236"/>
      <c r="M233" s="237"/>
      <c r="N233" s="238"/>
      <c r="O233" s="238"/>
      <c r="P233" s="238"/>
      <c r="Q233" s="238"/>
      <c r="R233" s="238"/>
      <c r="S233" s="238"/>
      <c r="T233" s="23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0" t="s">
        <v>161</v>
      </c>
      <c r="AU233" s="240" t="s">
        <v>79</v>
      </c>
      <c r="AV233" s="13" t="s">
        <v>75</v>
      </c>
      <c r="AW233" s="13" t="s">
        <v>33</v>
      </c>
      <c r="AX233" s="13" t="s">
        <v>71</v>
      </c>
      <c r="AY233" s="240" t="s">
        <v>150</v>
      </c>
    </row>
    <row r="234" spans="1:51" s="14" customFormat="1" ht="12">
      <c r="A234" s="14"/>
      <c r="B234" s="241"/>
      <c r="C234" s="242"/>
      <c r="D234" s="232" t="s">
        <v>161</v>
      </c>
      <c r="E234" s="243" t="s">
        <v>19</v>
      </c>
      <c r="F234" s="244" t="s">
        <v>186</v>
      </c>
      <c r="G234" s="242"/>
      <c r="H234" s="245">
        <v>5</v>
      </c>
      <c r="I234" s="246"/>
      <c r="J234" s="242"/>
      <c r="K234" s="242"/>
      <c r="L234" s="247"/>
      <c r="M234" s="248"/>
      <c r="N234" s="249"/>
      <c r="O234" s="249"/>
      <c r="P234" s="249"/>
      <c r="Q234" s="249"/>
      <c r="R234" s="249"/>
      <c r="S234" s="249"/>
      <c r="T234" s="250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1" t="s">
        <v>161</v>
      </c>
      <c r="AU234" s="251" t="s">
        <v>79</v>
      </c>
      <c r="AV234" s="14" t="s">
        <v>79</v>
      </c>
      <c r="AW234" s="14" t="s">
        <v>33</v>
      </c>
      <c r="AX234" s="14" t="s">
        <v>75</v>
      </c>
      <c r="AY234" s="251" t="s">
        <v>150</v>
      </c>
    </row>
    <row r="235" spans="1:65" s="2" customFormat="1" ht="16.5" customHeight="1">
      <c r="A235" s="38"/>
      <c r="B235" s="39"/>
      <c r="C235" s="264" t="s">
        <v>109</v>
      </c>
      <c r="D235" s="264" t="s">
        <v>286</v>
      </c>
      <c r="E235" s="265" t="s">
        <v>1437</v>
      </c>
      <c r="F235" s="266" t="s">
        <v>1438</v>
      </c>
      <c r="G235" s="267" t="s">
        <v>526</v>
      </c>
      <c r="H235" s="268">
        <v>4</v>
      </c>
      <c r="I235" s="269"/>
      <c r="J235" s="270">
        <f>ROUND(I235*H235,2)</f>
        <v>0</v>
      </c>
      <c r="K235" s="266" t="s">
        <v>389</v>
      </c>
      <c r="L235" s="271"/>
      <c r="M235" s="272" t="s">
        <v>19</v>
      </c>
      <c r="N235" s="273" t="s">
        <v>42</v>
      </c>
      <c r="O235" s="84"/>
      <c r="P235" s="221">
        <f>O235*H235</f>
        <v>0</v>
      </c>
      <c r="Q235" s="221">
        <v>0.00922</v>
      </c>
      <c r="R235" s="221">
        <f>Q235*H235</f>
        <v>0.03688</v>
      </c>
      <c r="S235" s="221">
        <v>0</v>
      </c>
      <c r="T235" s="222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3" t="s">
        <v>207</v>
      </c>
      <c r="AT235" s="223" t="s">
        <v>286</v>
      </c>
      <c r="AU235" s="223" t="s">
        <v>79</v>
      </c>
      <c r="AY235" s="17" t="s">
        <v>150</v>
      </c>
      <c r="BE235" s="224">
        <f>IF(N235="základní",J235,0)</f>
        <v>0</v>
      </c>
      <c r="BF235" s="224">
        <f>IF(N235="snížená",J235,0)</f>
        <v>0</v>
      </c>
      <c r="BG235" s="224">
        <f>IF(N235="zákl. přenesená",J235,0)</f>
        <v>0</v>
      </c>
      <c r="BH235" s="224">
        <f>IF(N235="sníž. přenesená",J235,0)</f>
        <v>0</v>
      </c>
      <c r="BI235" s="224">
        <f>IF(N235="nulová",J235,0)</f>
        <v>0</v>
      </c>
      <c r="BJ235" s="17" t="s">
        <v>75</v>
      </c>
      <c r="BK235" s="224">
        <f>ROUND(I235*H235,2)</f>
        <v>0</v>
      </c>
      <c r="BL235" s="17" t="s">
        <v>157</v>
      </c>
      <c r="BM235" s="223" t="s">
        <v>1594</v>
      </c>
    </row>
    <row r="236" spans="1:51" s="14" customFormat="1" ht="12">
      <c r="A236" s="14"/>
      <c r="B236" s="241"/>
      <c r="C236" s="242"/>
      <c r="D236" s="232" t="s">
        <v>161</v>
      </c>
      <c r="E236" s="243" t="s">
        <v>19</v>
      </c>
      <c r="F236" s="244" t="s">
        <v>157</v>
      </c>
      <c r="G236" s="242"/>
      <c r="H236" s="245">
        <v>4</v>
      </c>
      <c r="I236" s="246"/>
      <c r="J236" s="242"/>
      <c r="K236" s="242"/>
      <c r="L236" s="247"/>
      <c r="M236" s="248"/>
      <c r="N236" s="249"/>
      <c r="O236" s="249"/>
      <c r="P236" s="249"/>
      <c r="Q236" s="249"/>
      <c r="R236" s="249"/>
      <c r="S236" s="249"/>
      <c r="T236" s="250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1" t="s">
        <v>161</v>
      </c>
      <c r="AU236" s="251" t="s">
        <v>79</v>
      </c>
      <c r="AV236" s="14" t="s">
        <v>79</v>
      </c>
      <c r="AW236" s="14" t="s">
        <v>33</v>
      </c>
      <c r="AX236" s="14" t="s">
        <v>75</v>
      </c>
      <c r="AY236" s="251" t="s">
        <v>150</v>
      </c>
    </row>
    <row r="237" spans="1:65" s="2" customFormat="1" ht="16.5" customHeight="1">
      <c r="A237" s="38"/>
      <c r="B237" s="39"/>
      <c r="C237" s="264" t="s">
        <v>111</v>
      </c>
      <c r="D237" s="264" t="s">
        <v>286</v>
      </c>
      <c r="E237" s="265" t="s">
        <v>1440</v>
      </c>
      <c r="F237" s="266" t="s">
        <v>1441</v>
      </c>
      <c r="G237" s="267" t="s">
        <v>526</v>
      </c>
      <c r="H237" s="268">
        <v>10</v>
      </c>
      <c r="I237" s="269"/>
      <c r="J237" s="270">
        <f>ROUND(I237*H237,2)</f>
        <v>0</v>
      </c>
      <c r="K237" s="266" t="s">
        <v>389</v>
      </c>
      <c r="L237" s="271"/>
      <c r="M237" s="272" t="s">
        <v>19</v>
      </c>
      <c r="N237" s="273" t="s">
        <v>42</v>
      </c>
      <c r="O237" s="84"/>
      <c r="P237" s="221">
        <f>O237*H237</f>
        <v>0</v>
      </c>
      <c r="Q237" s="221">
        <v>0.0085</v>
      </c>
      <c r="R237" s="221">
        <f>Q237*H237</f>
        <v>0.085</v>
      </c>
      <c r="S237" s="221">
        <v>0</v>
      </c>
      <c r="T237" s="222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3" t="s">
        <v>207</v>
      </c>
      <c r="AT237" s="223" t="s">
        <v>286</v>
      </c>
      <c r="AU237" s="223" t="s">
        <v>79</v>
      </c>
      <c r="AY237" s="17" t="s">
        <v>150</v>
      </c>
      <c r="BE237" s="224">
        <f>IF(N237="základní",J237,0)</f>
        <v>0</v>
      </c>
      <c r="BF237" s="224">
        <f>IF(N237="snížená",J237,0)</f>
        <v>0</v>
      </c>
      <c r="BG237" s="224">
        <f>IF(N237="zákl. přenesená",J237,0)</f>
        <v>0</v>
      </c>
      <c r="BH237" s="224">
        <f>IF(N237="sníž. přenesená",J237,0)</f>
        <v>0</v>
      </c>
      <c r="BI237" s="224">
        <f>IF(N237="nulová",J237,0)</f>
        <v>0</v>
      </c>
      <c r="BJ237" s="17" t="s">
        <v>75</v>
      </c>
      <c r="BK237" s="224">
        <f>ROUND(I237*H237,2)</f>
        <v>0</v>
      </c>
      <c r="BL237" s="17" t="s">
        <v>157</v>
      </c>
      <c r="BM237" s="223" t="s">
        <v>1595</v>
      </c>
    </row>
    <row r="238" spans="1:65" s="2" customFormat="1" ht="24.15" customHeight="1">
      <c r="A238" s="38"/>
      <c r="B238" s="39"/>
      <c r="C238" s="212" t="s">
        <v>386</v>
      </c>
      <c r="D238" s="212" t="s">
        <v>152</v>
      </c>
      <c r="E238" s="213" t="s">
        <v>1596</v>
      </c>
      <c r="F238" s="214" t="s">
        <v>1597</v>
      </c>
      <c r="G238" s="215" t="s">
        <v>526</v>
      </c>
      <c r="H238" s="216">
        <v>2</v>
      </c>
      <c r="I238" s="217"/>
      <c r="J238" s="218">
        <f>ROUND(I238*H238,2)</f>
        <v>0</v>
      </c>
      <c r="K238" s="214" t="s">
        <v>389</v>
      </c>
      <c r="L238" s="44"/>
      <c r="M238" s="219" t="s">
        <v>19</v>
      </c>
      <c r="N238" s="220" t="s">
        <v>42</v>
      </c>
      <c r="O238" s="84"/>
      <c r="P238" s="221">
        <f>O238*H238</f>
        <v>0</v>
      </c>
      <c r="Q238" s="221">
        <v>0.02403</v>
      </c>
      <c r="R238" s="221">
        <f>Q238*H238</f>
        <v>0.04806</v>
      </c>
      <c r="S238" s="221">
        <v>0.02403</v>
      </c>
      <c r="T238" s="222">
        <f>S238*H238</f>
        <v>0.04806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3" t="s">
        <v>266</v>
      </c>
      <c r="AT238" s="223" t="s">
        <v>152</v>
      </c>
      <c r="AU238" s="223" t="s">
        <v>79</v>
      </c>
      <c r="AY238" s="17" t="s">
        <v>150</v>
      </c>
      <c r="BE238" s="224">
        <f>IF(N238="základní",J238,0)</f>
        <v>0</v>
      </c>
      <c r="BF238" s="224">
        <f>IF(N238="snížená",J238,0)</f>
        <v>0</v>
      </c>
      <c r="BG238" s="224">
        <f>IF(N238="zákl. přenesená",J238,0)</f>
        <v>0</v>
      </c>
      <c r="BH238" s="224">
        <f>IF(N238="sníž. přenesená",J238,0)</f>
        <v>0</v>
      </c>
      <c r="BI238" s="224">
        <f>IF(N238="nulová",J238,0)</f>
        <v>0</v>
      </c>
      <c r="BJ238" s="17" t="s">
        <v>75</v>
      </c>
      <c r="BK238" s="224">
        <f>ROUND(I238*H238,2)</f>
        <v>0</v>
      </c>
      <c r="BL238" s="17" t="s">
        <v>266</v>
      </c>
      <c r="BM238" s="223" t="s">
        <v>1598</v>
      </c>
    </row>
    <row r="239" spans="1:47" s="2" customFormat="1" ht="12">
      <c r="A239" s="38"/>
      <c r="B239" s="39"/>
      <c r="C239" s="40"/>
      <c r="D239" s="225" t="s">
        <v>159</v>
      </c>
      <c r="E239" s="40"/>
      <c r="F239" s="226" t="s">
        <v>1599</v>
      </c>
      <c r="G239" s="40"/>
      <c r="H239" s="40"/>
      <c r="I239" s="227"/>
      <c r="J239" s="40"/>
      <c r="K239" s="40"/>
      <c r="L239" s="44"/>
      <c r="M239" s="228"/>
      <c r="N239" s="229"/>
      <c r="O239" s="84"/>
      <c r="P239" s="84"/>
      <c r="Q239" s="84"/>
      <c r="R239" s="84"/>
      <c r="S239" s="84"/>
      <c r="T239" s="85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159</v>
      </c>
      <c r="AU239" s="17" t="s">
        <v>79</v>
      </c>
    </row>
    <row r="240" spans="1:51" s="13" customFormat="1" ht="12">
      <c r="A240" s="13"/>
      <c r="B240" s="230"/>
      <c r="C240" s="231"/>
      <c r="D240" s="232" t="s">
        <v>161</v>
      </c>
      <c r="E240" s="233" t="s">
        <v>19</v>
      </c>
      <c r="F240" s="234" t="s">
        <v>1447</v>
      </c>
      <c r="G240" s="231"/>
      <c r="H240" s="233" t="s">
        <v>19</v>
      </c>
      <c r="I240" s="235"/>
      <c r="J240" s="231"/>
      <c r="K240" s="231"/>
      <c r="L240" s="236"/>
      <c r="M240" s="237"/>
      <c r="N240" s="238"/>
      <c r="O240" s="238"/>
      <c r="P240" s="238"/>
      <c r="Q240" s="238"/>
      <c r="R240" s="238"/>
      <c r="S240" s="238"/>
      <c r="T240" s="239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0" t="s">
        <v>161</v>
      </c>
      <c r="AU240" s="240" t="s">
        <v>79</v>
      </c>
      <c r="AV240" s="13" t="s">
        <v>75</v>
      </c>
      <c r="AW240" s="13" t="s">
        <v>33</v>
      </c>
      <c r="AX240" s="13" t="s">
        <v>71</v>
      </c>
      <c r="AY240" s="240" t="s">
        <v>150</v>
      </c>
    </row>
    <row r="241" spans="1:51" s="13" customFormat="1" ht="12">
      <c r="A241" s="13"/>
      <c r="B241" s="230"/>
      <c r="C241" s="231"/>
      <c r="D241" s="232" t="s">
        <v>161</v>
      </c>
      <c r="E241" s="233" t="s">
        <v>19</v>
      </c>
      <c r="F241" s="234" t="s">
        <v>1600</v>
      </c>
      <c r="G241" s="231"/>
      <c r="H241" s="233" t="s">
        <v>19</v>
      </c>
      <c r="I241" s="235"/>
      <c r="J241" s="231"/>
      <c r="K241" s="231"/>
      <c r="L241" s="236"/>
      <c r="M241" s="237"/>
      <c r="N241" s="238"/>
      <c r="O241" s="238"/>
      <c r="P241" s="238"/>
      <c r="Q241" s="238"/>
      <c r="R241" s="238"/>
      <c r="S241" s="238"/>
      <c r="T241" s="23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0" t="s">
        <v>161</v>
      </c>
      <c r="AU241" s="240" t="s">
        <v>79</v>
      </c>
      <c r="AV241" s="13" t="s">
        <v>75</v>
      </c>
      <c r="AW241" s="13" t="s">
        <v>33</v>
      </c>
      <c r="AX241" s="13" t="s">
        <v>71</v>
      </c>
      <c r="AY241" s="240" t="s">
        <v>150</v>
      </c>
    </row>
    <row r="242" spans="1:51" s="14" customFormat="1" ht="12">
      <c r="A242" s="14"/>
      <c r="B242" s="241"/>
      <c r="C242" s="242"/>
      <c r="D242" s="232" t="s">
        <v>161</v>
      </c>
      <c r="E242" s="243" t="s">
        <v>19</v>
      </c>
      <c r="F242" s="244" t="s">
        <v>79</v>
      </c>
      <c r="G242" s="242"/>
      <c r="H242" s="245">
        <v>2</v>
      </c>
      <c r="I242" s="246"/>
      <c r="J242" s="242"/>
      <c r="K242" s="242"/>
      <c r="L242" s="247"/>
      <c r="M242" s="248"/>
      <c r="N242" s="249"/>
      <c r="O242" s="249"/>
      <c r="P242" s="249"/>
      <c r="Q242" s="249"/>
      <c r="R242" s="249"/>
      <c r="S242" s="249"/>
      <c r="T242" s="250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1" t="s">
        <v>161</v>
      </c>
      <c r="AU242" s="251" t="s">
        <v>79</v>
      </c>
      <c r="AV242" s="14" t="s">
        <v>79</v>
      </c>
      <c r="AW242" s="14" t="s">
        <v>33</v>
      </c>
      <c r="AX242" s="14" t="s">
        <v>75</v>
      </c>
      <c r="AY242" s="251" t="s">
        <v>150</v>
      </c>
    </row>
    <row r="243" spans="1:65" s="2" customFormat="1" ht="24.15" customHeight="1">
      <c r="A243" s="38"/>
      <c r="B243" s="39"/>
      <c r="C243" s="212" t="s">
        <v>394</v>
      </c>
      <c r="D243" s="212" t="s">
        <v>152</v>
      </c>
      <c r="E243" s="213" t="s">
        <v>1443</v>
      </c>
      <c r="F243" s="214" t="s">
        <v>1444</v>
      </c>
      <c r="G243" s="215" t="s">
        <v>526</v>
      </c>
      <c r="H243" s="216">
        <v>8</v>
      </c>
      <c r="I243" s="217"/>
      <c r="J243" s="218">
        <f>ROUND(I243*H243,2)</f>
        <v>0</v>
      </c>
      <c r="K243" s="214" t="s">
        <v>389</v>
      </c>
      <c r="L243" s="44"/>
      <c r="M243" s="219" t="s">
        <v>19</v>
      </c>
      <c r="N243" s="220" t="s">
        <v>42</v>
      </c>
      <c r="O243" s="84"/>
      <c r="P243" s="221">
        <f>O243*H243</f>
        <v>0</v>
      </c>
      <c r="Q243" s="221">
        <v>0.03743</v>
      </c>
      <c r="R243" s="221">
        <f>Q243*H243</f>
        <v>0.29944</v>
      </c>
      <c r="S243" s="221">
        <v>0.03743</v>
      </c>
      <c r="T243" s="222">
        <f>S243*H243</f>
        <v>0.29944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3" t="s">
        <v>266</v>
      </c>
      <c r="AT243" s="223" t="s">
        <v>152</v>
      </c>
      <c r="AU243" s="223" t="s">
        <v>79</v>
      </c>
      <c r="AY243" s="17" t="s">
        <v>150</v>
      </c>
      <c r="BE243" s="224">
        <f>IF(N243="základní",J243,0)</f>
        <v>0</v>
      </c>
      <c r="BF243" s="224">
        <f>IF(N243="snížená",J243,0)</f>
        <v>0</v>
      </c>
      <c r="BG243" s="224">
        <f>IF(N243="zákl. přenesená",J243,0)</f>
        <v>0</v>
      </c>
      <c r="BH243" s="224">
        <f>IF(N243="sníž. přenesená",J243,0)</f>
        <v>0</v>
      </c>
      <c r="BI243" s="224">
        <f>IF(N243="nulová",J243,0)</f>
        <v>0</v>
      </c>
      <c r="BJ243" s="17" t="s">
        <v>75</v>
      </c>
      <c r="BK243" s="224">
        <f>ROUND(I243*H243,2)</f>
        <v>0</v>
      </c>
      <c r="BL243" s="17" t="s">
        <v>266</v>
      </c>
      <c r="BM243" s="223" t="s">
        <v>1601</v>
      </c>
    </row>
    <row r="244" spans="1:47" s="2" customFormat="1" ht="12">
      <c r="A244" s="38"/>
      <c r="B244" s="39"/>
      <c r="C244" s="40"/>
      <c r="D244" s="225" t="s">
        <v>159</v>
      </c>
      <c r="E244" s="40"/>
      <c r="F244" s="226" t="s">
        <v>1446</v>
      </c>
      <c r="G244" s="40"/>
      <c r="H244" s="40"/>
      <c r="I244" s="227"/>
      <c r="J244" s="40"/>
      <c r="K244" s="40"/>
      <c r="L244" s="44"/>
      <c r="M244" s="228"/>
      <c r="N244" s="229"/>
      <c r="O244" s="84"/>
      <c r="P244" s="84"/>
      <c r="Q244" s="84"/>
      <c r="R244" s="84"/>
      <c r="S244" s="84"/>
      <c r="T244" s="85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159</v>
      </c>
      <c r="AU244" s="17" t="s">
        <v>79</v>
      </c>
    </row>
    <row r="245" spans="1:51" s="13" customFormat="1" ht="12">
      <c r="A245" s="13"/>
      <c r="B245" s="230"/>
      <c r="C245" s="231"/>
      <c r="D245" s="232" t="s">
        <v>161</v>
      </c>
      <c r="E245" s="233" t="s">
        <v>19</v>
      </c>
      <c r="F245" s="234" t="s">
        <v>1447</v>
      </c>
      <c r="G245" s="231"/>
      <c r="H245" s="233" t="s">
        <v>19</v>
      </c>
      <c r="I245" s="235"/>
      <c r="J245" s="231"/>
      <c r="K245" s="231"/>
      <c r="L245" s="236"/>
      <c r="M245" s="237"/>
      <c r="N245" s="238"/>
      <c r="O245" s="238"/>
      <c r="P245" s="238"/>
      <c r="Q245" s="238"/>
      <c r="R245" s="238"/>
      <c r="S245" s="238"/>
      <c r="T245" s="239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0" t="s">
        <v>161</v>
      </c>
      <c r="AU245" s="240" t="s">
        <v>79</v>
      </c>
      <c r="AV245" s="13" t="s">
        <v>75</v>
      </c>
      <c r="AW245" s="13" t="s">
        <v>33</v>
      </c>
      <c r="AX245" s="13" t="s">
        <v>71</v>
      </c>
      <c r="AY245" s="240" t="s">
        <v>150</v>
      </c>
    </row>
    <row r="246" spans="1:51" s="13" customFormat="1" ht="12">
      <c r="A246" s="13"/>
      <c r="B246" s="230"/>
      <c r="C246" s="231"/>
      <c r="D246" s="232" t="s">
        <v>161</v>
      </c>
      <c r="E246" s="233" t="s">
        <v>19</v>
      </c>
      <c r="F246" s="234" t="s">
        <v>1602</v>
      </c>
      <c r="G246" s="231"/>
      <c r="H246" s="233" t="s">
        <v>19</v>
      </c>
      <c r="I246" s="235"/>
      <c r="J246" s="231"/>
      <c r="K246" s="231"/>
      <c r="L246" s="236"/>
      <c r="M246" s="237"/>
      <c r="N246" s="238"/>
      <c r="O246" s="238"/>
      <c r="P246" s="238"/>
      <c r="Q246" s="238"/>
      <c r="R246" s="238"/>
      <c r="S246" s="238"/>
      <c r="T246" s="239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0" t="s">
        <v>161</v>
      </c>
      <c r="AU246" s="240" t="s">
        <v>79</v>
      </c>
      <c r="AV246" s="13" t="s">
        <v>75</v>
      </c>
      <c r="AW246" s="13" t="s">
        <v>33</v>
      </c>
      <c r="AX246" s="13" t="s">
        <v>71</v>
      </c>
      <c r="AY246" s="240" t="s">
        <v>150</v>
      </c>
    </row>
    <row r="247" spans="1:51" s="14" customFormat="1" ht="12">
      <c r="A247" s="14"/>
      <c r="B247" s="241"/>
      <c r="C247" s="242"/>
      <c r="D247" s="232" t="s">
        <v>161</v>
      </c>
      <c r="E247" s="243" t="s">
        <v>19</v>
      </c>
      <c r="F247" s="244" t="s">
        <v>75</v>
      </c>
      <c r="G247" s="242"/>
      <c r="H247" s="245">
        <v>1</v>
      </c>
      <c r="I247" s="246"/>
      <c r="J247" s="242"/>
      <c r="K247" s="242"/>
      <c r="L247" s="247"/>
      <c r="M247" s="248"/>
      <c r="N247" s="249"/>
      <c r="O247" s="249"/>
      <c r="P247" s="249"/>
      <c r="Q247" s="249"/>
      <c r="R247" s="249"/>
      <c r="S247" s="249"/>
      <c r="T247" s="250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1" t="s">
        <v>161</v>
      </c>
      <c r="AU247" s="251" t="s">
        <v>79</v>
      </c>
      <c r="AV247" s="14" t="s">
        <v>79</v>
      </c>
      <c r="AW247" s="14" t="s">
        <v>33</v>
      </c>
      <c r="AX247" s="14" t="s">
        <v>71</v>
      </c>
      <c r="AY247" s="251" t="s">
        <v>150</v>
      </c>
    </row>
    <row r="248" spans="1:51" s="13" customFormat="1" ht="12">
      <c r="A248" s="13"/>
      <c r="B248" s="230"/>
      <c r="C248" s="231"/>
      <c r="D248" s="232" t="s">
        <v>161</v>
      </c>
      <c r="E248" s="233" t="s">
        <v>19</v>
      </c>
      <c r="F248" s="234" t="s">
        <v>1452</v>
      </c>
      <c r="G248" s="231"/>
      <c r="H248" s="233" t="s">
        <v>19</v>
      </c>
      <c r="I248" s="235"/>
      <c r="J248" s="231"/>
      <c r="K248" s="231"/>
      <c r="L248" s="236"/>
      <c r="M248" s="237"/>
      <c r="N248" s="238"/>
      <c r="O248" s="238"/>
      <c r="P248" s="238"/>
      <c r="Q248" s="238"/>
      <c r="R248" s="238"/>
      <c r="S248" s="238"/>
      <c r="T248" s="239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0" t="s">
        <v>161</v>
      </c>
      <c r="AU248" s="240" t="s">
        <v>79</v>
      </c>
      <c r="AV248" s="13" t="s">
        <v>75</v>
      </c>
      <c r="AW248" s="13" t="s">
        <v>33</v>
      </c>
      <c r="AX248" s="13" t="s">
        <v>71</v>
      </c>
      <c r="AY248" s="240" t="s">
        <v>150</v>
      </c>
    </row>
    <row r="249" spans="1:51" s="14" customFormat="1" ht="12">
      <c r="A249" s="14"/>
      <c r="B249" s="241"/>
      <c r="C249" s="242"/>
      <c r="D249" s="232" t="s">
        <v>161</v>
      </c>
      <c r="E249" s="243" t="s">
        <v>19</v>
      </c>
      <c r="F249" s="244" t="s">
        <v>199</v>
      </c>
      <c r="G249" s="242"/>
      <c r="H249" s="245">
        <v>7</v>
      </c>
      <c r="I249" s="246"/>
      <c r="J249" s="242"/>
      <c r="K249" s="242"/>
      <c r="L249" s="247"/>
      <c r="M249" s="248"/>
      <c r="N249" s="249"/>
      <c r="O249" s="249"/>
      <c r="P249" s="249"/>
      <c r="Q249" s="249"/>
      <c r="R249" s="249"/>
      <c r="S249" s="249"/>
      <c r="T249" s="250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1" t="s">
        <v>161</v>
      </c>
      <c r="AU249" s="251" t="s">
        <v>79</v>
      </c>
      <c r="AV249" s="14" t="s">
        <v>79</v>
      </c>
      <c r="AW249" s="14" t="s">
        <v>33</v>
      </c>
      <c r="AX249" s="14" t="s">
        <v>71</v>
      </c>
      <c r="AY249" s="251" t="s">
        <v>150</v>
      </c>
    </row>
    <row r="250" spans="1:51" s="15" customFormat="1" ht="12">
      <c r="A250" s="15"/>
      <c r="B250" s="252"/>
      <c r="C250" s="253"/>
      <c r="D250" s="232" t="s">
        <v>161</v>
      </c>
      <c r="E250" s="254" t="s">
        <v>19</v>
      </c>
      <c r="F250" s="255" t="s">
        <v>164</v>
      </c>
      <c r="G250" s="253"/>
      <c r="H250" s="256">
        <v>8</v>
      </c>
      <c r="I250" s="257"/>
      <c r="J250" s="253"/>
      <c r="K250" s="253"/>
      <c r="L250" s="258"/>
      <c r="M250" s="259"/>
      <c r="N250" s="260"/>
      <c r="O250" s="260"/>
      <c r="P250" s="260"/>
      <c r="Q250" s="260"/>
      <c r="R250" s="260"/>
      <c r="S250" s="260"/>
      <c r="T250" s="261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62" t="s">
        <v>161</v>
      </c>
      <c r="AU250" s="262" t="s">
        <v>79</v>
      </c>
      <c r="AV250" s="15" t="s">
        <v>157</v>
      </c>
      <c r="AW250" s="15" t="s">
        <v>33</v>
      </c>
      <c r="AX250" s="15" t="s">
        <v>75</v>
      </c>
      <c r="AY250" s="262" t="s">
        <v>150</v>
      </c>
    </row>
    <row r="251" spans="1:65" s="2" customFormat="1" ht="37.8" customHeight="1">
      <c r="A251" s="38"/>
      <c r="B251" s="39"/>
      <c r="C251" s="212" t="s">
        <v>401</v>
      </c>
      <c r="D251" s="212" t="s">
        <v>152</v>
      </c>
      <c r="E251" s="213" t="s">
        <v>1453</v>
      </c>
      <c r="F251" s="214" t="s">
        <v>1454</v>
      </c>
      <c r="G251" s="215" t="s">
        <v>526</v>
      </c>
      <c r="H251" s="216">
        <v>5</v>
      </c>
      <c r="I251" s="217"/>
      <c r="J251" s="218">
        <f>ROUND(I251*H251,2)</f>
        <v>0</v>
      </c>
      <c r="K251" s="214" t="s">
        <v>389</v>
      </c>
      <c r="L251" s="44"/>
      <c r="M251" s="219" t="s">
        <v>19</v>
      </c>
      <c r="N251" s="220" t="s">
        <v>42</v>
      </c>
      <c r="O251" s="84"/>
      <c r="P251" s="221">
        <f>O251*H251</f>
        <v>0</v>
      </c>
      <c r="Q251" s="221">
        <v>0.10978</v>
      </c>
      <c r="R251" s="221">
        <f>Q251*H251</f>
        <v>0.5489</v>
      </c>
      <c r="S251" s="221">
        <v>0</v>
      </c>
      <c r="T251" s="222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3" t="s">
        <v>157</v>
      </c>
      <c r="AT251" s="223" t="s">
        <v>152</v>
      </c>
      <c r="AU251" s="223" t="s">
        <v>79</v>
      </c>
      <c r="AY251" s="17" t="s">
        <v>150</v>
      </c>
      <c r="BE251" s="224">
        <f>IF(N251="základní",J251,0)</f>
        <v>0</v>
      </c>
      <c r="BF251" s="224">
        <f>IF(N251="snížená",J251,0)</f>
        <v>0</v>
      </c>
      <c r="BG251" s="224">
        <f>IF(N251="zákl. přenesená",J251,0)</f>
        <v>0</v>
      </c>
      <c r="BH251" s="224">
        <f>IF(N251="sníž. přenesená",J251,0)</f>
        <v>0</v>
      </c>
      <c r="BI251" s="224">
        <f>IF(N251="nulová",J251,0)</f>
        <v>0</v>
      </c>
      <c r="BJ251" s="17" t="s">
        <v>75</v>
      </c>
      <c r="BK251" s="224">
        <f>ROUND(I251*H251,2)</f>
        <v>0</v>
      </c>
      <c r="BL251" s="17" t="s">
        <v>157</v>
      </c>
      <c r="BM251" s="223" t="s">
        <v>1603</v>
      </c>
    </row>
    <row r="252" spans="1:47" s="2" customFormat="1" ht="12">
      <c r="A252" s="38"/>
      <c r="B252" s="39"/>
      <c r="C252" s="40"/>
      <c r="D252" s="225" t="s">
        <v>159</v>
      </c>
      <c r="E252" s="40"/>
      <c r="F252" s="226" t="s">
        <v>1456</v>
      </c>
      <c r="G252" s="40"/>
      <c r="H252" s="40"/>
      <c r="I252" s="227"/>
      <c r="J252" s="40"/>
      <c r="K252" s="40"/>
      <c r="L252" s="44"/>
      <c r="M252" s="228"/>
      <c r="N252" s="229"/>
      <c r="O252" s="84"/>
      <c r="P252" s="84"/>
      <c r="Q252" s="84"/>
      <c r="R252" s="84"/>
      <c r="S252" s="84"/>
      <c r="T252" s="85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159</v>
      </c>
      <c r="AU252" s="17" t="s">
        <v>79</v>
      </c>
    </row>
    <row r="253" spans="1:65" s="2" customFormat="1" ht="37.8" customHeight="1">
      <c r="A253" s="38"/>
      <c r="B253" s="39"/>
      <c r="C253" s="212" t="s">
        <v>409</v>
      </c>
      <c r="D253" s="212" t="s">
        <v>152</v>
      </c>
      <c r="E253" s="213" t="s">
        <v>1457</v>
      </c>
      <c r="F253" s="214" t="s">
        <v>1458</v>
      </c>
      <c r="G253" s="215" t="s">
        <v>526</v>
      </c>
      <c r="H253" s="216">
        <v>5</v>
      </c>
      <c r="I253" s="217"/>
      <c r="J253" s="218">
        <f>ROUND(I253*H253,2)</f>
        <v>0</v>
      </c>
      <c r="K253" s="214" t="s">
        <v>389</v>
      </c>
      <c r="L253" s="44"/>
      <c r="M253" s="219" t="s">
        <v>19</v>
      </c>
      <c r="N253" s="220" t="s">
        <v>42</v>
      </c>
      <c r="O253" s="84"/>
      <c r="P253" s="221">
        <f>O253*H253</f>
        <v>0</v>
      </c>
      <c r="Q253" s="221">
        <v>0.02424</v>
      </c>
      <c r="R253" s="221">
        <f>Q253*H253</f>
        <v>0.1212</v>
      </c>
      <c r="S253" s="221">
        <v>0</v>
      </c>
      <c r="T253" s="222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3" t="s">
        <v>157</v>
      </c>
      <c r="AT253" s="223" t="s">
        <v>152</v>
      </c>
      <c r="AU253" s="223" t="s">
        <v>79</v>
      </c>
      <c r="AY253" s="17" t="s">
        <v>150</v>
      </c>
      <c r="BE253" s="224">
        <f>IF(N253="základní",J253,0)</f>
        <v>0</v>
      </c>
      <c r="BF253" s="224">
        <f>IF(N253="snížená",J253,0)</f>
        <v>0</v>
      </c>
      <c r="BG253" s="224">
        <f>IF(N253="zákl. přenesená",J253,0)</f>
        <v>0</v>
      </c>
      <c r="BH253" s="224">
        <f>IF(N253="sníž. přenesená",J253,0)</f>
        <v>0</v>
      </c>
      <c r="BI253" s="224">
        <f>IF(N253="nulová",J253,0)</f>
        <v>0</v>
      </c>
      <c r="BJ253" s="17" t="s">
        <v>75</v>
      </c>
      <c r="BK253" s="224">
        <f>ROUND(I253*H253,2)</f>
        <v>0</v>
      </c>
      <c r="BL253" s="17" t="s">
        <v>157</v>
      </c>
      <c r="BM253" s="223" t="s">
        <v>1604</v>
      </c>
    </row>
    <row r="254" spans="1:47" s="2" customFormat="1" ht="12">
      <c r="A254" s="38"/>
      <c r="B254" s="39"/>
      <c r="C254" s="40"/>
      <c r="D254" s="225" t="s">
        <v>159</v>
      </c>
      <c r="E254" s="40"/>
      <c r="F254" s="226" t="s">
        <v>1460</v>
      </c>
      <c r="G254" s="40"/>
      <c r="H254" s="40"/>
      <c r="I254" s="227"/>
      <c r="J254" s="40"/>
      <c r="K254" s="40"/>
      <c r="L254" s="44"/>
      <c r="M254" s="228"/>
      <c r="N254" s="229"/>
      <c r="O254" s="84"/>
      <c r="P254" s="84"/>
      <c r="Q254" s="84"/>
      <c r="R254" s="84"/>
      <c r="S254" s="84"/>
      <c r="T254" s="85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159</v>
      </c>
      <c r="AU254" s="17" t="s">
        <v>79</v>
      </c>
    </row>
    <row r="255" spans="1:65" s="2" customFormat="1" ht="37.8" customHeight="1">
      <c r="A255" s="38"/>
      <c r="B255" s="39"/>
      <c r="C255" s="212" t="s">
        <v>415</v>
      </c>
      <c r="D255" s="212" t="s">
        <v>152</v>
      </c>
      <c r="E255" s="213" t="s">
        <v>1461</v>
      </c>
      <c r="F255" s="214" t="s">
        <v>1462</v>
      </c>
      <c r="G255" s="215" t="s">
        <v>526</v>
      </c>
      <c r="H255" s="216">
        <v>5</v>
      </c>
      <c r="I255" s="217"/>
      <c r="J255" s="218">
        <f>ROUND(I255*H255,2)</f>
        <v>0</v>
      </c>
      <c r="K255" s="214" t="s">
        <v>389</v>
      </c>
      <c r="L255" s="44"/>
      <c r="M255" s="219" t="s">
        <v>19</v>
      </c>
      <c r="N255" s="220" t="s">
        <v>42</v>
      </c>
      <c r="O255" s="84"/>
      <c r="P255" s="221">
        <f>O255*H255</f>
        <v>0</v>
      </c>
      <c r="Q255" s="221">
        <v>0</v>
      </c>
      <c r="R255" s="221">
        <f>Q255*H255</f>
        <v>0</v>
      </c>
      <c r="S255" s="221">
        <v>0</v>
      </c>
      <c r="T255" s="222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3" t="s">
        <v>157</v>
      </c>
      <c r="AT255" s="223" t="s">
        <v>152</v>
      </c>
      <c r="AU255" s="223" t="s">
        <v>79</v>
      </c>
      <c r="AY255" s="17" t="s">
        <v>150</v>
      </c>
      <c r="BE255" s="224">
        <f>IF(N255="základní",J255,0)</f>
        <v>0</v>
      </c>
      <c r="BF255" s="224">
        <f>IF(N255="snížená",J255,0)</f>
        <v>0</v>
      </c>
      <c r="BG255" s="224">
        <f>IF(N255="zákl. přenesená",J255,0)</f>
        <v>0</v>
      </c>
      <c r="BH255" s="224">
        <f>IF(N255="sníž. přenesená",J255,0)</f>
        <v>0</v>
      </c>
      <c r="BI255" s="224">
        <f>IF(N255="nulová",J255,0)</f>
        <v>0</v>
      </c>
      <c r="BJ255" s="17" t="s">
        <v>75</v>
      </c>
      <c r="BK255" s="224">
        <f>ROUND(I255*H255,2)</f>
        <v>0</v>
      </c>
      <c r="BL255" s="17" t="s">
        <v>157</v>
      </c>
      <c r="BM255" s="223" t="s">
        <v>1605</v>
      </c>
    </row>
    <row r="256" spans="1:47" s="2" customFormat="1" ht="12">
      <c r="A256" s="38"/>
      <c r="B256" s="39"/>
      <c r="C256" s="40"/>
      <c r="D256" s="225" t="s">
        <v>159</v>
      </c>
      <c r="E256" s="40"/>
      <c r="F256" s="226" t="s">
        <v>1464</v>
      </c>
      <c r="G256" s="40"/>
      <c r="H256" s="40"/>
      <c r="I256" s="227"/>
      <c r="J256" s="40"/>
      <c r="K256" s="40"/>
      <c r="L256" s="44"/>
      <c r="M256" s="228"/>
      <c r="N256" s="229"/>
      <c r="O256" s="84"/>
      <c r="P256" s="84"/>
      <c r="Q256" s="84"/>
      <c r="R256" s="84"/>
      <c r="S256" s="84"/>
      <c r="T256" s="85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159</v>
      </c>
      <c r="AU256" s="17" t="s">
        <v>79</v>
      </c>
    </row>
    <row r="257" spans="1:65" s="2" customFormat="1" ht="37.8" customHeight="1">
      <c r="A257" s="38"/>
      <c r="B257" s="39"/>
      <c r="C257" s="212" t="s">
        <v>421</v>
      </c>
      <c r="D257" s="212" t="s">
        <v>152</v>
      </c>
      <c r="E257" s="213" t="s">
        <v>1465</v>
      </c>
      <c r="F257" s="214" t="s">
        <v>1466</v>
      </c>
      <c r="G257" s="215" t="s">
        <v>526</v>
      </c>
      <c r="H257" s="216">
        <v>5</v>
      </c>
      <c r="I257" s="217"/>
      <c r="J257" s="218">
        <f>ROUND(I257*H257,2)</f>
        <v>0</v>
      </c>
      <c r="K257" s="214" t="s">
        <v>389</v>
      </c>
      <c r="L257" s="44"/>
      <c r="M257" s="219" t="s">
        <v>19</v>
      </c>
      <c r="N257" s="220" t="s">
        <v>42</v>
      </c>
      <c r="O257" s="84"/>
      <c r="P257" s="221">
        <f>O257*H257</f>
        <v>0</v>
      </c>
      <c r="Q257" s="221">
        <v>0.42116</v>
      </c>
      <c r="R257" s="221">
        <f>Q257*H257</f>
        <v>2.1058</v>
      </c>
      <c r="S257" s="221">
        <v>0</v>
      </c>
      <c r="T257" s="222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3" t="s">
        <v>157</v>
      </c>
      <c r="AT257" s="223" t="s">
        <v>152</v>
      </c>
      <c r="AU257" s="223" t="s">
        <v>79</v>
      </c>
      <c r="AY257" s="17" t="s">
        <v>150</v>
      </c>
      <c r="BE257" s="224">
        <f>IF(N257="základní",J257,0)</f>
        <v>0</v>
      </c>
      <c r="BF257" s="224">
        <f>IF(N257="snížená",J257,0)</f>
        <v>0</v>
      </c>
      <c r="BG257" s="224">
        <f>IF(N257="zákl. přenesená",J257,0)</f>
        <v>0</v>
      </c>
      <c r="BH257" s="224">
        <f>IF(N257="sníž. přenesená",J257,0)</f>
        <v>0</v>
      </c>
      <c r="BI257" s="224">
        <f>IF(N257="nulová",J257,0)</f>
        <v>0</v>
      </c>
      <c r="BJ257" s="17" t="s">
        <v>75</v>
      </c>
      <c r="BK257" s="224">
        <f>ROUND(I257*H257,2)</f>
        <v>0</v>
      </c>
      <c r="BL257" s="17" t="s">
        <v>157</v>
      </c>
      <c r="BM257" s="223" t="s">
        <v>1606</v>
      </c>
    </row>
    <row r="258" spans="1:47" s="2" customFormat="1" ht="12">
      <c r="A258" s="38"/>
      <c r="B258" s="39"/>
      <c r="C258" s="40"/>
      <c r="D258" s="225" t="s">
        <v>159</v>
      </c>
      <c r="E258" s="40"/>
      <c r="F258" s="226" t="s">
        <v>1468</v>
      </c>
      <c r="G258" s="40"/>
      <c r="H258" s="40"/>
      <c r="I258" s="227"/>
      <c r="J258" s="40"/>
      <c r="K258" s="40"/>
      <c r="L258" s="44"/>
      <c r="M258" s="228"/>
      <c r="N258" s="229"/>
      <c r="O258" s="84"/>
      <c r="P258" s="84"/>
      <c r="Q258" s="84"/>
      <c r="R258" s="84"/>
      <c r="S258" s="84"/>
      <c r="T258" s="85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159</v>
      </c>
      <c r="AU258" s="17" t="s">
        <v>79</v>
      </c>
    </row>
    <row r="259" spans="1:65" s="2" customFormat="1" ht="24.15" customHeight="1">
      <c r="A259" s="38"/>
      <c r="B259" s="39"/>
      <c r="C259" s="264" t="s">
        <v>428</v>
      </c>
      <c r="D259" s="264" t="s">
        <v>286</v>
      </c>
      <c r="E259" s="265" t="s">
        <v>1469</v>
      </c>
      <c r="F259" s="266" t="s">
        <v>1470</v>
      </c>
      <c r="G259" s="267" t="s">
        <v>342</v>
      </c>
      <c r="H259" s="268">
        <v>189.057</v>
      </c>
      <c r="I259" s="269"/>
      <c r="J259" s="270">
        <f>ROUND(I259*H259,2)</f>
        <v>0</v>
      </c>
      <c r="K259" s="266" t="s">
        <v>389</v>
      </c>
      <c r="L259" s="271"/>
      <c r="M259" s="272" t="s">
        <v>19</v>
      </c>
      <c r="N259" s="273" t="s">
        <v>42</v>
      </c>
      <c r="O259" s="84"/>
      <c r="P259" s="221">
        <f>O259*H259</f>
        <v>0</v>
      </c>
      <c r="Q259" s="221">
        <v>0.02683</v>
      </c>
      <c r="R259" s="221">
        <f>Q259*H259</f>
        <v>5.07239931</v>
      </c>
      <c r="S259" s="221">
        <v>0</v>
      </c>
      <c r="T259" s="222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3" t="s">
        <v>207</v>
      </c>
      <c r="AT259" s="223" t="s">
        <v>286</v>
      </c>
      <c r="AU259" s="223" t="s">
        <v>79</v>
      </c>
      <c r="AY259" s="17" t="s">
        <v>150</v>
      </c>
      <c r="BE259" s="224">
        <f>IF(N259="základní",J259,0)</f>
        <v>0</v>
      </c>
      <c r="BF259" s="224">
        <f>IF(N259="snížená",J259,0)</f>
        <v>0</v>
      </c>
      <c r="BG259" s="224">
        <f>IF(N259="zákl. přenesená",J259,0)</f>
        <v>0</v>
      </c>
      <c r="BH259" s="224">
        <f>IF(N259="sníž. přenesená",J259,0)</f>
        <v>0</v>
      </c>
      <c r="BI259" s="224">
        <f>IF(N259="nulová",J259,0)</f>
        <v>0</v>
      </c>
      <c r="BJ259" s="17" t="s">
        <v>75</v>
      </c>
      <c r="BK259" s="224">
        <f>ROUND(I259*H259,2)</f>
        <v>0</v>
      </c>
      <c r="BL259" s="17" t="s">
        <v>157</v>
      </c>
      <c r="BM259" s="223" t="s">
        <v>1607</v>
      </c>
    </row>
    <row r="260" spans="1:51" s="14" customFormat="1" ht="12">
      <c r="A260" s="14"/>
      <c r="B260" s="241"/>
      <c r="C260" s="242"/>
      <c r="D260" s="232" t="s">
        <v>161</v>
      </c>
      <c r="E260" s="243" t="s">
        <v>19</v>
      </c>
      <c r="F260" s="244" t="s">
        <v>1608</v>
      </c>
      <c r="G260" s="242"/>
      <c r="H260" s="245">
        <v>189.057</v>
      </c>
      <c r="I260" s="246"/>
      <c r="J260" s="242"/>
      <c r="K260" s="242"/>
      <c r="L260" s="247"/>
      <c r="M260" s="248"/>
      <c r="N260" s="249"/>
      <c r="O260" s="249"/>
      <c r="P260" s="249"/>
      <c r="Q260" s="249"/>
      <c r="R260" s="249"/>
      <c r="S260" s="249"/>
      <c r="T260" s="250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1" t="s">
        <v>161</v>
      </c>
      <c r="AU260" s="251" t="s">
        <v>79</v>
      </c>
      <c r="AV260" s="14" t="s">
        <v>79</v>
      </c>
      <c r="AW260" s="14" t="s">
        <v>33</v>
      </c>
      <c r="AX260" s="14" t="s">
        <v>75</v>
      </c>
      <c r="AY260" s="251" t="s">
        <v>150</v>
      </c>
    </row>
    <row r="261" spans="1:63" s="12" customFormat="1" ht="22.8" customHeight="1">
      <c r="A261" s="12"/>
      <c r="B261" s="196"/>
      <c r="C261" s="197"/>
      <c r="D261" s="198" t="s">
        <v>70</v>
      </c>
      <c r="E261" s="210" t="s">
        <v>216</v>
      </c>
      <c r="F261" s="210" t="s">
        <v>570</v>
      </c>
      <c r="G261" s="197"/>
      <c r="H261" s="197"/>
      <c r="I261" s="200"/>
      <c r="J261" s="211">
        <f>BK261</f>
        <v>0</v>
      </c>
      <c r="K261" s="197"/>
      <c r="L261" s="202"/>
      <c r="M261" s="203"/>
      <c r="N261" s="204"/>
      <c r="O261" s="204"/>
      <c r="P261" s="205">
        <f>SUM(P262:P288)</f>
        <v>0</v>
      </c>
      <c r="Q261" s="204"/>
      <c r="R261" s="205">
        <f>SUM(R262:R288)</f>
        <v>0.00266</v>
      </c>
      <c r="S261" s="204"/>
      <c r="T261" s="206">
        <f>SUM(T262:T288)</f>
        <v>30.963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07" t="s">
        <v>75</v>
      </c>
      <c r="AT261" s="208" t="s">
        <v>70</v>
      </c>
      <c r="AU261" s="208" t="s">
        <v>75</v>
      </c>
      <c r="AY261" s="207" t="s">
        <v>150</v>
      </c>
      <c r="BK261" s="209">
        <f>SUM(BK262:BK288)</f>
        <v>0</v>
      </c>
    </row>
    <row r="262" spans="1:65" s="2" customFormat="1" ht="55.5" customHeight="1">
      <c r="A262" s="38"/>
      <c r="B262" s="39"/>
      <c r="C262" s="212" t="s">
        <v>439</v>
      </c>
      <c r="D262" s="212" t="s">
        <v>152</v>
      </c>
      <c r="E262" s="213" t="s">
        <v>1480</v>
      </c>
      <c r="F262" s="214" t="s">
        <v>1481</v>
      </c>
      <c r="G262" s="215" t="s">
        <v>342</v>
      </c>
      <c r="H262" s="216">
        <v>35</v>
      </c>
      <c r="I262" s="217"/>
      <c r="J262" s="218">
        <f>ROUND(I262*H262,2)</f>
        <v>0</v>
      </c>
      <c r="K262" s="214" t="s">
        <v>389</v>
      </c>
      <c r="L262" s="44"/>
      <c r="M262" s="219" t="s">
        <v>19</v>
      </c>
      <c r="N262" s="220" t="s">
        <v>42</v>
      </c>
      <c r="O262" s="84"/>
      <c r="P262" s="221">
        <f>O262*H262</f>
        <v>0</v>
      </c>
      <c r="Q262" s="221">
        <v>0</v>
      </c>
      <c r="R262" s="221">
        <f>Q262*H262</f>
        <v>0</v>
      </c>
      <c r="S262" s="221">
        <v>0.753</v>
      </c>
      <c r="T262" s="222">
        <f>S262*H262</f>
        <v>26.355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3" t="s">
        <v>157</v>
      </c>
      <c r="AT262" s="223" t="s">
        <v>152</v>
      </c>
      <c r="AU262" s="223" t="s">
        <v>79</v>
      </c>
      <c r="AY262" s="17" t="s">
        <v>150</v>
      </c>
      <c r="BE262" s="224">
        <f>IF(N262="základní",J262,0)</f>
        <v>0</v>
      </c>
      <c r="BF262" s="224">
        <f>IF(N262="snížená",J262,0)</f>
        <v>0</v>
      </c>
      <c r="BG262" s="224">
        <f>IF(N262="zákl. přenesená",J262,0)</f>
        <v>0</v>
      </c>
      <c r="BH262" s="224">
        <f>IF(N262="sníž. přenesená",J262,0)</f>
        <v>0</v>
      </c>
      <c r="BI262" s="224">
        <f>IF(N262="nulová",J262,0)</f>
        <v>0</v>
      </c>
      <c r="BJ262" s="17" t="s">
        <v>75</v>
      </c>
      <c r="BK262" s="224">
        <f>ROUND(I262*H262,2)</f>
        <v>0</v>
      </c>
      <c r="BL262" s="17" t="s">
        <v>157</v>
      </c>
      <c r="BM262" s="223" t="s">
        <v>1609</v>
      </c>
    </row>
    <row r="263" spans="1:47" s="2" customFormat="1" ht="12">
      <c r="A263" s="38"/>
      <c r="B263" s="39"/>
      <c r="C263" s="40"/>
      <c r="D263" s="225" t="s">
        <v>159</v>
      </c>
      <c r="E263" s="40"/>
      <c r="F263" s="226" t="s">
        <v>1483</v>
      </c>
      <c r="G263" s="40"/>
      <c r="H263" s="40"/>
      <c r="I263" s="227"/>
      <c r="J263" s="40"/>
      <c r="K263" s="40"/>
      <c r="L263" s="44"/>
      <c r="M263" s="228"/>
      <c r="N263" s="229"/>
      <c r="O263" s="84"/>
      <c r="P263" s="84"/>
      <c r="Q263" s="84"/>
      <c r="R263" s="84"/>
      <c r="S263" s="84"/>
      <c r="T263" s="85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159</v>
      </c>
      <c r="AU263" s="17" t="s">
        <v>79</v>
      </c>
    </row>
    <row r="264" spans="1:51" s="13" customFormat="1" ht="12">
      <c r="A264" s="13"/>
      <c r="B264" s="230"/>
      <c r="C264" s="231"/>
      <c r="D264" s="232" t="s">
        <v>161</v>
      </c>
      <c r="E264" s="233" t="s">
        <v>19</v>
      </c>
      <c r="F264" s="234" t="s">
        <v>1610</v>
      </c>
      <c r="G264" s="231"/>
      <c r="H264" s="233" t="s">
        <v>19</v>
      </c>
      <c r="I264" s="235"/>
      <c r="J264" s="231"/>
      <c r="K264" s="231"/>
      <c r="L264" s="236"/>
      <c r="M264" s="237"/>
      <c r="N264" s="238"/>
      <c r="O264" s="238"/>
      <c r="P264" s="238"/>
      <c r="Q264" s="238"/>
      <c r="R264" s="238"/>
      <c r="S264" s="238"/>
      <c r="T264" s="239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0" t="s">
        <v>161</v>
      </c>
      <c r="AU264" s="240" t="s">
        <v>79</v>
      </c>
      <c r="AV264" s="13" t="s">
        <v>75</v>
      </c>
      <c r="AW264" s="13" t="s">
        <v>33</v>
      </c>
      <c r="AX264" s="13" t="s">
        <v>71</v>
      </c>
      <c r="AY264" s="240" t="s">
        <v>150</v>
      </c>
    </row>
    <row r="265" spans="1:51" s="14" customFormat="1" ht="12">
      <c r="A265" s="14"/>
      <c r="B265" s="241"/>
      <c r="C265" s="242"/>
      <c r="D265" s="232" t="s">
        <v>161</v>
      </c>
      <c r="E265" s="243" t="s">
        <v>19</v>
      </c>
      <c r="F265" s="244" t="s">
        <v>8</v>
      </c>
      <c r="G265" s="242"/>
      <c r="H265" s="245">
        <v>15</v>
      </c>
      <c r="I265" s="246"/>
      <c r="J265" s="242"/>
      <c r="K265" s="242"/>
      <c r="L265" s="247"/>
      <c r="M265" s="248"/>
      <c r="N265" s="249"/>
      <c r="O265" s="249"/>
      <c r="P265" s="249"/>
      <c r="Q265" s="249"/>
      <c r="R265" s="249"/>
      <c r="S265" s="249"/>
      <c r="T265" s="250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1" t="s">
        <v>161</v>
      </c>
      <c r="AU265" s="251" t="s">
        <v>79</v>
      </c>
      <c r="AV265" s="14" t="s">
        <v>79</v>
      </c>
      <c r="AW265" s="14" t="s">
        <v>33</v>
      </c>
      <c r="AX265" s="14" t="s">
        <v>71</v>
      </c>
      <c r="AY265" s="251" t="s">
        <v>150</v>
      </c>
    </row>
    <row r="266" spans="1:51" s="13" customFormat="1" ht="12">
      <c r="A266" s="13"/>
      <c r="B266" s="230"/>
      <c r="C266" s="231"/>
      <c r="D266" s="232" t="s">
        <v>161</v>
      </c>
      <c r="E266" s="233" t="s">
        <v>19</v>
      </c>
      <c r="F266" s="234" t="s">
        <v>1611</v>
      </c>
      <c r="G266" s="231"/>
      <c r="H266" s="233" t="s">
        <v>19</v>
      </c>
      <c r="I266" s="235"/>
      <c r="J266" s="231"/>
      <c r="K266" s="231"/>
      <c r="L266" s="236"/>
      <c r="M266" s="237"/>
      <c r="N266" s="238"/>
      <c r="O266" s="238"/>
      <c r="P266" s="238"/>
      <c r="Q266" s="238"/>
      <c r="R266" s="238"/>
      <c r="S266" s="238"/>
      <c r="T266" s="239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0" t="s">
        <v>161</v>
      </c>
      <c r="AU266" s="240" t="s">
        <v>79</v>
      </c>
      <c r="AV266" s="13" t="s">
        <v>75</v>
      </c>
      <c r="AW266" s="13" t="s">
        <v>33</v>
      </c>
      <c r="AX266" s="13" t="s">
        <v>71</v>
      </c>
      <c r="AY266" s="240" t="s">
        <v>150</v>
      </c>
    </row>
    <row r="267" spans="1:51" s="14" customFormat="1" ht="12">
      <c r="A267" s="14"/>
      <c r="B267" s="241"/>
      <c r="C267" s="242"/>
      <c r="D267" s="232" t="s">
        <v>161</v>
      </c>
      <c r="E267" s="243" t="s">
        <v>19</v>
      </c>
      <c r="F267" s="244" t="s">
        <v>292</v>
      </c>
      <c r="G267" s="242"/>
      <c r="H267" s="245">
        <v>20</v>
      </c>
      <c r="I267" s="246"/>
      <c r="J267" s="242"/>
      <c r="K267" s="242"/>
      <c r="L267" s="247"/>
      <c r="M267" s="248"/>
      <c r="N267" s="249"/>
      <c r="O267" s="249"/>
      <c r="P267" s="249"/>
      <c r="Q267" s="249"/>
      <c r="R267" s="249"/>
      <c r="S267" s="249"/>
      <c r="T267" s="250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1" t="s">
        <v>161</v>
      </c>
      <c r="AU267" s="251" t="s">
        <v>79</v>
      </c>
      <c r="AV267" s="14" t="s">
        <v>79</v>
      </c>
      <c r="AW267" s="14" t="s">
        <v>33</v>
      </c>
      <c r="AX267" s="14" t="s">
        <v>71</v>
      </c>
      <c r="AY267" s="251" t="s">
        <v>150</v>
      </c>
    </row>
    <row r="268" spans="1:51" s="15" customFormat="1" ht="12">
      <c r="A268" s="15"/>
      <c r="B268" s="252"/>
      <c r="C268" s="253"/>
      <c r="D268" s="232" t="s">
        <v>161</v>
      </c>
      <c r="E268" s="254" t="s">
        <v>19</v>
      </c>
      <c r="F268" s="255" t="s">
        <v>164</v>
      </c>
      <c r="G268" s="253"/>
      <c r="H268" s="256">
        <v>35</v>
      </c>
      <c r="I268" s="257"/>
      <c r="J268" s="253"/>
      <c r="K268" s="253"/>
      <c r="L268" s="258"/>
      <c r="M268" s="259"/>
      <c r="N268" s="260"/>
      <c r="O268" s="260"/>
      <c r="P268" s="260"/>
      <c r="Q268" s="260"/>
      <c r="R268" s="260"/>
      <c r="S268" s="260"/>
      <c r="T268" s="261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62" t="s">
        <v>161</v>
      </c>
      <c r="AU268" s="262" t="s">
        <v>79</v>
      </c>
      <c r="AV268" s="15" t="s">
        <v>157</v>
      </c>
      <c r="AW268" s="15" t="s">
        <v>33</v>
      </c>
      <c r="AX268" s="15" t="s">
        <v>75</v>
      </c>
      <c r="AY268" s="262" t="s">
        <v>150</v>
      </c>
    </row>
    <row r="269" spans="1:65" s="2" customFormat="1" ht="49.05" customHeight="1">
      <c r="A269" s="38"/>
      <c r="B269" s="39"/>
      <c r="C269" s="212" t="s">
        <v>446</v>
      </c>
      <c r="D269" s="212" t="s">
        <v>152</v>
      </c>
      <c r="E269" s="213" t="s">
        <v>1488</v>
      </c>
      <c r="F269" s="214" t="s">
        <v>1489</v>
      </c>
      <c r="G269" s="215" t="s">
        <v>202</v>
      </c>
      <c r="H269" s="216">
        <v>1.92</v>
      </c>
      <c r="I269" s="217"/>
      <c r="J269" s="218">
        <f>ROUND(I269*H269,2)</f>
        <v>0</v>
      </c>
      <c r="K269" s="214" t="s">
        <v>389</v>
      </c>
      <c r="L269" s="44"/>
      <c r="M269" s="219" t="s">
        <v>19</v>
      </c>
      <c r="N269" s="220" t="s">
        <v>42</v>
      </c>
      <c r="O269" s="84"/>
      <c r="P269" s="221">
        <f>O269*H269</f>
        <v>0</v>
      </c>
      <c r="Q269" s="221">
        <v>0</v>
      </c>
      <c r="R269" s="221">
        <f>Q269*H269</f>
        <v>0</v>
      </c>
      <c r="S269" s="221">
        <v>2.4</v>
      </c>
      <c r="T269" s="222">
        <f>S269*H269</f>
        <v>4.608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3" t="s">
        <v>157</v>
      </c>
      <c r="AT269" s="223" t="s">
        <v>152</v>
      </c>
      <c r="AU269" s="223" t="s">
        <v>79</v>
      </c>
      <c r="AY269" s="17" t="s">
        <v>150</v>
      </c>
      <c r="BE269" s="224">
        <f>IF(N269="základní",J269,0)</f>
        <v>0</v>
      </c>
      <c r="BF269" s="224">
        <f>IF(N269="snížená",J269,0)</f>
        <v>0</v>
      </c>
      <c r="BG269" s="224">
        <f>IF(N269="zákl. přenesená",J269,0)</f>
        <v>0</v>
      </c>
      <c r="BH269" s="224">
        <f>IF(N269="sníž. přenesená",J269,0)</f>
        <v>0</v>
      </c>
      <c r="BI269" s="224">
        <f>IF(N269="nulová",J269,0)</f>
        <v>0</v>
      </c>
      <c r="BJ269" s="17" t="s">
        <v>75</v>
      </c>
      <c r="BK269" s="224">
        <f>ROUND(I269*H269,2)</f>
        <v>0</v>
      </c>
      <c r="BL269" s="17" t="s">
        <v>157</v>
      </c>
      <c r="BM269" s="223" t="s">
        <v>1612</v>
      </c>
    </row>
    <row r="270" spans="1:47" s="2" customFormat="1" ht="12">
      <c r="A270" s="38"/>
      <c r="B270" s="39"/>
      <c r="C270" s="40"/>
      <c r="D270" s="225" t="s">
        <v>159</v>
      </c>
      <c r="E270" s="40"/>
      <c r="F270" s="226" t="s">
        <v>1491</v>
      </c>
      <c r="G270" s="40"/>
      <c r="H270" s="40"/>
      <c r="I270" s="227"/>
      <c r="J270" s="40"/>
      <c r="K270" s="40"/>
      <c r="L270" s="44"/>
      <c r="M270" s="228"/>
      <c r="N270" s="229"/>
      <c r="O270" s="84"/>
      <c r="P270" s="84"/>
      <c r="Q270" s="84"/>
      <c r="R270" s="84"/>
      <c r="S270" s="84"/>
      <c r="T270" s="85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159</v>
      </c>
      <c r="AU270" s="17" t="s">
        <v>79</v>
      </c>
    </row>
    <row r="271" spans="1:51" s="13" customFormat="1" ht="12">
      <c r="A271" s="13"/>
      <c r="B271" s="230"/>
      <c r="C271" s="231"/>
      <c r="D271" s="232" t="s">
        <v>161</v>
      </c>
      <c r="E271" s="233" t="s">
        <v>19</v>
      </c>
      <c r="F271" s="234" t="s">
        <v>1610</v>
      </c>
      <c r="G271" s="231"/>
      <c r="H271" s="233" t="s">
        <v>19</v>
      </c>
      <c r="I271" s="235"/>
      <c r="J271" s="231"/>
      <c r="K271" s="231"/>
      <c r="L271" s="236"/>
      <c r="M271" s="237"/>
      <c r="N271" s="238"/>
      <c r="O271" s="238"/>
      <c r="P271" s="238"/>
      <c r="Q271" s="238"/>
      <c r="R271" s="238"/>
      <c r="S271" s="238"/>
      <c r="T271" s="239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0" t="s">
        <v>161</v>
      </c>
      <c r="AU271" s="240" t="s">
        <v>79</v>
      </c>
      <c r="AV271" s="13" t="s">
        <v>75</v>
      </c>
      <c r="AW271" s="13" t="s">
        <v>33</v>
      </c>
      <c r="AX271" s="13" t="s">
        <v>71</v>
      </c>
      <c r="AY271" s="240" t="s">
        <v>150</v>
      </c>
    </row>
    <row r="272" spans="1:51" s="14" customFormat="1" ht="12">
      <c r="A272" s="14"/>
      <c r="B272" s="241"/>
      <c r="C272" s="242"/>
      <c r="D272" s="232" t="s">
        <v>161</v>
      </c>
      <c r="E272" s="243" t="s">
        <v>19</v>
      </c>
      <c r="F272" s="244" t="s">
        <v>1613</v>
      </c>
      <c r="G272" s="242"/>
      <c r="H272" s="245">
        <v>0.72</v>
      </c>
      <c r="I272" s="246"/>
      <c r="J272" s="242"/>
      <c r="K272" s="242"/>
      <c r="L272" s="247"/>
      <c r="M272" s="248"/>
      <c r="N272" s="249"/>
      <c r="O272" s="249"/>
      <c r="P272" s="249"/>
      <c r="Q272" s="249"/>
      <c r="R272" s="249"/>
      <c r="S272" s="249"/>
      <c r="T272" s="250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1" t="s">
        <v>161</v>
      </c>
      <c r="AU272" s="251" t="s">
        <v>79</v>
      </c>
      <c r="AV272" s="14" t="s">
        <v>79</v>
      </c>
      <c r="AW272" s="14" t="s">
        <v>33</v>
      </c>
      <c r="AX272" s="14" t="s">
        <v>71</v>
      </c>
      <c r="AY272" s="251" t="s">
        <v>150</v>
      </c>
    </row>
    <row r="273" spans="1:51" s="13" customFormat="1" ht="12">
      <c r="A273" s="13"/>
      <c r="B273" s="230"/>
      <c r="C273" s="231"/>
      <c r="D273" s="232" t="s">
        <v>161</v>
      </c>
      <c r="E273" s="233" t="s">
        <v>19</v>
      </c>
      <c r="F273" s="234" t="s">
        <v>1611</v>
      </c>
      <c r="G273" s="231"/>
      <c r="H273" s="233" t="s">
        <v>19</v>
      </c>
      <c r="I273" s="235"/>
      <c r="J273" s="231"/>
      <c r="K273" s="231"/>
      <c r="L273" s="236"/>
      <c r="M273" s="237"/>
      <c r="N273" s="238"/>
      <c r="O273" s="238"/>
      <c r="P273" s="238"/>
      <c r="Q273" s="238"/>
      <c r="R273" s="238"/>
      <c r="S273" s="238"/>
      <c r="T273" s="239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0" t="s">
        <v>161</v>
      </c>
      <c r="AU273" s="240" t="s">
        <v>79</v>
      </c>
      <c r="AV273" s="13" t="s">
        <v>75</v>
      </c>
      <c r="AW273" s="13" t="s">
        <v>33</v>
      </c>
      <c r="AX273" s="13" t="s">
        <v>71</v>
      </c>
      <c r="AY273" s="240" t="s">
        <v>150</v>
      </c>
    </row>
    <row r="274" spans="1:51" s="14" customFormat="1" ht="12">
      <c r="A274" s="14"/>
      <c r="B274" s="241"/>
      <c r="C274" s="242"/>
      <c r="D274" s="232" t="s">
        <v>161</v>
      </c>
      <c r="E274" s="243" t="s">
        <v>19</v>
      </c>
      <c r="F274" s="244" t="s">
        <v>1614</v>
      </c>
      <c r="G274" s="242"/>
      <c r="H274" s="245">
        <v>1.2</v>
      </c>
      <c r="I274" s="246"/>
      <c r="J274" s="242"/>
      <c r="K274" s="242"/>
      <c r="L274" s="247"/>
      <c r="M274" s="248"/>
      <c r="N274" s="249"/>
      <c r="O274" s="249"/>
      <c r="P274" s="249"/>
      <c r="Q274" s="249"/>
      <c r="R274" s="249"/>
      <c r="S274" s="249"/>
      <c r="T274" s="250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1" t="s">
        <v>161</v>
      </c>
      <c r="AU274" s="251" t="s">
        <v>79</v>
      </c>
      <c r="AV274" s="14" t="s">
        <v>79</v>
      </c>
      <c r="AW274" s="14" t="s">
        <v>33</v>
      </c>
      <c r="AX274" s="14" t="s">
        <v>71</v>
      </c>
      <c r="AY274" s="251" t="s">
        <v>150</v>
      </c>
    </row>
    <row r="275" spans="1:51" s="15" customFormat="1" ht="12">
      <c r="A275" s="15"/>
      <c r="B275" s="252"/>
      <c r="C275" s="253"/>
      <c r="D275" s="232" t="s">
        <v>161</v>
      </c>
      <c r="E275" s="254" t="s">
        <v>19</v>
      </c>
      <c r="F275" s="255" t="s">
        <v>164</v>
      </c>
      <c r="G275" s="253"/>
      <c r="H275" s="256">
        <v>1.92</v>
      </c>
      <c r="I275" s="257"/>
      <c r="J275" s="253"/>
      <c r="K275" s="253"/>
      <c r="L275" s="258"/>
      <c r="M275" s="259"/>
      <c r="N275" s="260"/>
      <c r="O275" s="260"/>
      <c r="P275" s="260"/>
      <c r="Q275" s="260"/>
      <c r="R275" s="260"/>
      <c r="S275" s="260"/>
      <c r="T275" s="261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62" t="s">
        <v>161</v>
      </c>
      <c r="AU275" s="262" t="s">
        <v>79</v>
      </c>
      <c r="AV275" s="15" t="s">
        <v>157</v>
      </c>
      <c r="AW275" s="15" t="s">
        <v>33</v>
      </c>
      <c r="AX275" s="15" t="s">
        <v>75</v>
      </c>
      <c r="AY275" s="262" t="s">
        <v>150</v>
      </c>
    </row>
    <row r="276" spans="1:65" s="2" customFormat="1" ht="55.5" customHeight="1">
      <c r="A276" s="38"/>
      <c r="B276" s="39"/>
      <c r="C276" s="212" t="s">
        <v>451</v>
      </c>
      <c r="D276" s="212" t="s">
        <v>152</v>
      </c>
      <c r="E276" s="213" t="s">
        <v>1130</v>
      </c>
      <c r="F276" s="214" t="s">
        <v>1131</v>
      </c>
      <c r="G276" s="215" t="s">
        <v>342</v>
      </c>
      <c r="H276" s="216">
        <v>38</v>
      </c>
      <c r="I276" s="217"/>
      <c r="J276" s="218">
        <f>ROUND(I276*H276,2)</f>
        <v>0</v>
      </c>
      <c r="K276" s="214" t="s">
        <v>389</v>
      </c>
      <c r="L276" s="44"/>
      <c r="M276" s="219" t="s">
        <v>19</v>
      </c>
      <c r="N276" s="220" t="s">
        <v>42</v>
      </c>
      <c r="O276" s="84"/>
      <c r="P276" s="221">
        <f>O276*H276</f>
        <v>0</v>
      </c>
      <c r="Q276" s="221">
        <v>5E-05</v>
      </c>
      <c r="R276" s="221">
        <f>Q276*H276</f>
        <v>0.0019</v>
      </c>
      <c r="S276" s="221">
        <v>0</v>
      </c>
      <c r="T276" s="222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3" t="s">
        <v>157</v>
      </c>
      <c r="AT276" s="223" t="s">
        <v>152</v>
      </c>
      <c r="AU276" s="223" t="s">
        <v>79</v>
      </c>
      <c r="AY276" s="17" t="s">
        <v>150</v>
      </c>
      <c r="BE276" s="224">
        <f>IF(N276="základní",J276,0)</f>
        <v>0</v>
      </c>
      <c r="BF276" s="224">
        <f>IF(N276="snížená",J276,0)</f>
        <v>0</v>
      </c>
      <c r="BG276" s="224">
        <f>IF(N276="zákl. přenesená",J276,0)</f>
        <v>0</v>
      </c>
      <c r="BH276" s="224">
        <f>IF(N276="sníž. přenesená",J276,0)</f>
        <v>0</v>
      </c>
      <c r="BI276" s="224">
        <f>IF(N276="nulová",J276,0)</f>
        <v>0</v>
      </c>
      <c r="BJ276" s="17" t="s">
        <v>75</v>
      </c>
      <c r="BK276" s="224">
        <f>ROUND(I276*H276,2)</f>
        <v>0</v>
      </c>
      <c r="BL276" s="17" t="s">
        <v>157</v>
      </c>
      <c r="BM276" s="223" t="s">
        <v>1615</v>
      </c>
    </row>
    <row r="277" spans="1:47" s="2" customFormat="1" ht="12">
      <c r="A277" s="38"/>
      <c r="B277" s="39"/>
      <c r="C277" s="40"/>
      <c r="D277" s="225" t="s">
        <v>159</v>
      </c>
      <c r="E277" s="40"/>
      <c r="F277" s="226" t="s">
        <v>1133</v>
      </c>
      <c r="G277" s="40"/>
      <c r="H277" s="40"/>
      <c r="I277" s="227"/>
      <c r="J277" s="40"/>
      <c r="K277" s="40"/>
      <c r="L277" s="44"/>
      <c r="M277" s="228"/>
      <c r="N277" s="229"/>
      <c r="O277" s="84"/>
      <c r="P277" s="84"/>
      <c r="Q277" s="84"/>
      <c r="R277" s="84"/>
      <c r="S277" s="84"/>
      <c r="T277" s="85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159</v>
      </c>
      <c r="AU277" s="17" t="s">
        <v>79</v>
      </c>
    </row>
    <row r="278" spans="1:51" s="13" customFormat="1" ht="12">
      <c r="A278" s="13"/>
      <c r="B278" s="230"/>
      <c r="C278" s="231"/>
      <c r="D278" s="232" t="s">
        <v>161</v>
      </c>
      <c r="E278" s="233" t="s">
        <v>19</v>
      </c>
      <c r="F278" s="234" t="s">
        <v>1497</v>
      </c>
      <c r="G278" s="231"/>
      <c r="H278" s="233" t="s">
        <v>19</v>
      </c>
      <c r="I278" s="235"/>
      <c r="J278" s="231"/>
      <c r="K278" s="231"/>
      <c r="L278" s="236"/>
      <c r="M278" s="237"/>
      <c r="N278" s="238"/>
      <c r="O278" s="238"/>
      <c r="P278" s="238"/>
      <c r="Q278" s="238"/>
      <c r="R278" s="238"/>
      <c r="S278" s="238"/>
      <c r="T278" s="239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0" t="s">
        <v>161</v>
      </c>
      <c r="AU278" s="240" t="s">
        <v>79</v>
      </c>
      <c r="AV278" s="13" t="s">
        <v>75</v>
      </c>
      <c r="AW278" s="13" t="s">
        <v>33</v>
      </c>
      <c r="AX278" s="13" t="s">
        <v>71</v>
      </c>
      <c r="AY278" s="240" t="s">
        <v>150</v>
      </c>
    </row>
    <row r="279" spans="1:51" s="13" customFormat="1" ht="12">
      <c r="A279" s="13"/>
      <c r="B279" s="230"/>
      <c r="C279" s="231"/>
      <c r="D279" s="232" t="s">
        <v>161</v>
      </c>
      <c r="E279" s="233" t="s">
        <v>19</v>
      </c>
      <c r="F279" s="234" t="s">
        <v>1254</v>
      </c>
      <c r="G279" s="231"/>
      <c r="H279" s="233" t="s">
        <v>19</v>
      </c>
      <c r="I279" s="235"/>
      <c r="J279" s="231"/>
      <c r="K279" s="231"/>
      <c r="L279" s="236"/>
      <c r="M279" s="237"/>
      <c r="N279" s="238"/>
      <c r="O279" s="238"/>
      <c r="P279" s="238"/>
      <c r="Q279" s="238"/>
      <c r="R279" s="238"/>
      <c r="S279" s="238"/>
      <c r="T279" s="239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0" t="s">
        <v>161</v>
      </c>
      <c r="AU279" s="240" t="s">
        <v>79</v>
      </c>
      <c r="AV279" s="13" t="s">
        <v>75</v>
      </c>
      <c r="AW279" s="13" t="s">
        <v>33</v>
      </c>
      <c r="AX279" s="13" t="s">
        <v>71</v>
      </c>
      <c r="AY279" s="240" t="s">
        <v>150</v>
      </c>
    </row>
    <row r="280" spans="1:51" s="14" customFormat="1" ht="12">
      <c r="A280" s="14"/>
      <c r="B280" s="241"/>
      <c r="C280" s="242"/>
      <c r="D280" s="232" t="s">
        <v>161</v>
      </c>
      <c r="E280" s="243" t="s">
        <v>19</v>
      </c>
      <c r="F280" s="244" t="s">
        <v>1616</v>
      </c>
      <c r="G280" s="242"/>
      <c r="H280" s="245">
        <v>38</v>
      </c>
      <c r="I280" s="246"/>
      <c r="J280" s="242"/>
      <c r="K280" s="242"/>
      <c r="L280" s="247"/>
      <c r="M280" s="248"/>
      <c r="N280" s="249"/>
      <c r="O280" s="249"/>
      <c r="P280" s="249"/>
      <c r="Q280" s="249"/>
      <c r="R280" s="249"/>
      <c r="S280" s="249"/>
      <c r="T280" s="250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1" t="s">
        <v>161</v>
      </c>
      <c r="AU280" s="251" t="s">
        <v>79</v>
      </c>
      <c r="AV280" s="14" t="s">
        <v>79</v>
      </c>
      <c r="AW280" s="14" t="s">
        <v>33</v>
      </c>
      <c r="AX280" s="14" t="s">
        <v>71</v>
      </c>
      <c r="AY280" s="251" t="s">
        <v>150</v>
      </c>
    </row>
    <row r="281" spans="1:51" s="15" customFormat="1" ht="12">
      <c r="A281" s="15"/>
      <c r="B281" s="252"/>
      <c r="C281" s="253"/>
      <c r="D281" s="232" t="s">
        <v>161</v>
      </c>
      <c r="E281" s="254" t="s">
        <v>19</v>
      </c>
      <c r="F281" s="255" t="s">
        <v>164</v>
      </c>
      <c r="G281" s="253"/>
      <c r="H281" s="256">
        <v>38</v>
      </c>
      <c r="I281" s="257"/>
      <c r="J281" s="253"/>
      <c r="K281" s="253"/>
      <c r="L281" s="258"/>
      <c r="M281" s="259"/>
      <c r="N281" s="260"/>
      <c r="O281" s="260"/>
      <c r="P281" s="260"/>
      <c r="Q281" s="260"/>
      <c r="R281" s="260"/>
      <c r="S281" s="260"/>
      <c r="T281" s="261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62" t="s">
        <v>161</v>
      </c>
      <c r="AU281" s="262" t="s">
        <v>79</v>
      </c>
      <c r="AV281" s="15" t="s">
        <v>157</v>
      </c>
      <c r="AW281" s="15" t="s">
        <v>33</v>
      </c>
      <c r="AX281" s="15" t="s">
        <v>75</v>
      </c>
      <c r="AY281" s="262" t="s">
        <v>150</v>
      </c>
    </row>
    <row r="282" spans="1:65" s="2" customFormat="1" ht="44.25" customHeight="1">
      <c r="A282" s="38"/>
      <c r="B282" s="39"/>
      <c r="C282" s="212" t="s">
        <v>456</v>
      </c>
      <c r="D282" s="212" t="s">
        <v>152</v>
      </c>
      <c r="E282" s="213" t="s">
        <v>1139</v>
      </c>
      <c r="F282" s="214" t="s">
        <v>1140</v>
      </c>
      <c r="G282" s="215" t="s">
        <v>342</v>
      </c>
      <c r="H282" s="216">
        <v>38</v>
      </c>
      <c r="I282" s="217"/>
      <c r="J282" s="218">
        <f>ROUND(I282*H282,2)</f>
        <v>0</v>
      </c>
      <c r="K282" s="214" t="s">
        <v>389</v>
      </c>
      <c r="L282" s="44"/>
      <c r="M282" s="219" t="s">
        <v>19</v>
      </c>
      <c r="N282" s="220" t="s">
        <v>42</v>
      </c>
      <c r="O282" s="84"/>
      <c r="P282" s="221">
        <f>O282*H282</f>
        <v>0</v>
      </c>
      <c r="Q282" s="221">
        <v>0</v>
      </c>
      <c r="R282" s="221">
        <f>Q282*H282</f>
        <v>0</v>
      </c>
      <c r="S282" s="221">
        <v>0</v>
      </c>
      <c r="T282" s="222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3" t="s">
        <v>157</v>
      </c>
      <c r="AT282" s="223" t="s">
        <v>152</v>
      </c>
      <c r="AU282" s="223" t="s">
        <v>79</v>
      </c>
      <c r="AY282" s="17" t="s">
        <v>150</v>
      </c>
      <c r="BE282" s="224">
        <f>IF(N282="základní",J282,0)</f>
        <v>0</v>
      </c>
      <c r="BF282" s="224">
        <f>IF(N282="snížená",J282,0)</f>
        <v>0</v>
      </c>
      <c r="BG282" s="224">
        <f>IF(N282="zákl. přenesená",J282,0)</f>
        <v>0</v>
      </c>
      <c r="BH282" s="224">
        <f>IF(N282="sníž. přenesená",J282,0)</f>
        <v>0</v>
      </c>
      <c r="BI282" s="224">
        <f>IF(N282="nulová",J282,0)</f>
        <v>0</v>
      </c>
      <c r="BJ282" s="17" t="s">
        <v>75</v>
      </c>
      <c r="BK282" s="224">
        <f>ROUND(I282*H282,2)</f>
        <v>0</v>
      </c>
      <c r="BL282" s="17" t="s">
        <v>157</v>
      </c>
      <c r="BM282" s="223" t="s">
        <v>1617</v>
      </c>
    </row>
    <row r="283" spans="1:47" s="2" customFormat="1" ht="12">
      <c r="A283" s="38"/>
      <c r="B283" s="39"/>
      <c r="C283" s="40"/>
      <c r="D283" s="225" t="s">
        <v>159</v>
      </c>
      <c r="E283" s="40"/>
      <c r="F283" s="226" t="s">
        <v>1142</v>
      </c>
      <c r="G283" s="40"/>
      <c r="H283" s="40"/>
      <c r="I283" s="227"/>
      <c r="J283" s="40"/>
      <c r="K283" s="40"/>
      <c r="L283" s="44"/>
      <c r="M283" s="228"/>
      <c r="N283" s="229"/>
      <c r="O283" s="84"/>
      <c r="P283" s="84"/>
      <c r="Q283" s="84"/>
      <c r="R283" s="84"/>
      <c r="S283" s="84"/>
      <c r="T283" s="85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7" t="s">
        <v>159</v>
      </c>
      <c r="AU283" s="17" t="s">
        <v>79</v>
      </c>
    </row>
    <row r="284" spans="1:65" s="2" customFormat="1" ht="24.15" customHeight="1">
      <c r="A284" s="38"/>
      <c r="B284" s="39"/>
      <c r="C284" s="212" t="s">
        <v>462</v>
      </c>
      <c r="D284" s="212" t="s">
        <v>152</v>
      </c>
      <c r="E284" s="213" t="s">
        <v>1146</v>
      </c>
      <c r="F284" s="214" t="s">
        <v>1147</v>
      </c>
      <c r="G284" s="215" t="s">
        <v>342</v>
      </c>
      <c r="H284" s="216">
        <v>38</v>
      </c>
      <c r="I284" s="217"/>
      <c r="J284" s="218">
        <f>ROUND(I284*H284,2)</f>
        <v>0</v>
      </c>
      <c r="K284" s="214" t="s">
        <v>389</v>
      </c>
      <c r="L284" s="44"/>
      <c r="M284" s="219" t="s">
        <v>19</v>
      </c>
      <c r="N284" s="220" t="s">
        <v>42</v>
      </c>
      <c r="O284" s="84"/>
      <c r="P284" s="221">
        <f>O284*H284</f>
        <v>0</v>
      </c>
      <c r="Q284" s="221">
        <v>0</v>
      </c>
      <c r="R284" s="221">
        <f>Q284*H284</f>
        <v>0</v>
      </c>
      <c r="S284" s="221">
        <v>0</v>
      </c>
      <c r="T284" s="222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3" t="s">
        <v>157</v>
      </c>
      <c r="AT284" s="223" t="s">
        <v>152</v>
      </c>
      <c r="AU284" s="223" t="s">
        <v>79</v>
      </c>
      <c r="AY284" s="17" t="s">
        <v>150</v>
      </c>
      <c r="BE284" s="224">
        <f>IF(N284="základní",J284,0)</f>
        <v>0</v>
      </c>
      <c r="BF284" s="224">
        <f>IF(N284="snížená",J284,0)</f>
        <v>0</v>
      </c>
      <c r="BG284" s="224">
        <f>IF(N284="zákl. přenesená",J284,0)</f>
        <v>0</v>
      </c>
      <c r="BH284" s="224">
        <f>IF(N284="sníž. přenesená",J284,0)</f>
        <v>0</v>
      </c>
      <c r="BI284" s="224">
        <f>IF(N284="nulová",J284,0)</f>
        <v>0</v>
      </c>
      <c r="BJ284" s="17" t="s">
        <v>75</v>
      </c>
      <c r="BK284" s="224">
        <f>ROUND(I284*H284,2)</f>
        <v>0</v>
      </c>
      <c r="BL284" s="17" t="s">
        <v>157</v>
      </c>
      <c r="BM284" s="223" t="s">
        <v>1618</v>
      </c>
    </row>
    <row r="285" spans="1:47" s="2" customFormat="1" ht="12">
      <c r="A285" s="38"/>
      <c r="B285" s="39"/>
      <c r="C285" s="40"/>
      <c r="D285" s="225" t="s">
        <v>159</v>
      </c>
      <c r="E285" s="40"/>
      <c r="F285" s="226" t="s">
        <v>1149</v>
      </c>
      <c r="G285" s="40"/>
      <c r="H285" s="40"/>
      <c r="I285" s="227"/>
      <c r="J285" s="40"/>
      <c r="K285" s="40"/>
      <c r="L285" s="44"/>
      <c r="M285" s="228"/>
      <c r="N285" s="229"/>
      <c r="O285" s="84"/>
      <c r="P285" s="84"/>
      <c r="Q285" s="84"/>
      <c r="R285" s="84"/>
      <c r="S285" s="84"/>
      <c r="T285" s="85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159</v>
      </c>
      <c r="AU285" s="17" t="s">
        <v>79</v>
      </c>
    </row>
    <row r="286" spans="1:65" s="2" customFormat="1" ht="24.15" customHeight="1">
      <c r="A286" s="38"/>
      <c r="B286" s="39"/>
      <c r="C286" s="212" t="s">
        <v>469</v>
      </c>
      <c r="D286" s="212" t="s">
        <v>152</v>
      </c>
      <c r="E286" s="213" t="s">
        <v>1151</v>
      </c>
      <c r="F286" s="214" t="s">
        <v>1152</v>
      </c>
      <c r="G286" s="215" t="s">
        <v>342</v>
      </c>
      <c r="H286" s="216">
        <v>38</v>
      </c>
      <c r="I286" s="217"/>
      <c r="J286" s="218">
        <f>ROUND(I286*H286,2)</f>
        <v>0</v>
      </c>
      <c r="K286" s="214" t="s">
        <v>389</v>
      </c>
      <c r="L286" s="44"/>
      <c r="M286" s="219" t="s">
        <v>19</v>
      </c>
      <c r="N286" s="220" t="s">
        <v>42</v>
      </c>
      <c r="O286" s="84"/>
      <c r="P286" s="221">
        <f>O286*H286</f>
        <v>0</v>
      </c>
      <c r="Q286" s="221">
        <v>2E-05</v>
      </c>
      <c r="R286" s="221">
        <f>Q286*H286</f>
        <v>0.00076</v>
      </c>
      <c r="S286" s="221">
        <v>0</v>
      </c>
      <c r="T286" s="222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3" t="s">
        <v>157</v>
      </c>
      <c r="AT286" s="223" t="s">
        <v>152</v>
      </c>
      <c r="AU286" s="223" t="s">
        <v>79</v>
      </c>
      <c r="AY286" s="17" t="s">
        <v>150</v>
      </c>
      <c r="BE286" s="224">
        <f>IF(N286="základní",J286,0)</f>
        <v>0</v>
      </c>
      <c r="BF286" s="224">
        <f>IF(N286="snížená",J286,0)</f>
        <v>0</v>
      </c>
      <c r="BG286" s="224">
        <f>IF(N286="zákl. přenesená",J286,0)</f>
        <v>0</v>
      </c>
      <c r="BH286" s="224">
        <f>IF(N286="sníž. přenesená",J286,0)</f>
        <v>0</v>
      </c>
      <c r="BI286" s="224">
        <f>IF(N286="nulová",J286,0)</f>
        <v>0</v>
      </c>
      <c r="BJ286" s="17" t="s">
        <v>75</v>
      </c>
      <c r="BK286" s="224">
        <f>ROUND(I286*H286,2)</f>
        <v>0</v>
      </c>
      <c r="BL286" s="17" t="s">
        <v>157</v>
      </c>
      <c r="BM286" s="223" t="s">
        <v>1619</v>
      </c>
    </row>
    <row r="287" spans="1:47" s="2" customFormat="1" ht="12">
      <c r="A287" s="38"/>
      <c r="B287" s="39"/>
      <c r="C287" s="40"/>
      <c r="D287" s="225" t="s">
        <v>159</v>
      </c>
      <c r="E287" s="40"/>
      <c r="F287" s="226" t="s">
        <v>1154</v>
      </c>
      <c r="G287" s="40"/>
      <c r="H287" s="40"/>
      <c r="I287" s="227"/>
      <c r="J287" s="40"/>
      <c r="K287" s="40"/>
      <c r="L287" s="44"/>
      <c r="M287" s="228"/>
      <c r="N287" s="229"/>
      <c r="O287" s="84"/>
      <c r="P287" s="84"/>
      <c r="Q287" s="84"/>
      <c r="R287" s="84"/>
      <c r="S287" s="84"/>
      <c r="T287" s="85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159</v>
      </c>
      <c r="AU287" s="17" t="s">
        <v>79</v>
      </c>
    </row>
    <row r="288" spans="1:47" s="2" customFormat="1" ht="12">
      <c r="A288" s="38"/>
      <c r="B288" s="39"/>
      <c r="C288" s="40"/>
      <c r="D288" s="232" t="s">
        <v>258</v>
      </c>
      <c r="E288" s="40"/>
      <c r="F288" s="263" t="s">
        <v>1150</v>
      </c>
      <c r="G288" s="40"/>
      <c r="H288" s="40"/>
      <c r="I288" s="227"/>
      <c r="J288" s="40"/>
      <c r="K288" s="40"/>
      <c r="L288" s="44"/>
      <c r="M288" s="228"/>
      <c r="N288" s="229"/>
      <c r="O288" s="84"/>
      <c r="P288" s="84"/>
      <c r="Q288" s="84"/>
      <c r="R288" s="84"/>
      <c r="S288" s="84"/>
      <c r="T288" s="85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258</v>
      </c>
      <c r="AU288" s="17" t="s">
        <v>79</v>
      </c>
    </row>
    <row r="289" spans="1:63" s="12" customFormat="1" ht="22.8" customHeight="1">
      <c r="A289" s="12"/>
      <c r="B289" s="196"/>
      <c r="C289" s="197"/>
      <c r="D289" s="198" t="s">
        <v>70</v>
      </c>
      <c r="E289" s="210" t="s">
        <v>670</v>
      </c>
      <c r="F289" s="210" t="s">
        <v>671</v>
      </c>
      <c r="G289" s="197"/>
      <c r="H289" s="197"/>
      <c r="I289" s="200"/>
      <c r="J289" s="211">
        <f>BK289</f>
        <v>0</v>
      </c>
      <c r="K289" s="197"/>
      <c r="L289" s="202"/>
      <c r="M289" s="203"/>
      <c r="N289" s="204"/>
      <c r="O289" s="204"/>
      <c r="P289" s="205">
        <f>SUM(P290:P297)</f>
        <v>0</v>
      </c>
      <c r="Q289" s="204"/>
      <c r="R289" s="205">
        <f>SUM(R290:R297)</f>
        <v>0</v>
      </c>
      <c r="S289" s="204"/>
      <c r="T289" s="206">
        <f>SUM(T290:T297)</f>
        <v>0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07" t="s">
        <v>75</v>
      </c>
      <c r="AT289" s="208" t="s">
        <v>70</v>
      </c>
      <c r="AU289" s="208" t="s">
        <v>75</v>
      </c>
      <c r="AY289" s="207" t="s">
        <v>150</v>
      </c>
      <c r="BK289" s="209">
        <f>SUM(BK290:BK297)</f>
        <v>0</v>
      </c>
    </row>
    <row r="290" spans="1:65" s="2" customFormat="1" ht="16.5" customHeight="1">
      <c r="A290" s="38"/>
      <c r="B290" s="39"/>
      <c r="C290" s="212" t="s">
        <v>474</v>
      </c>
      <c r="D290" s="212" t="s">
        <v>152</v>
      </c>
      <c r="E290" s="213" t="s">
        <v>673</v>
      </c>
      <c r="F290" s="214" t="s">
        <v>674</v>
      </c>
      <c r="G290" s="215" t="s">
        <v>289</v>
      </c>
      <c r="H290" s="216">
        <v>45.355</v>
      </c>
      <c r="I290" s="217"/>
      <c r="J290" s="218">
        <f>ROUND(I290*H290,2)</f>
        <v>0</v>
      </c>
      <c r="K290" s="214" t="s">
        <v>389</v>
      </c>
      <c r="L290" s="44"/>
      <c r="M290" s="219" t="s">
        <v>19</v>
      </c>
      <c r="N290" s="220" t="s">
        <v>42</v>
      </c>
      <c r="O290" s="84"/>
      <c r="P290" s="221">
        <f>O290*H290</f>
        <v>0</v>
      </c>
      <c r="Q290" s="221">
        <v>0</v>
      </c>
      <c r="R290" s="221">
        <f>Q290*H290</f>
        <v>0</v>
      </c>
      <c r="S290" s="221">
        <v>0</v>
      </c>
      <c r="T290" s="222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3" t="s">
        <v>157</v>
      </c>
      <c r="AT290" s="223" t="s">
        <v>152</v>
      </c>
      <c r="AU290" s="223" t="s">
        <v>79</v>
      </c>
      <c r="AY290" s="17" t="s">
        <v>150</v>
      </c>
      <c r="BE290" s="224">
        <f>IF(N290="základní",J290,0)</f>
        <v>0</v>
      </c>
      <c r="BF290" s="224">
        <f>IF(N290="snížená",J290,0)</f>
        <v>0</v>
      </c>
      <c r="BG290" s="224">
        <f>IF(N290="zákl. přenesená",J290,0)</f>
        <v>0</v>
      </c>
      <c r="BH290" s="224">
        <f>IF(N290="sníž. přenesená",J290,0)</f>
        <v>0</v>
      </c>
      <c r="BI290" s="224">
        <f>IF(N290="nulová",J290,0)</f>
        <v>0</v>
      </c>
      <c r="BJ290" s="17" t="s">
        <v>75</v>
      </c>
      <c r="BK290" s="224">
        <f>ROUND(I290*H290,2)</f>
        <v>0</v>
      </c>
      <c r="BL290" s="17" t="s">
        <v>157</v>
      </c>
      <c r="BM290" s="223" t="s">
        <v>1620</v>
      </c>
    </row>
    <row r="291" spans="1:47" s="2" customFormat="1" ht="12">
      <c r="A291" s="38"/>
      <c r="B291" s="39"/>
      <c r="C291" s="40"/>
      <c r="D291" s="225" t="s">
        <v>159</v>
      </c>
      <c r="E291" s="40"/>
      <c r="F291" s="226" t="s">
        <v>676</v>
      </c>
      <c r="G291" s="40"/>
      <c r="H291" s="40"/>
      <c r="I291" s="227"/>
      <c r="J291" s="40"/>
      <c r="K291" s="40"/>
      <c r="L291" s="44"/>
      <c r="M291" s="228"/>
      <c r="N291" s="229"/>
      <c r="O291" s="84"/>
      <c r="P291" s="84"/>
      <c r="Q291" s="84"/>
      <c r="R291" s="84"/>
      <c r="S291" s="84"/>
      <c r="T291" s="85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7" t="s">
        <v>159</v>
      </c>
      <c r="AU291" s="17" t="s">
        <v>79</v>
      </c>
    </row>
    <row r="292" spans="1:65" s="2" customFormat="1" ht="33" customHeight="1">
      <c r="A292" s="38"/>
      <c r="B292" s="39"/>
      <c r="C292" s="212" t="s">
        <v>479</v>
      </c>
      <c r="D292" s="212" t="s">
        <v>152</v>
      </c>
      <c r="E292" s="213" t="s">
        <v>678</v>
      </c>
      <c r="F292" s="214" t="s">
        <v>679</v>
      </c>
      <c r="G292" s="215" t="s">
        <v>289</v>
      </c>
      <c r="H292" s="216">
        <v>45.355</v>
      </c>
      <c r="I292" s="217"/>
      <c r="J292" s="218">
        <f>ROUND(I292*H292,2)</f>
        <v>0</v>
      </c>
      <c r="K292" s="214" t="s">
        <v>389</v>
      </c>
      <c r="L292" s="44"/>
      <c r="M292" s="219" t="s">
        <v>19</v>
      </c>
      <c r="N292" s="220" t="s">
        <v>42</v>
      </c>
      <c r="O292" s="84"/>
      <c r="P292" s="221">
        <f>O292*H292</f>
        <v>0</v>
      </c>
      <c r="Q292" s="221">
        <v>0</v>
      </c>
      <c r="R292" s="221">
        <f>Q292*H292</f>
        <v>0</v>
      </c>
      <c r="S292" s="221">
        <v>0</v>
      </c>
      <c r="T292" s="222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3" t="s">
        <v>157</v>
      </c>
      <c r="AT292" s="223" t="s">
        <v>152</v>
      </c>
      <c r="AU292" s="223" t="s">
        <v>79</v>
      </c>
      <c r="AY292" s="17" t="s">
        <v>150</v>
      </c>
      <c r="BE292" s="224">
        <f>IF(N292="základní",J292,0)</f>
        <v>0</v>
      </c>
      <c r="BF292" s="224">
        <f>IF(N292="snížená",J292,0)</f>
        <v>0</v>
      </c>
      <c r="BG292" s="224">
        <f>IF(N292="zákl. přenesená",J292,0)</f>
        <v>0</v>
      </c>
      <c r="BH292" s="224">
        <f>IF(N292="sníž. přenesená",J292,0)</f>
        <v>0</v>
      </c>
      <c r="BI292" s="224">
        <f>IF(N292="nulová",J292,0)</f>
        <v>0</v>
      </c>
      <c r="BJ292" s="17" t="s">
        <v>75</v>
      </c>
      <c r="BK292" s="224">
        <f>ROUND(I292*H292,2)</f>
        <v>0</v>
      </c>
      <c r="BL292" s="17" t="s">
        <v>157</v>
      </c>
      <c r="BM292" s="223" t="s">
        <v>1621</v>
      </c>
    </row>
    <row r="293" spans="1:47" s="2" customFormat="1" ht="12">
      <c r="A293" s="38"/>
      <c r="B293" s="39"/>
      <c r="C293" s="40"/>
      <c r="D293" s="225" t="s">
        <v>159</v>
      </c>
      <c r="E293" s="40"/>
      <c r="F293" s="226" t="s">
        <v>681</v>
      </c>
      <c r="G293" s="40"/>
      <c r="H293" s="40"/>
      <c r="I293" s="227"/>
      <c r="J293" s="40"/>
      <c r="K293" s="40"/>
      <c r="L293" s="44"/>
      <c r="M293" s="228"/>
      <c r="N293" s="229"/>
      <c r="O293" s="84"/>
      <c r="P293" s="84"/>
      <c r="Q293" s="84"/>
      <c r="R293" s="84"/>
      <c r="S293" s="84"/>
      <c r="T293" s="85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159</v>
      </c>
      <c r="AU293" s="17" t="s">
        <v>79</v>
      </c>
    </row>
    <row r="294" spans="1:65" s="2" customFormat="1" ht="37.8" customHeight="1">
      <c r="A294" s="38"/>
      <c r="B294" s="39"/>
      <c r="C294" s="212" t="s">
        <v>484</v>
      </c>
      <c r="D294" s="212" t="s">
        <v>152</v>
      </c>
      <c r="E294" s="213" t="s">
        <v>1622</v>
      </c>
      <c r="F294" s="214" t="s">
        <v>1623</v>
      </c>
      <c r="G294" s="215" t="s">
        <v>289</v>
      </c>
      <c r="H294" s="216">
        <v>634.97</v>
      </c>
      <c r="I294" s="217"/>
      <c r="J294" s="218">
        <f>ROUND(I294*H294,2)</f>
        <v>0</v>
      </c>
      <c r="K294" s="214" t="s">
        <v>389</v>
      </c>
      <c r="L294" s="44"/>
      <c r="M294" s="219" t="s">
        <v>19</v>
      </c>
      <c r="N294" s="220" t="s">
        <v>42</v>
      </c>
      <c r="O294" s="84"/>
      <c r="P294" s="221">
        <f>O294*H294</f>
        <v>0</v>
      </c>
      <c r="Q294" s="221">
        <v>0</v>
      </c>
      <c r="R294" s="221">
        <f>Q294*H294</f>
        <v>0</v>
      </c>
      <c r="S294" s="221">
        <v>0</v>
      </c>
      <c r="T294" s="222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3" t="s">
        <v>157</v>
      </c>
      <c r="AT294" s="223" t="s">
        <v>152</v>
      </c>
      <c r="AU294" s="223" t="s">
        <v>79</v>
      </c>
      <c r="AY294" s="17" t="s">
        <v>150</v>
      </c>
      <c r="BE294" s="224">
        <f>IF(N294="základní",J294,0)</f>
        <v>0</v>
      </c>
      <c r="BF294" s="224">
        <f>IF(N294="snížená",J294,0)</f>
        <v>0</v>
      </c>
      <c r="BG294" s="224">
        <f>IF(N294="zákl. přenesená",J294,0)</f>
        <v>0</v>
      </c>
      <c r="BH294" s="224">
        <f>IF(N294="sníž. přenesená",J294,0)</f>
        <v>0</v>
      </c>
      <c r="BI294" s="224">
        <f>IF(N294="nulová",J294,0)</f>
        <v>0</v>
      </c>
      <c r="BJ294" s="17" t="s">
        <v>75</v>
      </c>
      <c r="BK294" s="224">
        <f>ROUND(I294*H294,2)</f>
        <v>0</v>
      </c>
      <c r="BL294" s="17" t="s">
        <v>157</v>
      </c>
      <c r="BM294" s="223" t="s">
        <v>1624</v>
      </c>
    </row>
    <row r="295" spans="1:47" s="2" customFormat="1" ht="12">
      <c r="A295" s="38"/>
      <c r="B295" s="39"/>
      <c r="C295" s="40"/>
      <c r="D295" s="225" t="s">
        <v>159</v>
      </c>
      <c r="E295" s="40"/>
      <c r="F295" s="226" t="s">
        <v>1625</v>
      </c>
      <c r="G295" s="40"/>
      <c r="H295" s="40"/>
      <c r="I295" s="227"/>
      <c r="J295" s="40"/>
      <c r="K295" s="40"/>
      <c r="L295" s="44"/>
      <c r="M295" s="228"/>
      <c r="N295" s="229"/>
      <c r="O295" s="84"/>
      <c r="P295" s="84"/>
      <c r="Q295" s="84"/>
      <c r="R295" s="84"/>
      <c r="S295" s="84"/>
      <c r="T295" s="85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7" t="s">
        <v>159</v>
      </c>
      <c r="AU295" s="17" t="s">
        <v>79</v>
      </c>
    </row>
    <row r="296" spans="1:51" s="14" customFormat="1" ht="12">
      <c r="A296" s="14"/>
      <c r="B296" s="241"/>
      <c r="C296" s="242"/>
      <c r="D296" s="232" t="s">
        <v>161</v>
      </c>
      <c r="E296" s="243" t="s">
        <v>19</v>
      </c>
      <c r="F296" s="244" t="s">
        <v>1626</v>
      </c>
      <c r="G296" s="242"/>
      <c r="H296" s="245">
        <v>634.97</v>
      </c>
      <c r="I296" s="246"/>
      <c r="J296" s="242"/>
      <c r="K296" s="242"/>
      <c r="L296" s="247"/>
      <c r="M296" s="248"/>
      <c r="N296" s="249"/>
      <c r="O296" s="249"/>
      <c r="P296" s="249"/>
      <c r="Q296" s="249"/>
      <c r="R296" s="249"/>
      <c r="S296" s="249"/>
      <c r="T296" s="250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1" t="s">
        <v>161</v>
      </c>
      <c r="AU296" s="251" t="s">
        <v>79</v>
      </c>
      <c r="AV296" s="14" t="s">
        <v>79</v>
      </c>
      <c r="AW296" s="14" t="s">
        <v>33</v>
      </c>
      <c r="AX296" s="14" t="s">
        <v>71</v>
      </c>
      <c r="AY296" s="251" t="s">
        <v>150</v>
      </c>
    </row>
    <row r="297" spans="1:51" s="15" customFormat="1" ht="12">
      <c r="A297" s="15"/>
      <c r="B297" s="252"/>
      <c r="C297" s="253"/>
      <c r="D297" s="232" t="s">
        <v>161</v>
      </c>
      <c r="E297" s="254" t="s">
        <v>19</v>
      </c>
      <c r="F297" s="255" t="s">
        <v>164</v>
      </c>
      <c r="G297" s="253"/>
      <c r="H297" s="256">
        <v>634.97</v>
      </c>
      <c r="I297" s="257"/>
      <c r="J297" s="253"/>
      <c r="K297" s="253"/>
      <c r="L297" s="258"/>
      <c r="M297" s="259"/>
      <c r="N297" s="260"/>
      <c r="O297" s="260"/>
      <c r="P297" s="260"/>
      <c r="Q297" s="260"/>
      <c r="R297" s="260"/>
      <c r="S297" s="260"/>
      <c r="T297" s="261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62" t="s">
        <v>161</v>
      </c>
      <c r="AU297" s="262" t="s">
        <v>79</v>
      </c>
      <c r="AV297" s="15" t="s">
        <v>157</v>
      </c>
      <c r="AW297" s="15" t="s">
        <v>33</v>
      </c>
      <c r="AX297" s="15" t="s">
        <v>75</v>
      </c>
      <c r="AY297" s="262" t="s">
        <v>150</v>
      </c>
    </row>
    <row r="298" spans="1:63" s="12" customFormat="1" ht="22.8" customHeight="1">
      <c r="A298" s="12"/>
      <c r="B298" s="196"/>
      <c r="C298" s="197"/>
      <c r="D298" s="198" t="s">
        <v>70</v>
      </c>
      <c r="E298" s="210" t="s">
        <v>688</v>
      </c>
      <c r="F298" s="210" t="s">
        <v>689</v>
      </c>
      <c r="G298" s="197"/>
      <c r="H298" s="197"/>
      <c r="I298" s="200"/>
      <c r="J298" s="211">
        <f>BK298</f>
        <v>0</v>
      </c>
      <c r="K298" s="197"/>
      <c r="L298" s="202"/>
      <c r="M298" s="203"/>
      <c r="N298" s="204"/>
      <c r="O298" s="204"/>
      <c r="P298" s="205">
        <f>SUM(P299:P300)</f>
        <v>0</v>
      </c>
      <c r="Q298" s="204"/>
      <c r="R298" s="205">
        <f>SUM(R299:R300)</f>
        <v>0</v>
      </c>
      <c r="S298" s="204"/>
      <c r="T298" s="206">
        <f>SUM(T299:T300)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07" t="s">
        <v>75</v>
      </c>
      <c r="AT298" s="208" t="s">
        <v>70</v>
      </c>
      <c r="AU298" s="208" t="s">
        <v>75</v>
      </c>
      <c r="AY298" s="207" t="s">
        <v>150</v>
      </c>
      <c r="BK298" s="209">
        <f>SUM(BK299:BK300)</f>
        <v>0</v>
      </c>
    </row>
    <row r="299" spans="1:65" s="2" customFormat="1" ht="49.05" customHeight="1">
      <c r="A299" s="38"/>
      <c r="B299" s="39"/>
      <c r="C299" s="212" t="s">
        <v>489</v>
      </c>
      <c r="D299" s="212" t="s">
        <v>152</v>
      </c>
      <c r="E299" s="213" t="s">
        <v>1510</v>
      </c>
      <c r="F299" s="214" t="s">
        <v>1511</v>
      </c>
      <c r="G299" s="215" t="s">
        <v>289</v>
      </c>
      <c r="H299" s="216">
        <v>933.234</v>
      </c>
      <c r="I299" s="217"/>
      <c r="J299" s="218">
        <f>ROUND(I299*H299,2)</f>
        <v>0</v>
      </c>
      <c r="K299" s="214" t="s">
        <v>389</v>
      </c>
      <c r="L299" s="44"/>
      <c r="M299" s="219" t="s">
        <v>19</v>
      </c>
      <c r="N299" s="220" t="s">
        <v>42</v>
      </c>
      <c r="O299" s="84"/>
      <c r="P299" s="221">
        <f>O299*H299</f>
        <v>0</v>
      </c>
      <c r="Q299" s="221">
        <v>0</v>
      </c>
      <c r="R299" s="221">
        <f>Q299*H299</f>
        <v>0</v>
      </c>
      <c r="S299" s="221">
        <v>0</v>
      </c>
      <c r="T299" s="222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3" t="s">
        <v>157</v>
      </c>
      <c r="AT299" s="223" t="s">
        <v>152</v>
      </c>
      <c r="AU299" s="223" t="s">
        <v>79</v>
      </c>
      <c r="AY299" s="17" t="s">
        <v>150</v>
      </c>
      <c r="BE299" s="224">
        <f>IF(N299="základní",J299,0)</f>
        <v>0</v>
      </c>
      <c r="BF299" s="224">
        <f>IF(N299="snížená",J299,0)</f>
        <v>0</v>
      </c>
      <c r="BG299" s="224">
        <f>IF(N299="zákl. přenesená",J299,0)</f>
        <v>0</v>
      </c>
      <c r="BH299" s="224">
        <f>IF(N299="sníž. přenesená",J299,0)</f>
        <v>0</v>
      </c>
      <c r="BI299" s="224">
        <f>IF(N299="nulová",J299,0)</f>
        <v>0</v>
      </c>
      <c r="BJ299" s="17" t="s">
        <v>75</v>
      </c>
      <c r="BK299" s="224">
        <f>ROUND(I299*H299,2)</f>
        <v>0</v>
      </c>
      <c r="BL299" s="17" t="s">
        <v>157</v>
      </c>
      <c r="BM299" s="223" t="s">
        <v>1627</v>
      </c>
    </row>
    <row r="300" spans="1:47" s="2" customFormat="1" ht="12">
      <c r="A300" s="38"/>
      <c r="B300" s="39"/>
      <c r="C300" s="40"/>
      <c r="D300" s="225" t="s">
        <v>159</v>
      </c>
      <c r="E300" s="40"/>
      <c r="F300" s="226" t="s">
        <v>1513</v>
      </c>
      <c r="G300" s="40"/>
      <c r="H300" s="40"/>
      <c r="I300" s="227"/>
      <c r="J300" s="40"/>
      <c r="K300" s="40"/>
      <c r="L300" s="44"/>
      <c r="M300" s="228"/>
      <c r="N300" s="229"/>
      <c r="O300" s="84"/>
      <c r="P300" s="84"/>
      <c r="Q300" s="84"/>
      <c r="R300" s="84"/>
      <c r="S300" s="84"/>
      <c r="T300" s="85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7" t="s">
        <v>159</v>
      </c>
      <c r="AU300" s="17" t="s">
        <v>79</v>
      </c>
    </row>
    <row r="301" spans="1:63" s="12" customFormat="1" ht="25.9" customHeight="1">
      <c r="A301" s="12"/>
      <c r="B301" s="196"/>
      <c r="C301" s="197"/>
      <c r="D301" s="198" t="s">
        <v>70</v>
      </c>
      <c r="E301" s="199" t="s">
        <v>696</v>
      </c>
      <c r="F301" s="199" t="s">
        <v>697</v>
      </c>
      <c r="G301" s="197"/>
      <c r="H301" s="197"/>
      <c r="I301" s="200"/>
      <c r="J301" s="201">
        <f>BK301</f>
        <v>0</v>
      </c>
      <c r="K301" s="197"/>
      <c r="L301" s="202"/>
      <c r="M301" s="203"/>
      <c r="N301" s="204"/>
      <c r="O301" s="204"/>
      <c r="P301" s="205">
        <f>P302</f>
        <v>0</v>
      </c>
      <c r="Q301" s="204"/>
      <c r="R301" s="205">
        <f>R302</f>
        <v>0.03805</v>
      </c>
      <c r="S301" s="204"/>
      <c r="T301" s="206">
        <f>T302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07" t="s">
        <v>79</v>
      </c>
      <c r="AT301" s="208" t="s">
        <v>70</v>
      </c>
      <c r="AU301" s="208" t="s">
        <v>71</v>
      </c>
      <c r="AY301" s="207" t="s">
        <v>150</v>
      </c>
      <c r="BK301" s="209">
        <f>BK302</f>
        <v>0</v>
      </c>
    </row>
    <row r="302" spans="1:63" s="12" customFormat="1" ht="22.8" customHeight="1">
      <c r="A302" s="12"/>
      <c r="B302" s="196"/>
      <c r="C302" s="197"/>
      <c r="D302" s="198" t="s">
        <v>70</v>
      </c>
      <c r="E302" s="210" t="s">
        <v>698</v>
      </c>
      <c r="F302" s="210" t="s">
        <v>699</v>
      </c>
      <c r="G302" s="197"/>
      <c r="H302" s="197"/>
      <c r="I302" s="200"/>
      <c r="J302" s="211">
        <f>BK302</f>
        <v>0</v>
      </c>
      <c r="K302" s="197"/>
      <c r="L302" s="202"/>
      <c r="M302" s="203"/>
      <c r="N302" s="204"/>
      <c r="O302" s="204"/>
      <c r="P302" s="205">
        <f>SUM(P303:P309)</f>
        <v>0</v>
      </c>
      <c r="Q302" s="204"/>
      <c r="R302" s="205">
        <f>SUM(R303:R309)</f>
        <v>0.03805</v>
      </c>
      <c r="S302" s="204"/>
      <c r="T302" s="206">
        <f>SUM(T303:T309)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07" t="s">
        <v>79</v>
      </c>
      <c r="AT302" s="208" t="s">
        <v>70</v>
      </c>
      <c r="AU302" s="208" t="s">
        <v>75</v>
      </c>
      <c r="AY302" s="207" t="s">
        <v>150</v>
      </c>
      <c r="BK302" s="209">
        <f>SUM(BK303:BK309)</f>
        <v>0</v>
      </c>
    </row>
    <row r="303" spans="1:65" s="2" customFormat="1" ht="16.5" customHeight="1">
      <c r="A303" s="38"/>
      <c r="B303" s="39"/>
      <c r="C303" s="212" t="s">
        <v>494</v>
      </c>
      <c r="D303" s="212" t="s">
        <v>152</v>
      </c>
      <c r="E303" s="213" t="s">
        <v>1628</v>
      </c>
      <c r="F303" s="214" t="s">
        <v>1629</v>
      </c>
      <c r="G303" s="215" t="s">
        <v>329</v>
      </c>
      <c r="H303" s="216">
        <v>1</v>
      </c>
      <c r="I303" s="217"/>
      <c r="J303" s="218">
        <f>ROUND(I303*H303,2)</f>
        <v>0</v>
      </c>
      <c r="K303" s="214" t="s">
        <v>156</v>
      </c>
      <c r="L303" s="44"/>
      <c r="M303" s="219" t="s">
        <v>19</v>
      </c>
      <c r="N303" s="220" t="s">
        <v>42</v>
      </c>
      <c r="O303" s="84"/>
      <c r="P303" s="221">
        <f>O303*H303</f>
        <v>0</v>
      </c>
      <c r="Q303" s="221">
        <v>5E-05</v>
      </c>
      <c r="R303" s="221">
        <f>Q303*H303</f>
        <v>5E-05</v>
      </c>
      <c r="S303" s="221">
        <v>0</v>
      </c>
      <c r="T303" s="222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23" t="s">
        <v>266</v>
      </c>
      <c r="AT303" s="223" t="s">
        <v>152</v>
      </c>
      <c r="AU303" s="223" t="s">
        <v>79</v>
      </c>
      <c r="AY303" s="17" t="s">
        <v>150</v>
      </c>
      <c r="BE303" s="224">
        <f>IF(N303="základní",J303,0)</f>
        <v>0</v>
      </c>
      <c r="BF303" s="224">
        <f>IF(N303="snížená",J303,0)</f>
        <v>0</v>
      </c>
      <c r="BG303" s="224">
        <f>IF(N303="zákl. přenesená",J303,0)</f>
        <v>0</v>
      </c>
      <c r="BH303" s="224">
        <f>IF(N303="sníž. přenesená",J303,0)</f>
        <v>0</v>
      </c>
      <c r="BI303" s="224">
        <f>IF(N303="nulová",J303,0)</f>
        <v>0</v>
      </c>
      <c r="BJ303" s="17" t="s">
        <v>75</v>
      </c>
      <c r="BK303" s="224">
        <f>ROUND(I303*H303,2)</f>
        <v>0</v>
      </c>
      <c r="BL303" s="17" t="s">
        <v>266</v>
      </c>
      <c r="BM303" s="223" t="s">
        <v>1630</v>
      </c>
    </row>
    <row r="304" spans="1:47" s="2" customFormat="1" ht="12">
      <c r="A304" s="38"/>
      <c r="B304" s="39"/>
      <c r="C304" s="40"/>
      <c r="D304" s="225" t="s">
        <v>159</v>
      </c>
      <c r="E304" s="40"/>
      <c r="F304" s="226" t="s">
        <v>1631</v>
      </c>
      <c r="G304" s="40"/>
      <c r="H304" s="40"/>
      <c r="I304" s="227"/>
      <c r="J304" s="40"/>
      <c r="K304" s="40"/>
      <c r="L304" s="44"/>
      <c r="M304" s="228"/>
      <c r="N304" s="229"/>
      <c r="O304" s="84"/>
      <c r="P304" s="84"/>
      <c r="Q304" s="84"/>
      <c r="R304" s="84"/>
      <c r="S304" s="84"/>
      <c r="T304" s="85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159</v>
      </c>
      <c r="AU304" s="17" t="s">
        <v>79</v>
      </c>
    </row>
    <row r="305" spans="1:51" s="13" customFormat="1" ht="12">
      <c r="A305" s="13"/>
      <c r="B305" s="230"/>
      <c r="C305" s="231"/>
      <c r="D305" s="232" t="s">
        <v>161</v>
      </c>
      <c r="E305" s="233" t="s">
        <v>19</v>
      </c>
      <c r="F305" s="234" t="s">
        <v>1632</v>
      </c>
      <c r="G305" s="231"/>
      <c r="H305" s="233" t="s">
        <v>19</v>
      </c>
      <c r="I305" s="235"/>
      <c r="J305" s="231"/>
      <c r="K305" s="231"/>
      <c r="L305" s="236"/>
      <c r="M305" s="237"/>
      <c r="N305" s="238"/>
      <c r="O305" s="238"/>
      <c r="P305" s="238"/>
      <c r="Q305" s="238"/>
      <c r="R305" s="238"/>
      <c r="S305" s="238"/>
      <c r="T305" s="239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0" t="s">
        <v>161</v>
      </c>
      <c r="AU305" s="240" t="s">
        <v>79</v>
      </c>
      <c r="AV305" s="13" t="s">
        <v>75</v>
      </c>
      <c r="AW305" s="13" t="s">
        <v>33</v>
      </c>
      <c r="AX305" s="13" t="s">
        <v>71</v>
      </c>
      <c r="AY305" s="240" t="s">
        <v>150</v>
      </c>
    </row>
    <row r="306" spans="1:51" s="14" customFormat="1" ht="12">
      <c r="A306" s="14"/>
      <c r="B306" s="241"/>
      <c r="C306" s="242"/>
      <c r="D306" s="232" t="s">
        <v>161</v>
      </c>
      <c r="E306" s="243" t="s">
        <v>19</v>
      </c>
      <c r="F306" s="244" t="s">
        <v>75</v>
      </c>
      <c r="G306" s="242"/>
      <c r="H306" s="245">
        <v>1</v>
      </c>
      <c r="I306" s="246"/>
      <c r="J306" s="242"/>
      <c r="K306" s="242"/>
      <c r="L306" s="247"/>
      <c r="M306" s="248"/>
      <c r="N306" s="249"/>
      <c r="O306" s="249"/>
      <c r="P306" s="249"/>
      <c r="Q306" s="249"/>
      <c r="R306" s="249"/>
      <c r="S306" s="249"/>
      <c r="T306" s="250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1" t="s">
        <v>161</v>
      </c>
      <c r="AU306" s="251" t="s">
        <v>79</v>
      </c>
      <c r="AV306" s="14" t="s">
        <v>79</v>
      </c>
      <c r="AW306" s="14" t="s">
        <v>33</v>
      </c>
      <c r="AX306" s="14" t="s">
        <v>75</v>
      </c>
      <c r="AY306" s="251" t="s">
        <v>150</v>
      </c>
    </row>
    <row r="307" spans="1:65" s="2" customFormat="1" ht="33" customHeight="1">
      <c r="A307" s="38"/>
      <c r="B307" s="39"/>
      <c r="C307" s="264" t="s">
        <v>499</v>
      </c>
      <c r="D307" s="264" t="s">
        <v>286</v>
      </c>
      <c r="E307" s="265" t="s">
        <v>1633</v>
      </c>
      <c r="F307" s="266" t="s">
        <v>1634</v>
      </c>
      <c r="G307" s="267" t="s">
        <v>526</v>
      </c>
      <c r="H307" s="268">
        <v>1</v>
      </c>
      <c r="I307" s="269"/>
      <c r="J307" s="270">
        <f>ROUND(I307*H307,2)</f>
        <v>0</v>
      </c>
      <c r="K307" s="266" t="s">
        <v>156</v>
      </c>
      <c r="L307" s="271"/>
      <c r="M307" s="272" t="s">
        <v>19</v>
      </c>
      <c r="N307" s="273" t="s">
        <v>42</v>
      </c>
      <c r="O307" s="84"/>
      <c r="P307" s="221">
        <f>O307*H307</f>
        <v>0</v>
      </c>
      <c r="Q307" s="221">
        <v>0.038</v>
      </c>
      <c r="R307" s="221">
        <f>Q307*H307</f>
        <v>0.038</v>
      </c>
      <c r="S307" s="221">
        <v>0</v>
      </c>
      <c r="T307" s="222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3" t="s">
        <v>104</v>
      </c>
      <c r="AT307" s="223" t="s">
        <v>286</v>
      </c>
      <c r="AU307" s="223" t="s">
        <v>79</v>
      </c>
      <c r="AY307" s="17" t="s">
        <v>150</v>
      </c>
      <c r="BE307" s="224">
        <f>IF(N307="základní",J307,0)</f>
        <v>0</v>
      </c>
      <c r="BF307" s="224">
        <f>IF(N307="snížená",J307,0)</f>
        <v>0</v>
      </c>
      <c r="BG307" s="224">
        <f>IF(N307="zákl. přenesená",J307,0)</f>
        <v>0</v>
      </c>
      <c r="BH307" s="224">
        <f>IF(N307="sníž. přenesená",J307,0)</f>
        <v>0</v>
      </c>
      <c r="BI307" s="224">
        <f>IF(N307="nulová",J307,0)</f>
        <v>0</v>
      </c>
      <c r="BJ307" s="17" t="s">
        <v>75</v>
      </c>
      <c r="BK307" s="224">
        <f>ROUND(I307*H307,2)</f>
        <v>0</v>
      </c>
      <c r="BL307" s="17" t="s">
        <v>266</v>
      </c>
      <c r="BM307" s="223" t="s">
        <v>1635</v>
      </c>
    </row>
    <row r="308" spans="1:65" s="2" customFormat="1" ht="44.25" customHeight="1">
      <c r="A308" s="38"/>
      <c r="B308" s="39"/>
      <c r="C308" s="212" t="s">
        <v>506</v>
      </c>
      <c r="D308" s="212" t="s">
        <v>152</v>
      </c>
      <c r="E308" s="213" t="s">
        <v>1636</v>
      </c>
      <c r="F308" s="214" t="s">
        <v>1637</v>
      </c>
      <c r="G308" s="215" t="s">
        <v>1638</v>
      </c>
      <c r="H308" s="281"/>
      <c r="I308" s="217"/>
      <c r="J308" s="218">
        <f>ROUND(I308*H308,2)</f>
        <v>0</v>
      </c>
      <c r="K308" s="214" t="s">
        <v>156</v>
      </c>
      <c r="L308" s="44"/>
      <c r="M308" s="219" t="s">
        <v>19</v>
      </c>
      <c r="N308" s="220" t="s">
        <v>42</v>
      </c>
      <c r="O308" s="84"/>
      <c r="P308" s="221">
        <f>O308*H308</f>
        <v>0</v>
      </c>
      <c r="Q308" s="221">
        <v>0</v>
      </c>
      <c r="R308" s="221">
        <f>Q308*H308</f>
        <v>0</v>
      </c>
      <c r="S308" s="221">
        <v>0</v>
      </c>
      <c r="T308" s="222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23" t="s">
        <v>266</v>
      </c>
      <c r="AT308" s="223" t="s">
        <v>152</v>
      </c>
      <c r="AU308" s="223" t="s">
        <v>79</v>
      </c>
      <c r="AY308" s="17" t="s">
        <v>150</v>
      </c>
      <c r="BE308" s="224">
        <f>IF(N308="základní",J308,0)</f>
        <v>0</v>
      </c>
      <c r="BF308" s="224">
        <f>IF(N308="snížená",J308,0)</f>
        <v>0</v>
      </c>
      <c r="BG308" s="224">
        <f>IF(N308="zákl. přenesená",J308,0)</f>
        <v>0</v>
      </c>
      <c r="BH308" s="224">
        <f>IF(N308="sníž. přenesená",J308,0)</f>
        <v>0</v>
      </c>
      <c r="BI308" s="224">
        <f>IF(N308="nulová",J308,0)</f>
        <v>0</v>
      </c>
      <c r="BJ308" s="17" t="s">
        <v>75</v>
      </c>
      <c r="BK308" s="224">
        <f>ROUND(I308*H308,2)</f>
        <v>0</v>
      </c>
      <c r="BL308" s="17" t="s">
        <v>266</v>
      </c>
      <c r="BM308" s="223" t="s">
        <v>1639</v>
      </c>
    </row>
    <row r="309" spans="1:47" s="2" customFormat="1" ht="12">
      <c r="A309" s="38"/>
      <c r="B309" s="39"/>
      <c r="C309" s="40"/>
      <c r="D309" s="225" t="s">
        <v>159</v>
      </c>
      <c r="E309" s="40"/>
      <c r="F309" s="226" t="s">
        <v>1640</v>
      </c>
      <c r="G309" s="40"/>
      <c r="H309" s="40"/>
      <c r="I309" s="227"/>
      <c r="J309" s="40"/>
      <c r="K309" s="40"/>
      <c r="L309" s="44"/>
      <c r="M309" s="277"/>
      <c r="N309" s="278"/>
      <c r="O309" s="279"/>
      <c r="P309" s="279"/>
      <c r="Q309" s="279"/>
      <c r="R309" s="279"/>
      <c r="S309" s="279"/>
      <c r="T309" s="280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T309" s="17" t="s">
        <v>159</v>
      </c>
      <c r="AU309" s="17" t="s">
        <v>79</v>
      </c>
    </row>
    <row r="310" spans="1:31" s="2" customFormat="1" ht="6.95" customHeight="1">
      <c r="A310" s="38"/>
      <c r="B310" s="59"/>
      <c r="C310" s="60"/>
      <c r="D310" s="60"/>
      <c r="E310" s="60"/>
      <c r="F310" s="60"/>
      <c r="G310" s="60"/>
      <c r="H310" s="60"/>
      <c r="I310" s="60"/>
      <c r="J310" s="60"/>
      <c r="K310" s="60"/>
      <c r="L310" s="44"/>
      <c r="M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</row>
  </sheetData>
  <sheetProtection password="C68C" sheet="1" objects="1" scenarios="1" formatColumns="0" formatRows="0" autoFilter="0"/>
  <autoFilter ref="C95:K30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4:H84"/>
    <mergeCell ref="E86:H86"/>
    <mergeCell ref="E88:H88"/>
    <mergeCell ref="L2:V2"/>
  </mergeCells>
  <hyperlinks>
    <hyperlink ref="F100" r:id="rId1" display="https://podminky.urs.cz/item/CS_URS_2023_01/113107322"/>
    <hyperlink ref="F104" r:id="rId2" display="https://podminky.urs.cz/item/CS_URS_2023_01/113107330"/>
    <hyperlink ref="F106" r:id="rId3" display="https://podminky.urs.cz/item/CS_URS_2023_01/115101201"/>
    <hyperlink ref="F110" r:id="rId4" display="https://podminky.urs.cz/item/CS_URS_2023_01/132254204"/>
    <hyperlink ref="F119" r:id="rId5" display="https://podminky.urs.cz/item/CS_URS_2023_01/151101101"/>
    <hyperlink ref="F128" r:id="rId6" display="https://podminky.urs.cz/item/CS_URS_2023_01/151101111"/>
    <hyperlink ref="F132" r:id="rId7" display="https://podminky.urs.cz/item/CS_URS_2023_01/175151101"/>
    <hyperlink ref="F138" r:id="rId8" display="https://podminky.urs.cz/item/CS_URS_2023_01/119001401"/>
    <hyperlink ref="F143" r:id="rId9" display="https://podminky.urs.cz/item/CS_URS_2023_01/139001101"/>
    <hyperlink ref="F151" r:id="rId10" display="https://podminky.urs.cz/item/CS_URS_2023_01/162751119"/>
    <hyperlink ref="F155" r:id="rId11" display="https://podminky.urs.cz/item/CS_URS_2023_01/162751119"/>
    <hyperlink ref="F159" r:id="rId12" display="https://podminky.urs.cz/item/CS_URS_2023_01/171251101"/>
    <hyperlink ref="F162" r:id="rId13" display="https://podminky.urs.cz/item/CS_URS_2023_01/174151101"/>
    <hyperlink ref="F175" r:id="rId14" display="https://podminky.urs.cz/item/CS_URS_2023_01/274354111"/>
    <hyperlink ref="F181" r:id="rId15" display="https://podminky.urs.cz/item/CS_URS_2023_01/899910201"/>
    <hyperlink ref="F193" r:id="rId16" display="https://podminky.urs.cz/item/CS_URS_2023_01/171151112"/>
    <hyperlink ref="F200" r:id="rId17" display="https://podminky.urs.cz/item/CS_URS_2023_01/564851011"/>
    <hyperlink ref="F204" r:id="rId18" display="https://podminky.urs.cz/item/CS_URS_2023_01/565135101"/>
    <hyperlink ref="F208" r:id="rId19" display="https://podminky.urs.cz/item/CS_URS_2023_01/573111111"/>
    <hyperlink ref="F210" r:id="rId20" display="https://podminky.urs.cz/item/CS_URS_2023_01/573211112"/>
    <hyperlink ref="F212" r:id="rId21" display="https://podminky.urs.cz/item/CS_URS_2023_01/577134031"/>
    <hyperlink ref="F214" r:id="rId22" display="https://podminky.urs.cz/item/CS_URS_2023_01/577155031"/>
    <hyperlink ref="F217" r:id="rId23" display="https://podminky.urs.cz/item/CS_URS_2023_01/871390310"/>
    <hyperlink ref="F219" r:id="rId24" display="https://podminky.urs.cz/item/CS_URS_2023_01/877395221"/>
    <hyperlink ref="F223" r:id="rId25" display="https://podminky.urs.cz/item/CS_URS_2023_01/877395211"/>
    <hyperlink ref="F227" r:id="rId26" display="https://podminky.urs.cz/item/CS_URS_2023_01/892421111"/>
    <hyperlink ref="F239" r:id="rId27" display="https://podminky.urs.cz/item/CS_URS_2023_01/721110963"/>
    <hyperlink ref="F244" r:id="rId28" display="https://podminky.urs.cz/item/CS_URS_2023_01/721110964"/>
    <hyperlink ref="F252" r:id="rId29" display="https://podminky.urs.cz/item/CS_URS_2023_01/894812329"/>
    <hyperlink ref="F254" r:id="rId30" display="https://podminky.urs.cz/item/CS_URS_2023_01/894812332"/>
    <hyperlink ref="F256" r:id="rId31" display="https://podminky.urs.cz/item/CS_URS_2023_01/894812339"/>
    <hyperlink ref="F258" r:id="rId32" display="https://podminky.urs.cz/item/CS_URS_2023_01/894812376"/>
    <hyperlink ref="F263" r:id="rId33" display="https://podminky.urs.cz/item/CS_URS_2023_01/966008111"/>
    <hyperlink ref="F270" r:id="rId34" display="https://podminky.urs.cz/item/CS_URS_2023_01/966008311"/>
    <hyperlink ref="F277" r:id="rId35" display="https://podminky.urs.cz/item/CS_URS_2023_01/919122111"/>
    <hyperlink ref="F283" r:id="rId36" display="https://podminky.urs.cz/item/CS_URS_2023_01/919731123"/>
    <hyperlink ref="F285" r:id="rId37" display="https://podminky.urs.cz/item/CS_URS_2023_01/919735112"/>
    <hyperlink ref="F287" r:id="rId38" display="https://podminky.urs.cz/item/CS_URS_2023_01/919735116"/>
    <hyperlink ref="F291" r:id="rId39" display="https://podminky.urs.cz/item/CS_URS_2023_01/997006002"/>
    <hyperlink ref="F293" r:id="rId40" display="https://podminky.urs.cz/item/CS_URS_2023_01/997211511"/>
    <hyperlink ref="F295" r:id="rId41" display="https://podminky.urs.cz/item/CS_URS_2023_01/997221571"/>
    <hyperlink ref="F300" r:id="rId42" display="https://podminky.urs.cz/item/CS_URS_2023_01/998276101"/>
    <hyperlink ref="F304" r:id="rId43" display="https://podminky.urs.cz/item/CS_URS_2022_02/767510111"/>
    <hyperlink ref="F309" r:id="rId44" display="https://podminky.urs.cz/item/CS_URS_2022_02/9987672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103</v>
      </c>
    </row>
    <row r="3" spans="2:46" s="1" customFormat="1" ht="6.95" customHeight="1" hidden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79</v>
      </c>
    </row>
    <row r="4" spans="2:46" s="1" customFormat="1" ht="24.95" customHeight="1" hidden="1">
      <c r="B4" s="20"/>
      <c r="D4" s="140" t="s">
        <v>113</v>
      </c>
      <c r="L4" s="20"/>
      <c r="M4" s="14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2" t="s">
        <v>16</v>
      </c>
      <c r="L6" s="20"/>
    </row>
    <row r="7" spans="2:12" s="1" customFormat="1" ht="16.5" customHeight="1" hidden="1">
      <c r="B7" s="20"/>
      <c r="E7" s="143" t="str">
        <f>'Rekapitulace stavby'!K6</f>
        <v xml:space="preserve">Kopřivnice - chodník Mniší - úsek 04,05 -  po úpravě zídky</v>
      </c>
      <c r="F7" s="142"/>
      <c r="G7" s="142"/>
      <c r="H7" s="142"/>
      <c r="L7" s="20"/>
    </row>
    <row r="8" spans="2:12" s="1" customFormat="1" ht="12" customHeight="1" hidden="1">
      <c r="B8" s="20"/>
      <c r="D8" s="142" t="s">
        <v>114</v>
      </c>
      <c r="L8" s="20"/>
    </row>
    <row r="9" spans="1:31" s="2" customFormat="1" ht="16.5" customHeight="1" hidden="1">
      <c r="A9" s="38"/>
      <c r="B9" s="44"/>
      <c r="C9" s="38"/>
      <c r="D9" s="38"/>
      <c r="E9" s="143" t="s">
        <v>1641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 hidden="1">
      <c r="A10" s="38"/>
      <c r="B10" s="44"/>
      <c r="C10" s="38"/>
      <c r="D10" s="142" t="s">
        <v>116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 hidden="1">
      <c r="A11" s="38"/>
      <c r="B11" s="44"/>
      <c r="C11" s="38"/>
      <c r="D11" s="38"/>
      <c r="E11" s="145" t="s">
        <v>1642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hidden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 hidden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11. 4. 2023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 hidden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 hidden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 hidden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 hidden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 hidden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 hidden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 hidden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 hidden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 hidden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 hidden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 hidden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 hidden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28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 hidden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 hidden="1">
      <c r="A28" s="38"/>
      <c r="B28" s="44"/>
      <c r="C28" s="38"/>
      <c r="D28" s="142" t="s">
        <v>35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 hidden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 hidden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 hidden="1">
      <c r="A32" s="38"/>
      <c r="B32" s="44"/>
      <c r="C32" s="38"/>
      <c r="D32" s="152" t="s">
        <v>37</v>
      </c>
      <c r="E32" s="38"/>
      <c r="F32" s="38"/>
      <c r="G32" s="38"/>
      <c r="H32" s="38"/>
      <c r="I32" s="38"/>
      <c r="J32" s="153">
        <f>ROUND(J88,2)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 hidden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38"/>
      <c r="F34" s="154" t="s">
        <v>39</v>
      </c>
      <c r="G34" s="38"/>
      <c r="H34" s="38"/>
      <c r="I34" s="154" t="s">
        <v>38</v>
      </c>
      <c r="J34" s="154" t="s">
        <v>40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155" t="s">
        <v>41</v>
      </c>
      <c r="E35" s="142" t="s">
        <v>42</v>
      </c>
      <c r="F35" s="156">
        <f>ROUND((SUM(BE88:BE111)),2)</f>
        <v>0</v>
      </c>
      <c r="G35" s="38"/>
      <c r="H35" s="38"/>
      <c r="I35" s="157">
        <v>0.21</v>
      </c>
      <c r="J35" s="156">
        <f>ROUND(((SUM(BE88:BE111))*I35),2)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43</v>
      </c>
      <c r="F36" s="156">
        <f>ROUND((SUM(BF88:BF111)),2)</f>
        <v>0</v>
      </c>
      <c r="G36" s="38"/>
      <c r="H36" s="38"/>
      <c r="I36" s="157">
        <v>0.15</v>
      </c>
      <c r="J36" s="156">
        <f>ROUND(((SUM(BF88:BF111))*I36),2)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44</v>
      </c>
      <c r="F37" s="156">
        <f>ROUND((SUM(BG88:BG111)),2)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45</v>
      </c>
      <c r="F38" s="156">
        <f>ROUND((SUM(BH88:BH111)),2)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46</v>
      </c>
      <c r="F39" s="156">
        <f>ROUND((SUM(BI88:BI111)),2)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 hidden="1">
      <c r="A41" s="38"/>
      <c r="B41" s="44"/>
      <c r="C41" s="158"/>
      <c r="D41" s="159" t="s">
        <v>47</v>
      </c>
      <c r="E41" s="160"/>
      <c r="F41" s="160"/>
      <c r="G41" s="161" t="s">
        <v>48</v>
      </c>
      <c r="H41" s="162" t="s">
        <v>49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 hidden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ht="12" hidden="1"/>
    <row r="44" ht="12" hidden="1"/>
    <row r="45" ht="12" hidden="1"/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118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 xml:space="preserve">Kopřivnice - chodník Mniší - úsek 04,05 -  po úpravě zídky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114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1641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116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31 - SO 104 1 - chodník část 4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11. 4. 2023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Město Kopřivnice</v>
      </c>
      <c r="G58" s="40"/>
      <c r="H58" s="40"/>
      <c r="I58" s="32" t="s">
        <v>31</v>
      </c>
      <c r="J58" s="36" t="str">
        <f>E23</f>
        <v>MSS-projekt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119</v>
      </c>
      <c r="D61" s="171"/>
      <c r="E61" s="171"/>
      <c r="F61" s="171"/>
      <c r="G61" s="171"/>
      <c r="H61" s="171"/>
      <c r="I61" s="171"/>
      <c r="J61" s="172" t="s">
        <v>120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69</v>
      </c>
      <c r="D63" s="40"/>
      <c r="E63" s="40"/>
      <c r="F63" s="40"/>
      <c r="G63" s="40"/>
      <c r="H63" s="40"/>
      <c r="I63" s="40"/>
      <c r="J63" s="102">
        <f>J88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121</v>
      </c>
    </row>
    <row r="64" spans="1:31" s="9" customFormat="1" ht="24.95" customHeight="1">
      <c r="A64" s="9"/>
      <c r="B64" s="174"/>
      <c r="C64" s="175"/>
      <c r="D64" s="176" t="s">
        <v>122</v>
      </c>
      <c r="E64" s="177"/>
      <c r="F64" s="177"/>
      <c r="G64" s="177"/>
      <c r="H64" s="177"/>
      <c r="I64" s="177"/>
      <c r="J64" s="178">
        <f>J89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123</v>
      </c>
      <c r="E65" s="182"/>
      <c r="F65" s="182"/>
      <c r="G65" s="182"/>
      <c r="H65" s="182"/>
      <c r="I65" s="182"/>
      <c r="J65" s="183">
        <f>J90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130</v>
      </c>
      <c r="E66" s="182"/>
      <c r="F66" s="182"/>
      <c r="G66" s="182"/>
      <c r="H66" s="182"/>
      <c r="I66" s="182"/>
      <c r="J66" s="183">
        <f>J96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8"/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14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59"/>
      <c r="C68" s="60"/>
      <c r="D68" s="60"/>
      <c r="E68" s="60"/>
      <c r="F68" s="60"/>
      <c r="G68" s="60"/>
      <c r="H68" s="60"/>
      <c r="I68" s="60"/>
      <c r="J68" s="60"/>
      <c r="K68" s="60"/>
      <c r="L68" s="14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72" spans="1:31" s="2" customFormat="1" ht="6.95" customHeight="1">
      <c r="A72" s="38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24.95" customHeight="1">
      <c r="A73" s="38"/>
      <c r="B73" s="39"/>
      <c r="C73" s="23" t="s">
        <v>135</v>
      </c>
      <c r="D73" s="40"/>
      <c r="E73" s="40"/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16</v>
      </c>
      <c r="D75" s="40"/>
      <c r="E75" s="40"/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169" t="str">
        <f>E7</f>
        <v xml:space="preserve">Kopřivnice - chodník Mniší - úsek 04,05 -  po úpravě zídky</v>
      </c>
      <c r="F76" s="32"/>
      <c r="G76" s="32"/>
      <c r="H76" s="32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2:12" s="1" customFormat="1" ht="12" customHeight="1">
      <c r="B77" s="21"/>
      <c r="C77" s="32" t="s">
        <v>114</v>
      </c>
      <c r="D77" s="22"/>
      <c r="E77" s="22"/>
      <c r="F77" s="22"/>
      <c r="G77" s="22"/>
      <c r="H77" s="22"/>
      <c r="I77" s="22"/>
      <c r="J77" s="22"/>
      <c r="K77" s="22"/>
      <c r="L77" s="20"/>
    </row>
    <row r="78" spans="1:31" s="2" customFormat="1" ht="16.5" customHeight="1">
      <c r="A78" s="38"/>
      <c r="B78" s="39"/>
      <c r="C78" s="40"/>
      <c r="D78" s="40"/>
      <c r="E78" s="169" t="s">
        <v>1641</v>
      </c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116</v>
      </c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6.5" customHeight="1">
      <c r="A80" s="38"/>
      <c r="B80" s="39"/>
      <c r="C80" s="40"/>
      <c r="D80" s="40"/>
      <c r="E80" s="69" t="str">
        <f>E11</f>
        <v>31 - SO 104 1 - chodník část 4</v>
      </c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21</v>
      </c>
      <c r="D82" s="40"/>
      <c r="E82" s="40"/>
      <c r="F82" s="27" t="str">
        <f>F14</f>
        <v xml:space="preserve"> </v>
      </c>
      <c r="G82" s="40"/>
      <c r="H82" s="40"/>
      <c r="I82" s="32" t="s">
        <v>23</v>
      </c>
      <c r="J82" s="72" t="str">
        <f>IF(J14="","",J14)</f>
        <v>11. 4. 2023</v>
      </c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5.15" customHeight="1">
      <c r="A84" s="38"/>
      <c r="B84" s="39"/>
      <c r="C84" s="32" t="s">
        <v>25</v>
      </c>
      <c r="D84" s="40"/>
      <c r="E84" s="40"/>
      <c r="F84" s="27" t="str">
        <f>E17</f>
        <v>Město Kopřivnice</v>
      </c>
      <c r="G84" s="40"/>
      <c r="H84" s="40"/>
      <c r="I84" s="32" t="s">
        <v>31</v>
      </c>
      <c r="J84" s="36" t="str">
        <f>E23</f>
        <v>MSS-projekt s.r.o.</v>
      </c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15" customHeight="1">
      <c r="A85" s="38"/>
      <c r="B85" s="39"/>
      <c r="C85" s="32" t="s">
        <v>29</v>
      </c>
      <c r="D85" s="40"/>
      <c r="E85" s="40"/>
      <c r="F85" s="27" t="str">
        <f>IF(E20="","",E20)</f>
        <v>Vyplň údaj</v>
      </c>
      <c r="G85" s="40"/>
      <c r="H85" s="40"/>
      <c r="I85" s="32" t="s">
        <v>34</v>
      </c>
      <c r="J85" s="36" t="str">
        <f>E26</f>
        <v xml:space="preserve"> 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0.3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11" customFormat="1" ht="29.25" customHeight="1">
      <c r="A87" s="185"/>
      <c r="B87" s="186"/>
      <c r="C87" s="187" t="s">
        <v>136</v>
      </c>
      <c r="D87" s="188" t="s">
        <v>56</v>
      </c>
      <c r="E87" s="188" t="s">
        <v>52</v>
      </c>
      <c r="F87" s="188" t="s">
        <v>53</v>
      </c>
      <c r="G87" s="188" t="s">
        <v>137</v>
      </c>
      <c r="H87" s="188" t="s">
        <v>138</v>
      </c>
      <c r="I87" s="188" t="s">
        <v>139</v>
      </c>
      <c r="J87" s="188" t="s">
        <v>120</v>
      </c>
      <c r="K87" s="189" t="s">
        <v>140</v>
      </c>
      <c r="L87" s="190"/>
      <c r="M87" s="92" t="s">
        <v>19</v>
      </c>
      <c r="N87" s="93" t="s">
        <v>41</v>
      </c>
      <c r="O87" s="93" t="s">
        <v>141</v>
      </c>
      <c r="P87" s="93" t="s">
        <v>142</v>
      </c>
      <c r="Q87" s="93" t="s">
        <v>143</v>
      </c>
      <c r="R87" s="93" t="s">
        <v>144</v>
      </c>
      <c r="S87" s="93" t="s">
        <v>145</v>
      </c>
      <c r="T87" s="94" t="s">
        <v>146</v>
      </c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</row>
    <row r="88" spans="1:63" s="2" customFormat="1" ht="22.8" customHeight="1">
      <c r="A88" s="38"/>
      <c r="B88" s="39"/>
      <c r="C88" s="99" t="s">
        <v>147</v>
      </c>
      <c r="D88" s="40"/>
      <c r="E88" s="40"/>
      <c r="F88" s="40"/>
      <c r="G88" s="40"/>
      <c r="H88" s="40"/>
      <c r="I88" s="40"/>
      <c r="J88" s="191">
        <f>BK88</f>
        <v>0</v>
      </c>
      <c r="K88" s="40"/>
      <c r="L88" s="44"/>
      <c r="M88" s="95"/>
      <c r="N88" s="192"/>
      <c r="O88" s="96"/>
      <c r="P88" s="193">
        <f>P89</f>
        <v>0</v>
      </c>
      <c r="Q88" s="96"/>
      <c r="R88" s="193">
        <f>R89</f>
        <v>0</v>
      </c>
      <c r="S88" s="96"/>
      <c r="T88" s="194">
        <f>T89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70</v>
      </c>
      <c r="AU88" s="17" t="s">
        <v>121</v>
      </c>
      <c r="BK88" s="195">
        <f>BK89</f>
        <v>0</v>
      </c>
    </row>
    <row r="89" spans="1:63" s="12" customFormat="1" ht="25.9" customHeight="1">
      <c r="A89" s="12"/>
      <c r="B89" s="196"/>
      <c r="C89" s="197"/>
      <c r="D89" s="198" t="s">
        <v>70</v>
      </c>
      <c r="E89" s="199" t="s">
        <v>148</v>
      </c>
      <c r="F89" s="199" t="s">
        <v>149</v>
      </c>
      <c r="G89" s="197"/>
      <c r="H89" s="197"/>
      <c r="I89" s="200"/>
      <c r="J89" s="201">
        <f>BK89</f>
        <v>0</v>
      </c>
      <c r="K89" s="197"/>
      <c r="L89" s="202"/>
      <c r="M89" s="203"/>
      <c r="N89" s="204"/>
      <c r="O89" s="204"/>
      <c r="P89" s="205">
        <f>P90+P96</f>
        <v>0</v>
      </c>
      <c r="Q89" s="204"/>
      <c r="R89" s="205">
        <f>R90+R96</f>
        <v>0</v>
      </c>
      <c r="S89" s="204"/>
      <c r="T89" s="206">
        <f>T90+T96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7" t="s">
        <v>75</v>
      </c>
      <c r="AT89" s="208" t="s">
        <v>70</v>
      </c>
      <c r="AU89" s="208" t="s">
        <v>71</v>
      </c>
      <c r="AY89" s="207" t="s">
        <v>150</v>
      </c>
      <c r="BK89" s="209">
        <f>BK90+BK96</f>
        <v>0</v>
      </c>
    </row>
    <row r="90" spans="1:63" s="12" customFormat="1" ht="22.8" customHeight="1">
      <c r="A90" s="12"/>
      <c r="B90" s="196"/>
      <c r="C90" s="197"/>
      <c r="D90" s="198" t="s">
        <v>70</v>
      </c>
      <c r="E90" s="210" t="s">
        <v>75</v>
      </c>
      <c r="F90" s="210" t="s">
        <v>151</v>
      </c>
      <c r="G90" s="197"/>
      <c r="H90" s="197"/>
      <c r="I90" s="200"/>
      <c r="J90" s="211">
        <f>BK90</f>
        <v>0</v>
      </c>
      <c r="K90" s="197"/>
      <c r="L90" s="202"/>
      <c r="M90" s="203"/>
      <c r="N90" s="204"/>
      <c r="O90" s="204"/>
      <c r="P90" s="205">
        <f>SUM(P91:P95)</f>
        <v>0</v>
      </c>
      <c r="Q90" s="204"/>
      <c r="R90" s="205">
        <f>SUM(R91:R95)</f>
        <v>0</v>
      </c>
      <c r="S90" s="204"/>
      <c r="T90" s="206">
        <f>SUM(T91:T95)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7" t="s">
        <v>75</v>
      </c>
      <c r="AT90" s="208" t="s">
        <v>70</v>
      </c>
      <c r="AU90" s="208" t="s">
        <v>75</v>
      </c>
      <c r="AY90" s="207" t="s">
        <v>150</v>
      </c>
      <c r="BK90" s="209">
        <f>SUM(BK91:BK95)</f>
        <v>0</v>
      </c>
    </row>
    <row r="91" spans="1:65" s="2" customFormat="1" ht="44.25" customHeight="1">
      <c r="A91" s="38"/>
      <c r="B91" s="39"/>
      <c r="C91" s="212" t="s">
        <v>75</v>
      </c>
      <c r="D91" s="212" t="s">
        <v>152</v>
      </c>
      <c r="E91" s="213" t="s">
        <v>1643</v>
      </c>
      <c r="F91" s="214" t="s">
        <v>1644</v>
      </c>
      <c r="G91" s="215" t="s">
        <v>289</v>
      </c>
      <c r="H91" s="216">
        <v>282.451</v>
      </c>
      <c r="I91" s="217"/>
      <c r="J91" s="218">
        <f>ROUND(I91*H91,2)</f>
        <v>0</v>
      </c>
      <c r="K91" s="214" t="s">
        <v>389</v>
      </c>
      <c r="L91" s="44"/>
      <c r="M91" s="219" t="s">
        <v>19</v>
      </c>
      <c r="N91" s="220" t="s">
        <v>42</v>
      </c>
      <c r="O91" s="84"/>
      <c r="P91" s="221">
        <f>O91*H91</f>
        <v>0</v>
      </c>
      <c r="Q91" s="221">
        <v>0</v>
      </c>
      <c r="R91" s="221">
        <f>Q91*H91</f>
        <v>0</v>
      </c>
      <c r="S91" s="221">
        <v>0</v>
      </c>
      <c r="T91" s="222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23" t="s">
        <v>157</v>
      </c>
      <c r="AT91" s="223" t="s">
        <v>152</v>
      </c>
      <c r="AU91" s="223" t="s">
        <v>79</v>
      </c>
      <c r="AY91" s="17" t="s">
        <v>150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75</v>
      </c>
      <c r="BK91" s="224">
        <f>ROUND(I91*H91,2)</f>
        <v>0</v>
      </c>
      <c r="BL91" s="17" t="s">
        <v>157</v>
      </c>
      <c r="BM91" s="223" t="s">
        <v>1645</v>
      </c>
    </row>
    <row r="92" spans="1:47" s="2" customFormat="1" ht="12">
      <c r="A92" s="38"/>
      <c r="B92" s="39"/>
      <c r="C92" s="40"/>
      <c r="D92" s="225" t="s">
        <v>159</v>
      </c>
      <c r="E92" s="40"/>
      <c r="F92" s="226" t="s">
        <v>1646</v>
      </c>
      <c r="G92" s="40"/>
      <c r="H92" s="40"/>
      <c r="I92" s="227"/>
      <c r="J92" s="40"/>
      <c r="K92" s="40"/>
      <c r="L92" s="44"/>
      <c r="M92" s="228"/>
      <c r="N92" s="229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159</v>
      </c>
      <c r="AU92" s="17" t="s">
        <v>79</v>
      </c>
    </row>
    <row r="93" spans="1:51" s="14" customFormat="1" ht="12">
      <c r="A93" s="14"/>
      <c r="B93" s="241"/>
      <c r="C93" s="242"/>
      <c r="D93" s="232" t="s">
        <v>161</v>
      </c>
      <c r="E93" s="243" t="s">
        <v>19</v>
      </c>
      <c r="F93" s="244" t="s">
        <v>1647</v>
      </c>
      <c r="G93" s="242"/>
      <c r="H93" s="245">
        <v>269.766</v>
      </c>
      <c r="I93" s="246"/>
      <c r="J93" s="242"/>
      <c r="K93" s="242"/>
      <c r="L93" s="247"/>
      <c r="M93" s="248"/>
      <c r="N93" s="249"/>
      <c r="O93" s="249"/>
      <c r="P93" s="249"/>
      <c r="Q93" s="249"/>
      <c r="R93" s="249"/>
      <c r="S93" s="249"/>
      <c r="T93" s="250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51" t="s">
        <v>161</v>
      </c>
      <c r="AU93" s="251" t="s">
        <v>79</v>
      </c>
      <c r="AV93" s="14" t="s">
        <v>79</v>
      </c>
      <c r="AW93" s="14" t="s">
        <v>33</v>
      </c>
      <c r="AX93" s="14" t="s">
        <v>71</v>
      </c>
      <c r="AY93" s="251" t="s">
        <v>150</v>
      </c>
    </row>
    <row r="94" spans="1:51" s="14" customFormat="1" ht="12">
      <c r="A94" s="14"/>
      <c r="B94" s="241"/>
      <c r="C94" s="242"/>
      <c r="D94" s="232" t="s">
        <v>161</v>
      </c>
      <c r="E94" s="243" t="s">
        <v>19</v>
      </c>
      <c r="F94" s="244" t="s">
        <v>1648</v>
      </c>
      <c r="G94" s="242"/>
      <c r="H94" s="245">
        <v>12.685</v>
      </c>
      <c r="I94" s="246"/>
      <c r="J94" s="242"/>
      <c r="K94" s="242"/>
      <c r="L94" s="247"/>
      <c r="M94" s="248"/>
      <c r="N94" s="249"/>
      <c r="O94" s="249"/>
      <c r="P94" s="249"/>
      <c r="Q94" s="249"/>
      <c r="R94" s="249"/>
      <c r="S94" s="249"/>
      <c r="T94" s="250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51" t="s">
        <v>161</v>
      </c>
      <c r="AU94" s="251" t="s">
        <v>79</v>
      </c>
      <c r="AV94" s="14" t="s">
        <v>79</v>
      </c>
      <c r="AW94" s="14" t="s">
        <v>33</v>
      </c>
      <c r="AX94" s="14" t="s">
        <v>71</v>
      </c>
      <c r="AY94" s="251" t="s">
        <v>150</v>
      </c>
    </row>
    <row r="95" spans="1:51" s="15" customFormat="1" ht="12">
      <c r="A95" s="15"/>
      <c r="B95" s="252"/>
      <c r="C95" s="253"/>
      <c r="D95" s="232" t="s">
        <v>161</v>
      </c>
      <c r="E95" s="254" t="s">
        <v>19</v>
      </c>
      <c r="F95" s="255" t="s">
        <v>164</v>
      </c>
      <c r="G95" s="253"/>
      <c r="H95" s="256">
        <v>282.451</v>
      </c>
      <c r="I95" s="257"/>
      <c r="J95" s="253"/>
      <c r="K95" s="253"/>
      <c r="L95" s="258"/>
      <c r="M95" s="259"/>
      <c r="N95" s="260"/>
      <c r="O95" s="260"/>
      <c r="P95" s="260"/>
      <c r="Q95" s="260"/>
      <c r="R95" s="260"/>
      <c r="S95" s="260"/>
      <c r="T95" s="261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T95" s="262" t="s">
        <v>161</v>
      </c>
      <c r="AU95" s="262" t="s">
        <v>79</v>
      </c>
      <c r="AV95" s="15" t="s">
        <v>157</v>
      </c>
      <c r="AW95" s="15" t="s">
        <v>33</v>
      </c>
      <c r="AX95" s="15" t="s">
        <v>75</v>
      </c>
      <c r="AY95" s="262" t="s">
        <v>150</v>
      </c>
    </row>
    <row r="96" spans="1:63" s="12" customFormat="1" ht="22.8" customHeight="1">
      <c r="A96" s="12"/>
      <c r="B96" s="196"/>
      <c r="C96" s="197"/>
      <c r="D96" s="198" t="s">
        <v>70</v>
      </c>
      <c r="E96" s="210" t="s">
        <v>670</v>
      </c>
      <c r="F96" s="210" t="s">
        <v>671</v>
      </c>
      <c r="G96" s="197"/>
      <c r="H96" s="197"/>
      <c r="I96" s="200"/>
      <c r="J96" s="211">
        <f>BK96</f>
        <v>0</v>
      </c>
      <c r="K96" s="197"/>
      <c r="L96" s="202"/>
      <c r="M96" s="203"/>
      <c r="N96" s="204"/>
      <c r="O96" s="204"/>
      <c r="P96" s="205">
        <f>SUM(P97:P111)</f>
        <v>0</v>
      </c>
      <c r="Q96" s="204"/>
      <c r="R96" s="205">
        <f>SUM(R97:R111)</f>
        <v>0</v>
      </c>
      <c r="S96" s="204"/>
      <c r="T96" s="206">
        <f>SUM(T97:T111)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7" t="s">
        <v>75</v>
      </c>
      <c r="AT96" s="208" t="s">
        <v>70</v>
      </c>
      <c r="AU96" s="208" t="s">
        <v>75</v>
      </c>
      <c r="AY96" s="207" t="s">
        <v>150</v>
      </c>
      <c r="BK96" s="209">
        <f>SUM(BK97:BK111)</f>
        <v>0</v>
      </c>
    </row>
    <row r="97" spans="1:65" s="2" customFormat="1" ht="44.25" customHeight="1">
      <c r="A97" s="38"/>
      <c r="B97" s="39"/>
      <c r="C97" s="212" t="s">
        <v>79</v>
      </c>
      <c r="D97" s="212" t="s">
        <v>152</v>
      </c>
      <c r="E97" s="213" t="s">
        <v>1649</v>
      </c>
      <c r="F97" s="214" t="s">
        <v>1650</v>
      </c>
      <c r="G97" s="215" t="s">
        <v>289</v>
      </c>
      <c r="H97" s="216">
        <v>29.237</v>
      </c>
      <c r="I97" s="217"/>
      <c r="J97" s="218">
        <f>ROUND(I97*H97,2)</f>
        <v>0</v>
      </c>
      <c r="K97" s="214" t="s">
        <v>389</v>
      </c>
      <c r="L97" s="44"/>
      <c r="M97" s="219" t="s">
        <v>19</v>
      </c>
      <c r="N97" s="220" t="s">
        <v>42</v>
      </c>
      <c r="O97" s="84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3" t="s">
        <v>157</v>
      </c>
      <c r="AT97" s="223" t="s">
        <v>152</v>
      </c>
      <c r="AU97" s="223" t="s">
        <v>79</v>
      </c>
      <c r="AY97" s="17" t="s">
        <v>150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75</v>
      </c>
      <c r="BK97" s="224">
        <f>ROUND(I97*H97,2)</f>
        <v>0</v>
      </c>
      <c r="BL97" s="17" t="s">
        <v>157</v>
      </c>
      <c r="BM97" s="223" t="s">
        <v>1651</v>
      </c>
    </row>
    <row r="98" spans="1:47" s="2" customFormat="1" ht="12">
      <c r="A98" s="38"/>
      <c r="B98" s="39"/>
      <c r="C98" s="40"/>
      <c r="D98" s="225" t="s">
        <v>159</v>
      </c>
      <c r="E98" s="40"/>
      <c r="F98" s="226" t="s">
        <v>1652</v>
      </c>
      <c r="G98" s="40"/>
      <c r="H98" s="40"/>
      <c r="I98" s="227"/>
      <c r="J98" s="40"/>
      <c r="K98" s="40"/>
      <c r="L98" s="44"/>
      <c r="M98" s="228"/>
      <c r="N98" s="229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159</v>
      </c>
      <c r="AU98" s="17" t="s">
        <v>79</v>
      </c>
    </row>
    <row r="99" spans="1:51" s="14" customFormat="1" ht="12">
      <c r="A99" s="14"/>
      <c r="B99" s="241"/>
      <c r="C99" s="242"/>
      <c r="D99" s="232" t="s">
        <v>161</v>
      </c>
      <c r="E99" s="243" t="s">
        <v>19</v>
      </c>
      <c r="F99" s="244" t="s">
        <v>1653</v>
      </c>
      <c r="G99" s="242"/>
      <c r="H99" s="245">
        <v>9.548</v>
      </c>
      <c r="I99" s="246"/>
      <c r="J99" s="242"/>
      <c r="K99" s="242"/>
      <c r="L99" s="247"/>
      <c r="M99" s="248"/>
      <c r="N99" s="249"/>
      <c r="O99" s="249"/>
      <c r="P99" s="249"/>
      <c r="Q99" s="249"/>
      <c r="R99" s="249"/>
      <c r="S99" s="249"/>
      <c r="T99" s="250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1" t="s">
        <v>161</v>
      </c>
      <c r="AU99" s="251" t="s">
        <v>79</v>
      </c>
      <c r="AV99" s="14" t="s">
        <v>79</v>
      </c>
      <c r="AW99" s="14" t="s">
        <v>33</v>
      </c>
      <c r="AX99" s="14" t="s">
        <v>71</v>
      </c>
      <c r="AY99" s="251" t="s">
        <v>150</v>
      </c>
    </row>
    <row r="100" spans="1:51" s="14" customFormat="1" ht="12">
      <c r="A100" s="14"/>
      <c r="B100" s="241"/>
      <c r="C100" s="242"/>
      <c r="D100" s="232" t="s">
        <v>161</v>
      </c>
      <c r="E100" s="243" t="s">
        <v>19</v>
      </c>
      <c r="F100" s="244" t="s">
        <v>1654</v>
      </c>
      <c r="G100" s="242"/>
      <c r="H100" s="245">
        <v>19.689</v>
      </c>
      <c r="I100" s="246"/>
      <c r="J100" s="242"/>
      <c r="K100" s="242"/>
      <c r="L100" s="247"/>
      <c r="M100" s="248"/>
      <c r="N100" s="249"/>
      <c r="O100" s="249"/>
      <c r="P100" s="249"/>
      <c r="Q100" s="249"/>
      <c r="R100" s="249"/>
      <c r="S100" s="249"/>
      <c r="T100" s="250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1" t="s">
        <v>161</v>
      </c>
      <c r="AU100" s="251" t="s">
        <v>79</v>
      </c>
      <c r="AV100" s="14" t="s">
        <v>79</v>
      </c>
      <c r="AW100" s="14" t="s">
        <v>33</v>
      </c>
      <c r="AX100" s="14" t="s">
        <v>71</v>
      </c>
      <c r="AY100" s="251" t="s">
        <v>150</v>
      </c>
    </row>
    <row r="101" spans="1:51" s="15" customFormat="1" ht="12">
      <c r="A101" s="15"/>
      <c r="B101" s="252"/>
      <c r="C101" s="253"/>
      <c r="D101" s="232" t="s">
        <v>161</v>
      </c>
      <c r="E101" s="254" t="s">
        <v>19</v>
      </c>
      <c r="F101" s="255" t="s">
        <v>164</v>
      </c>
      <c r="G101" s="253"/>
      <c r="H101" s="256">
        <v>29.237</v>
      </c>
      <c r="I101" s="257"/>
      <c r="J101" s="253"/>
      <c r="K101" s="253"/>
      <c r="L101" s="258"/>
      <c r="M101" s="259"/>
      <c r="N101" s="260"/>
      <c r="O101" s="260"/>
      <c r="P101" s="260"/>
      <c r="Q101" s="260"/>
      <c r="R101" s="260"/>
      <c r="S101" s="260"/>
      <c r="T101" s="261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62" t="s">
        <v>161</v>
      </c>
      <c r="AU101" s="262" t="s">
        <v>79</v>
      </c>
      <c r="AV101" s="15" t="s">
        <v>157</v>
      </c>
      <c r="AW101" s="15" t="s">
        <v>33</v>
      </c>
      <c r="AX101" s="15" t="s">
        <v>75</v>
      </c>
      <c r="AY101" s="262" t="s">
        <v>150</v>
      </c>
    </row>
    <row r="102" spans="1:65" s="2" customFormat="1" ht="44.25" customHeight="1">
      <c r="A102" s="38"/>
      <c r="B102" s="39"/>
      <c r="C102" s="212" t="s">
        <v>99</v>
      </c>
      <c r="D102" s="212" t="s">
        <v>152</v>
      </c>
      <c r="E102" s="213" t="s">
        <v>1655</v>
      </c>
      <c r="F102" s="214" t="s">
        <v>1656</v>
      </c>
      <c r="G102" s="215" t="s">
        <v>289</v>
      </c>
      <c r="H102" s="216">
        <v>56.235</v>
      </c>
      <c r="I102" s="217"/>
      <c r="J102" s="218">
        <f>ROUND(I102*H102,2)</f>
        <v>0</v>
      </c>
      <c r="K102" s="214" t="s">
        <v>389</v>
      </c>
      <c r="L102" s="44"/>
      <c r="M102" s="219" t="s">
        <v>19</v>
      </c>
      <c r="N102" s="220" t="s">
        <v>42</v>
      </c>
      <c r="O102" s="84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157</v>
      </c>
      <c r="AT102" s="223" t="s">
        <v>152</v>
      </c>
      <c r="AU102" s="223" t="s">
        <v>79</v>
      </c>
      <c r="AY102" s="17" t="s">
        <v>150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75</v>
      </c>
      <c r="BK102" s="224">
        <f>ROUND(I102*H102,2)</f>
        <v>0</v>
      </c>
      <c r="BL102" s="17" t="s">
        <v>157</v>
      </c>
      <c r="BM102" s="223" t="s">
        <v>1657</v>
      </c>
    </row>
    <row r="103" spans="1:47" s="2" customFormat="1" ht="12">
      <c r="A103" s="38"/>
      <c r="B103" s="39"/>
      <c r="C103" s="40"/>
      <c r="D103" s="225" t="s">
        <v>159</v>
      </c>
      <c r="E103" s="40"/>
      <c r="F103" s="226" t="s">
        <v>1658</v>
      </c>
      <c r="G103" s="40"/>
      <c r="H103" s="40"/>
      <c r="I103" s="227"/>
      <c r="J103" s="40"/>
      <c r="K103" s="40"/>
      <c r="L103" s="44"/>
      <c r="M103" s="228"/>
      <c r="N103" s="229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159</v>
      </c>
      <c r="AU103" s="17" t="s">
        <v>79</v>
      </c>
    </row>
    <row r="104" spans="1:51" s="14" customFormat="1" ht="12">
      <c r="A104" s="14"/>
      <c r="B104" s="241"/>
      <c r="C104" s="242"/>
      <c r="D104" s="232" t="s">
        <v>161</v>
      </c>
      <c r="E104" s="243" t="s">
        <v>19</v>
      </c>
      <c r="F104" s="244" t="s">
        <v>1659</v>
      </c>
      <c r="G104" s="242"/>
      <c r="H104" s="245">
        <v>54.21</v>
      </c>
      <c r="I104" s="246"/>
      <c r="J104" s="242"/>
      <c r="K104" s="242"/>
      <c r="L104" s="247"/>
      <c r="M104" s="248"/>
      <c r="N104" s="249"/>
      <c r="O104" s="249"/>
      <c r="P104" s="249"/>
      <c r="Q104" s="249"/>
      <c r="R104" s="249"/>
      <c r="S104" s="249"/>
      <c r="T104" s="250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1" t="s">
        <v>161</v>
      </c>
      <c r="AU104" s="251" t="s">
        <v>79</v>
      </c>
      <c r="AV104" s="14" t="s">
        <v>79</v>
      </c>
      <c r="AW104" s="14" t="s">
        <v>33</v>
      </c>
      <c r="AX104" s="14" t="s">
        <v>71</v>
      </c>
      <c r="AY104" s="251" t="s">
        <v>150</v>
      </c>
    </row>
    <row r="105" spans="1:51" s="14" customFormat="1" ht="12">
      <c r="A105" s="14"/>
      <c r="B105" s="241"/>
      <c r="C105" s="242"/>
      <c r="D105" s="232" t="s">
        <v>161</v>
      </c>
      <c r="E105" s="243" t="s">
        <v>19</v>
      </c>
      <c r="F105" s="244" t="s">
        <v>1660</v>
      </c>
      <c r="G105" s="242"/>
      <c r="H105" s="245">
        <v>2.025</v>
      </c>
      <c r="I105" s="246"/>
      <c r="J105" s="242"/>
      <c r="K105" s="242"/>
      <c r="L105" s="247"/>
      <c r="M105" s="248"/>
      <c r="N105" s="249"/>
      <c r="O105" s="249"/>
      <c r="P105" s="249"/>
      <c r="Q105" s="249"/>
      <c r="R105" s="249"/>
      <c r="S105" s="249"/>
      <c r="T105" s="250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1" t="s">
        <v>161</v>
      </c>
      <c r="AU105" s="251" t="s">
        <v>79</v>
      </c>
      <c r="AV105" s="14" t="s">
        <v>79</v>
      </c>
      <c r="AW105" s="14" t="s">
        <v>33</v>
      </c>
      <c r="AX105" s="14" t="s">
        <v>71</v>
      </c>
      <c r="AY105" s="251" t="s">
        <v>150</v>
      </c>
    </row>
    <row r="106" spans="1:51" s="15" customFormat="1" ht="12">
      <c r="A106" s="15"/>
      <c r="B106" s="252"/>
      <c r="C106" s="253"/>
      <c r="D106" s="232" t="s">
        <v>161</v>
      </c>
      <c r="E106" s="254" t="s">
        <v>19</v>
      </c>
      <c r="F106" s="255" t="s">
        <v>164</v>
      </c>
      <c r="G106" s="253"/>
      <c r="H106" s="256">
        <v>56.235</v>
      </c>
      <c r="I106" s="257"/>
      <c r="J106" s="253"/>
      <c r="K106" s="253"/>
      <c r="L106" s="258"/>
      <c r="M106" s="259"/>
      <c r="N106" s="260"/>
      <c r="O106" s="260"/>
      <c r="P106" s="260"/>
      <c r="Q106" s="260"/>
      <c r="R106" s="260"/>
      <c r="S106" s="260"/>
      <c r="T106" s="261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62" t="s">
        <v>161</v>
      </c>
      <c r="AU106" s="262" t="s">
        <v>79</v>
      </c>
      <c r="AV106" s="15" t="s">
        <v>157</v>
      </c>
      <c r="AW106" s="15" t="s">
        <v>33</v>
      </c>
      <c r="AX106" s="15" t="s">
        <v>75</v>
      </c>
      <c r="AY106" s="262" t="s">
        <v>150</v>
      </c>
    </row>
    <row r="107" spans="1:65" s="2" customFormat="1" ht="44.25" customHeight="1">
      <c r="A107" s="38"/>
      <c r="B107" s="39"/>
      <c r="C107" s="212" t="s">
        <v>157</v>
      </c>
      <c r="D107" s="212" t="s">
        <v>152</v>
      </c>
      <c r="E107" s="213" t="s">
        <v>1661</v>
      </c>
      <c r="F107" s="214" t="s">
        <v>1644</v>
      </c>
      <c r="G107" s="215" t="s">
        <v>289</v>
      </c>
      <c r="H107" s="216">
        <v>62.804</v>
      </c>
      <c r="I107" s="217"/>
      <c r="J107" s="218">
        <f>ROUND(I107*H107,2)</f>
        <v>0</v>
      </c>
      <c r="K107" s="214" t="s">
        <v>389</v>
      </c>
      <c r="L107" s="44"/>
      <c r="M107" s="219" t="s">
        <v>19</v>
      </c>
      <c r="N107" s="220" t="s">
        <v>42</v>
      </c>
      <c r="O107" s="84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157</v>
      </c>
      <c r="AT107" s="223" t="s">
        <v>152</v>
      </c>
      <c r="AU107" s="223" t="s">
        <v>79</v>
      </c>
      <c r="AY107" s="17" t="s">
        <v>150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75</v>
      </c>
      <c r="BK107" s="224">
        <f>ROUND(I107*H107,2)</f>
        <v>0</v>
      </c>
      <c r="BL107" s="17" t="s">
        <v>157</v>
      </c>
      <c r="BM107" s="223" t="s">
        <v>1662</v>
      </c>
    </row>
    <row r="108" spans="1:47" s="2" customFormat="1" ht="12">
      <c r="A108" s="38"/>
      <c r="B108" s="39"/>
      <c r="C108" s="40"/>
      <c r="D108" s="225" t="s">
        <v>159</v>
      </c>
      <c r="E108" s="40"/>
      <c r="F108" s="226" t="s">
        <v>1663</v>
      </c>
      <c r="G108" s="40"/>
      <c r="H108" s="40"/>
      <c r="I108" s="227"/>
      <c r="J108" s="40"/>
      <c r="K108" s="40"/>
      <c r="L108" s="44"/>
      <c r="M108" s="228"/>
      <c r="N108" s="229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159</v>
      </c>
      <c r="AU108" s="17" t="s">
        <v>79</v>
      </c>
    </row>
    <row r="109" spans="1:51" s="14" customFormat="1" ht="12">
      <c r="A109" s="14"/>
      <c r="B109" s="241"/>
      <c r="C109" s="242"/>
      <c r="D109" s="232" t="s">
        <v>161</v>
      </c>
      <c r="E109" s="243" t="s">
        <v>19</v>
      </c>
      <c r="F109" s="244" t="s">
        <v>1664</v>
      </c>
      <c r="G109" s="242"/>
      <c r="H109" s="245">
        <v>60.556</v>
      </c>
      <c r="I109" s="246"/>
      <c r="J109" s="242"/>
      <c r="K109" s="242"/>
      <c r="L109" s="247"/>
      <c r="M109" s="248"/>
      <c r="N109" s="249"/>
      <c r="O109" s="249"/>
      <c r="P109" s="249"/>
      <c r="Q109" s="249"/>
      <c r="R109" s="249"/>
      <c r="S109" s="249"/>
      <c r="T109" s="250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1" t="s">
        <v>161</v>
      </c>
      <c r="AU109" s="251" t="s">
        <v>79</v>
      </c>
      <c r="AV109" s="14" t="s">
        <v>79</v>
      </c>
      <c r="AW109" s="14" t="s">
        <v>33</v>
      </c>
      <c r="AX109" s="14" t="s">
        <v>71</v>
      </c>
      <c r="AY109" s="251" t="s">
        <v>150</v>
      </c>
    </row>
    <row r="110" spans="1:51" s="14" customFormat="1" ht="12">
      <c r="A110" s="14"/>
      <c r="B110" s="241"/>
      <c r="C110" s="242"/>
      <c r="D110" s="232" t="s">
        <v>161</v>
      </c>
      <c r="E110" s="243" t="s">
        <v>19</v>
      </c>
      <c r="F110" s="244" t="s">
        <v>1665</v>
      </c>
      <c r="G110" s="242"/>
      <c r="H110" s="245">
        <v>2.248</v>
      </c>
      <c r="I110" s="246"/>
      <c r="J110" s="242"/>
      <c r="K110" s="242"/>
      <c r="L110" s="247"/>
      <c r="M110" s="248"/>
      <c r="N110" s="249"/>
      <c r="O110" s="249"/>
      <c r="P110" s="249"/>
      <c r="Q110" s="249"/>
      <c r="R110" s="249"/>
      <c r="S110" s="249"/>
      <c r="T110" s="250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1" t="s">
        <v>161</v>
      </c>
      <c r="AU110" s="251" t="s">
        <v>79</v>
      </c>
      <c r="AV110" s="14" t="s">
        <v>79</v>
      </c>
      <c r="AW110" s="14" t="s">
        <v>33</v>
      </c>
      <c r="AX110" s="14" t="s">
        <v>71</v>
      </c>
      <c r="AY110" s="251" t="s">
        <v>150</v>
      </c>
    </row>
    <row r="111" spans="1:51" s="15" customFormat="1" ht="12">
      <c r="A111" s="15"/>
      <c r="B111" s="252"/>
      <c r="C111" s="253"/>
      <c r="D111" s="232" t="s">
        <v>161</v>
      </c>
      <c r="E111" s="254" t="s">
        <v>19</v>
      </c>
      <c r="F111" s="255" t="s">
        <v>164</v>
      </c>
      <c r="G111" s="253"/>
      <c r="H111" s="256">
        <v>62.804</v>
      </c>
      <c r="I111" s="257"/>
      <c r="J111" s="253"/>
      <c r="K111" s="253"/>
      <c r="L111" s="258"/>
      <c r="M111" s="274"/>
      <c r="N111" s="275"/>
      <c r="O111" s="275"/>
      <c r="P111" s="275"/>
      <c r="Q111" s="275"/>
      <c r="R111" s="275"/>
      <c r="S111" s="275"/>
      <c r="T111" s="276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62" t="s">
        <v>161</v>
      </c>
      <c r="AU111" s="262" t="s">
        <v>79</v>
      </c>
      <c r="AV111" s="15" t="s">
        <v>157</v>
      </c>
      <c r="AW111" s="15" t="s">
        <v>33</v>
      </c>
      <c r="AX111" s="15" t="s">
        <v>75</v>
      </c>
      <c r="AY111" s="262" t="s">
        <v>150</v>
      </c>
    </row>
    <row r="112" spans="1:31" s="2" customFormat="1" ht="6.95" customHeight="1">
      <c r="A112" s="38"/>
      <c r="B112" s="59"/>
      <c r="C112" s="60"/>
      <c r="D112" s="60"/>
      <c r="E112" s="60"/>
      <c r="F112" s="60"/>
      <c r="G112" s="60"/>
      <c r="H112" s="60"/>
      <c r="I112" s="60"/>
      <c r="J112" s="60"/>
      <c r="K112" s="60"/>
      <c r="L112" s="44"/>
      <c r="M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</sheetData>
  <sheetProtection password="C68C" sheet="1" objects="1" scenarios="1" formatColumns="0" formatRows="0" autoFilter="0"/>
  <autoFilter ref="C87:K11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hyperlinks>
    <hyperlink ref="F92" r:id="rId1" display="https://podminky.urs.cz/item/CS_URS_2023_01/997221873"/>
    <hyperlink ref="F98" r:id="rId2" display="https://podminky.urs.cz/item/CS_URS_2023_01/997221861"/>
    <hyperlink ref="F103" r:id="rId3" display="https://podminky.urs.cz/item/CS_URS_2023_01/997221875"/>
    <hyperlink ref="F108" r:id="rId4" display="https://podminky.urs.cz/item/CS_URS_2023_01/997221873.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105</v>
      </c>
    </row>
    <row r="3" spans="2:46" s="1" customFormat="1" ht="6.95" customHeight="1" hidden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79</v>
      </c>
    </row>
    <row r="4" spans="2:46" s="1" customFormat="1" ht="24.95" customHeight="1" hidden="1">
      <c r="B4" s="20"/>
      <c r="D4" s="140" t="s">
        <v>113</v>
      </c>
      <c r="L4" s="20"/>
      <c r="M4" s="14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2" t="s">
        <v>16</v>
      </c>
      <c r="L6" s="20"/>
    </row>
    <row r="7" spans="2:12" s="1" customFormat="1" ht="16.5" customHeight="1" hidden="1">
      <c r="B7" s="20"/>
      <c r="E7" s="143" t="str">
        <f>'Rekapitulace stavby'!K6</f>
        <v xml:space="preserve">Kopřivnice - chodník Mniší - úsek 04,05 -  po úpravě zídky</v>
      </c>
      <c r="F7" s="142"/>
      <c r="G7" s="142"/>
      <c r="H7" s="142"/>
      <c r="L7" s="20"/>
    </row>
    <row r="8" spans="2:12" s="1" customFormat="1" ht="12" customHeight="1" hidden="1">
      <c r="B8" s="20"/>
      <c r="D8" s="142" t="s">
        <v>114</v>
      </c>
      <c r="L8" s="20"/>
    </row>
    <row r="9" spans="1:31" s="2" customFormat="1" ht="16.5" customHeight="1" hidden="1">
      <c r="A9" s="38"/>
      <c r="B9" s="44"/>
      <c r="C9" s="38"/>
      <c r="D9" s="38"/>
      <c r="E9" s="143" t="s">
        <v>1641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 hidden="1">
      <c r="A10" s="38"/>
      <c r="B10" s="44"/>
      <c r="C10" s="38"/>
      <c r="D10" s="142" t="s">
        <v>116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 hidden="1">
      <c r="A11" s="38"/>
      <c r="B11" s="44"/>
      <c r="C11" s="38"/>
      <c r="D11" s="38"/>
      <c r="E11" s="145" t="s">
        <v>1666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hidden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 hidden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11. 4. 2023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 hidden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 hidden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 hidden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 hidden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 hidden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 hidden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 hidden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 hidden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 hidden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 hidden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 hidden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 hidden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28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 hidden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 hidden="1">
      <c r="A28" s="38"/>
      <c r="B28" s="44"/>
      <c r="C28" s="38"/>
      <c r="D28" s="142" t="s">
        <v>35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 hidden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 hidden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 hidden="1">
      <c r="A32" s="38"/>
      <c r="B32" s="44"/>
      <c r="C32" s="38"/>
      <c r="D32" s="152" t="s">
        <v>37</v>
      </c>
      <c r="E32" s="38"/>
      <c r="F32" s="38"/>
      <c r="G32" s="38"/>
      <c r="H32" s="38"/>
      <c r="I32" s="38"/>
      <c r="J32" s="153">
        <f>ROUND(J88,2)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 hidden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38"/>
      <c r="F34" s="154" t="s">
        <v>39</v>
      </c>
      <c r="G34" s="38"/>
      <c r="H34" s="38"/>
      <c r="I34" s="154" t="s">
        <v>38</v>
      </c>
      <c r="J34" s="154" t="s">
        <v>40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155" t="s">
        <v>41</v>
      </c>
      <c r="E35" s="142" t="s">
        <v>42</v>
      </c>
      <c r="F35" s="156">
        <f>ROUND((SUM(BE88:BE107)),2)</f>
        <v>0</v>
      </c>
      <c r="G35" s="38"/>
      <c r="H35" s="38"/>
      <c r="I35" s="157">
        <v>0.21</v>
      </c>
      <c r="J35" s="156">
        <f>ROUND(((SUM(BE88:BE107))*I35),2)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43</v>
      </c>
      <c r="F36" s="156">
        <f>ROUND((SUM(BF88:BF107)),2)</f>
        <v>0</v>
      </c>
      <c r="G36" s="38"/>
      <c r="H36" s="38"/>
      <c r="I36" s="157">
        <v>0.15</v>
      </c>
      <c r="J36" s="156">
        <f>ROUND(((SUM(BF88:BF107))*I36),2)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44</v>
      </c>
      <c r="F37" s="156">
        <f>ROUND((SUM(BG88:BG107)),2)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45</v>
      </c>
      <c r="F38" s="156">
        <f>ROUND((SUM(BH88:BH107)),2)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46</v>
      </c>
      <c r="F39" s="156">
        <f>ROUND((SUM(BI88:BI107)),2)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 hidden="1">
      <c r="A41" s="38"/>
      <c r="B41" s="44"/>
      <c r="C41" s="158"/>
      <c r="D41" s="159" t="s">
        <v>47</v>
      </c>
      <c r="E41" s="160"/>
      <c r="F41" s="160"/>
      <c r="G41" s="161" t="s">
        <v>48</v>
      </c>
      <c r="H41" s="162" t="s">
        <v>49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 hidden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ht="12" hidden="1"/>
    <row r="44" ht="12" hidden="1"/>
    <row r="45" ht="12" hidden="1"/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118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 xml:space="preserve">Kopřivnice - chodník Mniší - úsek 04,05 -  po úpravě zídky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114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1641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116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32 - SO 105 1 - chodník část 5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11. 4. 2023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Město Kopřivnice</v>
      </c>
      <c r="G58" s="40"/>
      <c r="H58" s="40"/>
      <c r="I58" s="32" t="s">
        <v>31</v>
      </c>
      <c r="J58" s="36" t="str">
        <f>E23</f>
        <v>MSS-projekt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119</v>
      </c>
      <c r="D61" s="171"/>
      <c r="E61" s="171"/>
      <c r="F61" s="171"/>
      <c r="G61" s="171"/>
      <c r="H61" s="171"/>
      <c r="I61" s="171"/>
      <c r="J61" s="172" t="s">
        <v>120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69</v>
      </c>
      <c r="D63" s="40"/>
      <c r="E63" s="40"/>
      <c r="F63" s="40"/>
      <c r="G63" s="40"/>
      <c r="H63" s="40"/>
      <c r="I63" s="40"/>
      <c r="J63" s="102">
        <f>J88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121</v>
      </c>
    </row>
    <row r="64" spans="1:31" s="9" customFormat="1" ht="24.95" customHeight="1">
      <c r="A64" s="9"/>
      <c r="B64" s="174"/>
      <c r="C64" s="175"/>
      <c r="D64" s="176" t="s">
        <v>122</v>
      </c>
      <c r="E64" s="177"/>
      <c r="F64" s="177"/>
      <c r="G64" s="177"/>
      <c r="H64" s="177"/>
      <c r="I64" s="177"/>
      <c r="J64" s="178">
        <f>J89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123</v>
      </c>
      <c r="E65" s="182"/>
      <c r="F65" s="182"/>
      <c r="G65" s="182"/>
      <c r="H65" s="182"/>
      <c r="I65" s="182"/>
      <c r="J65" s="183">
        <f>J90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130</v>
      </c>
      <c r="E66" s="182"/>
      <c r="F66" s="182"/>
      <c r="G66" s="182"/>
      <c r="H66" s="182"/>
      <c r="I66" s="182"/>
      <c r="J66" s="183">
        <f>J96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8"/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14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59"/>
      <c r="C68" s="60"/>
      <c r="D68" s="60"/>
      <c r="E68" s="60"/>
      <c r="F68" s="60"/>
      <c r="G68" s="60"/>
      <c r="H68" s="60"/>
      <c r="I68" s="60"/>
      <c r="J68" s="60"/>
      <c r="K68" s="60"/>
      <c r="L68" s="14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72" spans="1:31" s="2" customFormat="1" ht="6.95" customHeight="1">
      <c r="A72" s="38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24.95" customHeight="1">
      <c r="A73" s="38"/>
      <c r="B73" s="39"/>
      <c r="C73" s="23" t="s">
        <v>135</v>
      </c>
      <c r="D73" s="40"/>
      <c r="E73" s="40"/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16</v>
      </c>
      <c r="D75" s="40"/>
      <c r="E75" s="40"/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169" t="str">
        <f>E7</f>
        <v xml:space="preserve">Kopřivnice - chodník Mniší - úsek 04,05 -  po úpravě zídky</v>
      </c>
      <c r="F76" s="32"/>
      <c r="G76" s="32"/>
      <c r="H76" s="32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2:12" s="1" customFormat="1" ht="12" customHeight="1">
      <c r="B77" s="21"/>
      <c r="C77" s="32" t="s">
        <v>114</v>
      </c>
      <c r="D77" s="22"/>
      <c r="E77" s="22"/>
      <c r="F77" s="22"/>
      <c r="G77" s="22"/>
      <c r="H77" s="22"/>
      <c r="I77" s="22"/>
      <c r="J77" s="22"/>
      <c r="K77" s="22"/>
      <c r="L77" s="20"/>
    </row>
    <row r="78" spans="1:31" s="2" customFormat="1" ht="16.5" customHeight="1">
      <c r="A78" s="38"/>
      <c r="B78" s="39"/>
      <c r="C78" s="40"/>
      <c r="D78" s="40"/>
      <c r="E78" s="169" t="s">
        <v>1641</v>
      </c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116</v>
      </c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6.5" customHeight="1">
      <c r="A80" s="38"/>
      <c r="B80" s="39"/>
      <c r="C80" s="40"/>
      <c r="D80" s="40"/>
      <c r="E80" s="69" t="str">
        <f>E11</f>
        <v>32 - SO 105 1 - chodník část 5</v>
      </c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21</v>
      </c>
      <c r="D82" s="40"/>
      <c r="E82" s="40"/>
      <c r="F82" s="27" t="str">
        <f>F14</f>
        <v xml:space="preserve"> </v>
      </c>
      <c r="G82" s="40"/>
      <c r="H82" s="40"/>
      <c r="I82" s="32" t="s">
        <v>23</v>
      </c>
      <c r="J82" s="72" t="str">
        <f>IF(J14="","",J14)</f>
        <v>11. 4. 2023</v>
      </c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5.15" customHeight="1">
      <c r="A84" s="38"/>
      <c r="B84" s="39"/>
      <c r="C84" s="32" t="s">
        <v>25</v>
      </c>
      <c r="D84" s="40"/>
      <c r="E84" s="40"/>
      <c r="F84" s="27" t="str">
        <f>E17</f>
        <v>Město Kopřivnice</v>
      </c>
      <c r="G84" s="40"/>
      <c r="H84" s="40"/>
      <c r="I84" s="32" t="s">
        <v>31</v>
      </c>
      <c r="J84" s="36" t="str">
        <f>E23</f>
        <v>MSS-projekt s.r.o.</v>
      </c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15" customHeight="1">
      <c r="A85" s="38"/>
      <c r="B85" s="39"/>
      <c r="C85" s="32" t="s">
        <v>29</v>
      </c>
      <c r="D85" s="40"/>
      <c r="E85" s="40"/>
      <c r="F85" s="27" t="str">
        <f>IF(E20="","",E20)</f>
        <v>Vyplň údaj</v>
      </c>
      <c r="G85" s="40"/>
      <c r="H85" s="40"/>
      <c r="I85" s="32" t="s">
        <v>34</v>
      </c>
      <c r="J85" s="36" t="str">
        <f>E26</f>
        <v xml:space="preserve"> 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0.3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11" customFormat="1" ht="29.25" customHeight="1">
      <c r="A87" s="185"/>
      <c r="B87" s="186"/>
      <c r="C87" s="187" t="s">
        <v>136</v>
      </c>
      <c r="D87" s="188" t="s">
        <v>56</v>
      </c>
      <c r="E87" s="188" t="s">
        <v>52</v>
      </c>
      <c r="F87" s="188" t="s">
        <v>53</v>
      </c>
      <c r="G87" s="188" t="s">
        <v>137</v>
      </c>
      <c r="H87" s="188" t="s">
        <v>138</v>
      </c>
      <c r="I87" s="188" t="s">
        <v>139</v>
      </c>
      <c r="J87" s="188" t="s">
        <v>120</v>
      </c>
      <c r="K87" s="189" t="s">
        <v>140</v>
      </c>
      <c r="L87" s="190"/>
      <c r="M87" s="92" t="s">
        <v>19</v>
      </c>
      <c r="N87" s="93" t="s">
        <v>41</v>
      </c>
      <c r="O87" s="93" t="s">
        <v>141</v>
      </c>
      <c r="P87" s="93" t="s">
        <v>142</v>
      </c>
      <c r="Q87" s="93" t="s">
        <v>143</v>
      </c>
      <c r="R87" s="93" t="s">
        <v>144</v>
      </c>
      <c r="S87" s="93" t="s">
        <v>145</v>
      </c>
      <c r="T87" s="94" t="s">
        <v>146</v>
      </c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</row>
    <row r="88" spans="1:63" s="2" customFormat="1" ht="22.8" customHeight="1">
      <c r="A88" s="38"/>
      <c r="B88" s="39"/>
      <c r="C88" s="99" t="s">
        <v>147</v>
      </c>
      <c r="D88" s="40"/>
      <c r="E88" s="40"/>
      <c r="F88" s="40"/>
      <c r="G88" s="40"/>
      <c r="H88" s="40"/>
      <c r="I88" s="40"/>
      <c r="J88" s="191">
        <f>BK88</f>
        <v>0</v>
      </c>
      <c r="K88" s="40"/>
      <c r="L88" s="44"/>
      <c r="M88" s="95"/>
      <c r="N88" s="192"/>
      <c r="O88" s="96"/>
      <c r="P88" s="193">
        <f>P89</f>
        <v>0</v>
      </c>
      <c r="Q88" s="96"/>
      <c r="R88" s="193">
        <f>R89</f>
        <v>0</v>
      </c>
      <c r="S88" s="96"/>
      <c r="T88" s="194">
        <f>T89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70</v>
      </c>
      <c r="AU88" s="17" t="s">
        <v>121</v>
      </c>
      <c r="BK88" s="195">
        <f>BK89</f>
        <v>0</v>
      </c>
    </row>
    <row r="89" spans="1:63" s="12" customFormat="1" ht="25.9" customHeight="1">
      <c r="A89" s="12"/>
      <c r="B89" s="196"/>
      <c r="C89" s="197"/>
      <c r="D89" s="198" t="s">
        <v>70</v>
      </c>
      <c r="E89" s="199" t="s">
        <v>148</v>
      </c>
      <c r="F89" s="199" t="s">
        <v>149</v>
      </c>
      <c r="G89" s="197"/>
      <c r="H89" s="197"/>
      <c r="I89" s="200"/>
      <c r="J89" s="201">
        <f>BK89</f>
        <v>0</v>
      </c>
      <c r="K89" s="197"/>
      <c r="L89" s="202"/>
      <c r="M89" s="203"/>
      <c r="N89" s="204"/>
      <c r="O89" s="204"/>
      <c r="P89" s="205">
        <f>P90+P96</f>
        <v>0</v>
      </c>
      <c r="Q89" s="204"/>
      <c r="R89" s="205">
        <f>R90+R96</f>
        <v>0</v>
      </c>
      <c r="S89" s="204"/>
      <c r="T89" s="206">
        <f>T90+T96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7" t="s">
        <v>75</v>
      </c>
      <c r="AT89" s="208" t="s">
        <v>70</v>
      </c>
      <c r="AU89" s="208" t="s">
        <v>71</v>
      </c>
      <c r="AY89" s="207" t="s">
        <v>150</v>
      </c>
      <c r="BK89" s="209">
        <f>BK90+BK96</f>
        <v>0</v>
      </c>
    </row>
    <row r="90" spans="1:63" s="12" customFormat="1" ht="22.8" customHeight="1">
      <c r="A90" s="12"/>
      <c r="B90" s="196"/>
      <c r="C90" s="197"/>
      <c r="D90" s="198" t="s">
        <v>70</v>
      </c>
      <c r="E90" s="210" t="s">
        <v>75</v>
      </c>
      <c r="F90" s="210" t="s">
        <v>151</v>
      </c>
      <c r="G90" s="197"/>
      <c r="H90" s="197"/>
      <c r="I90" s="200"/>
      <c r="J90" s="211">
        <f>BK90</f>
        <v>0</v>
      </c>
      <c r="K90" s="197"/>
      <c r="L90" s="202"/>
      <c r="M90" s="203"/>
      <c r="N90" s="204"/>
      <c r="O90" s="204"/>
      <c r="P90" s="205">
        <f>SUM(P91:P95)</f>
        <v>0</v>
      </c>
      <c r="Q90" s="204"/>
      <c r="R90" s="205">
        <f>SUM(R91:R95)</f>
        <v>0</v>
      </c>
      <c r="S90" s="204"/>
      <c r="T90" s="206">
        <f>SUM(T91:T95)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7" t="s">
        <v>75</v>
      </c>
      <c r="AT90" s="208" t="s">
        <v>70</v>
      </c>
      <c r="AU90" s="208" t="s">
        <v>75</v>
      </c>
      <c r="AY90" s="207" t="s">
        <v>150</v>
      </c>
      <c r="BK90" s="209">
        <f>SUM(BK91:BK95)</f>
        <v>0</v>
      </c>
    </row>
    <row r="91" spans="1:65" s="2" customFormat="1" ht="44.25" customHeight="1">
      <c r="A91" s="38"/>
      <c r="B91" s="39"/>
      <c r="C91" s="212" t="s">
        <v>75</v>
      </c>
      <c r="D91" s="212" t="s">
        <v>152</v>
      </c>
      <c r="E91" s="213" t="s">
        <v>1643</v>
      </c>
      <c r="F91" s="214" t="s">
        <v>1644</v>
      </c>
      <c r="G91" s="215" t="s">
        <v>289</v>
      </c>
      <c r="H91" s="216">
        <v>36.931</v>
      </c>
      <c r="I91" s="217"/>
      <c r="J91" s="218">
        <f>ROUND(I91*H91,2)</f>
        <v>0</v>
      </c>
      <c r="K91" s="214" t="s">
        <v>389</v>
      </c>
      <c r="L91" s="44"/>
      <c r="M91" s="219" t="s">
        <v>19</v>
      </c>
      <c r="N91" s="220" t="s">
        <v>42</v>
      </c>
      <c r="O91" s="84"/>
      <c r="P91" s="221">
        <f>O91*H91</f>
        <v>0</v>
      </c>
      <c r="Q91" s="221">
        <v>0</v>
      </c>
      <c r="R91" s="221">
        <f>Q91*H91</f>
        <v>0</v>
      </c>
      <c r="S91" s="221">
        <v>0</v>
      </c>
      <c r="T91" s="222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23" t="s">
        <v>157</v>
      </c>
      <c r="AT91" s="223" t="s">
        <v>152</v>
      </c>
      <c r="AU91" s="223" t="s">
        <v>79</v>
      </c>
      <c r="AY91" s="17" t="s">
        <v>150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75</v>
      </c>
      <c r="BK91" s="224">
        <f>ROUND(I91*H91,2)</f>
        <v>0</v>
      </c>
      <c r="BL91" s="17" t="s">
        <v>157</v>
      </c>
      <c r="BM91" s="223" t="s">
        <v>1667</v>
      </c>
    </row>
    <row r="92" spans="1:47" s="2" customFormat="1" ht="12">
      <c r="A92" s="38"/>
      <c r="B92" s="39"/>
      <c r="C92" s="40"/>
      <c r="D92" s="225" t="s">
        <v>159</v>
      </c>
      <c r="E92" s="40"/>
      <c r="F92" s="226" t="s">
        <v>1646</v>
      </c>
      <c r="G92" s="40"/>
      <c r="H92" s="40"/>
      <c r="I92" s="227"/>
      <c r="J92" s="40"/>
      <c r="K92" s="40"/>
      <c r="L92" s="44"/>
      <c r="M92" s="228"/>
      <c r="N92" s="229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159</v>
      </c>
      <c r="AU92" s="17" t="s">
        <v>79</v>
      </c>
    </row>
    <row r="93" spans="1:51" s="14" customFormat="1" ht="12">
      <c r="A93" s="14"/>
      <c r="B93" s="241"/>
      <c r="C93" s="242"/>
      <c r="D93" s="232" t="s">
        <v>161</v>
      </c>
      <c r="E93" s="243" t="s">
        <v>19</v>
      </c>
      <c r="F93" s="244" t="s">
        <v>1668</v>
      </c>
      <c r="G93" s="242"/>
      <c r="H93" s="245">
        <v>34.531</v>
      </c>
      <c r="I93" s="246"/>
      <c r="J93" s="242"/>
      <c r="K93" s="242"/>
      <c r="L93" s="247"/>
      <c r="M93" s="248"/>
      <c r="N93" s="249"/>
      <c r="O93" s="249"/>
      <c r="P93" s="249"/>
      <c r="Q93" s="249"/>
      <c r="R93" s="249"/>
      <c r="S93" s="249"/>
      <c r="T93" s="250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51" t="s">
        <v>161</v>
      </c>
      <c r="AU93" s="251" t="s">
        <v>79</v>
      </c>
      <c r="AV93" s="14" t="s">
        <v>79</v>
      </c>
      <c r="AW93" s="14" t="s">
        <v>33</v>
      </c>
      <c r="AX93" s="14" t="s">
        <v>71</v>
      </c>
      <c r="AY93" s="251" t="s">
        <v>150</v>
      </c>
    </row>
    <row r="94" spans="1:51" s="14" customFormat="1" ht="12">
      <c r="A94" s="14"/>
      <c r="B94" s="241"/>
      <c r="C94" s="242"/>
      <c r="D94" s="232" t="s">
        <v>161</v>
      </c>
      <c r="E94" s="243" t="s">
        <v>19</v>
      </c>
      <c r="F94" s="244" t="s">
        <v>1669</v>
      </c>
      <c r="G94" s="242"/>
      <c r="H94" s="245">
        <v>2.4</v>
      </c>
      <c r="I94" s="246"/>
      <c r="J94" s="242"/>
      <c r="K94" s="242"/>
      <c r="L94" s="247"/>
      <c r="M94" s="248"/>
      <c r="N94" s="249"/>
      <c r="O94" s="249"/>
      <c r="P94" s="249"/>
      <c r="Q94" s="249"/>
      <c r="R94" s="249"/>
      <c r="S94" s="249"/>
      <c r="T94" s="250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51" t="s">
        <v>161</v>
      </c>
      <c r="AU94" s="251" t="s">
        <v>79</v>
      </c>
      <c r="AV94" s="14" t="s">
        <v>79</v>
      </c>
      <c r="AW94" s="14" t="s">
        <v>33</v>
      </c>
      <c r="AX94" s="14" t="s">
        <v>71</v>
      </c>
      <c r="AY94" s="251" t="s">
        <v>150</v>
      </c>
    </row>
    <row r="95" spans="1:51" s="15" customFormat="1" ht="12">
      <c r="A95" s="15"/>
      <c r="B95" s="252"/>
      <c r="C95" s="253"/>
      <c r="D95" s="232" t="s">
        <v>161</v>
      </c>
      <c r="E95" s="254" t="s">
        <v>19</v>
      </c>
      <c r="F95" s="255" t="s">
        <v>164</v>
      </c>
      <c r="G95" s="253"/>
      <c r="H95" s="256">
        <v>36.931</v>
      </c>
      <c r="I95" s="257"/>
      <c r="J95" s="253"/>
      <c r="K95" s="253"/>
      <c r="L95" s="258"/>
      <c r="M95" s="259"/>
      <c r="N95" s="260"/>
      <c r="O95" s="260"/>
      <c r="P95" s="260"/>
      <c r="Q95" s="260"/>
      <c r="R95" s="260"/>
      <c r="S95" s="260"/>
      <c r="T95" s="261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T95" s="262" t="s">
        <v>161</v>
      </c>
      <c r="AU95" s="262" t="s">
        <v>79</v>
      </c>
      <c r="AV95" s="15" t="s">
        <v>157</v>
      </c>
      <c r="AW95" s="15" t="s">
        <v>33</v>
      </c>
      <c r="AX95" s="15" t="s">
        <v>75</v>
      </c>
      <c r="AY95" s="262" t="s">
        <v>150</v>
      </c>
    </row>
    <row r="96" spans="1:63" s="12" customFormat="1" ht="22.8" customHeight="1">
      <c r="A96" s="12"/>
      <c r="B96" s="196"/>
      <c r="C96" s="197"/>
      <c r="D96" s="198" t="s">
        <v>70</v>
      </c>
      <c r="E96" s="210" t="s">
        <v>670</v>
      </c>
      <c r="F96" s="210" t="s">
        <v>671</v>
      </c>
      <c r="G96" s="197"/>
      <c r="H96" s="197"/>
      <c r="I96" s="200"/>
      <c r="J96" s="211">
        <f>BK96</f>
        <v>0</v>
      </c>
      <c r="K96" s="197"/>
      <c r="L96" s="202"/>
      <c r="M96" s="203"/>
      <c r="N96" s="204"/>
      <c r="O96" s="204"/>
      <c r="P96" s="205">
        <f>SUM(P97:P107)</f>
        <v>0</v>
      </c>
      <c r="Q96" s="204"/>
      <c r="R96" s="205">
        <f>SUM(R97:R107)</f>
        <v>0</v>
      </c>
      <c r="S96" s="204"/>
      <c r="T96" s="206">
        <f>SUM(T97:T107)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7" t="s">
        <v>75</v>
      </c>
      <c r="AT96" s="208" t="s">
        <v>70</v>
      </c>
      <c r="AU96" s="208" t="s">
        <v>75</v>
      </c>
      <c r="AY96" s="207" t="s">
        <v>150</v>
      </c>
      <c r="BK96" s="209">
        <f>SUM(BK97:BK107)</f>
        <v>0</v>
      </c>
    </row>
    <row r="97" spans="1:65" s="2" customFormat="1" ht="44.25" customHeight="1">
      <c r="A97" s="38"/>
      <c r="B97" s="39"/>
      <c r="C97" s="212" t="s">
        <v>79</v>
      </c>
      <c r="D97" s="212" t="s">
        <v>152</v>
      </c>
      <c r="E97" s="213" t="s">
        <v>1649</v>
      </c>
      <c r="F97" s="214" t="s">
        <v>1650</v>
      </c>
      <c r="G97" s="215" t="s">
        <v>289</v>
      </c>
      <c r="H97" s="216">
        <v>12.585</v>
      </c>
      <c r="I97" s="217"/>
      <c r="J97" s="218">
        <f>ROUND(I97*H97,2)</f>
        <v>0</v>
      </c>
      <c r="K97" s="214" t="s">
        <v>389</v>
      </c>
      <c r="L97" s="44"/>
      <c r="M97" s="219" t="s">
        <v>19</v>
      </c>
      <c r="N97" s="220" t="s">
        <v>42</v>
      </c>
      <c r="O97" s="84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3" t="s">
        <v>157</v>
      </c>
      <c r="AT97" s="223" t="s">
        <v>152</v>
      </c>
      <c r="AU97" s="223" t="s">
        <v>79</v>
      </c>
      <c r="AY97" s="17" t="s">
        <v>150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75</v>
      </c>
      <c r="BK97" s="224">
        <f>ROUND(I97*H97,2)</f>
        <v>0</v>
      </c>
      <c r="BL97" s="17" t="s">
        <v>157</v>
      </c>
      <c r="BM97" s="223" t="s">
        <v>1670</v>
      </c>
    </row>
    <row r="98" spans="1:47" s="2" customFormat="1" ht="12">
      <c r="A98" s="38"/>
      <c r="B98" s="39"/>
      <c r="C98" s="40"/>
      <c r="D98" s="225" t="s">
        <v>159</v>
      </c>
      <c r="E98" s="40"/>
      <c r="F98" s="226" t="s">
        <v>1652</v>
      </c>
      <c r="G98" s="40"/>
      <c r="H98" s="40"/>
      <c r="I98" s="227"/>
      <c r="J98" s="40"/>
      <c r="K98" s="40"/>
      <c r="L98" s="44"/>
      <c r="M98" s="228"/>
      <c r="N98" s="229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159</v>
      </c>
      <c r="AU98" s="17" t="s">
        <v>79</v>
      </c>
    </row>
    <row r="99" spans="1:51" s="14" customFormat="1" ht="12">
      <c r="A99" s="14"/>
      <c r="B99" s="241"/>
      <c r="C99" s="242"/>
      <c r="D99" s="232" t="s">
        <v>161</v>
      </c>
      <c r="E99" s="243" t="s">
        <v>19</v>
      </c>
      <c r="F99" s="244" t="s">
        <v>1671</v>
      </c>
      <c r="G99" s="242"/>
      <c r="H99" s="245">
        <v>0.115</v>
      </c>
      <c r="I99" s="246"/>
      <c r="J99" s="242"/>
      <c r="K99" s="242"/>
      <c r="L99" s="247"/>
      <c r="M99" s="248"/>
      <c r="N99" s="249"/>
      <c r="O99" s="249"/>
      <c r="P99" s="249"/>
      <c r="Q99" s="249"/>
      <c r="R99" s="249"/>
      <c r="S99" s="249"/>
      <c r="T99" s="250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1" t="s">
        <v>161</v>
      </c>
      <c r="AU99" s="251" t="s">
        <v>79</v>
      </c>
      <c r="AV99" s="14" t="s">
        <v>79</v>
      </c>
      <c r="AW99" s="14" t="s">
        <v>33</v>
      </c>
      <c r="AX99" s="14" t="s">
        <v>71</v>
      </c>
      <c r="AY99" s="251" t="s">
        <v>150</v>
      </c>
    </row>
    <row r="100" spans="1:51" s="14" customFormat="1" ht="12">
      <c r="A100" s="14"/>
      <c r="B100" s="241"/>
      <c r="C100" s="242"/>
      <c r="D100" s="232" t="s">
        <v>161</v>
      </c>
      <c r="E100" s="243" t="s">
        <v>19</v>
      </c>
      <c r="F100" s="244" t="s">
        <v>1672</v>
      </c>
      <c r="G100" s="242"/>
      <c r="H100" s="245">
        <v>12.47</v>
      </c>
      <c r="I100" s="246"/>
      <c r="J100" s="242"/>
      <c r="K100" s="242"/>
      <c r="L100" s="247"/>
      <c r="M100" s="248"/>
      <c r="N100" s="249"/>
      <c r="O100" s="249"/>
      <c r="P100" s="249"/>
      <c r="Q100" s="249"/>
      <c r="R100" s="249"/>
      <c r="S100" s="249"/>
      <c r="T100" s="250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1" t="s">
        <v>161</v>
      </c>
      <c r="AU100" s="251" t="s">
        <v>79</v>
      </c>
      <c r="AV100" s="14" t="s">
        <v>79</v>
      </c>
      <c r="AW100" s="14" t="s">
        <v>33</v>
      </c>
      <c r="AX100" s="14" t="s">
        <v>71</v>
      </c>
      <c r="AY100" s="251" t="s">
        <v>150</v>
      </c>
    </row>
    <row r="101" spans="1:51" s="15" customFormat="1" ht="12">
      <c r="A101" s="15"/>
      <c r="B101" s="252"/>
      <c r="C101" s="253"/>
      <c r="D101" s="232" t="s">
        <v>161</v>
      </c>
      <c r="E101" s="254" t="s">
        <v>19</v>
      </c>
      <c r="F101" s="255" t="s">
        <v>164</v>
      </c>
      <c r="G101" s="253"/>
      <c r="H101" s="256">
        <v>12.585</v>
      </c>
      <c r="I101" s="257"/>
      <c r="J101" s="253"/>
      <c r="K101" s="253"/>
      <c r="L101" s="258"/>
      <c r="M101" s="259"/>
      <c r="N101" s="260"/>
      <c r="O101" s="260"/>
      <c r="P101" s="260"/>
      <c r="Q101" s="260"/>
      <c r="R101" s="260"/>
      <c r="S101" s="260"/>
      <c r="T101" s="261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62" t="s">
        <v>161</v>
      </c>
      <c r="AU101" s="262" t="s">
        <v>79</v>
      </c>
      <c r="AV101" s="15" t="s">
        <v>157</v>
      </c>
      <c r="AW101" s="15" t="s">
        <v>33</v>
      </c>
      <c r="AX101" s="15" t="s">
        <v>75</v>
      </c>
      <c r="AY101" s="262" t="s">
        <v>150</v>
      </c>
    </row>
    <row r="102" spans="1:65" s="2" customFormat="1" ht="44.25" customHeight="1">
      <c r="A102" s="38"/>
      <c r="B102" s="39"/>
      <c r="C102" s="212" t="s">
        <v>99</v>
      </c>
      <c r="D102" s="212" t="s">
        <v>152</v>
      </c>
      <c r="E102" s="213" t="s">
        <v>1643</v>
      </c>
      <c r="F102" s="214" t="s">
        <v>1644</v>
      </c>
      <c r="G102" s="215" t="s">
        <v>289</v>
      </c>
      <c r="H102" s="216">
        <v>5.162</v>
      </c>
      <c r="I102" s="217"/>
      <c r="J102" s="218">
        <f>ROUND(I102*H102,2)</f>
        <v>0</v>
      </c>
      <c r="K102" s="214" t="s">
        <v>389</v>
      </c>
      <c r="L102" s="44"/>
      <c r="M102" s="219" t="s">
        <v>19</v>
      </c>
      <c r="N102" s="220" t="s">
        <v>42</v>
      </c>
      <c r="O102" s="84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157</v>
      </c>
      <c r="AT102" s="223" t="s">
        <v>152</v>
      </c>
      <c r="AU102" s="223" t="s">
        <v>79</v>
      </c>
      <c r="AY102" s="17" t="s">
        <v>150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75</v>
      </c>
      <c r="BK102" s="224">
        <f>ROUND(I102*H102,2)</f>
        <v>0</v>
      </c>
      <c r="BL102" s="17" t="s">
        <v>157</v>
      </c>
      <c r="BM102" s="223" t="s">
        <v>1673</v>
      </c>
    </row>
    <row r="103" spans="1:47" s="2" customFormat="1" ht="12">
      <c r="A103" s="38"/>
      <c r="B103" s="39"/>
      <c r="C103" s="40"/>
      <c r="D103" s="225" t="s">
        <v>159</v>
      </c>
      <c r="E103" s="40"/>
      <c r="F103" s="226" t="s">
        <v>1646</v>
      </c>
      <c r="G103" s="40"/>
      <c r="H103" s="40"/>
      <c r="I103" s="227"/>
      <c r="J103" s="40"/>
      <c r="K103" s="40"/>
      <c r="L103" s="44"/>
      <c r="M103" s="228"/>
      <c r="N103" s="229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159</v>
      </c>
      <c r="AU103" s="17" t="s">
        <v>79</v>
      </c>
    </row>
    <row r="104" spans="1:51" s="14" customFormat="1" ht="12">
      <c r="A104" s="14"/>
      <c r="B104" s="241"/>
      <c r="C104" s="242"/>
      <c r="D104" s="232" t="s">
        <v>161</v>
      </c>
      <c r="E104" s="243" t="s">
        <v>19</v>
      </c>
      <c r="F104" s="244" t="s">
        <v>1674</v>
      </c>
      <c r="G104" s="242"/>
      <c r="H104" s="245">
        <v>5.162</v>
      </c>
      <c r="I104" s="246"/>
      <c r="J104" s="242"/>
      <c r="K104" s="242"/>
      <c r="L104" s="247"/>
      <c r="M104" s="248"/>
      <c r="N104" s="249"/>
      <c r="O104" s="249"/>
      <c r="P104" s="249"/>
      <c r="Q104" s="249"/>
      <c r="R104" s="249"/>
      <c r="S104" s="249"/>
      <c r="T104" s="250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1" t="s">
        <v>161</v>
      </c>
      <c r="AU104" s="251" t="s">
        <v>79</v>
      </c>
      <c r="AV104" s="14" t="s">
        <v>79</v>
      </c>
      <c r="AW104" s="14" t="s">
        <v>33</v>
      </c>
      <c r="AX104" s="14" t="s">
        <v>75</v>
      </c>
      <c r="AY104" s="251" t="s">
        <v>150</v>
      </c>
    </row>
    <row r="105" spans="1:65" s="2" customFormat="1" ht="44.25" customHeight="1">
      <c r="A105" s="38"/>
      <c r="B105" s="39"/>
      <c r="C105" s="212" t="s">
        <v>157</v>
      </c>
      <c r="D105" s="212" t="s">
        <v>152</v>
      </c>
      <c r="E105" s="213" t="s">
        <v>1655</v>
      </c>
      <c r="F105" s="214" t="s">
        <v>1656</v>
      </c>
      <c r="G105" s="215" t="s">
        <v>289</v>
      </c>
      <c r="H105" s="216">
        <v>19.283</v>
      </c>
      <c r="I105" s="217"/>
      <c r="J105" s="218">
        <f>ROUND(I105*H105,2)</f>
        <v>0</v>
      </c>
      <c r="K105" s="214" t="s">
        <v>389</v>
      </c>
      <c r="L105" s="44"/>
      <c r="M105" s="219" t="s">
        <v>19</v>
      </c>
      <c r="N105" s="220" t="s">
        <v>42</v>
      </c>
      <c r="O105" s="84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157</v>
      </c>
      <c r="AT105" s="223" t="s">
        <v>152</v>
      </c>
      <c r="AU105" s="223" t="s">
        <v>79</v>
      </c>
      <c r="AY105" s="17" t="s">
        <v>150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75</v>
      </c>
      <c r="BK105" s="224">
        <f>ROUND(I105*H105,2)</f>
        <v>0</v>
      </c>
      <c r="BL105" s="17" t="s">
        <v>157</v>
      </c>
      <c r="BM105" s="223" t="s">
        <v>1675</v>
      </c>
    </row>
    <row r="106" spans="1:47" s="2" customFormat="1" ht="12">
      <c r="A106" s="38"/>
      <c r="B106" s="39"/>
      <c r="C106" s="40"/>
      <c r="D106" s="225" t="s">
        <v>159</v>
      </c>
      <c r="E106" s="40"/>
      <c r="F106" s="226" t="s">
        <v>1658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159</v>
      </c>
      <c r="AU106" s="17" t="s">
        <v>79</v>
      </c>
    </row>
    <row r="107" spans="1:51" s="14" customFormat="1" ht="12">
      <c r="A107" s="14"/>
      <c r="B107" s="241"/>
      <c r="C107" s="242"/>
      <c r="D107" s="232" t="s">
        <v>161</v>
      </c>
      <c r="E107" s="243" t="s">
        <v>19</v>
      </c>
      <c r="F107" s="244" t="s">
        <v>1676</v>
      </c>
      <c r="G107" s="242"/>
      <c r="H107" s="245">
        <v>19.283</v>
      </c>
      <c r="I107" s="246"/>
      <c r="J107" s="242"/>
      <c r="K107" s="242"/>
      <c r="L107" s="247"/>
      <c r="M107" s="282"/>
      <c r="N107" s="283"/>
      <c r="O107" s="283"/>
      <c r="P107" s="283"/>
      <c r="Q107" s="283"/>
      <c r="R107" s="283"/>
      <c r="S107" s="283"/>
      <c r="T107" s="28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1" t="s">
        <v>161</v>
      </c>
      <c r="AU107" s="251" t="s">
        <v>79</v>
      </c>
      <c r="AV107" s="14" t="s">
        <v>79</v>
      </c>
      <c r="AW107" s="14" t="s">
        <v>33</v>
      </c>
      <c r="AX107" s="14" t="s">
        <v>75</v>
      </c>
      <c r="AY107" s="251" t="s">
        <v>150</v>
      </c>
    </row>
    <row r="108" spans="1:31" s="2" customFormat="1" ht="6.95" customHeight="1">
      <c r="A108" s="38"/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44"/>
      <c r="M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</sheetData>
  <sheetProtection password="C68C" sheet="1" objects="1" scenarios="1" formatColumns="0" formatRows="0" autoFilter="0"/>
  <autoFilter ref="C87:K10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hyperlinks>
    <hyperlink ref="F92" r:id="rId1" display="https://podminky.urs.cz/item/CS_URS_2023_01/997221873"/>
    <hyperlink ref="F98" r:id="rId2" display="https://podminky.urs.cz/item/CS_URS_2023_01/997221861"/>
    <hyperlink ref="F103" r:id="rId3" display="https://podminky.urs.cz/item/CS_URS_2023_01/997221873"/>
    <hyperlink ref="F106" r:id="rId4" display="https://podminky.urs.cz/item/CS_URS_2023_01/997221875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Pavlisková</dc:creator>
  <cp:keywords/>
  <dc:description/>
  <cp:lastModifiedBy>Ivana Pavlisková</cp:lastModifiedBy>
  <dcterms:created xsi:type="dcterms:W3CDTF">2023-04-26T07:03:00Z</dcterms:created>
  <dcterms:modified xsi:type="dcterms:W3CDTF">2023-04-26T07:03:21Z</dcterms:modified>
  <cp:category/>
  <cp:version/>
  <cp:contentType/>
  <cp:contentStatus/>
</cp:coreProperties>
</file>