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01_VZ\01_Administrace\05_2023\541_LAWYA_Koprivnice_ZS_Nam_Knihovna_(PD)\04_Ukonceni\Oznameni_dokumenty\Final DL\"/>
    </mc:Choice>
  </mc:AlternateContent>
  <xr:revisionPtr revIDLastSave="0" documentId="13_ncr:1_{E1963B1C-284D-48F8-B4F2-577C4D0AE079}" xr6:coauthVersionLast="47" xr6:coauthVersionMax="47" xr10:uidLastSave="{00000000-0000-0000-0000-000000000000}"/>
  <bookViews>
    <workbookView xWindow="-108" yWindow="-108" windowWidth="23256" windowHeight="12456" xr2:uid="{00000000-000D-0000-FFFF-FFFF00000000}"/>
  </bookViews>
  <sheets>
    <sheet name="Celkové hodnocení + bodování" sheetId="1" r:id="rId1"/>
    <sheet name="Zkušenosti v rámci 2. kritéria" sheetId="2" r:id="rId2"/>
    <sheet name="Zkušenosti v rámci 3. kritéria" sheetId="3" r:id="rId3"/>
  </sheets>
  <definedNames>
    <definedName name="_xlnm._FilterDatabase" localSheetId="0" hidden="1">'Celkové hodnocení + bodování'!$A$28:$C$33</definedName>
    <definedName name="_xlnm.Print_Area" localSheetId="0">'Celkové hodnocení + bodování'!$A$1:$D$33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1" l="1"/>
  <c r="D21" i="1" s="1"/>
  <c r="D14" i="1"/>
  <c r="D15" i="1"/>
  <c r="D16" i="1"/>
  <c r="D17" i="1"/>
  <c r="D13" i="1"/>
  <c r="D24" i="1" l="1"/>
  <c r="C32" i="1" s="1"/>
  <c r="D23" i="1"/>
  <c r="C31" i="1" s="1"/>
  <c r="D25" i="1"/>
  <c r="C33" i="1" s="1"/>
  <c r="D22" i="1"/>
  <c r="C30" i="1" s="1"/>
  <c r="C29" i="1"/>
  <c r="D6" i="1"/>
  <c r="D7" i="1"/>
  <c r="D8" i="1"/>
  <c r="D9" i="1"/>
  <c r="D5" i="1"/>
  <c r="C10" i="1"/>
  <c r="D33" i="1" l="1"/>
  <c r="D30" i="1"/>
  <c r="D29" i="1"/>
  <c r="D32" i="1"/>
  <c r="D31" i="1"/>
</calcChain>
</file>

<file path=xl/sharedStrings.xml><?xml version="1.0" encoding="utf-8"?>
<sst xmlns="http://schemas.openxmlformats.org/spreadsheetml/2006/main" count="153" uniqueCount="105">
  <si>
    <t>CELKEM BODŮ</t>
  </si>
  <si>
    <t xml:space="preserve">POŘADÍ </t>
  </si>
  <si>
    <t>Příloha zprávy o hodnocení nabídek</t>
  </si>
  <si>
    <t>Shrnutí způsobu hodnocení dle zadávací dokumentace:</t>
  </si>
  <si>
    <t>Zkušenost č.</t>
  </si>
  <si>
    <t>Nabídka č.</t>
  </si>
  <si>
    <t>Účastník</t>
  </si>
  <si>
    <t>Osoba jmenovaná na hodnocenou pozici</t>
  </si>
  <si>
    <t>Zkušenost č. 1</t>
  </si>
  <si>
    <t>Zkušenost č. 2</t>
  </si>
  <si>
    <t>Zkušenost č. 3</t>
  </si>
  <si>
    <t>Zkušenost č. 4</t>
  </si>
  <si>
    <t>Zkušenost č. 5</t>
  </si>
  <si>
    <t>Zkušenost č. 6</t>
  </si>
  <si>
    <t>Zkušenost č. 7</t>
  </si>
  <si>
    <t>Zkušenost č. 8</t>
  </si>
  <si>
    <t>Zkušenost č. 9</t>
  </si>
  <si>
    <t>Zkušenost č. 10</t>
  </si>
  <si>
    <t>Počet uznatelných zkušeností pro účely hodnocení</t>
  </si>
  <si>
    <t>Poznámky ke zkušenostem (referečním zakázkám) pro účely hodnocení:</t>
  </si>
  <si>
    <t>Nabídka č. 1</t>
  </si>
  <si>
    <t>Nabídka č. 2</t>
  </si>
  <si>
    <t>Nabídka č. 3</t>
  </si>
  <si>
    <t>Nabídka č. 4</t>
  </si>
  <si>
    <t>1. kritérium hodnocení: Nabídková cena</t>
  </si>
  <si>
    <t>Cena bez DPH</t>
  </si>
  <si>
    <t>Počet bodů</t>
  </si>
  <si>
    <t>Celkový součet bodů</t>
  </si>
  <si>
    <t>Počet zakázek</t>
  </si>
  <si>
    <t>Atelier 99 s.r.o.</t>
  </si>
  <si>
    <t>KANIA a.s.</t>
  </si>
  <si>
    <t>LAPLAN a.s.</t>
  </si>
  <si>
    <t>Quality Group s.r.o.</t>
  </si>
  <si>
    <t>TECHNICO Opava s.r.o.</t>
  </si>
  <si>
    <t>Nabídka č. 5</t>
  </si>
  <si>
    <t>2. kritérium hodnocení: Kvalita – zkušenosti osoby na pozici Vedoucí projektant</t>
  </si>
  <si>
    <t>3. kritérium hodnocení: Kvalita – ocenění z architektonických a obdobných soutěží</t>
  </si>
  <si>
    <t>Nad rámec požadavků na kvalifikaci (minimální zkušenosti) příslušné osoby, a to tak, že nejvýhodnější nabídkou je nabídka s nejzkušenější osobou na příslušné pozici
hodnotí se počet zkušeností, při nichž hodnocená osoba vykonávala funkci vedoucí projektant u služeb dokončených v posledních 10 letech před zahájením zadávacího řízení</t>
  </si>
  <si>
    <t>Doklady: Formulář nabídky (nebo jiný doklad - dodavatelem vyplněné údaje o zkušenostech osoby na 
příslušné pozici nad rámec požadavků na kvalifikaci (minimální zkušenosti) příslušné osoby)</t>
  </si>
  <si>
    <t>Dodavatel je povinen v nabídce označit zkušenosti osoby na příslušné pozici pro účely hodnocení, tj. zkušenosti nad rámec požadavků na kvalifikaci (minimální zkušenosti) příslušné osoby. Pro tyto účely účastník využije formulář nabídky, jehož vzor je přílohou zadávací dokumentace.
Maximum 10 bodů</t>
  </si>
  <si>
    <t>Zkušenost u služby, jejíž součástí bylo zpracování dokumentace pro vydání stavebního povolení, resp. dokumentace pro vydání společného povolení, nebo projektové dokumentace pro provádění stavby, jejímž předmětem byla novostavba či rekonstrukce pozemní stavby budovy občanského vybavení podle definice uvedené v § 6 vyhlášky č. 398/2009 Sb., o obecných technických požadavcích zabezpečujících bezbariérové užívání staveb, ve znění pozdějších předpisů, nebo budovy nebo haly občanské výstavby podle definice uvedené v Klasifikaci stavebních a inženýrských objektů (obor 801 Budovy občanské výstavby nebo obor 802 Haly občanské výstavby) ve smyslu § 4 odst. 2 vyhlášky č. 169/2016 Sb., o stanovení rozsahu dokumentace veřejné zakázky na stavební práce, nad rámec minimálních požadavků na kvalifikaci, přičemž každá z těchto služeb se musela vztahovat k investičnímu projektu o finančním objemu (podle rozpočtových nákladů) minimálně 40 000 000 Kč bez DPH</t>
  </si>
  <si>
    <t xml:space="preserve">3. kritérium hodnocení: Kvalita – ocenění z architektonických a obdobných soutěží </t>
  </si>
  <si>
    <t>Poznámky k prokázání kritéria</t>
  </si>
  <si>
    <t>Hodnotí se ocenění z architektonických a obdobných soutěží dodavatele podle přehledu ocenění z architektonických a obdobných soutěží, jehož závazný vzor tvoří přílohu zadávací dokumentace, a to tak, že nejvýhodnější nabídkou je nabídka s nejvyšším počtem přidělených bodů.</t>
  </si>
  <si>
    <t>Počet přidělených bodů bude hodnocen podle jeho absolutní výše a přepočten vahou kritéria hodnocení.</t>
  </si>
  <si>
    <t>Bodový klíč je uveden v zadávací dokumentaci</t>
  </si>
  <si>
    <t>Počet bodů za ocenění</t>
  </si>
  <si>
    <t>Ocenění č. 1</t>
  </si>
  <si>
    <t>Ocenění č. 2</t>
  </si>
  <si>
    <t>Ing. Ivana Ambrožová</t>
  </si>
  <si>
    <t>Bazén Česká Ves-S, DÚR+DSP, Rekonstrukce – přístavba a stavební úpravy plaveckého a relaxačního bazénu s wellness, Obec Česká Ves, 03/2020–11/2020, IN 143,5 mil. Kč bez DPH</t>
  </si>
  <si>
    <r>
      <t xml:space="preserve">Doklad: Dodavatelem vyplněný přehled ocenění z architektonických či obdobných soutěží + certifikát o ocenění
Dodavatel současně s předložením vyplněného přehledu ocenění z architektonických či obdobných soutěží předloží v nabídce </t>
    </r>
    <r>
      <rPr>
        <b/>
        <sz val="11"/>
        <color theme="1"/>
        <rFont val="Calibri"/>
        <family val="2"/>
        <charset val="238"/>
        <scheme val="minor"/>
      </rPr>
      <t>certifikát o ocenění, kopii ocenění či diplomu, výpis z protokolu soutěže, případně prohlášení organizátora soutěže či jiný obdobný doklad osvědčující obdržení ocenění</t>
    </r>
    <r>
      <rPr>
        <sz val="11"/>
        <color theme="1"/>
        <rFont val="Calibri"/>
        <family val="2"/>
        <charset val="238"/>
        <scheme val="minor"/>
      </rPr>
      <t>. Čestné prohlášení dodavatele o obdrženém ocenění nebude považováno za relevantní doklad. Ocenění nesplňující tento požadavek budou hodnocena 0 body.</t>
    </r>
  </si>
  <si>
    <t>Ing. Ondřej Fabián</t>
  </si>
  <si>
    <t>Ing. Filip Vacek</t>
  </si>
  <si>
    <t>Ing. Jiří Šoltés</t>
  </si>
  <si>
    <t>Nebyly předloženy žádné doklady.</t>
  </si>
  <si>
    <t>Ing. Matěj Kudlík</t>
  </si>
  <si>
    <t>Modernizace nemocnice Frýdlant – I. Etapa - DUR+DSP, DPS, IČ, Jedná se o rekonstrukci šesti stávajících sousedních objektů, sloužících Nemocnici Frýdlant, včetně úpravy vnitrobloku a areálových sítí, Město Frýdlant, 04/2021-12/2021, IN: 315 mil. Kč</t>
  </si>
  <si>
    <t>Dobudování výukových prostoru areálu teoretických ústavů 2.LF. UK, 4etapa 
novostavba - DBP, DZS, IČ, DPS, projekt interiéru, AD, Jedná se o novostavbu dvou budov, Univerzita Karlova, 2. lékařská fakulta, 01/2019-01/2020 ad 02/2021-07/2023, IN: 217,5 mil. Kč</t>
  </si>
  <si>
    <t>MŠ Dubeč-DÚR+DSP, DPS, Novostavba mateřské školy ve východní okrajové části zastavěného území v městské části Praha –Dubeč v areálu bývalého teletníku, Městská část Praha-Dubeč, 12/2019-09/2021, IN 115,6 mil. Kč bez DPH</t>
  </si>
  <si>
    <t>Menza Purkyňova-S, DÚR, DSP, DPS, Rekonstrukce a modernizace objektu univerzitního stravovacího zařízení. Objekt je součástí komplexu ubytovacího zařízení., Vysoké učení technické v Brně, 06/2020–02/2021, IN 87,8 mil. Kč bez DPH</t>
  </si>
  <si>
    <t>MŠ nad Dědinou-S, DÚR+DSP, DPS, Novostavba mateřské školky na ulici Nad Dědinou. Návrh počítá s realizací dvoupodlažního objektu s nezbytným provozním zázemím a třemi třídami pro celkem 84 dětí, Statutární město Brno, 07/2020–03/2022, IN 80,75 mil. Kč bez DPH</t>
  </si>
  <si>
    <t>Městské lázně Blansko-S, DÚR+DSP, Jedná se o novostavbu městských lázní, které zahrnují plavecký bazén, relaxační/volnočasový bazén, fitness a wellness., město Blansko, 12/2020–02/2022, IN 220 mil. Kč bez DPH</t>
  </si>
  <si>
    <t>Aqualand Moravia – parkovací dům-DÚR, DSP, DPS, Novostavba parkovacího domu nad stávajícím parkovištěm AQM. Stavba bude sloužit pro hromadné odstavování vozidel návštěvníků Aqualandu., ŽS REAL, a.s., 12/2020–09/2021, IN 124 mil. Kč bez DPH</t>
  </si>
  <si>
    <t>Uherskohradišťská nemocnice a.s. – Rekonstrukce objektu č. 11-DÚR+DSP, DPS, Rekonstrukce a úprava objektu původní interny pro jiné zdravotnické provozy., Zlínský kraj, 05/2021–12/2022, IN 460 mil. Kč bez DPH</t>
  </si>
  <si>
    <t>Rozšíření areálu AQUALAND MORAVIA PASOHLÁVKY-DSP, DPS, Účelem stavby je rozšíření letního areálu venkovních atrakcí a výstavby nového letního vstupu do areálu se zázemím, včetně technické infrastruktury a technologie., ŽS REAL, a.s., 08/2018–08/2019, IN  323,13 mil. Kč bez DPH</t>
  </si>
  <si>
    <t>Klášter Voršilky-S, DÚR, DSP, Celková rehabilitace stávajícího areálu obchodního domu Klášter. Součástí areálu jsou i novostavby objektů – bytové domy „E“ a „F“, pavilón „P“ včetně parkovacího podzemního podlaží., Renfield, s.r.o., 11/2020–05/2023, IN 382 mil. Kč bez DPH</t>
  </si>
  <si>
    <t>Polyfunkční dům Jaselská-S, DÚR, DSP, Záměr investora je, aby nový objekt „Kolejní dům sv. Augustína“ rozšířil služby poskytované Brněnským Biskupstvím již historicky, k ubytování studentů, a vytvořil tak synergický školní areál „campus“., Dům AUGUSTIN s.r.o., 02/2020–07/2021, IN  460 mil. Kč bez DPH</t>
  </si>
  <si>
    <t>Společná projektová dokumentace územního rozhodnutí a stavebního povolení na dostavbu areálu TPU UK 2.LF – Plzeňská, 4.etapa -DUR, DSP, IČ, Univerzita Karlova, 2. lékařská fakulta,  05/2017-10/2018, IN 249 mil. Kč bez DPH</t>
  </si>
  <si>
    <t>Rekonstrukce a dostavba objektu Na Bojišti 1 v Praze 2 pro Simulační centrum Všeobecné fakultní nemocnice v Praze (SC VFN) – projektová dokumentace - kulturní památka-DSP, DPS, IČ, medi plyny, Všeobecná fakultní nemocnice v Praze,  06/2016 – 08/2018, IN 230 mil. Kč bez DPH</t>
  </si>
  <si>
    <t>Stavební úpravy č.p. 511 pro laboratoře a onkologii Oblastní nemocnice Jičín a.s.-DUR, DBP, DSP, DPS, IČ, AD-probíhá, medi plyny, Královehradecký kraj, 07/2015 – 08/2020, 2023-AD , IN 530 mil. Kč bez DPH</t>
  </si>
  <si>
    <t>Centrum chirurgických oborů a operačních sálů MNO -DUR, DSP, DPS, Městská nemocnice Ostrava,  04/2012-06/2014, IN 570 mil. Kč bez DPH</t>
  </si>
  <si>
    <t>PN Bohnice – výstavba nového pavilonu urgentního příjmu a zvýšené psychiatrické péče, - památkově chráněný areál - DUR, DSP, DPS, IČ, AD, BIM model, medi plyny,  Psychiatrická nemocnice Bohnice,  05/2017-01/2022 , IN 231 mil. Kč bez DPH</t>
  </si>
  <si>
    <t>Novostavba pavilonu D, rekonstrukce pavilonu A – etapa I. a stavební úpravy areálu vyvolané stavbou pavilonů A a D- kulturní památka- DUR, DSP, DPS, IČ,AD, DSPS,  Ústav hematologie a krevní transfuze, 04/2018-02/2019, AD 2021, IN 120 mil. Kč bez DPH</t>
  </si>
  <si>
    <t>Rekonstrukce budovy A – etapa II. - DSP, DPS, IČ, Ústav hematologie a krevní transfuze, 04/2019-03/2023, IN 115 mil. Kč bez DPH</t>
  </si>
  <si>
    <t>VÝSTAVBA BUDOVY IZS NA ÚZ. MČ PRAHA – KLÁNOVICE -DUR, DSP, DPS, IČ, HLAVNÍ MĚSTO PRAHA,  04/2019-08/2022, IN 130 mil. Kč bez DPH</t>
  </si>
  <si>
    <t>Nemocnice TGM Hodonín – výstavba pavilonu urgentního příjmu (UP) a pavilonu zobrazovacích metod (ZM) -DSP, DPS, IČ, AD-probíhá, Nemocnice TGM Hodonín, p.o., 05/2022-01/2023, IN 160 mil. Kč bez DPH</t>
  </si>
  <si>
    <t>ŠUMPERK – VNITŘNÍ REKONSTRUKCE OBJEKTU NA ULICI NEMOCNIČNÍ 1788/53a - Rozsah: 126412 - Budovy zdravotnických středisek, poliklinik a odborných zdravotnických zařízení, DUR, DSP, IČ, DPS, AD, TRANSFÚZNÍ SLUŽBA a.s.,  01/04/2021 – 03/01/2022, IN  69,8 mil. Kč bez DPH</t>
  </si>
  <si>
    <t>Střední škola chovu koní a jezdectví Kladruby nad Labem - výstavba jízdárny-studie, DÚR, DSP, DPS vč. IČ, Pardubický kraj, Výstavba kryté jízdárny pro potřebu školy (nová stavba, stavba hlavní), 2018-2019, IN 73 mil. Kč bez DPH</t>
  </si>
  <si>
    <t>VZ Měřín - PD na vestavbu a stavební úpravy stravovacího objektu-DSP, DPS vč. IČ, Předmětem PD byly stavební úpravy restaurační části ubytovacího a rekreačního zařízení a přísdtavba zimní zahrady v prostoru atria, Vojenská lázenská a rekreační zařízení, 2019-2020, IN 51,34 mil. Kč bez DPH</t>
  </si>
  <si>
    <t>Sportovní hala při ZŠ Rajhrad-DSP, DPS vč. IČ, Předmětem dokumentace je novostavba víceúčelové sportovní haly, která bude využívaná jako občanská stavba veřejné vybavenosti s funkčním typem školství, Město Rajhrad, 2019-2020, IN 89 mil. Kč bez DPH</t>
  </si>
  <si>
    <t>Nová budova LDN Nemocnice AGEL Valašské Meziříčí-DSP, DPS vč. IČ, Projekt řeší novostavbu budovy léčebny dlouhodobě nemocných (LDN), která bude sousedit s pavilonem D stávající nemocnice AGEL Valašské Meziříčí a.s., Nemocnice AGEL Valašské Meziříčí a.s., 2023 odevzdání PD, IN 200 mil. Kč bez DPH</t>
  </si>
  <si>
    <t>Urgentní příjem - příprava - studie, DUR, DSP, IČ, DPS, AD, Novostavba urgentního příjmu, Nemocnice Ivančice, 03/2022-12/2023, IN: 95,17 mil. Kč</t>
  </si>
  <si>
    <t>Projektová dokumentace Přístavba ZŠ Medlánky, ulice Hudcova - DUR, DSP, IČ, DPS, Přístavba ZŠ, propojena se stávající budovou školy, Statutární město Brno, 07/2022-12/2023, IN: 140 mil. Kč</t>
  </si>
  <si>
    <t>KŘP KVy-DAR - výstavba parkovacího domu - projektová dokumentace - DSP, IČ, DPS, Novostavba parkovacího domu, přístavba ke stávající budově administrativy, rekonstrukce průjezdu a vnitrobloku, Česká republika - Krajské ředitelství policie kraje Vysočina, 01/2021-12/2021, IN: 103 mil. Kč</t>
  </si>
  <si>
    <t>Zpracování DPS - rekonstrukce budovy Domov pro seniory, ul. Školská 401, Frýdek - Místek - DPS, Rekonstrukce domova pro seniory, Statutární město Frýdek Místek, 11/2022-03/2023, IN: 54,88 mil. Kč</t>
  </si>
  <si>
    <t>Zpracování PD - zateplení objektů a revitalizace areálu ZŠ Děčín III, Březová 369/25 - DUR, DSP, IČ, DPS, Zateplení komplexu budov ZŠ, MŠ, jídelny a úprava venkovního prostoru, Statutární město Děčín, 01/2022-07/2023, IN: 85 mil. Kč</t>
  </si>
  <si>
    <t>Komunitní pobytové služby Přelouč - DBP, DSP, IČ, Novostavba objektu s 18 jednolůžkovými pokoji a pečovatelskou službou, Pardubický kraj, 10/2022-08/2023, IN: 97 mil. Kč</t>
  </si>
  <si>
    <t>Technické zázemí jezera Milada - DSP, DPS, AD, Objekty - vrátnice a administrativa, skladovací hala, parkoviště pro návštěvníky, DIAMO, státní podnik, 11/2022-10/2023, IN: 83 mil. Kč</t>
  </si>
  <si>
    <t>Poznámka k ocenění:</t>
  </si>
  <si>
    <t>-</t>
  </si>
  <si>
    <t xml:space="preserve">Počet bodů </t>
  </si>
  <si>
    <r>
      <t xml:space="preserve">Kategorie: II
Subkategorie: II.A
Název projektu/stavby: Svazková základní škola Dr. Václava
Autor: Ing. arch. Jan Skoumal
Autor - forma účasti v týmu: společný návrh s UYO architekti s.r.o.
Název přehlídky /architektonické soutěže: Svazková základní škola Dr. Václava Kounice, Slavkov u Brna
Umístění / ocenění projektu stavby: 1. místo 
Termín konání (datum vyhlášení výsledků): 7.2.2022-31.5.2022
Doklad: Protokol o jednání poroty + webové stránky ČKA
</t>
    </r>
    <r>
      <rPr>
        <b/>
        <sz val="10"/>
        <color theme="1"/>
        <rFont val="Arial"/>
        <family val="2"/>
        <charset val="238"/>
      </rPr>
      <t>Body: 5</t>
    </r>
  </si>
  <si>
    <r>
      <t xml:space="preserve">Kategorie: III
Název projektu/stavby: Rekonstrukce domů čp. 33-35 v Karviné
Autor: Ing. arch. Pavla Olšáková
Autor - forma účasti v týmu: zaměstnanec
Název přehlídky /architektonické soutěže: Stavba Moravskoslezského kraje 2022
Umístění / ocenění projektu stavby:  Hlavní cena
Termín konání (datum vyhlášení výsledků): 21.09.2023
Doklad: webové stránky organizátora soutěže - vyhlášení cen
</t>
    </r>
    <r>
      <rPr>
        <b/>
        <sz val="10"/>
        <color theme="1"/>
        <rFont val="Arial"/>
        <family val="2"/>
        <charset val="238"/>
      </rPr>
      <t>Body: 3</t>
    </r>
  </si>
  <si>
    <t xml:space="preserve">Účastník zařadil toto ocenění do kategorie I, subkategorie I.A. Toto zařazení nelze uznat, jelikož se nejedná o celostátní, nýbrž pouze regionální architektonickou či obdobnou soutěž. Celostátní soutěž "Stavba roku" se liší od regionální soutěže "Stavba roku Moravskoslezského kraje" svým územním rozsahem. </t>
  </si>
  <si>
    <t xml:space="preserve">Účastník zařadil toto ocenění do kategorie I, subkategorie I.A. Toto zařazení nelze uznat, jelikož se nejedná o celostátní, nýbrž pouze regionální architektonickou či obdobnou soutěž. Celostátní soutěž "Stavba roku" se liší od regionální soutěže "Stavba roku Jihomoravského kraje" svým územním rozsahem. </t>
  </si>
  <si>
    <r>
      <t xml:space="preserve">Kategorie: III
Název projektu/stavby: Obnova Trafostanice, Vyškov
Autor: LAPLAN a.s.
Autor - forma účasti v týmu: LAPLAN a.s.
Název přehlídky /architektonické soutěže: Stavba Jihomoravského kraje
Umístění / ocenění projektu stavby: 3 místo
Termín konání (datum vyhlášení výsledků): 21. 4. 2020
Doklad: webové stránky organizátora soutěže - vyhlášení cen
</t>
    </r>
    <r>
      <rPr>
        <b/>
        <sz val="10"/>
        <color theme="1"/>
        <rFont val="Arial"/>
        <family val="2"/>
        <charset val="238"/>
      </rPr>
      <t>Body: 3</t>
    </r>
  </si>
  <si>
    <r>
      <t xml:space="preserve">Kategorie: III
Název projektu/stavby: Jízdárna v Kladrubech nad Labem
Autor: LAPLAN a.s.
Autor - forma účasti v týmu: LAPLAN a.s. 
Název přehlídky /architektonické soutěže: Dřevěná stavba roku
Umístění / ocenění projektu stavby: 1. místo 
Termín konání (datum vyhlášení výsledků): 20.4.2023
Doklad: webové stránky organizátora soutěže - vyhlášení cen
</t>
    </r>
    <r>
      <rPr>
        <b/>
        <sz val="10"/>
        <color theme="1"/>
        <rFont val="Arial"/>
        <family val="2"/>
        <charset val="238"/>
      </rPr>
      <t>Body: 3</t>
    </r>
  </si>
  <si>
    <r>
      <t xml:space="preserve">Kategorie: I
Subkategorie: IA
Název projektu/stavby: Zefektivnění prezentace a ochrany sbírky Muzea jihovýchodní Moravy
Autor: TECHNICO Opava s.r.o.
Autor - forma účasti v týmu: -
Název přehlídky /architektonické soutěže: stavba roku 2023
Umístění / ocenění projektu stavby: cena za mimořádný celospolečenský přínos 
Termín konání (datum vyhlášení výsledků): 29.11.2023
</t>
    </r>
    <r>
      <rPr>
        <sz val="10"/>
        <rFont val="Arial"/>
        <family val="2"/>
        <charset val="238"/>
      </rPr>
      <t>Doklad: nedoložen
Body: dle objasnění / doplnění postupem dle § 46 ZZVZ</t>
    </r>
  </si>
  <si>
    <t>Účastník byl vyzván dle § 46 ZZVZ k doplnění zkušeností uvedené osoby pro účely prokázání technické kvalifikace. Účastník pro účely prokázání technické kvalifikace doplnil novou referenční zkušenost, tato zkušenost tedy může být uznána pro účely hodnocení.</t>
  </si>
  <si>
    <t>Haly Euronářadí Rousínov-studie, DÚR, DSP, DPS, Dokumentace řešila stavební úpravy stávající haly a výstavbu hal nových s velkometrážními kancelářemi. V nových halách jsou kancelářské prostory, pro které bylo zpracováno kompletní řešení interiéru včetně autorského dozoru, Euronářadí s.r.o., doba plnění: 1/2020-2/2021, IN 60 mil. Kč bez DPH</t>
  </si>
  <si>
    <t>Účastník byl vyzván dle § 46 ZZVZ k objasnění, resp. doplnění relevantních údajů pro posouzení splnění minimálních požadavků zadavatele. Účastník objasnil dobu plnění a investiční náklady této referenční zkušenosti, zkušenost tedy může být uznána pro účely hodnocení.</t>
  </si>
  <si>
    <t>Nejnižší nabídková cena pro účely výpočtu:</t>
  </si>
  <si>
    <t>Účastník nedoložil v nabídce relevantní doklad, který by osvědčoval hlavní nebo vedlejší ocenění v této soutěži, aby mohl být návrh ohodnocen 15 body. Účastník byl dle § 46 ZZVZ vyzván k doplnění dokladu, který osvědčuje vedlejší ocenění v uvedené architektonické soutěži. Účastník doložil diplom osvědčující toto ocenění, toto ocenění lze tedy ohodnotit 15 body.</t>
  </si>
  <si>
    <t>Nejvyšší počet bodů pro účely výpočtu: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</si>
</sst>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b/>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s>
  <fills count="10">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102">
    <xf numFmtId="0" fontId="0" fillId="0" borderId="0" xfId="0"/>
    <xf numFmtId="0" fontId="1" fillId="0" borderId="0" xfId="0" applyFont="1"/>
    <xf numFmtId="0" fontId="1" fillId="0" borderId="0" xfId="0" applyFont="1" applyAlignment="1">
      <alignment horizontal="left" vertical="center"/>
    </xf>
    <xf numFmtId="0" fontId="1" fillId="0" borderId="0" xfId="0" applyFont="1" applyAlignment="1">
      <alignment horizontal="left" vertical="center" wrapText="1"/>
    </xf>
    <xf numFmtId="0" fontId="1" fillId="5" borderId="1" xfId="0" applyFont="1" applyFill="1" applyBorder="1" applyAlignment="1">
      <alignment horizontal="left" vertical="center"/>
    </xf>
    <xf numFmtId="0" fontId="2"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0" borderId="12" xfId="0" applyFont="1" applyBorder="1" applyAlignment="1">
      <alignment horizontal="center"/>
    </xf>
    <xf numFmtId="0" fontId="1" fillId="0" borderId="23" xfId="0" applyFont="1" applyBorder="1" applyAlignment="1">
      <alignment horizontal="center"/>
    </xf>
    <xf numFmtId="0" fontId="1" fillId="0" borderId="13" xfId="0" applyFont="1" applyBorder="1" applyAlignment="1">
      <alignment horizontal="center"/>
    </xf>
    <xf numFmtId="0" fontId="1" fillId="3" borderId="8" xfId="0" applyFont="1" applyFill="1" applyBorder="1" applyAlignment="1">
      <alignment horizontal="center"/>
    </xf>
    <xf numFmtId="0" fontId="2" fillId="3" borderId="8" xfId="0" applyFont="1" applyFill="1" applyBorder="1" applyAlignment="1">
      <alignment horizontal="center"/>
    </xf>
    <xf numFmtId="2" fontId="1" fillId="3" borderId="24" xfId="0" applyNumberFormat="1" applyFont="1" applyFill="1" applyBorder="1"/>
    <xf numFmtId="0" fontId="1" fillId="0" borderId="25" xfId="0" applyFont="1" applyBorder="1"/>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xf numFmtId="0" fontId="1" fillId="0" borderId="23" xfId="0" applyFont="1" applyBorder="1"/>
    <xf numFmtId="0" fontId="1" fillId="0" borderId="26" xfId="0" applyFont="1" applyBorder="1" applyAlignment="1">
      <alignment horizontal="center"/>
    </xf>
    <xf numFmtId="0" fontId="1" fillId="3" borderId="26" xfId="0" applyFont="1" applyFill="1" applyBorder="1" applyAlignment="1">
      <alignment horizontal="center"/>
    </xf>
    <xf numFmtId="0" fontId="1" fillId="0" borderId="26" xfId="0" applyFont="1" applyBorder="1"/>
    <xf numFmtId="2" fontId="1" fillId="0" borderId="26" xfId="0" applyNumberFormat="1" applyFont="1" applyBorder="1"/>
    <xf numFmtId="0" fontId="1" fillId="0" borderId="8" xfId="0" applyFont="1" applyBorder="1" applyAlignment="1">
      <alignment horizontal="center" vertical="center"/>
    </xf>
    <xf numFmtId="0" fontId="1" fillId="0" borderId="2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0" xfId="0" applyFont="1" applyAlignment="1">
      <alignment horizontal="center"/>
    </xf>
    <xf numFmtId="3" fontId="1" fillId="0" borderId="0" xfId="0" applyNumberFormat="1" applyFont="1"/>
    <xf numFmtId="0" fontId="1" fillId="0" borderId="18" xfId="0" applyFont="1" applyBorder="1" applyAlignment="1">
      <alignment horizontal="center" vertical="center"/>
    </xf>
    <xf numFmtId="0" fontId="1" fillId="0" borderId="29" xfId="0" applyFont="1" applyBorder="1"/>
    <xf numFmtId="0" fontId="1" fillId="0" borderId="28" xfId="0" applyFont="1" applyBorder="1"/>
    <xf numFmtId="0" fontId="1" fillId="0" borderId="30" xfId="0" applyFont="1" applyBorder="1"/>
    <xf numFmtId="0" fontId="1" fillId="0" borderId="31" xfId="0" applyFont="1" applyBorder="1"/>
    <xf numFmtId="0" fontId="1" fillId="0" borderId="19" xfId="0" applyFont="1" applyBorder="1" applyAlignment="1">
      <alignment horizontal="center" vertical="center"/>
    </xf>
    <xf numFmtId="2" fontId="1" fillId="0" borderId="32" xfId="0" applyNumberFormat="1" applyFont="1" applyBorder="1"/>
    <xf numFmtId="2" fontId="1" fillId="0" borderId="33" xfId="0" applyNumberFormat="1" applyFont="1" applyBorder="1"/>
    <xf numFmtId="2" fontId="1" fillId="0" borderId="34" xfId="0" applyNumberFormat="1" applyFont="1" applyBorder="1"/>
    <xf numFmtId="0" fontId="1" fillId="7" borderId="35" xfId="0" applyFont="1" applyFill="1" applyBorder="1" applyAlignment="1">
      <alignment horizontal="center" vertical="center" wrapText="1"/>
    </xf>
    <xf numFmtId="0" fontId="1" fillId="7" borderId="36" xfId="0" applyFont="1" applyFill="1" applyBorder="1" applyAlignment="1">
      <alignment horizontal="center" vertical="center" wrapText="1"/>
    </xf>
    <xf numFmtId="0" fontId="1" fillId="7" borderId="3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64" fontId="1" fillId="0" borderId="26" xfId="0" applyNumberFormat="1" applyFont="1" applyBorder="1" applyAlignment="1">
      <alignment horizontal="right"/>
    </xf>
    <xf numFmtId="164" fontId="1" fillId="0" borderId="23" xfId="0" applyNumberFormat="1" applyFont="1" applyBorder="1" applyAlignment="1">
      <alignment horizontal="right"/>
    </xf>
    <xf numFmtId="164" fontId="1" fillId="0" borderId="13" xfId="0" applyNumberFormat="1" applyFont="1" applyBorder="1" applyAlignment="1">
      <alignment horizontal="right"/>
    </xf>
    <xf numFmtId="0" fontId="4" fillId="0" borderId="1" xfId="0" applyFont="1" applyBorder="1" applyAlignment="1">
      <alignment horizontal="left" vertical="center" wrapText="1"/>
    </xf>
    <xf numFmtId="2" fontId="1" fillId="0" borderId="38" xfId="0" applyNumberFormat="1" applyFont="1" applyBorder="1"/>
    <xf numFmtId="0" fontId="2" fillId="0" borderId="0" xfId="0" applyFont="1" applyAlignment="1">
      <alignment vertical="center"/>
    </xf>
    <xf numFmtId="0" fontId="4" fillId="0" borderId="3" xfId="0" applyFont="1" applyBorder="1" applyAlignment="1">
      <alignment horizontal="left" vertical="center" wrapText="1"/>
    </xf>
    <xf numFmtId="0" fontId="4" fillId="0" borderId="6" xfId="0" applyFont="1" applyBorder="1" applyAlignment="1">
      <alignment horizontal="left" vertical="center" wrapText="1"/>
    </xf>
    <xf numFmtId="2" fontId="1" fillId="3" borderId="39" xfId="0" applyNumberFormat="1" applyFont="1" applyFill="1" applyBorder="1"/>
    <xf numFmtId="0" fontId="1" fillId="3" borderId="38" xfId="0" applyFont="1" applyFill="1" applyBorder="1" applyAlignment="1">
      <alignment horizontal="center"/>
    </xf>
    <xf numFmtId="0" fontId="6" fillId="2" borderId="1" xfId="0" applyFont="1" applyFill="1" applyBorder="1" applyAlignment="1">
      <alignment horizontal="center" vertical="center" wrapText="1"/>
    </xf>
    <xf numFmtId="0" fontId="1" fillId="0" borderId="13" xfId="0" applyFont="1" applyBorder="1"/>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4" fillId="0" borderId="5" xfId="0" applyFont="1" applyBorder="1" applyAlignment="1">
      <alignment horizontal="left" vertical="center" wrapText="1"/>
    </xf>
    <xf numFmtId="0" fontId="1" fillId="6" borderId="5" xfId="0" applyFont="1" applyFill="1" applyBorder="1" applyAlignment="1">
      <alignment horizontal="center" vertic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1" fillId="2" borderId="22" xfId="0" applyFont="1" applyFill="1" applyBorder="1" applyAlignment="1">
      <alignment horizontal="center" wrapText="1"/>
    </xf>
    <xf numFmtId="0" fontId="2" fillId="2" borderId="20" xfId="0" applyFont="1" applyFill="1" applyBorder="1" applyAlignment="1">
      <alignment horizontal="center"/>
    </xf>
    <xf numFmtId="0" fontId="2" fillId="2" borderId="21" xfId="0" applyFont="1" applyFill="1" applyBorder="1" applyAlignment="1">
      <alignment horizontal="center"/>
    </xf>
    <xf numFmtId="0" fontId="2" fillId="2" borderId="22" xfId="0" applyFont="1" applyFill="1" applyBorder="1" applyAlignment="1">
      <alignment horizontal="center"/>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2" fillId="8" borderId="17"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9" xfId="0" applyFont="1" applyFill="1" applyBorder="1" applyAlignment="1">
      <alignment horizontal="center" vertical="center"/>
    </xf>
    <xf numFmtId="0" fontId="1" fillId="4" borderId="1" xfId="0" applyFont="1" applyFill="1" applyBorder="1" applyAlignment="1">
      <alignment horizontal="left" vertical="center" wrapText="1"/>
    </xf>
    <xf numFmtId="0" fontId="1" fillId="4" borderId="7" xfId="0" applyFont="1" applyFill="1" applyBorder="1" applyAlignment="1">
      <alignment horizontal="left" vertical="center" wrapText="1"/>
    </xf>
    <xf numFmtId="0" fontId="2" fillId="4" borderId="1" xfId="0" applyFont="1" applyFill="1" applyBorder="1" applyAlignment="1">
      <alignment horizontal="center" vertical="center"/>
    </xf>
    <xf numFmtId="0" fontId="2" fillId="4" borderId="7" xfId="0" applyFont="1" applyFill="1" applyBorder="1" applyAlignment="1">
      <alignment horizontal="center" vertical="center"/>
    </xf>
    <xf numFmtId="0" fontId="2" fillId="5" borderId="1" xfId="0" applyFont="1" applyFill="1" applyBorder="1" applyAlignment="1">
      <alignment horizontal="center" vertical="center"/>
    </xf>
    <xf numFmtId="0" fontId="1" fillId="4" borderId="2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0" fillId="0" borderId="1" xfId="0" applyBorder="1" applyAlignment="1">
      <alignment horizontal="left"/>
    </xf>
    <xf numFmtId="0" fontId="0" fillId="0" borderId="30" xfId="0" applyBorder="1" applyAlignment="1">
      <alignment horizontal="left" wrapText="1"/>
    </xf>
    <xf numFmtId="0" fontId="0" fillId="0" borderId="1" xfId="0" applyBorder="1" applyAlignment="1">
      <alignment horizontal="left" wrapText="1"/>
    </xf>
    <xf numFmtId="0" fontId="0" fillId="0" borderId="1" xfId="0" applyBorder="1" applyAlignment="1">
      <alignment horizontal="center"/>
    </xf>
    <xf numFmtId="0" fontId="1" fillId="9" borderId="40" xfId="0" applyFont="1" applyFill="1" applyBorder="1" applyAlignment="1">
      <alignment horizontal="center" vertical="center"/>
    </xf>
    <xf numFmtId="0" fontId="1" fillId="9" borderId="28" xfId="0" applyFont="1" applyFill="1" applyBorder="1" applyAlignment="1">
      <alignment horizontal="center" vertical="center"/>
    </xf>
    <xf numFmtId="0" fontId="1" fillId="9" borderId="9"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33" xfId="0" applyFont="1" applyBorder="1" applyAlignment="1">
      <alignment horizontal="center" vertical="center" wrapText="1"/>
    </xf>
    <xf numFmtId="0" fontId="1" fillId="0" borderId="40" xfId="0" applyFont="1" applyBorder="1" applyAlignment="1">
      <alignment horizontal="center" vertical="center"/>
    </xf>
    <xf numFmtId="0" fontId="1" fillId="0" borderId="28" xfId="0" applyFont="1" applyBorder="1" applyAlignment="1">
      <alignment horizontal="center" vertical="center"/>
    </xf>
    <xf numFmtId="0" fontId="1" fillId="0" borderId="9" xfId="0"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3"/>
  <sheetViews>
    <sheetView tabSelected="1" view="pageBreakPreview" topLeftCell="A10" zoomScaleNormal="100" zoomScaleSheetLayoutView="100" workbookViewId="0">
      <selection activeCell="A26" sqref="A26:B26"/>
    </sheetView>
  </sheetViews>
  <sheetFormatPr defaultColWidth="9.109375" defaultRowHeight="13.8" x14ac:dyDescent="0.25"/>
  <cols>
    <col min="1" max="1" width="11.109375" style="1" customWidth="1"/>
    <col min="2" max="2" width="43.6640625" style="1" customWidth="1"/>
    <col min="3" max="3" width="21.5546875" style="1" customWidth="1"/>
    <col min="4" max="4" width="21" style="1" bestFit="1" customWidth="1"/>
    <col min="5" max="16384" width="9.109375" style="1"/>
  </cols>
  <sheetData>
    <row r="1" spans="1:4" ht="14.4" thickBot="1" x14ac:dyDescent="0.3">
      <c r="A1" s="77" t="s">
        <v>2</v>
      </c>
      <c r="B1" s="78"/>
      <c r="C1" s="78"/>
      <c r="D1" s="79"/>
    </row>
    <row r="2" spans="1:4" ht="14.4" thickBot="1" x14ac:dyDescent="0.3"/>
    <row r="3" spans="1:4" ht="14.4" thickBot="1" x14ac:dyDescent="0.3">
      <c r="A3" s="74" t="s">
        <v>24</v>
      </c>
      <c r="B3" s="75"/>
      <c r="C3" s="75"/>
      <c r="D3" s="76"/>
    </row>
    <row r="4" spans="1:4" ht="14.4" thickBot="1" x14ac:dyDescent="0.3">
      <c r="A4" s="31" t="s">
        <v>5</v>
      </c>
      <c r="B4" s="37" t="s">
        <v>6</v>
      </c>
      <c r="C4" s="31" t="s">
        <v>25</v>
      </c>
      <c r="D4" s="42" t="s">
        <v>26</v>
      </c>
    </row>
    <row r="5" spans="1:4" x14ac:dyDescent="0.25">
      <c r="A5" s="27">
        <v>1</v>
      </c>
      <c r="B5" s="38" t="s">
        <v>29</v>
      </c>
      <c r="C5" s="52">
        <v>7440000</v>
      </c>
      <c r="D5" s="43">
        <f>100*($C$10/$C5)*0.7</f>
        <v>36.383064516129032</v>
      </c>
    </row>
    <row r="6" spans="1:4" x14ac:dyDescent="0.25">
      <c r="A6" s="15">
        <v>2</v>
      </c>
      <c r="B6" s="39" t="s">
        <v>30</v>
      </c>
      <c r="C6" s="52">
        <v>6500000</v>
      </c>
      <c r="D6" s="44">
        <f t="shared" ref="D6:D9" si="0">100*($C$10/$C6)*0.7</f>
        <v>41.644615384615378</v>
      </c>
    </row>
    <row r="7" spans="1:4" x14ac:dyDescent="0.25">
      <c r="A7" s="16">
        <v>3</v>
      </c>
      <c r="B7" s="40" t="s">
        <v>31</v>
      </c>
      <c r="C7" s="52">
        <v>6850000</v>
      </c>
      <c r="D7" s="44">
        <f t="shared" si="0"/>
        <v>39.51678832116788</v>
      </c>
    </row>
    <row r="8" spans="1:4" x14ac:dyDescent="0.25">
      <c r="A8" s="16">
        <v>4</v>
      </c>
      <c r="B8" s="40" t="s">
        <v>32</v>
      </c>
      <c r="C8" s="53">
        <v>3867000</v>
      </c>
      <c r="D8" s="44">
        <f t="shared" si="0"/>
        <v>70</v>
      </c>
    </row>
    <row r="9" spans="1:4" ht="14.4" thickBot="1" x14ac:dyDescent="0.3">
      <c r="A9" s="17">
        <v>5</v>
      </c>
      <c r="B9" s="41" t="s">
        <v>33</v>
      </c>
      <c r="C9" s="54">
        <v>3954000</v>
      </c>
      <c r="D9" s="45">
        <f t="shared" si="0"/>
        <v>68.459787556904402</v>
      </c>
    </row>
    <row r="10" spans="1:4" ht="14.4" thickBot="1" x14ac:dyDescent="0.3">
      <c r="A10" s="78" t="s">
        <v>102</v>
      </c>
      <c r="B10" s="78"/>
      <c r="C10" s="36">
        <f>MIN(C5:C9)</f>
        <v>3867000</v>
      </c>
    </row>
    <row r="11" spans="1:4" ht="16.2" customHeight="1" thickBot="1" x14ac:dyDescent="0.3">
      <c r="A11" s="68" t="s">
        <v>35</v>
      </c>
      <c r="B11" s="69"/>
      <c r="C11" s="69"/>
      <c r="D11" s="70"/>
    </row>
    <row r="12" spans="1:4" ht="14.4" thickBot="1" x14ac:dyDescent="0.3">
      <c r="A12" s="31" t="s">
        <v>5</v>
      </c>
      <c r="B12" s="32" t="s">
        <v>6</v>
      </c>
      <c r="C12" s="33" t="s">
        <v>28</v>
      </c>
      <c r="D12" s="34" t="s">
        <v>26</v>
      </c>
    </row>
    <row r="13" spans="1:4" x14ac:dyDescent="0.25">
      <c r="A13" s="27">
        <v>1</v>
      </c>
      <c r="B13" s="21" t="s">
        <v>29</v>
      </c>
      <c r="C13" s="29">
        <v>10</v>
      </c>
      <c r="D13" s="30">
        <f>100*($C13/10)*0.2</f>
        <v>20</v>
      </c>
    </row>
    <row r="14" spans="1:4" x14ac:dyDescent="0.25">
      <c r="A14" s="15">
        <v>2</v>
      </c>
      <c r="B14" s="22" t="s">
        <v>30</v>
      </c>
      <c r="C14" s="25">
        <v>10</v>
      </c>
      <c r="D14" s="30">
        <f t="shared" ref="D14:D17" si="1">100*($C14/10)*0.2</f>
        <v>20</v>
      </c>
    </row>
    <row r="15" spans="1:4" x14ac:dyDescent="0.25">
      <c r="A15" s="16">
        <v>3</v>
      </c>
      <c r="B15" s="23" t="s">
        <v>31</v>
      </c>
      <c r="C15" s="26">
        <v>5</v>
      </c>
      <c r="D15" s="30">
        <f t="shared" si="1"/>
        <v>10</v>
      </c>
    </row>
    <row r="16" spans="1:4" x14ac:dyDescent="0.25">
      <c r="A16" s="16">
        <v>4</v>
      </c>
      <c r="B16" s="23" t="s">
        <v>32</v>
      </c>
      <c r="C16" s="26">
        <v>7</v>
      </c>
      <c r="D16" s="30">
        <f t="shared" si="1"/>
        <v>14</v>
      </c>
    </row>
    <row r="17" spans="1:4" ht="14.4" thickBot="1" x14ac:dyDescent="0.3">
      <c r="A17" s="17">
        <v>5</v>
      </c>
      <c r="B17" s="24" t="s">
        <v>33</v>
      </c>
      <c r="C17" s="63">
        <v>2</v>
      </c>
      <c r="D17" s="56">
        <f t="shared" si="1"/>
        <v>4</v>
      </c>
    </row>
    <row r="18" spans="1:4" ht="14.4" thickBot="1" x14ac:dyDescent="0.3">
      <c r="A18" s="35"/>
    </row>
    <row r="19" spans="1:4" ht="14.4" thickBot="1" x14ac:dyDescent="0.3">
      <c r="A19" s="68" t="s">
        <v>36</v>
      </c>
      <c r="B19" s="69"/>
      <c r="C19" s="69"/>
      <c r="D19" s="70"/>
    </row>
    <row r="20" spans="1:4" ht="14.4" thickBot="1" x14ac:dyDescent="0.3">
      <c r="A20" s="31" t="s">
        <v>5</v>
      </c>
      <c r="B20" s="32" t="s">
        <v>6</v>
      </c>
      <c r="C20" s="33" t="s">
        <v>91</v>
      </c>
      <c r="D20" s="34" t="s">
        <v>26</v>
      </c>
    </row>
    <row r="21" spans="1:4" x14ac:dyDescent="0.25">
      <c r="A21" s="27">
        <v>1</v>
      </c>
      <c r="B21" s="21" t="s">
        <v>29</v>
      </c>
      <c r="C21" s="29">
        <v>5</v>
      </c>
      <c r="D21" s="30">
        <f>100*($C21/$C$26)*0.1</f>
        <v>3.333333333333333</v>
      </c>
    </row>
    <row r="22" spans="1:4" x14ac:dyDescent="0.25">
      <c r="A22" s="15">
        <v>2</v>
      </c>
      <c r="B22" s="22" t="s">
        <v>30</v>
      </c>
      <c r="C22" s="25">
        <v>3</v>
      </c>
      <c r="D22" s="30">
        <f t="shared" ref="D22:D25" si="2">100*($C22/$C$26)*0.1</f>
        <v>2</v>
      </c>
    </row>
    <row r="23" spans="1:4" x14ac:dyDescent="0.25">
      <c r="A23" s="16">
        <v>3</v>
      </c>
      <c r="B23" s="23" t="s">
        <v>31</v>
      </c>
      <c r="C23" s="26">
        <v>6</v>
      </c>
      <c r="D23" s="30">
        <f t="shared" si="2"/>
        <v>4</v>
      </c>
    </row>
    <row r="24" spans="1:4" x14ac:dyDescent="0.25">
      <c r="A24" s="16">
        <v>4</v>
      </c>
      <c r="B24" s="23" t="s">
        <v>32</v>
      </c>
      <c r="C24" s="26">
        <v>0</v>
      </c>
      <c r="D24" s="30">
        <f t="shared" si="2"/>
        <v>0</v>
      </c>
    </row>
    <row r="25" spans="1:4" ht="14.4" thickBot="1" x14ac:dyDescent="0.3">
      <c r="A25" s="17">
        <v>5</v>
      </c>
      <c r="B25" s="24" t="s">
        <v>33</v>
      </c>
      <c r="C25" s="63">
        <v>15</v>
      </c>
      <c r="D25" s="56">
        <f t="shared" si="2"/>
        <v>10</v>
      </c>
    </row>
    <row r="26" spans="1:4" ht="14.4" thickBot="1" x14ac:dyDescent="0.3">
      <c r="A26" s="78" t="s">
        <v>104</v>
      </c>
      <c r="B26" s="78"/>
      <c r="C26" s="1">
        <f>MAX(C21:C25)</f>
        <v>15</v>
      </c>
    </row>
    <row r="27" spans="1:4" ht="14.4" thickBot="1" x14ac:dyDescent="0.3">
      <c r="A27" s="71" t="s">
        <v>0</v>
      </c>
      <c r="B27" s="72"/>
      <c r="C27" s="72"/>
      <c r="D27" s="73"/>
    </row>
    <row r="28" spans="1:4" ht="14.4" thickBot="1" x14ac:dyDescent="0.3">
      <c r="A28" s="31" t="s">
        <v>5</v>
      </c>
      <c r="B28" s="32" t="s">
        <v>6</v>
      </c>
      <c r="C28" s="18" t="s">
        <v>27</v>
      </c>
      <c r="D28" s="19" t="s">
        <v>1</v>
      </c>
    </row>
    <row r="29" spans="1:4" x14ac:dyDescent="0.25">
      <c r="A29" s="27">
        <v>1</v>
      </c>
      <c r="B29" s="21" t="s">
        <v>29</v>
      </c>
      <c r="C29" s="20">
        <f>SUM(D5,D13,D21)</f>
        <v>59.716397849462368</v>
      </c>
      <c r="D29" s="28">
        <f>_xlfn.RANK.EQ($C29,$C$29:$C$33,)</f>
        <v>4</v>
      </c>
    </row>
    <row r="30" spans="1:4" x14ac:dyDescent="0.25">
      <c r="A30" s="15">
        <v>2</v>
      </c>
      <c r="B30" s="22" t="s">
        <v>30</v>
      </c>
      <c r="C30" s="20">
        <f>SUM(D6,D14,D22)</f>
        <v>63.644615384615378</v>
      </c>
      <c r="D30" s="28">
        <f t="shared" ref="D30:D33" si="3">_xlfn.RANK.EQ($C30,$C$29:$C$33,)</f>
        <v>3</v>
      </c>
    </row>
    <row r="31" spans="1:4" x14ac:dyDescent="0.25">
      <c r="A31" s="16">
        <v>3</v>
      </c>
      <c r="B31" s="23" t="s">
        <v>31</v>
      </c>
      <c r="C31" s="20">
        <f>SUM(D7,D15,D23)</f>
        <v>53.51678832116788</v>
      </c>
      <c r="D31" s="28">
        <f t="shared" si="3"/>
        <v>5</v>
      </c>
    </row>
    <row r="32" spans="1:4" x14ac:dyDescent="0.25">
      <c r="A32" s="16">
        <v>4</v>
      </c>
      <c r="B32" s="23" t="s">
        <v>32</v>
      </c>
      <c r="C32" s="20">
        <f>SUM(D8,D16,D24)</f>
        <v>84</v>
      </c>
      <c r="D32" s="28">
        <f t="shared" si="3"/>
        <v>1</v>
      </c>
    </row>
    <row r="33" spans="1:4" ht="14.4" thickBot="1" x14ac:dyDescent="0.3">
      <c r="A33" s="17">
        <v>5</v>
      </c>
      <c r="B33" s="24" t="s">
        <v>33</v>
      </c>
      <c r="C33" s="60">
        <f>SUM(D9,D17,D25)</f>
        <v>82.459787556904402</v>
      </c>
      <c r="D33" s="61">
        <f t="shared" si="3"/>
        <v>2</v>
      </c>
    </row>
  </sheetData>
  <mergeCells count="7">
    <mergeCell ref="A11:D11"/>
    <mergeCell ref="A27:D27"/>
    <mergeCell ref="A3:D3"/>
    <mergeCell ref="A1:D1"/>
    <mergeCell ref="A19:D19"/>
    <mergeCell ref="A10:B10"/>
    <mergeCell ref="A26:B26"/>
  </mergeCells>
  <pageMargins left="0.7" right="0.7" top="0.78740157499999996" bottom="0.78740157499999996" header="0.3" footer="0.3"/>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2"/>
  <sheetViews>
    <sheetView topLeftCell="A13" zoomScale="70" zoomScaleNormal="70" zoomScaleSheetLayoutView="25" workbookViewId="0">
      <selection activeCell="B18" sqref="B18"/>
    </sheetView>
  </sheetViews>
  <sheetFormatPr defaultColWidth="9.109375" defaultRowHeight="13.8" x14ac:dyDescent="0.3"/>
  <cols>
    <col min="1" max="1" width="10.5546875" style="2" customWidth="1"/>
    <col min="2" max="2" width="35.44140625" style="2" bestFit="1" customWidth="1"/>
    <col min="3" max="3" width="19" style="2" customWidth="1"/>
    <col min="4" max="4" width="13" style="2" customWidth="1"/>
    <col min="5" max="5" width="31.33203125" style="2" customWidth="1"/>
    <col min="6" max="6" width="35.33203125" style="2" customWidth="1"/>
    <col min="7" max="7" width="33" style="2" customWidth="1"/>
    <col min="8" max="8" width="32.109375" style="2" customWidth="1"/>
    <col min="9" max="16" width="30.6640625" style="2" customWidth="1"/>
    <col min="17" max="16384" width="9.109375" style="2"/>
  </cols>
  <sheetData>
    <row r="1" spans="1:16" ht="22.5" customHeight="1" thickBot="1" x14ac:dyDescent="0.35">
      <c r="A1" s="80" t="s">
        <v>35</v>
      </c>
      <c r="B1" s="81"/>
      <c r="C1" s="81"/>
      <c r="D1" s="81"/>
      <c r="E1" s="81"/>
      <c r="F1" s="81"/>
      <c r="G1" s="81"/>
      <c r="H1" s="81"/>
      <c r="I1" s="81"/>
      <c r="J1" s="81"/>
      <c r="K1" s="81"/>
      <c r="L1" s="81"/>
      <c r="M1" s="81"/>
      <c r="N1" s="81"/>
      <c r="O1" s="81"/>
      <c r="P1" s="82"/>
    </row>
    <row r="2" spans="1:16" s="3" customFormat="1" ht="83.4" customHeight="1" x14ac:dyDescent="0.3">
      <c r="A2" s="14" t="s">
        <v>5</v>
      </c>
      <c r="B2" s="12" t="s">
        <v>6</v>
      </c>
      <c r="C2" s="12" t="s">
        <v>7</v>
      </c>
      <c r="D2" s="12" t="s">
        <v>18</v>
      </c>
      <c r="E2" s="12" t="s">
        <v>8</v>
      </c>
      <c r="F2" s="12" t="s">
        <v>9</v>
      </c>
      <c r="G2" s="12" t="s">
        <v>10</v>
      </c>
      <c r="H2" s="12" t="s">
        <v>11</v>
      </c>
      <c r="I2" s="12" t="s">
        <v>12</v>
      </c>
      <c r="J2" s="12" t="s">
        <v>13</v>
      </c>
      <c r="K2" s="12" t="s">
        <v>14</v>
      </c>
      <c r="L2" s="12" t="s">
        <v>15</v>
      </c>
      <c r="M2" s="12" t="s">
        <v>16</v>
      </c>
      <c r="N2" s="13" t="s">
        <v>17</v>
      </c>
    </row>
    <row r="3" spans="1:16" ht="157.05000000000001" customHeight="1" x14ac:dyDescent="0.3">
      <c r="A3" s="8">
        <v>1</v>
      </c>
      <c r="B3" s="8" t="s">
        <v>29</v>
      </c>
      <c r="C3" s="9" t="s">
        <v>49</v>
      </c>
      <c r="D3" s="10">
        <v>10</v>
      </c>
      <c r="E3" s="49" t="s">
        <v>59</v>
      </c>
      <c r="F3" s="49" t="s">
        <v>50</v>
      </c>
      <c r="G3" s="49" t="s">
        <v>60</v>
      </c>
      <c r="H3" s="49" t="s">
        <v>61</v>
      </c>
      <c r="I3" s="49" t="s">
        <v>62</v>
      </c>
      <c r="J3" s="49" t="s">
        <v>63</v>
      </c>
      <c r="K3" s="49" t="s">
        <v>64</v>
      </c>
      <c r="L3" s="49" t="s">
        <v>65</v>
      </c>
      <c r="M3" s="49" t="s">
        <v>66</v>
      </c>
      <c r="N3" s="49" t="s">
        <v>67</v>
      </c>
    </row>
    <row r="4" spans="1:16" ht="157.05000000000001" customHeight="1" x14ac:dyDescent="0.3">
      <c r="A4" s="8">
        <v>2</v>
      </c>
      <c r="B4" s="8" t="s">
        <v>30</v>
      </c>
      <c r="C4" s="9" t="s">
        <v>52</v>
      </c>
      <c r="D4" s="10">
        <v>10</v>
      </c>
      <c r="E4" s="49" t="s">
        <v>68</v>
      </c>
      <c r="F4" s="49" t="s">
        <v>69</v>
      </c>
      <c r="G4" s="49" t="s">
        <v>70</v>
      </c>
      <c r="H4" s="49" t="s">
        <v>71</v>
      </c>
      <c r="I4" s="49" t="s">
        <v>72</v>
      </c>
      <c r="J4" s="49" t="s">
        <v>73</v>
      </c>
      <c r="K4" s="49" t="s">
        <v>74</v>
      </c>
      <c r="L4" s="49" t="s">
        <v>75</v>
      </c>
      <c r="M4" s="49" t="s">
        <v>76</v>
      </c>
      <c r="N4" s="49" t="s">
        <v>77</v>
      </c>
    </row>
    <row r="5" spans="1:16" ht="157.05000000000001" customHeight="1" x14ac:dyDescent="0.3">
      <c r="A5" s="8">
        <v>3</v>
      </c>
      <c r="B5" s="8" t="s">
        <v>31</v>
      </c>
      <c r="C5" s="8" t="s">
        <v>53</v>
      </c>
      <c r="D5" s="10">
        <v>5</v>
      </c>
      <c r="E5" s="62" t="s">
        <v>100</v>
      </c>
      <c r="F5" s="49" t="s">
        <v>78</v>
      </c>
      <c r="G5" s="49" t="s">
        <v>79</v>
      </c>
      <c r="H5" s="49" t="s">
        <v>80</v>
      </c>
      <c r="I5" s="49" t="s">
        <v>81</v>
      </c>
      <c r="J5" s="50"/>
      <c r="K5" s="50"/>
      <c r="L5" s="50"/>
      <c r="M5" s="50"/>
      <c r="N5" s="50"/>
    </row>
    <row r="6" spans="1:16" ht="157.05000000000001" customHeight="1" x14ac:dyDescent="0.3">
      <c r="A6" s="8">
        <v>4</v>
      </c>
      <c r="B6" s="8" t="s">
        <v>32</v>
      </c>
      <c r="C6" s="9" t="s">
        <v>54</v>
      </c>
      <c r="D6" s="11">
        <v>7</v>
      </c>
      <c r="E6" s="49" t="s">
        <v>82</v>
      </c>
      <c r="F6" s="49" t="s">
        <v>83</v>
      </c>
      <c r="G6" s="49" t="s">
        <v>84</v>
      </c>
      <c r="H6" s="49" t="s">
        <v>85</v>
      </c>
      <c r="I6" s="49" t="s">
        <v>86</v>
      </c>
      <c r="J6" s="49" t="s">
        <v>87</v>
      </c>
      <c r="K6" s="49" t="s">
        <v>88</v>
      </c>
      <c r="L6" s="51"/>
      <c r="M6" s="51"/>
      <c r="N6" s="51"/>
    </row>
    <row r="7" spans="1:16" ht="157.05000000000001" customHeight="1" x14ac:dyDescent="0.3">
      <c r="A7" s="8">
        <v>5</v>
      </c>
      <c r="B7" s="8" t="s">
        <v>33</v>
      </c>
      <c r="C7" s="8" t="s">
        <v>56</v>
      </c>
      <c r="D7" s="11">
        <v>2</v>
      </c>
      <c r="E7" s="49" t="s">
        <v>57</v>
      </c>
      <c r="F7" s="49" t="s">
        <v>58</v>
      </c>
      <c r="G7" s="50"/>
      <c r="H7" s="50"/>
      <c r="I7" s="50"/>
      <c r="J7" s="50"/>
      <c r="K7" s="50"/>
      <c r="L7" s="50"/>
      <c r="M7" s="50"/>
      <c r="N7" s="50"/>
    </row>
    <row r="9" spans="1:16" x14ac:dyDescent="0.3">
      <c r="F9" s="4"/>
      <c r="G9" s="87" t="s">
        <v>19</v>
      </c>
      <c r="H9" s="87"/>
      <c r="I9" s="87"/>
      <c r="J9" s="87"/>
      <c r="K9" s="87"/>
      <c r="L9" s="87"/>
      <c r="M9" s="87"/>
      <c r="N9" s="87"/>
      <c r="O9" s="87"/>
      <c r="P9" s="87"/>
    </row>
    <row r="10" spans="1:16" x14ac:dyDescent="0.3">
      <c r="F10" s="5" t="s">
        <v>4</v>
      </c>
      <c r="G10" s="5">
        <v>1</v>
      </c>
      <c r="H10" s="5">
        <v>2</v>
      </c>
      <c r="I10" s="5">
        <v>3</v>
      </c>
      <c r="J10" s="5">
        <v>4</v>
      </c>
      <c r="K10" s="5">
        <v>5</v>
      </c>
      <c r="L10" s="5">
        <v>6</v>
      </c>
      <c r="M10" s="5">
        <v>7</v>
      </c>
      <c r="N10" s="5">
        <v>8</v>
      </c>
      <c r="O10" s="5">
        <v>9</v>
      </c>
      <c r="P10" s="5">
        <v>10</v>
      </c>
    </row>
    <row r="11" spans="1:16" ht="85.2" customHeight="1" x14ac:dyDescent="0.3">
      <c r="A11" s="85" t="s">
        <v>3</v>
      </c>
      <c r="B11" s="85"/>
      <c r="C11" s="85"/>
      <c r="D11" s="85"/>
      <c r="E11" s="86"/>
      <c r="F11" s="5" t="s">
        <v>20</v>
      </c>
      <c r="G11" s="6"/>
      <c r="H11" s="6"/>
      <c r="I11" s="6"/>
      <c r="J11" s="6"/>
      <c r="K11" s="6"/>
      <c r="L11" s="6"/>
      <c r="M11" s="6"/>
      <c r="N11" s="6"/>
      <c r="O11" s="6"/>
      <c r="P11" s="6"/>
    </row>
    <row r="12" spans="1:16" s="3" customFormat="1" ht="162" customHeight="1" x14ac:dyDescent="0.3">
      <c r="A12" s="83" t="s">
        <v>37</v>
      </c>
      <c r="B12" s="83"/>
      <c r="C12" s="83"/>
      <c r="D12" s="83"/>
      <c r="E12" s="84"/>
      <c r="F12" s="5" t="s">
        <v>21</v>
      </c>
      <c r="G12" s="6"/>
      <c r="H12" s="6"/>
      <c r="I12" s="6"/>
      <c r="J12" s="6"/>
      <c r="K12" s="6"/>
      <c r="L12" s="6"/>
      <c r="M12" s="6"/>
      <c r="N12" s="6"/>
      <c r="O12" s="6"/>
      <c r="P12" s="6"/>
    </row>
    <row r="13" spans="1:16" ht="132" customHeight="1" x14ac:dyDescent="0.3">
      <c r="A13" s="83" t="s">
        <v>38</v>
      </c>
      <c r="B13" s="83"/>
      <c r="C13" s="83"/>
      <c r="D13" s="83"/>
      <c r="E13" s="84"/>
      <c r="F13" s="5" t="s">
        <v>22</v>
      </c>
      <c r="G13" s="6" t="s">
        <v>101</v>
      </c>
      <c r="H13" s="6"/>
      <c r="I13" s="6"/>
      <c r="J13" s="6"/>
      <c r="K13" s="6" t="s">
        <v>99</v>
      </c>
      <c r="L13" s="6"/>
      <c r="M13" s="6"/>
      <c r="N13" s="6"/>
      <c r="O13" s="6"/>
      <c r="P13" s="6"/>
    </row>
    <row r="14" spans="1:16" ht="121.95" customHeight="1" x14ac:dyDescent="0.3">
      <c r="A14" s="84" t="s">
        <v>39</v>
      </c>
      <c r="B14" s="88"/>
      <c r="C14" s="88"/>
      <c r="D14" s="88"/>
      <c r="E14" s="89"/>
      <c r="F14" s="5" t="s">
        <v>23</v>
      </c>
      <c r="G14" s="6"/>
      <c r="H14" s="6"/>
      <c r="I14" s="6"/>
      <c r="J14" s="6"/>
      <c r="K14" s="6"/>
      <c r="L14" s="6"/>
      <c r="M14" s="6"/>
      <c r="N14" s="6"/>
      <c r="O14" s="6"/>
      <c r="P14" s="6"/>
    </row>
    <row r="15" spans="1:16" ht="198" customHeight="1" x14ac:dyDescent="0.3">
      <c r="A15" s="83" t="s">
        <v>40</v>
      </c>
      <c r="B15" s="83"/>
      <c r="C15" s="83"/>
      <c r="D15" s="83"/>
      <c r="E15" s="84"/>
      <c r="F15" s="5" t="s">
        <v>34</v>
      </c>
      <c r="G15" s="6" t="s">
        <v>99</v>
      </c>
      <c r="H15" s="6" t="s">
        <v>99</v>
      </c>
      <c r="I15" s="6"/>
      <c r="J15" s="6"/>
      <c r="K15" s="6"/>
      <c r="L15" s="6"/>
      <c r="M15" s="6"/>
      <c r="N15" s="6"/>
      <c r="O15" s="6"/>
      <c r="P15" s="6"/>
    </row>
    <row r="16" spans="1:16" ht="86.25" customHeight="1" x14ac:dyDescent="0.3"/>
    <row r="19" ht="46.5" customHeight="1" x14ac:dyDescent="0.3"/>
    <row r="20" ht="46.5" customHeight="1" x14ac:dyDescent="0.3"/>
    <row r="31" ht="16.5" customHeight="1" x14ac:dyDescent="0.3"/>
    <row r="32" ht="62.25" customHeight="1" x14ac:dyDescent="0.3"/>
  </sheetData>
  <mergeCells count="7">
    <mergeCell ref="A1:P1"/>
    <mergeCell ref="A12:E12"/>
    <mergeCell ref="A13:E13"/>
    <mergeCell ref="A15:E15"/>
    <mergeCell ref="A11:E11"/>
    <mergeCell ref="G9:P9"/>
    <mergeCell ref="A14:E14"/>
  </mergeCells>
  <pageMargins left="0.7" right="0.7" top="0.78740157499999996" bottom="0.78740157499999996" header="0.3" footer="0.3"/>
  <pageSetup paperSize="9" scale="2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026A9-33FC-4F1E-9CCF-FA1787A4298C}">
  <dimension ref="A1:H19"/>
  <sheetViews>
    <sheetView zoomScale="70" zoomScaleNormal="70" workbookViewId="0">
      <selection activeCell="G3" sqref="G3"/>
    </sheetView>
  </sheetViews>
  <sheetFormatPr defaultRowHeight="14.4" x14ac:dyDescent="0.3"/>
  <cols>
    <col min="2" max="2" width="23.5546875" bestFit="1" customWidth="1"/>
    <col min="3" max="3" width="17.6640625" customWidth="1"/>
    <col min="4" max="4" width="42.77734375" customWidth="1"/>
    <col min="5" max="5" width="42.6640625" customWidth="1"/>
    <col min="6" max="14" width="31.33203125" customWidth="1"/>
  </cols>
  <sheetData>
    <row r="1" spans="1:8" ht="15" thickBot="1" x14ac:dyDescent="0.35">
      <c r="A1" s="80" t="s">
        <v>41</v>
      </c>
      <c r="B1" s="81"/>
      <c r="C1" s="81"/>
      <c r="D1" s="81"/>
      <c r="E1" s="82"/>
      <c r="F1" s="57"/>
      <c r="G1" s="57"/>
      <c r="H1" s="57"/>
    </row>
    <row r="2" spans="1:8" ht="48" customHeight="1" x14ac:dyDescent="0.3">
      <c r="A2" s="46" t="s">
        <v>5</v>
      </c>
      <c r="B2" s="47" t="s">
        <v>6</v>
      </c>
      <c r="C2" s="47" t="s">
        <v>46</v>
      </c>
      <c r="D2" s="47" t="s">
        <v>47</v>
      </c>
      <c r="E2" s="48" t="s">
        <v>48</v>
      </c>
      <c r="F2" s="3"/>
      <c r="G2" s="3"/>
    </row>
    <row r="3" spans="1:8" ht="264.60000000000002" customHeight="1" x14ac:dyDescent="0.3">
      <c r="A3" s="7">
        <v>1</v>
      </c>
      <c r="B3" s="8" t="s">
        <v>29</v>
      </c>
      <c r="C3" s="10">
        <v>5</v>
      </c>
      <c r="D3" s="55" t="s">
        <v>92</v>
      </c>
      <c r="E3" s="58" t="s">
        <v>90</v>
      </c>
      <c r="F3" s="2"/>
      <c r="G3" s="2"/>
    </row>
    <row r="4" spans="1:8" ht="33" customHeight="1" x14ac:dyDescent="0.3">
      <c r="A4" s="94" t="s">
        <v>89</v>
      </c>
      <c r="B4" s="95"/>
      <c r="C4" s="96"/>
      <c r="D4" s="55" t="s">
        <v>90</v>
      </c>
      <c r="E4" s="58" t="s">
        <v>90</v>
      </c>
      <c r="F4" s="2"/>
      <c r="G4" s="2"/>
    </row>
    <row r="5" spans="1:8" ht="249" customHeight="1" x14ac:dyDescent="0.3">
      <c r="A5" s="7">
        <v>2</v>
      </c>
      <c r="B5" s="8" t="s">
        <v>30</v>
      </c>
      <c r="C5" s="10">
        <v>3</v>
      </c>
      <c r="D5" s="55" t="s">
        <v>93</v>
      </c>
      <c r="E5" s="58"/>
      <c r="F5" s="2"/>
      <c r="G5" s="2"/>
    </row>
    <row r="6" spans="1:8" ht="147.6" customHeight="1" x14ac:dyDescent="0.3">
      <c r="A6" s="94" t="s">
        <v>89</v>
      </c>
      <c r="B6" s="95"/>
      <c r="C6" s="96"/>
      <c r="D6" s="55" t="s">
        <v>94</v>
      </c>
      <c r="E6" s="58" t="s">
        <v>90</v>
      </c>
      <c r="F6" s="2"/>
      <c r="G6" s="2"/>
    </row>
    <row r="7" spans="1:8" ht="252" customHeight="1" x14ac:dyDescent="0.3">
      <c r="A7" s="7">
        <v>3</v>
      </c>
      <c r="B7" s="8" t="s">
        <v>31</v>
      </c>
      <c r="C7" s="10">
        <v>6</v>
      </c>
      <c r="D7" s="55" t="s">
        <v>96</v>
      </c>
      <c r="E7" s="58" t="s">
        <v>97</v>
      </c>
      <c r="F7" s="2"/>
      <c r="G7" s="2"/>
    </row>
    <row r="8" spans="1:8" ht="126" customHeight="1" x14ac:dyDescent="0.3">
      <c r="A8" s="94" t="s">
        <v>89</v>
      </c>
      <c r="B8" s="95"/>
      <c r="C8" s="96"/>
      <c r="D8" s="55" t="s">
        <v>95</v>
      </c>
      <c r="E8" s="58" t="s">
        <v>90</v>
      </c>
      <c r="F8" s="2"/>
      <c r="G8" s="2"/>
    </row>
    <row r="9" spans="1:8" ht="57.6" customHeight="1" x14ac:dyDescent="0.3">
      <c r="A9" s="7">
        <v>4</v>
      </c>
      <c r="B9" s="8" t="s">
        <v>32</v>
      </c>
      <c r="C9" s="11">
        <v>0</v>
      </c>
      <c r="D9" s="97" t="s">
        <v>55</v>
      </c>
      <c r="E9" s="98"/>
      <c r="F9" s="2"/>
      <c r="G9" s="2"/>
    </row>
    <row r="10" spans="1:8" ht="280.2" customHeight="1" thickBot="1" x14ac:dyDescent="0.35">
      <c r="A10" s="64">
        <v>5</v>
      </c>
      <c r="B10" s="65" t="s">
        <v>33</v>
      </c>
      <c r="C10" s="67">
        <v>15</v>
      </c>
      <c r="D10" s="66" t="s">
        <v>98</v>
      </c>
      <c r="E10" s="59"/>
      <c r="F10" s="2"/>
      <c r="G10" s="2"/>
    </row>
    <row r="11" spans="1:8" ht="147.6" customHeight="1" x14ac:dyDescent="0.3">
      <c r="A11" s="99" t="s">
        <v>89</v>
      </c>
      <c r="B11" s="100"/>
      <c r="C11" s="101"/>
      <c r="D11" s="55" t="s">
        <v>103</v>
      </c>
      <c r="E11" s="58" t="s">
        <v>90</v>
      </c>
      <c r="F11" s="2"/>
      <c r="G11" s="2"/>
    </row>
    <row r="14" spans="1:8" x14ac:dyDescent="0.3">
      <c r="A14" s="93" t="s">
        <v>42</v>
      </c>
      <c r="B14" s="93"/>
      <c r="C14" s="93"/>
    </row>
    <row r="15" spans="1:8" ht="94.8" customHeight="1" x14ac:dyDescent="0.3">
      <c r="A15" s="92" t="s">
        <v>43</v>
      </c>
      <c r="B15" s="92"/>
      <c r="C15" s="92"/>
    </row>
    <row r="16" spans="1:8" ht="174" customHeight="1" x14ac:dyDescent="0.3">
      <c r="A16" s="92" t="s">
        <v>51</v>
      </c>
      <c r="B16" s="92"/>
      <c r="C16" s="92"/>
    </row>
    <row r="17" spans="1:3" ht="33" customHeight="1" x14ac:dyDescent="0.3">
      <c r="A17" s="92" t="s">
        <v>44</v>
      </c>
      <c r="B17" s="90"/>
      <c r="C17" s="90"/>
    </row>
    <row r="18" spans="1:3" ht="24" customHeight="1" x14ac:dyDescent="0.3">
      <c r="A18" s="90" t="s">
        <v>45</v>
      </c>
      <c r="B18" s="90"/>
      <c r="C18" s="90"/>
    </row>
    <row r="19" spans="1:3" ht="135.6" customHeight="1" x14ac:dyDescent="0.3">
      <c r="A19" s="91"/>
      <c r="B19" s="91"/>
      <c r="C19" s="91"/>
    </row>
  </sheetData>
  <mergeCells count="12">
    <mergeCell ref="A18:C18"/>
    <mergeCell ref="A19:C19"/>
    <mergeCell ref="A1:E1"/>
    <mergeCell ref="A15:C15"/>
    <mergeCell ref="A14:C14"/>
    <mergeCell ref="A16:C16"/>
    <mergeCell ref="A17:C17"/>
    <mergeCell ref="A4:C4"/>
    <mergeCell ref="A6:C6"/>
    <mergeCell ref="A8:C8"/>
    <mergeCell ref="D9:E9"/>
    <mergeCell ref="A11:C1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Celkové hodnocení + bodování</vt:lpstr>
      <vt:lpstr>Zkušenosti v rámci 2. kritéria</vt:lpstr>
      <vt:lpstr>Zkušenosti v rámci 3. kritéria</vt:lpstr>
      <vt:lpstr>'Celkové hodnocení + bodování'!Oblast_tisku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Holycross</dc:creator>
  <cp:lastModifiedBy>Dominik Lukács</cp:lastModifiedBy>
  <cp:lastPrinted>2023-07-26T13:46:20Z</cp:lastPrinted>
  <dcterms:created xsi:type="dcterms:W3CDTF">2023-07-04T12:10:22Z</dcterms:created>
  <dcterms:modified xsi:type="dcterms:W3CDTF">2024-03-22T15:48:46Z</dcterms:modified>
</cp:coreProperties>
</file>