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Uhlář\2024\11383-002_VYNCKE-rozšíření výrobního areálu\podklad pro elektro\expedice\DPS\edit\"/>
    </mc:Choice>
  </mc:AlternateContent>
  <xr:revisionPtr revIDLastSave="0" documentId="13_ncr:1_{24655E06-E9A6-4292-8AF1-E31CD1AAE031}" xr6:coauthVersionLast="47" xr6:coauthVersionMax="47" xr10:uidLastSave="{00000000-0000-0000-0000-000000000000}"/>
  <bookViews>
    <workbookView xWindow="29715" yWindow="150" windowWidth="14910" windowHeight="17175" xr2:uid="{00000000-000D-0000-FFFF-FFFF00000000}"/>
  </bookViews>
  <sheets>
    <sheet name="Stavba" sheetId="1" r:id="rId1"/>
    <sheet name="VzorPolozky" sheetId="10" state="hidden" r:id="rId2"/>
    <sheet name="VZ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VZT!$1:$7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0">Stavba!$A$1:$J$50</definedName>
    <definedName name="_xlnm.Print_Area" localSheetId="2">VZT!$A$1:$G$99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20" i="12"/>
  <c r="G31" i="12"/>
  <c r="G32" i="12"/>
  <c r="G33" i="12"/>
  <c r="G34" i="12"/>
  <c r="G35" i="12"/>
  <c r="G36" i="12"/>
  <c r="G37" i="12"/>
  <c r="G38" i="12"/>
  <c r="G39" i="12"/>
  <c r="G40" i="12"/>
  <c r="G41" i="12"/>
  <c r="G45" i="12"/>
  <c r="G47" i="12"/>
  <c r="G49" i="12"/>
  <c r="G51" i="12"/>
  <c r="G53" i="12"/>
  <c r="G55" i="12"/>
  <c r="G57" i="12"/>
  <c r="G59" i="12"/>
  <c r="G61" i="12"/>
  <c r="G63" i="12"/>
  <c r="G65" i="12"/>
  <c r="G66" i="12"/>
  <c r="G67" i="12"/>
  <c r="G68" i="12"/>
  <c r="G69" i="12"/>
  <c r="G70" i="12"/>
  <c r="G71" i="12"/>
  <c r="G72" i="12"/>
  <c r="G73" i="12"/>
  <c r="G74" i="12"/>
  <c r="G75" i="12"/>
  <c r="G77" i="12"/>
  <c r="G78" i="12"/>
  <c r="G79" i="12"/>
  <c r="G80" i="12"/>
  <c r="G81" i="12"/>
  <c r="I48" i="1"/>
  <c r="G83" i="12"/>
  <c r="G85" i="12"/>
  <c r="G86" i="12"/>
  <c r="G87" i="12"/>
  <c r="F38" i="1"/>
  <c r="I17" i="1"/>
  <c r="I14" i="1"/>
  <c r="I13" i="1"/>
  <c r="H39" i="1"/>
  <c r="J25" i="1"/>
  <c r="J23" i="1"/>
  <c r="G35" i="1"/>
  <c r="F35" i="1"/>
  <c r="J20" i="1"/>
  <c r="J21" i="1"/>
  <c r="J22" i="1"/>
  <c r="J24" i="1"/>
  <c r="E21" i="1"/>
  <c r="E23" i="1"/>
  <c r="I46" i="1" l="1"/>
  <c r="F37" i="1"/>
  <c r="F36" i="1"/>
  <c r="I47" i="1"/>
  <c r="I49" i="1"/>
  <c r="I16" i="1" s="1"/>
  <c r="I15" i="1" l="1"/>
  <c r="I18" i="1" s="1"/>
  <c r="I50" i="1"/>
  <c r="J49" i="1" s="1"/>
  <c r="G38" i="1"/>
  <c r="I38" i="1" s="1"/>
  <c r="G36" i="1"/>
  <c r="G39" i="1" s="1"/>
  <c r="G37" i="1"/>
  <c r="I37" i="1" s="1"/>
  <c r="G89" i="12"/>
  <c r="F39" i="1"/>
  <c r="I36" i="1"/>
  <c r="I39" i="1" s="1"/>
  <c r="J47" i="1" l="1"/>
  <c r="J48" i="1"/>
  <c r="J46" i="1"/>
  <c r="A24" i="1"/>
  <c r="A25" i="1" s="1"/>
  <c r="G25" i="1" s="1"/>
  <c r="G24" i="1" s="1"/>
  <c r="G26" i="1" s="1"/>
  <c r="J38" i="1"/>
  <c r="J37" i="1"/>
  <c r="J36" i="1"/>
  <c r="J39" i="1" s="1"/>
  <c r="J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<sst xmlns="http://schemas.openxmlformats.org/spreadsheetml/2006/main" count="271" uniqueCount="175">
  <si>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</si>
  <si>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</si>
  <si>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</si>
  <si>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</si>
  <si>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</si>
  <si>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</si>
  <si>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</si>
  <si>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</si>
  <si>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</si>
  <si>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</si>
  <si>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</si>
  <si>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</si>
  <si>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</si>
  <si>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</si>
  <si>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</si>
  <si>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</si>
  <si>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</si>
  <si>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</si>
  <si>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</si>
  <si>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</si>
  <si>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</si>
  <si>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</si>
  <si>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</si>
  <si>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</si>
  <si>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</si>
  <si>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</si>
  <si>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</si>
  <si>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</si>
  <si>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</si>
  <si>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</si>
  <si>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</si>
  <si>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</si>
  <si>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</si>
  <si>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</si>
  <si>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</si>
  <si>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</si>
  <si>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</si>
  <si>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</si>
  <si>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4</t>
  </si>
  <si>
    <t>VZT</t>
  </si>
  <si>
    <t>07</t>
  </si>
  <si>
    <t>Objekt:</t>
  </si>
  <si>
    <t>Rozpočet:</t>
  </si>
  <si>
    <t xml:space="preserve"> </t>
  </si>
  <si>
    <t>Stavba</t>
  </si>
  <si>
    <t>Celkem za stavbu</t>
  </si>
  <si>
    <t>CZK</t>
  </si>
  <si>
    <t>Rekapitulace dílů</t>
  </si>
  <si>
    <t>Typ dílu</t>
  </si>
  <si>
    <t>001</t>
  </si>
  <si>
    <t>Zařízení č.1 – větrání</t>
  </si>
  <si>
    <t>002</t>
  </si>
  <si>
    <t>Zařízení č.2 – Montážní a doplňkový materiál</t>
  </si>
  <si>
    <t>003</t>
  </si>
  <si>
    <t>Zařízení č.3 – Komplexní vyzkoušení, seřízení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</si>
  <si>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</si>
  <si>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</si>
  <si>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</si>
  <si>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</si>
  <si>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</si>
  <si>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</si>
  <si>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</si>
  <si>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</si>
  <si>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</si>
  <si>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1.01M</t>
  </si>
  <si>
    <t>Montáž kompaktní podstropní vzduchotechnické jednotky V = 655 m3/h, při pex = 350 Pa včetně:</t>
  </si>
  <si>
    <t>kpl</t>
  </si>
  <si>
    <t xml:space="preserve"> - dvou EC motoru Př = 0,385 kW, U = 230 V / 50 Hz, I = 2,5 A, s plyn. regulací</t>
  </si>
  <si>
    <t xml:space="preserve"> - deskového rekuperačního výměníku</t>
  </si>
  <si>
    <t xml:space="preserve"> - el. ohřívače Qt = 0,5 kW (max 1,8 kW), U = 230 V / 50 Hz</t>
  </si>
  <si>
    <t xml:space="preserve"> - přívodního a odvodního kazetového filtru G4</t>
  </si>
  <si>
    <t xml:space="preserve"> - nástěnného digitalního ovladače s displejem</t>
  </si>
  <si>
    <t xml:space="preserve"> - by-passové klapky</t>
  </si>
  <si>
    <t xml:space="preserve"> - uzavíracích klapek se servopohony na přívodu a odtahu</t>
  </si>
  <si>
    <t xml:space="preserve"> - kompletního systému MaR</t>
  </si>
  <si>
    <t xml:space="preserve"> - potrubních nástavců</t>
  </si>
  <si>
    <t xml:space="preserve"> - sifónů pro odvod kondenzátu</t>
  </si>
  <si>
    <t>1.01</t>
  </si>
  <si>
    <t>Kompaktní podstropní vzduchotechnická jednotka V = 655 m3/h, při pex = 350 Pa včetně:</t>
  </si>
  <si>
    <t>1.02M</t>
  </si>
  <si>
    <t>Montáž odvodního kovového talířového ventilu d100 mm</t>
  </si>
  <si>
    <t>ks</t>
  </si>
  <si>
    <t>1.02</t>
  </si>
  <si>
    <t>Odvodní kovový talířový ventil d100 mm</t>
  </si>
  <si>
    <t>1.03M</t>
  </si>
  <si>
    <t>Montáž přívodního kovového talířového ventilu d200 mm</t>
  </si>
  <si>
    <t>1.03</t>
  </si>
  <si>
    <t>Přívodní kovový talířový ventil d200 mm</t>
  </si>
  <si>
    <t>1.04M</t>
  </si>
  <si>
    <t>Montáž protidešťové žaluzie, hliníkové 400x355 mm se sítem, včetně: - upínacího rámečku, RAL dle požadavku investora</t>
  </si>
  <si>
    <t>1.04</t>
  </si>
  <si>
    <t>Protidešťová žaluzie, hliníková 400x355 mm se sítem, včetně: - upínacího rámečku, RAL dle požadavku investora</t>
  </si>
  <si>
    <t>1.05M</t>
  </si>
  <si>
    <t>Montáž dveřní mřížky, plastové, např. 455x90</t>
  </si>
  <si>
    <t>1.05</t>
  </si>
  <si>
    <t>Dveřní mřížka, plastová, např. 455x90</t>
  </si>
  <si>
    <t>1.06 ÷ 1.09</t>
  </si>
  <si>
    <t>neobsazeno</t>
  </si>
  <si>
    <t>240080064R00T1</t>
  </si>
  <si>
    <t>Montáž čtyřhranného potrubí obvodu 1890/ 90% tvarovek</t>
  </si>
  <si>
    <t>m</t>
  </si>
  <si>
    <t>42995320T1</t>
  </si>
  <si>
    <t>Čtyřhranné VZT potrubí do obvodu 1890 a 90% tvarovek  VZT potrubí pozink.plech</t>
  </si>
  <si>
    <t xml:space="preserve">kus   </t>
  </si>
  <si>
    <t>(délu potrubních dílů označených na výkrese +, VS upravit na montáži)</t>
  </si>
  <si>
    <t>Pol__0019M</t>
  </si>
  <si>
    <t>Montáž kruhového potrubí SPIRO sk. I, třída těsnosti C a vyšší  SPIRO 250 mm / 90 % tvarovek</t>
  </si>
  <si>
    <t>(např. Lindab - Safe / Safe Click) z pozinkovaného plechu, včetně tvarových kusů</t>
  </si>
  <si>
    <t>Pol__0019</t>
  </si>
  <si>
    <t>Kruhové potrubí SPIRO sk. I, třída těsnosti C a vyšší  SPIRO 250 mm / 90 % tvarovek</t>
  </si>
  <si>
    <t>Pol__0020M</t>
  </si>
  <si>
    <t>Montáž kruhového potrubí SPIRO sk. I, třída těsnosti C a vyšší  SPIRO 200 mm / 70 % tvarovek</t>
  </si>
  <si>
    <t>Pol__0020</t>
  </si>
  <si>
    <t>Kruhové potrubí SPIRO sk. I, třída těsnosti C a vyšší  SPIRO 200 mm / 70 % tvarovek</t>
  </si>
  <si>
    <t>Pol__0021M</t>
  </si>
  <si>
    <t>Montáž kruhového potrubí SPIRO sk. I, třída těsnosti C a vyšší  SPIRO 160 mm / 80 % tvarovek</t>
  </si>
  <si>
    <t>Pol__0021</t>
  </si>
  <si>
    <t>Kruhové potrubí SPIRO sk. I, třída těsnosti C a vyšší  SPIRO 160 mm / 80 % tvarovek</t>
  </si>
  <si>
    <t>Pol__0022M</t>
  </si>
  <si>
    <t>Montáž kruhového potrubí SPIRO sk. I, třída těsnosti C a vyšší  SPIRO 125 mm / 60 % tvarovek</t>
  </si>
  <si>
    <t>Pol__0022</t>
  </si>
  <si>
    <t>Kruhové potrubí SPIRO sk. I, třída těsnosti C a vyšší  SPIRO 125 mm / 60 % tvarovek</t>
  </si>
  <si>
    <t>Pol__0023M</t>
  </si>
  <si>
    <t>Montáž kruhového potrubí SPIRO sk. I, třída těsnosti C a vyšší  SPIRO 100 mm / 70 % tvarovek</t>
  </si>
  <si>
    <t>Pol__0023</t>
  </si>
  <si>
    <t>Kruhové potrubí SPIRO sk. I, třída těsnosti C a vyšší  SPIRO 100 mm / 70 % tvarovek</t>
  </si>
  <si>
    <t>4298150144RT1M</t>
  </si>
  <si>
    <t>Montáž tepelně hlukově izolovaného ohebného potrubí tl.25 mm; d250</t>
  </si>
  <si>
    <t>bm</t>
  </si>
  <si>
    <t>4298150144RT1</t>
  </si>
  <si>
    <t>Tepelně hlukově izolované ohebné potrubí tl.25 mm; d250</t>
  </si>
  <si>
    <t>4298150144RT2M</t>
  </si>
  <si>
    <t>Montáž tepelně hlukově izolovaného ohebného potrubí tl.25 mm; d200</t>
  </si>
  <si>
    <t>4298150144RT2</t>
  </si>
  <si>
    <t>Tepelně hlukově izolované ohebné potrubí tl.25 mm; d200</t>
  </si>
  <si>
    <t>4298150144RT3M</t>
  </si>
  <si>
    <t>Montáž tepelně hlukově izolovaného ohebného potrubí tl.25 mm; d160</t>
  </si>
  <si>
    <t>4298150144RT3</t>
  </si>
  <si>
    <t>Tepelně hlukově izolované ohebné potrubí tl.25 mm; d160</t>
  </si>
  <si>
    <t>4298150144RT4M</t>
  </si>
  <si>
    <t>Montáž tepelně hlukově izolovaného ohebného potrubí tl.25 mm; d125</t>
  </si>
  <si>
    <t>4298150144RT4</t>
  </si>
  <si>
    <t>Tepelně hlukově izolované ohebné potrubí tl.25 mm; d125</t>
  </si>
  <si>
    <t>4298150144RT5M</t>
  </si>
  <si>
    <t>Montáž tepelně hlukově izolovaného ohebného potrubí tl.25 mm; d100</t>
  </si>
  <si>
    <t>4298150144RT5</t>
  </si>
  <si>
    <t>Tepelně hlukově izolované ohebné potrubí tl.25 mm; d100</t>
  </si>
  <si>
    <t>725458745T3</t>
  </si>
  <si>
    <t>D+M Tepelné izolace mineralní vatou tl. 30 mm s Al polepem</t>
  </si>
  <si>
    <t>m2</t>
  </si>
  <si>
    <t>3.01M</t>
  </si>
  <si>
    <t>Montáž sortimentu uchycení VZT potrubí speciálně dodávaným pro montáž vzduchotechnického potrubí</t>
  </si>
  <si>
    <t>3.01</t>
  </si>
  <si>
    <t>Sortiment uchycení VZT potrubí speciálně dodávaným pro montáž vzduchotechnického potrubí</t>
  </si>
  <si>
    <t>3.02M</t>
  </si>
  <si>
    <t>Montáž spojovacího a těsnícího materiálu pro spojování potrubí, tj. nýty, těsnící a smršťovací páska</t>
  </si>
  <si>
    <t>3.02</t>
  </si>
  <si>
    <t>Spojovací a těsnící materiál pro spojování potrubí, tj. nýty, těsnící a smršťovací páska</t>
  </si>
  <si>
    <t>3.03</t>
  </si>
  <si>
    <t>Mobilní montážní plošny a lešení pro montáž potrubí ve výškách</t>
  </si>
  <si>
    <t>4.01</t>
  </si>
  <si>
    <t>Komplexní vyzkoušení zařízení, seřízení zařízení, zpracování a seznámení s bezp. předpisy</t>
  </si>
  <si>
    <t>005124010R</t>
  </si>
  <si>
    <t>Koordinační činnost</t>
  </si>
  <si>
    <t>Soubor</t>
  </si>
  <si>
    <t>005121 R</t>
  </si>
  <si>
    <t>Zařízení staveniště</t>
  </si>
  <si>
    <t>005121030R</t>
  </si>
  <si>
    <t>Odstranění zařízení staveniště</t>
  </si>
  <si>
    <t>Poznámky uchazeče k zadání</t>
  </si>
  <si>
    <t>čtyřhranné potrubí sk. I, třída těsnosti C a vyšší</t>
  </si>
  <si>
    <t>provedené z pozinkovaného plechu, včetně přírub a tvarových kusů</t>
  </si>
  <si>
    <t>Vestavba veřejného WC v kulturním domě, Kopřivnice</t>
  </si>
  <si>
    <t>Objekt kulturního domu</t>
  </si>
  <si>
    <t>zařízení vzduchotechniky a klimatizace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</si>
</sst>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6" fillId="2" borderId="19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view="pageBreakPreview" topLeftCell="B1" zoomScale="115" zoomScaleNormal="100" zoomScaleSheetLayoutView="115" workbookViewId="0">
      <selection activeCell="N24" sqref="N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35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3" t="s">
        <v>23</v>
      </c>
      <c r="C2" s="74"/>
      <c r="D2" s="182" t="s">
        <v>172</v>
      </c>
      <c r="E2" s="182"/>
      <c r="F2" s="182"/>
      <c r="G2" s="182"/>
      <c r="H2" s="182"/>
      <c r="I2" s="182"/>
      <c r="J2" s="183"/>
      <c r="O2" s="1"/>
    </row>
    <row r="3" spans="1:15" ht="27" customHeight="1" x14ac:dyDescent="0.2">
      <c r="A3" s="2"/>
      <c r="B3" s="75" t="s">
        <v>41</v>
      </c>
      <c r="C3" s="74"/>
      <c r="D3" s="184" t="s">
        <v>173</v>
      </c>
      <c r="E3" s="184"/>
      <c r="F3" s="184"/>
      <c r="G3" s="184"/>
      <c r="H3" s="184"/>
      <c r="I3" s="184"/>
      <c r="J3" s="185"/>
    </row>
    <row r="4" spans="1:15" ht="23.25" customHeight="1" x14ac:dyDescent="0.2">
      <c r="A4" s="72">
        <v>3459962</v>
      </c>
      <c r="B4" s="76" t="s">
        <v>42</v>
      </c>
      <c r="C4" s="77"/>
      <c r="D4" s="186" t="s">
        <v>174</v>
      </c>
      <c r="E4" s="186"/>
      <c r="F4" s="186"/>
      <c r="G4" s="186"/>
      <c r="H4" s="186"/>
      <c r="I4" s="186"/>
      <c r="J4" s="187"/>
    </row>
    <row r="5" spans="1:15" ht="24" customHeight="1" x14ac:dyDescent="0.2">
      <c r="A5" s="2"/>
      <c r="B5" s="30" t="s">
        <v>22</v>
      </c>
      <c r="D5" s="208"/>
      <c r="E5" s="209"/>
      <c r="F5" s="209"/>
      <c r="G5" s="209"/>
      <c r="H5" s="17" t="s">
        <v>37</v>
      </c>
      <c r="I5" s="21"/>
      <c r="J5" s="8"/>
    </row>
    <row r="6" spans="1:15" ht="15.75" customHeight="1" x14ac:dyDescent="0.2">
      <c r="A6" s="2"/>
      <c r="B6" s="27"/>
      <c r="C6" s="52"/>
      <c r="D6" s="210"/>
      <c r="E6" s="211"/>
      <c r="F6" s="211"/>
      <c r="G6" s="211"/>
      <c r="H6" s="17" t="s">
        <v>33</v>
      </c>
      <c r="I6" s="21"/>
      <c r="J6" s="8"/>
    </row>
    <row r="7" spans="1:15" ht="15.75" customHeight="1" x14ac:dyDescent="0.2">
      <c r="A7" s="2"/>
      <c r="B7" s="28"/>
      <c r="C7" s="53"/>
      <c r="D7" s="50"/>
      <c r="E7" s="212"/>
      <c r="F7" s="213"/>
      <c r="G7" s="213"/>
      <c r="H7" s="23"/>
      <c r="I7" s="22"/>
      <c r="J7" s="33"/>
    </row>
    <row r="8" spans="1:15" ht="24" customHeight="1" x14ac:dyDescent="0.2">
      <c r="A8" s="2"/>
      <c r="B8" s="30" t="s">
        <v>20</v>
      </c>
      <c r="D8" s="220"/>
      <c r="E8" s="220"/>
      <c r="F8" s="220"/>
      <c r="G8" s="220"/>
      <c r="H8" s="17" t="s">
        <v>37</v>
      </c>
      <c r="I8" s="78"/>
      <c r="J8" s="8"/>
    </row>
    <row r="9" spans="1:15" ht="15.75" customHeight="1" x14ac:dyDescent="0.2">
      <c r="A9" s="2"/>
      <c r="B9" s="27"/>
      <c r="C9" s="52"/>
      <c r="D9" s="201"/>
      <c r="E9" s="201"/>
      <c r="F9" s="201"/>
      <c r="G9" s="201"/>
      <c r="H9" s="17" t="s">
        <v>33</v>
      </c>
      <c r="I9" s="78"/>
      <c r="J9" s="8"/>
    </row>
    <row r="10" spans="1:15" ht="15.75" customHeight="1" x14ac:dyDescent="0.2">
      <c r="A10" s="2"/>
      <c r="B10" s="28"/>
      <c r="C10" s="53"/>
      <c r="D10" s="79"/>
      <c r="E10" s="202"/>
      <c r="F10" s="203"/>
      <c r="G10" s="203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55"/>
      <c r="E11" s="56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31</v>
      </c>
      <c r="C12" s="57"/>
      <c r="D12" s="51"/>
      <c r="E12" s="219"/>
      <c r="F12" s="219"/>
      <c r="G12" s="221"/>
      <c r="H12" s="221"/>
      <c r="I12" s="221" t="s">
        <v>30</v>
      </c>
      <c r="J12" s="222"/>
    </row>
    <row r="13" spans="1:15" ht="23.25" customHeight="1" x14ac:dyDescent="0.2">
      <c r="A13" s="136" t="s">
        <v>25</v>
      </c>
      <c r="B13" s="36" t="s">
        <v>25</v>
      </c>
      <c r="C13" s="58"/>
      <c r="D13" s="59"/>
      <c r="E13" s="176"/>
      <c r="F13" s="177"/>
      <c r="G13" s="176"/>
      <c r="H13" s="177"/>
      <c r="I13" s="176">
        <f>SUMIF(F46:F49,A13,I46:I49)+SUMIF(F46:F49,"PSU",I46:I49)</f>
        <v>0</v>
      </c>
      <c r="J13" s="205"/>
    </row>
    <row r="14" spans="1:15" ht="23.25" customHeight="1" x14ac:dyDescent="0.2">
      <c r="A14" s="136" t="s">
        <v>26</v>
      </c>
      <c r="B14" s="36" t="s">
        <v>26</v>
      </c>
      <c r="C14" s="58"/>
      <c r="D14" s="59"/>
      <c r="E14" s="176"/>
      <c r="F14" s="177"/>
      <c r="G14" s="176"/>
      <c r="H14" s="177"/>
      <c r="I14" s="176">
        <f>SUMIF(F46:F49,A14,I46:I49)</f>
        <v>0</v>
      </c>
      <c r="J14" s="205"/>
    </row>
    <row r="15" spans="1:15" ht="23.25" customHeight="1" x14ac:dyDescent="0.2">
      <c r="A15" s="136" t="s">
        <v>27</v>
      </c>
      <c r="B15" s="36" t="s">
        <v>27</v>
      </c>
      <c r="C15" s="58"/>
      <c r="D15" s="59"/>
      <c r="E15" s="176"/>
      <c r="F15" s="177"/>
      <c r="G15" s="176"/>
      <c r="H15" s="177"/>
      <c r="I15" s="176">
        <f>SUMIF(F46:F49,A15,I46:I49)</f>
        <v>0</v>
      </c>
      <c r="J15" s="205"/>
    </row>
    <row r="16" spans="1:15" ht="23.25" customHeight="1" x14ac:dyDescent="0.2">
      <c r="A16" s="136" t="s">
        <v>55</v>
      </c>
      <c r="B16" s="36" t="s">
        <v>28</v>
      </c>
      <c r="C16" s="58"/>
      <c r="D16" s="59"/>
      <c r="E16" s="176"/>
      <c r="F16" s="177"/>
      <c r="G16" s="176"/>
      <c r="H16" s="177"/>
      <c r="I16" s="176">
        <f>SUMIF(F46:F49,A16,I46:I49)</f>
        <v>0</v>
      </c>
      <c r="J16" s="205"/>
    </row>
    <row r="17" spans="1:10" ht="23.25" customHeight="1" x14ac:dyDescent="0.2">
      <c r="A17" s="136" t="s">
        <v>56</v>
      </c>
      <c r="B17" s="36" t="s">
        <v>29</v>
      </c>
      <c r="C17" s="58"/>
      <c r="D17" s="59"/>
      <c r="E17" s="176"/>
      <c r="F17" s="177"/>
      <c r="G17" s="176"/>
      <c r="H17" s="177"/>
      <c r="I17" s="176">
        <f>SUMIF(F46:F49,A17,I46:I49)</f>
        <v>0</v>
      </c>
      <c r="J17" s="205"/>
    </row>
    <row r="18" spans="1:10" ht="23.25" customHeight="1" x14ac:dyDescent="0.2">
      <c r="A18" s="2"/>
      <c r="B18" s="46" t="s">
        <v>30</v>
      </c>
      <c r="C18" s="60"/>
      <c r="D18" s="61"/>
      <c r="E18" s="206"/>
      <c r="F18" s="223"/>
      <c r="G18" s="206"/>
      <c r="H18" s="223"/>
      <c r="I18" s="206">
        <f>SUM(I13:J17)</f>
        <v>0</v>
      </c>
      <c r="J18" s="207"/>
    </row>
    <row r="19" spans="1:10" ht="33" customHeight="1" x14ac:dyDescent="0.2">
      <c r="A19" s="2"/>
      <c r="B19" s="40" t="s">
        <v>32</v>
      </c>
      <c r="C19" s="58"/>
      <c r="D19" s="59"/>
      <c r="E19" s="62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8"/>
      <c r="D20" s="59"/>
      <c r="E20" s="63">
        <v>15</v>
      </c>
      <c r="F20" s="37" t="s">
        <v>0</v>
      </c>
      <c r="G20" s="195">
        <v>0</v>
      </c>
      <c r="H20" s="196"/>
      <c r="I20" s="196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8"/>
      <c r="D21" s="59"/>
      <c r="E21" s="63">
        <f>SazbaDPH1</f>
        <v>15</v>
      </c>
      <c r="F21" s="37" t="s">
        <v>0</v>
      </c>
      <c r="G21" s="193">
        <v>0</v>
      </c>
      <c r="H21" s="194"/>
      <c r="I21" s="194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8"/>
      <c r="D22" s="59"/>
      <c r="E22" s="63">
        <v>21</v>
      </c>
      <c r="F22" s="37" t="s">
        <v>0</v>
      </c>
      <c r="G22" s="195">
        <v>0</v>
      </c>
      <c r="H22" s="196"/>
      <c r="I22" s="196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4"/>
      <c r="D23" s="51"/>
      <c r="E23" s="65">
        <f>SazbaDPH2</f>
        <v>21</v>
      </c>
      <c r="F23" s="29" t="s">
        <v>0</v>
      </c>
      <c r="G23" s="217">
        <v>98902</v>
      </c>
      <c r="H23" s="218"/>
      <c r="I23" s="218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6"/>
      <c r="D24" s="67"/>
      <c r="E24" s="66"/>
      <c r="F24" s="15"/>
      <c r="G24" s="204">
        <f>CenaCelkemBezDPH-(ZakladDPHSni+ZakladDPHZakl)</f>
        <v>0</v>
      </c>
      <c r="H24" s="204"/>
      <c r="I24" s="204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09" t="s">
        <v>24</v>
      </c>
      <c r="C25" s="110"/>
      <c r="D25" s="110"/>
      <c r="E25" s="111"/>
      <c r="F25" s="112"/>
      <c r="G25" s="178">
        <f>IF(A25&gt;50, ROUNDUP(A24, 0), ROUNDDOWN(A24, 0))</f>
        <v>0</v>
      </c>
      <c r="H25" s="179"/>
      <c r="I25" s="179"/>
      <c r="J25" s="113" t="str">
        <f t="shared" si="0"/>
        <v>CZK</v>
      </c>
    </row>
    <row r="26" spans="1:10" ht="27.75" hidden="1" customHeight="1" thickBot="1" x14ac:dyDescent="0.25">
      <c r="A26" s="2"/>
      <c r="B26" s="109" t="s">
        <v>34</v>
      </c>
      <c r="C26" s="114"/>
      <c r="D26" s="114"/>
      <c r="E26" s="114"/>
      <c r="F26" s="115"/>
      <c r="G26" s="178">
        <f>ZakladDPHSni+DPHSni+ZakladDPHZakl+DPHZakl+Zaokrouhleni</f>
        <v>98902</v>
      </c>
      <c r="H26" s="178"/>
      <c r="I26" s="178"/>
      <c r="J26" s="116" t="s">
        <v>46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8" t="s">
        <v>12</v>
      </c>
      <c r="D29" s="69"/>
      <c r="E29" s="69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70"/>
      <c r="D31" s="197" t="s">
        <v>43</v>
      </c>
      <c r="E31" s="198"/>
      <c r="G31" s="199"/>
      <c r="H31" s="200"/>
      <c r="I31" s="200"/>
      <c r="J31" s="24"/>
    </row>
    <row r="32" spans="1:10" ht="12.75" customHeight="1" x14ac:dyDescent="0.2">
      <c r="A32" s="2"/>
      <c r="B32" s="2"/>
      <c r="D32" s="192" t="s">
        <v>2</v>
      </c>
      <c r="E32" s="192"/>
      <c r="H32" s="10" t="s">
        <v>3</v>
      </c>
      <c r="J32" s="9"/>
    </row>
    <row r="33" spans="1:10" ht="13.5" customHeight="1" thickBot="1" x14ac:dyDescent="0.25">
      <c r="A33" s="11"/>
      <c r="B33" s="11"/>
      <c r="C33" s="71"/>
      <c r="D33" s="71"/>
      <c r="E33" s="71"/>
      <c r="F33" s="12"/>
      <c r="G33" s="12"/>
      <c r="H33" s="12"/>
      <c r="I33" s="12"/>
      <c r="J33" s="13"/>
    </row>
    <row r="34" spans="1:10" ht="27" hidden="1" customHeight="1" x14ac:dyDescent="0.2">
      <c r="B34" s="82" t="s">
        <v>17</v>
      </c>
      <c r="C34" s="83"/>
      <c r="D34" s="83"/>
      <c r="E34" s="83"/>
      <c r="F34" s="84"/>
      <c r="G34" s="84"/>
      <c r="H34" s="84"/>
      <c r="I34" s="84"/>
      <c r="J34" s="85"/>
    </row>
    <row r="35" spans="1:10" ht="25.5" hidden="1" customHeight="1" x14ac:dyDescent="0.2">
      <c r="A35" s="81" t="s">
        <v>36</v>
      </c>
      <c r="B35" s="86" t="s">
        <v>18</v>
      </c>
      <c r="C35" s="87" t="s">
        <v>6</v>
      </c>
      <c r="D35" s="87"/>
      <c r="E35" s="87"/>
      <c r="F35" s="88" t="str">
        <f>B20</f>
        <v>Základ pro sníženou DPH</v>
      </c>
      <c r="G35" s="88" t="str">
        <f>B22</f>
        <v>Základ pro základní DPH</v>
      </c>
      <c r="H35" s="89" t="s">
        <v>19</v>
      </c>
      <c r="I35" s="90" t="s">
        <v>1</v>
      </c>
      <c r="J35" s="91" t="s">
        <v>0</v>
      </c>
    </row>
    <row r="36" spans="1:10" ht="25.5" hidden="1" customHeight="1" x14ac:dyDescent="0.2">
      <c r="A36" s="81">
        <v>1</v>
      </c>
      <c r="B36" s="92" t="s">
        <v>44</v>
      </c>
      <c r="C36" s="188"/>
      <c r="D36" s="188"/>
      <c r="E36" s="188"/>
      <c r="F36" s="93" t="e">
        <f>VZT!#REF!</f>
        <v>#REF!</v>
      </c>
      <c r="G36" s="94" t="e">
        <f>VZT!#REF!</f>
        <v>#REF!</v>
      </c>
      <c r="H36" s="95"/>
      <c r="I36" s="96" t="e">
        <f>F36+G36+H36</f>
        <v>#REF!</v>
      </c>
      <c r="J36" s="97" t="e">
        <f>IF(CenaCelkemVypocet=0,"",I36/CenaCelkemVypocet*100)</f>
        <v>#REF!</v>
      </c>
    </row>
    <row r="37" spans="1:10" ht="25.5" hidden="1" customHeight="1" x14ac:dyDescent="0.2">
      <c r="A37" s="81">
        <v>2</v>
      </c>
      <c r="B37" s="98" t="s">
        <v>40</v>
      </c>
      <c r="C37" s="189" t="s">
        <v>40</v>
      </c>
      <c r="D37" s="189"/>
      <c r="E37" s="189"/>
      <c r="F37" s="99" t="e">
        <f>VZT!#REF!</f>
        <v>#REF!</v>
      </c>
      <c r="G37" s="100" t="e">
        <f>VZT!#REF!</f>
        <v>#REF!</v>
      </c>
      <c r="H37" s="100"/>
      <c r="I37" s="101" t="e">
        <f>F37+G37+H37</f>
        <v>#REF!</v>
      </c>
      <c r="J37" s="102" t="e">
        <f>IF(CenaCelkemVypocet=0,"",I37/CenaCelkemVypocet*100)</f>
        <v>#REF!</v>
      </c>
    </row>
    <row r="38" spans="1:10" ht="25.5" hidden="1" customHeight="1" x14ac:dyDescent="0.2">
      <c r="A38" s="81">
        <v>3</v>
      </c>
      <c r="B38" s="103" t="s">
        <v>38</v>
      </c>
      <c r="C38" s="188" t="s">
        <v>39</v>
      </c>
      <c r="D38" s="188"/>
      <c r="E38" s="188"/>
      <c r="F38" s="104" t="e">
        <f>VZT!#REF!</f>
        <v>#REF!</v>
      </c>
      <c r="G38" s="95" t="e">
        <f>VZT!#REF!</f>
        <v>#REF!</v>
      </c>
      <c r="H38" s="95"/>
      <c r="I38" s="96" t="e">
        <f>F38+G38+H38</f>
        <v>#REF!</v>
      </c>
      <c r="J38" s="97" t="e">
        <f>IF(CenaCelkemVypocet=0,"",I38/CenaCelkemVypocet*100)</f>
        <v>#REF!</v>
      </c>
    </row>
    <row r="39" spans="1:10" ht="25.5" hidden="1" customHeight="1" x14ac:dyDescent="0.2">
      <c r="A39" s="81"/>
      <c r="B39" s="190" t="s">
        <v>45</v>
      </c>
      <c r="C39" s="191"/>
      <c r="D39" s="191"/>
      <c r="E39" s="191"/>
      <c r="F39" s="105" t="e">
        <f>SUMIF(A36:A38,"=1",F36:F38)</f>
        <v>#REF!</v>
      </c>
      <c r="G39" s="106" t="e">
        <f>SUMIF(A36:A38,"=1",G36:G38)</f>
        <v>#REF!</v>
      </c>
      <c r="H39" s="106">
        <f>SUMIF(A36:A38,"=1",H36:H38)</f>
        <v>0</v>
      </c>
      <c r="I39" s="107" t="e">
        <f>SUMIF(A36:A38,"=1",I36:I38)</f>
        <v>#REF!</v>
      </c>
      <c r="J39" s="108" t="e">
        <f>SUMIF(A36:A38,"=1",J36:J38)</f>
        <v>#REF!</v>
      </c>
    </row>
    <row r="43" spans="1:10" ht="15.75" x14ac:dyDescent="0.25">
      <c r="B43" s="117" t="s">
        <v>47</v>
      </c>
    </row>
    <row r="45" spans="1:10" ht="25.5" customHeight="1" x14ac:dyDescent="0.2">
      <c r="A45" s="119"/>
      <c r="B45" s="122" t="s">
        <v>18</v>
      </c>
      <c r="C45" s="122" t="s">
        <v>6</v>
      </c>
      <c r="D45" s="123"/>
      <c r="E45" s="123"/>
      <c r="F45" s="124" t="s">
        <v>48</v>
      </c>
      <c r="G45" s="124"/>
      <c r="H45" s="124"/>
      <c r="I45" s="124" t="s">
        <v>30</v>
      </c>
      <c r="J45" s="124" t="s">
        <v>0</v>
      </c>
    </row>
    <row r="46" spans="1:10" ht="36.75" customHeight="1" x14ac:dyDescent="0.2">
      <c r="A46" s="120"/>
      <c r="B46" s="125" t="s">
        <v>49</v>
      </c>
      <c r="C46" s="180" t="s">
        <v>50</v>
      </c>
      <c r="D46" s="181"/>
      <c r="E46" s="181"/>
      <c r="F46" s="134" t="s">
        <v>27</v>
      </c>
      <c r="G46" s="126"/>
      <c r="H46" s="126"/>
      <c r="I46" s="126">
        <f>VZT!G8</f>
        <v>0</v>
      </c>
      <c r="J46" s="131" t="str">
        <f>IF(I50=0,"",I46/I50*100)</f>
        <v/>
      </c>
    </row>
    <row r="47" spans="1:10" ht="36.75" customHeight="1" x14ac:dyDescent="0.2">
      <c r="A47" s="120"/>
      <c r="B47" s="125" t="s">
        <v>51</v>
      </c>
      <c r="C47" s="180" t="s">
        <v>52</v>
      </c>
      <c r="D47" s="181"/>
      <c r="E47" s="181"/>
      <c r="F47" s="134" t="s">
        <v>27</v>
      </c>
      <c r="G47" s="126"/>
      <c r="H47" s="126"/>
      <c r="I47" s="126">
        <f>VZT!G76</f>
        <v>0</v>
      </c>
      <c r="J47" s="131" t="str">
        <f>IF(I50=0,"",I47/I50*100)</f>
        <v/>
      </c>
    </row>
    <row r="48" spans="1:10" ht="36.75" customHeight="1" x14ac:dyDescent="0.2">
      <c r="A48" s="120"/>
      <c r="B48" s="125" t="s">
        <v>53</v>
      </c>
      <c r="C48" s="180" t="s">
        <v>54</v>
      </c>
      <c r="D48" s="181"/>
      <c r="E48" s="181"/>
      <c r="F48" s="134" t="s">
        <v>27</v>
      </c>
      <c r="G48" s="126"/>
      <c r="H48" s="126"/>
      <c r="I48" s="126">
        <f>VZT!G82</f>
        <v>0</v>
      </c>
      <c r="J48" s="131" t="str">
        <f>IF(I50=0,"",I48/I50*100)</f>
        <v/>
      </c>
    </row>
    <row r="49" spans="1:10" ht="36.75" customHeight="1" x14ac:dyDescent="0.2">
      <c r="A49" s="120"/>
      <c r="B49" s="125" t="s">
        <v>55</v>
      </c>
      <c r="C49" s="180" t="s">
        <v>28</v>
      </c>
      <c r="D49" s="181"/>
      <c r="E49" s="181"/>
      <c r="F49" s="134" t="s">
        <v>55</v>
      </c>
      <c r="G49" s="126"/>
      <c r="H49" s="126"/>
      <c r="I49" s="126">
        <f>VZT!G84</f>
        <v>0</v>
      </c>
      <c r="J49" s="131" t="str">
        <f>IF(I50=0,"",I49/I50*100)</f>
        <v/>
      </c>
    </row>
    <row r="50" spans="1:10" ht="25.5" customHeight="1" x14ac:dyDescent="0.2">
      <c r="A50" s="121"/>
      <c r="B50" s="127" t="s">
        <v>1</v>
      </c>
      <c r="C50" s="128"/>
      <c r="D50" s="129"/>
      <c r="E50" s="129"/>
      <c r="F50" s="135"/>
      <c r="G50" s="130"/>
      <c r="H50" s="130"/>
      <c r="I50" s="130">
        <f>SUM(I46:I49)</f>
        <v>0</v>
      </c>
      <c r="J50" s="132">
        <f>SUM(J46:J49)</f>
        <v>0</v>
      </c>
    </row>
    <row r="51" spans="1:10" x14ac:dyDescent="0.2">
      <c r="F51" s="80"/>
      <c r="G51" s="80"/>
      <c r="H51" s="80"/>
      <c r="I51" s="80"/>
      <c r="J51" s="133"/>
    </row>
    <row r="52" spans="1:10" x14ac:dyDescent="0.2">
      <c r="F52" s="80"/>
      <c r="G52" s="80"/>
      <c r="H52" s="80"/>
      <c r="I52" s="80"/>
      <c r="J52" s="133"/>
    </row>
    <row r="53" spans="1:10" x14ac:dyDescent="0.2">
      <c r="F53" s="80"/>
      <c r="G53" s="80"/>
      <c r="H53" s="80"/>
      <c r="I53" s="80"/>
      <c r="J53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5:G5"/>
    <mergeCell ref="D6:G6"/>
    <mergeCell ref="E7:G7"/>
    <mergeCell ref="B1:J1"/>
    <mergeCell ref="G23:I23"/>
    <mergeCell ref="G15:H15"/>
    <mergeCell ref="I14:J14"/>
    <mergeCell ref="I15:J15"/>
    <mergeCell ref="E15:F15"/>
    <mergeCell ref="E12:F12"/>
    <mergeCell ref="D8:G8"/>
    <mergeCell ref="G12:H12"/>
    <mergeCell ref="I12:J12"/>
    <mergeCell ref="I13:J13"/>
    <mergeCell ref="E18:F18"/>
    <mergeCell ref="G18:H18"/>
    <mergeCell ref="E10:G10"/>
    <mergeCell ref="G24:I24"/>
    <mergeCell ref="I17:J17"/>
    <mergeCell ref="I18:J18"/>
    <mergeCell ref="G16:H16"/>
    <mergeCell ref="G17:H17"/>
    <mergeCell ref="G22:I22"/>
    <mergeCell ref="I16:J16"/>
    <mergeCell ref="D2:J2"/>
    <mergeCell ref="D3:J3"/>
    <mergeCell ref="D4:J4"/>
    <mergeCell ref="C36:E36"/>
    <mergeCell ref="C37:E37"/>
    <mergeCell ref="D32:E32"/>
    <mergeCell ref="G21:I21"/>
    <mergeCell ref="G20:I20"/>
    <mergeCell ref="E16:F16"/>
    <mergeCell ref="D31:E31"/>
    <mergeCell ref="G31:I31"/>
    <mergeCell ref="E14:F14"/>
    <mergeCell ref="D9:G9"/>
    <mergeCell ref="G13:H13"/>
    <mergeCell ref="G14:H14"/>
    <mergeCell ref="E13:F13"/>
    <mergeCell ref="E17:F17"/>
    <mergeCell ref="G25:I25"/>
    <mergeCell ref="C47:E47"/>
    <mergeCell ref="C48:E48"/>
    <mergeCell ref="C49:E49"/>
    <mergeCell ref="C38:E38"/>
    <mergeCell ref="B39:E39"/>
    <mergeCell ref="C46:E46"/>
    <mergeCell ref="G26:I2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4" t="s">
        <v>7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48" t="s">
        <v>8</v>
      </c>
      <c r="B2" s="47"/>
      <c r="C2" s="226"/>
      <c r="D2" s="226"/>
      <c r="E2" s="226"/>
      <c r="F2" s="226"/>
      <c r="G2" s="227"/>
    </row>
    <row r="3" spans="1:7" ht="24.95" customHeight="1" x14ac:dyDescent="0.2">
      <c r="A3" s="48" t="s">
        <v>9</v>
      </c>
      <c r="B3" s="47"/>
      <c r="C3" s="226"/>
      <c r="D3" s="226"/>
      <c r="E3" s="226"/>
      <c r="F3" s="226"/>
      <c r="G3" s="227"/>
    </row>
    <row r="4" spans="1:7" ht="24.95" customHeight="1" x14ac:dyDescent="0.2">
      <c r="A4" s="48" t="s">
        <v>10</v>
      </c>
      <c r="B4" s="47"/>
      <c r="C4" s="226"/>
      <c r="D4" s="226"/>
      <c r="E4" s="226"/>
      <c r="F4" s="226"/>
      <c r="G4" s="22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3773-A329-417C-BAA7-AC50E78975CD}">
  <sheetPr>
    <outlinePr summaryBelow="0"/>
  </sheetPr>
  <dimension ref="A1:O5000"/>
  <sheetViews>
    <sheetView view="pageBreakPreview" zoomScale="115" zoomScaleNormal="100" zoomScaleSheetLayoutView="115" workbookViewId="0">
      <pane ySplit="7" topLeftCell="A80" activePane="bottomLeft" state="frozen"/>
      <selection pane="bottomLeft" activeCell="J82" sqref="J82"/>
    </sheetView>
  </sheetViews>
  <sheetFormatPr defaultRowHeight="12.75" outlineLevelRow="3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15" ht="15.75" customHeight="1" x14ac:dyDescent="0.25">
      <c r="A1" s="230" t="s">
        <v>7</v>
      </c>
      <c r="B1" s="230"/>
      <c r="C1" s="230"/>
      <c r="D1" s="230"/>
      <c r="E1" s="230"/>
      <c r="F1" s="230"/>
      <c r="G1" s="230"/>
    </row>
    <row r="2" spans="1:15" ht="24.95" customHeight="1" x14ac:dyDescent="0.2">
      <c r="A2" s="48" t="s">
        <v>8</v>
      </c>
      <c r="B2" s="47"/>
      <c r="C2" s="231" t="s">
        <v>172</v>
      </c>
      <c r="D2" s="232"/>
      <c r="E2" s="232"/>
      <c r="F2" s="232"/>
      <c r="G2" s="233"/>
    </row>
    <row r="3" spans="1:15" ht="24.95" customHeight="1" x14ac:dyDescent="0.2">
      <c r="A3" s="48" t="s">
        <v>9</v>
      </c>
      <c r="B3" s="47"/>
      <c r="C3" s="231" t="s">
        <v>173</v>
      </c>
      <c r="D3" s="232"/>
      <c r="E3" s="232"/>
      <c r="F3" s="232"/>
      <c r="G3" s="233"/>
    </row>
    <row r="4" spans="1:15" ht="24.95" customHeight="1" x14ac:dyDescent="0.2">
      <c r="A4" s="137" t="s">
        <v>10</v>
      </c>
      <c r="B4" s="138"/>
      <c r="C4" s="234" t="s">
        <v>174</v>
      </c>
      <c r="D4" s="235"/>
      <c r="E4" s="235"/>
      <c r="F4" s="235"/>
      <c r="G4" s="236"/>
    </row>
    <row r="5" spans="1:15" x14ac:dyDescent="0.2">
      <c r="D5" s="10"/>
    </row>
    <row r="6" spans="1:15" x14ac:dyDescent="0.2">
      <c r="A6" s="140" t="s">
        <v>57</v>
      </c>
      <c r="B6" s="142" t="s">
        <v>58</v>
      </c>
      <c r="C6" s="142" t="s">
        <v>59</v>
      </c>
      <c r="D6" s="141" t="s">
        <v>60</v>
      </c>
      <c r="E6" s="140" t="s">
        <v>61</v>
      </c>
      <c r="F6" s="139" t="s">
        <v>62</v>
      </c>
      <c r="G6" s="140" t="s">
        <v>30</v>
      </c>
    </row>
    <row r="7" spans="1:15" hidden="1" x14ac:dyDescent="0.2">
      <c r="A7" s="3"/>
      <c r="B7" s="4"/>
      <c r="C7" s="4"/>
      <c r="D7" s="6"/>
      <c r="E7" s="144"/>
      <c r="F7" s="145"/>
      <c r="G7" s="145"/>
    </row>
    <row r="8" spans="1:15" x14ac:dyDescent="0.2">
      <c r="A8" s="152" t="s">
        <v>63</v>
      </c>
      <c r="B8" s="153" t="s">
        <v>49</v>
      </c>
      <c r="C8" s="170" t="s">
        <v>50</v>
      </c>
      <c r="D8" s="154"/>
      <c r="E8" s="155"/>
      <c r="F8" s="156"/>
      <c r="G8" s="156">
        <v>0</v>
      </c>
    </row>
    <row r="9" spans="1:15" ht="22.5" outlineLevel="1" x14ac:dyDescent="0.2">
      <c r="A9" s="158">
        <v>1</v>
      </c>
      <c r="B9" s="159" t="s">
        <v>64</v>
      </c>
      <c r="C9" s="171" t="s">
        <v>65</v>
      </c>
      <c r="D9" s="160" t="s">
        <v>66</v>
      </c>
      <c r="E9" s="161">
        <v>1</v>
      </c>
      <c r="F9" s="162">
        <v>0</v>
      </c>
      <c r="G9" s="163">
        <f>ROUND(E9*F9,2)</f>
        <v>0</v>
      </c>
      <c r="H9" s="143"/>
      <c r="I9" s="143"/>
      <c r="J9" s="143"/>
      <c r="K9" s="143"/>
      <c r="L9" s="143"/>
      <c r="M9" s="143"/>
      <c r="N9" s="143"/>
      <c r="O9" s="143"/>
    </row>
    <row r="10" spans="1:15" outlineLevel="2" x14ac:dyDescent="0.2">
      <c r="A10" s="150"/>
      <c r="B10" s="151"/>
      <c r="C10" s="228" t="s">
        <v>67</v>
      </c>
      <c r="D10" s="229"/>
      <c r="E10" s="229"/>
      <c r="F10" s="229"/>
      <c r="G10" s="229"/>
      <c r="H10" s="143"/>
      <c r="I10" s="143"/>
      <c r="J10" s="143"/>
      <c r="K10" s="143"/>
      <c r="L10" s="143"/>
      <c r="M10" s="143"/>
      <c r="N10" s="143"/>
      <c r="O10" s="143"/>
    </row>
    <row r="11" spans="1:15" outlineLevel="3" x14ac:dyDescent="0.2">
      <c r="A11" s="150"/>
      <c r="B11" s="151"/>
      <c r="C11" s="239" t="s">
        <v>68</v>
      </c>
      <c r="D11" s="240"/>
      <c r="E11" s="240"/>
      <c r="F11" s="240"/>
      <c r="G11" s="240"/>
      <c r="H11" s="143"/>
      <c r="I11" s="143"/>
      <c r="J11" s="143"/>
      <c r="K11" s="143"/>
      <c r="L11" s="143"/>
      <c r="M11" s="143"/>
      <c r="N11" s="143"/>
      <c r="O11" s="143"/>
    </row>
    <row r="12" spans="1:15" outlineLevel="3" x14ac:dyDescent="0.2">
      <c r="A12" s="150"/>
      <c r="B12" s="151"/>
      <c r="C12" s="239" t="s">
        <v>69</v>
      </c>
      <c r="D12" s="240"/>
      <c r="E12" s="240"/>
      <c r="F12" s="240"/>
      <c r="G12" s="240"/>
      <c r="H12" s="143"/>
      <c r="I12" s="143"/>
      <c r="J12" s="143"/>
      <c r="K12" s="143"/>
      <c r="L12" s="143"/>
      <c r="M12" s="143"/>
      <c r="N12" s="143"/>
      <c r="O12" s="143"/>
    </row>
    <row r="13" spans="1:15" outlineLevel="3" x14ac:dyDescent="0.2">
      <c r="A13" s="150"/>
      <c r="B13" s="151"/>
      <c r="C13" s="239" t="s">
        <v>70</v>
      </c>
      <c r="D13" s="240"/>
      <c r="E13" s="240"/>
      <c r="F13" s="240"/>
      <c r="G13" s="240"/>
      <c r="H13" s="143"/>
      <c r="I13" s="143"/>
      <c r="J13" s="143"/>
      <c r="K13" s="143"/>
      <c r="L13" s="143"/>
      <c r="M13" s="143"/>
      <c r="N13" s="143"/>
      <c r="O13" s="143"/>
    </row>
    <row r="14" spans="1:15" outlineLevel="3" x14ac:dyDescent="0.2">
      <c r="A14" s="150"/>
      <c r="B14" s="151"/>
      <c r="C14" s="239" t="s">
        <v>71</v>
      </c>
      <c r="D14" s="240"/>
      <c r="E14" s="240"/>
      <c r="F14" s="240"/>
      <c r="G14" s="240"/>
      <c r="H14" s="143"/>
      <c r="I14" s="143"/>
      <c r="J14" s="143"/>
      <c r="K14" s="143"/>
      <c r="L14" s="143"/>
      <c r="M14" s="143"/>
      <c r="N14" s="143"/>
      <c r="O14" s="143"/>
    </row>
    <row r="15" spans="1:15" outlineLevel="3" x14ac:dyDescent="0.2">
      <c r="A15" s="150"/>
      <c r="B15" s="151"/>
      <c r="C15" s="239" t="s">
        <v>72</v>
      </c>
      <c r="D15" s="240"/>
      <c r="E15" s="240"/>
      <c r="F15" s="240"/>
      <c r="G15" s="240"/>
      <c r="H15" s="143"/>
      <c r="I15" s="143"/>
      <c r="J15" s="143"/>
      <c r="K15" s="143"/>
      <c r="L15" s="143"/>
      <c r="M15" s="143"/>
      <c r="N15" s="143"/>
      <c r="O15" s="143"/>
    </row>
    <row r="16" spans="1:15" outlineLevel="3" x14ac:dyDescent="0.2">
      <c r="A16" s="150"/>
      <c r="B16" s="151"/>
      <c r="C16" s="239" t="s">
        <v>73</v>
      </c>
      <c r="D16" s="240"/>
      <c r="E16" s="240"/>
      <c r="F16" s="240"/>
      <c r="G16" s="240"/>
      <c r="H16" s="143"/>
      <c r="I16" s="143"/>
      <c r="J16" s="143"/>
      <c r="K16" s="143"/>
      <c r="L16" s="143"/>
      <c r="M16" s="143"/>
      <c r="N16" s="143"/>
      <c r="O16" s="143"/>
    </row>
    <row r="17" spans="1:15" outlineLevel="3" x14ac:dyDescent="0.2">
      <c r="A17" s="150"/>
      <c r="B17" s="151"/>
      <c r="C17" s="239" t="s">
        <v>74</v>
      </c>
      <c r="D17" s="240"/>
      <c r="E17" s="240"/>
      <c r="F17" s="240"/>
      <c r="G17" s="240"/>
      <c r="H17" s="143"/>
      <c r="I17" s="143"/>
      <c r="J17" s="143"/>
      <c r="K17" s="143"/>
      <c r="L17" s="143"/>
      <c r="M17" s="143"/>
      <c r="N17" s="143"/>
      <c r="O17" s="143"/>
    </row>
    <row r="18" spans="1:15" outlineLevel="3" x14ac:dyDescent="0.2">
      <c r="A18" s="150"/>
      <c r="B18" s="151"/>
      <c r="C18" s="239" t="s">
        <v>75</v>
      </c>
      <c r="D18" s="240"/>
      <c r="E18" s="240"/>
      <c r="F18" s="240"/>
      <c r="G18" s="240"/>
      <c r="H18" s="143"/>
      <c r="I18" s="143"/>
      <c r="J18" s="143"/>
      <c r="K18" s="143"/>
      <c r="L18" s="143"/>
      <c r="M18" s="143"/>
      <c r="N18" s="143"/>
      <c r="O18" s="143"/>
    </row>
    <row r="19" spans="1:15" outlineLevel="3" x14ac:dyDescent="0.2">
      <c r="A19" s="150"/>
      <c r="B19" s="151"/>
      <c r="C19" s="239" t="s">
        <v>76</v>
      </c>
      <c r="D19" s="240"/>
      <c r="E19" s="240"/>
      <c r="F19" s="240"/>
      <c r="G19" s="240"/>
      <c r="H19" s="143"/>
      <c r="I19" s="143"/>
      <c r="J19" s="143"/>
      <c r="K19" s="143"/>
      <c r="L19" s="143"/>
      <c r="M19" s="143"/>
      <c r="N19" s="143"/>
      <c r="O19" s="143"/>
    </row>
    <row r="20" spans="1:15" ht="22.5" outlineLevel="1" x14ac:dyDescent="0.2">
      <c r="A20" s="158">
        <v>2</v>
      </c>
      <c r="B20" s="159" t="s">
        <v>77</v>
      </c>
      <c r="C20" s="171" t="s">
        <v>78</v>
      </c>
      <c r="D20" s="160" t="s">
        <v>66</v>
      </c>
      <c r="E20" s="161">
        <v>1</v>
      </c>
      <c r="F20" s="162">
        <v>0</v>
      </c>
      <c r="G20" s="163">
        <f>ROUND(E20*F20,2)</f>
        <v>0</v>
      </c>
      <c r="H20" s="143"/>
      <c r="I20" s="143"/>
      <c r="J20" s="143"/>
      <c r="K20" s="143"/>
      <c r="L20" s="143"/>
      <c r="M20" s="143"/>
      <c r="N20" s="143"/>
      <c r="O20" s="143"/>
    </row>
    <row r="21" spans="1:15" outlineLevel="2" x14ac:dyDescent="0.2">
      <c r="A21" s="150"/>
      <c r="B21" s="151"/>
      <c r="C21" s="228" t="s">
        <v>67</v>
      </c>
      <c r="D21" s="229"/>
      <c r="E21" s="229"/>
      <c r="F21" s="229"/>
      <c r="G21" s="229"/>
      <c r="H21" s="143"/>
      <c r="I21" s="143"/>
      <c r="J21" s="143"/>
      <c r="K21" s="143"/>
      <c r="L21" s="143"/>
      <c r="M21" s="143"/>
      <c r="N21" s="143"/>
      <c r="O21" s="143"/>
    </row>
    <row r="22" spans="1:15" outlineLevel="3" x14ac:dyDescent="0.2">
      <c r="A22" s="150"/>
      <c r="B22" s="151"/>
      <c r="C22" s="239" t="s">
        <v>68</v>
      </c>
      <c r="D22" s="240"/>
      <c r="E22" s="240"/>
      <c r="F22" s="240"/>
      <c r="G22" s="240"/>
      <c r="H22" s="143"/>
      <c r="I22" s="143"/>
      <c r="J22" s="143"/>
      <c r="K22" s="143"/>
      <c r="L22" s="143"/>
      <c r="M22" s="143"/>
      <c r="N22" s="143"/>
      <c r="O22" s="143"/>
    </row>
    <row r="23" spans="1:15" outlineLevel="3" x14ac:dyDescent="0.2">
      <c r="A23" s="150"/>
      <c r="B23" s="151"/>
      <c r="C23" s="239" t="s">
        <v>69</v>
      </c>
      <c r="D23" s="240"/>
      <c r="E23" s="240"/>
      <c r="F23" s="240"/>
      <c r="G23" s="240"/>
      <c r="H23" s="143"/>
      <c r="I23" s="143"/>
      <c r="J23" s="143"/>
      <c r="K23" s="143"/>
      <c r="L23" s="143"/>
      <c r="M23" s="143"/>
      <c r="N23" s="143"/>
      <c r="O23" s="143"/>
    </row>
    <row r="24" spans="1:15" outlineLevel="3" x14ac:dyDescent="0.2">
      <c r="A24" s="150"/>
      <c r="B24" s="151"/>
      <c r="C24" s="239" t="s">
        <v>70</v>
      </c>
      <c r="D24" s="240"/>
      <c r="E24" s="240"/>
      <c r="F24" s="240"/>
      <c r="G24" s="240"/>
      <c r="H24" s="143"/>
      <c r="I24" s="143"/>
      <c r="J24" s="143"/>
      <c r="K24" s="143"/>
      <c r="L24" s="143"/>
      <c r="M24" s="143"/>
      <c r="N24" s="143"/>
      <c r="O24" s="143"/>
    </row>
    <row r="25" spans="1:15" outlineLevel="3" x14ac:dyDescent="0.2">
      <c r="A25" s="150"/>
      <c r="B25" s="151"/>
      <c r="C25" s="239" t="s">
        <v>71</v>
      </c>
      <c r="D25" s="240"/>
      <c r="E25" s="240"/>
      <c r="F25" s="240"/>
      <c r="G25" s="240"/>
      <c r="H25" s="143"/>
      <c r="I25" s="143"/>
      <c r="J25" s="143"/>
      <c r="K25" s="143"/>
      <c r="L25" s="143"/>
      <c r="M25" s="143"/>
      <c r="N25" s="143"/>
      <c r="O25" s="143"/>
    </row>
    <row r="26" spans="1:15" outlineLevel="3" x14ac:dyDescent="0.2">
      <c r="A26" s="150"/>
      <c r="B26" s="151"/>
      <c r="C26" s="239" t="s">
        <v>72</v>
      </c>
      <c r="D26" s="240"/>
      <c r="E26" s="240"/>
      <c r="F26" s="240"/>
      <c r="G26" s="240"/>
      <c r="H26" s="143"/>
      <c r="I26" s="143"/>
      <c r="J26" s="143"/>
      <c r="K26" s="143"/>
      <c r="L26" s="143"/>
      <c r="M26" s="143"/>
      <c r="N26" s="143"/>
      <c r="O26" s="143"/>
    </row>
    <row r="27" spans="1:15" outlineLevel="3" x14ac:dyDescent="0.2">
      <c r="A27" s="150"/>
      <c r="B27" s="151"/>
      <c r="C27" s="239" t="s">
        <v>73</v>
      </c>
      <c r="D27" s="240"/>
      <c r="E27" s="240"/>
      <c r="F27" s="240"/>
      <c r="G27" s="240"/>
      <c r="H27" s="143"/>
      <c r="I27" s="143"/>
      <c r="J27" s="143"/>
      <c r="K27" s="143"/>
      <c r="L27" s="143"/>
      <c r="M27" s="143"/>
      <c r="N27" s="143"/>
      <c r="O27" s="143"/>
    </row>
    <row r="28" spans="1:15" outlineLevel="3" x14ac:dyDescent="0.2">
      <c r="A28" s="150"/>
      <c r="B28" s="151"/>
      <c r="C28" s="239" t="s">
        <v>74</v>
      </c>
      <c r="D28" s="240"/>
      <c r="E28" s="240"/>
      <c r="F28" s="240"/>
      <c r="G28" s="240"/>
      <c r="H28" s="143"/>
      <c r="I28" s="143"/>
      <c r="J28" s="143"/>
      <c r="K28" s="143"/>
      <c r="L28" s="143"/>
      <c r="M28" s="143"/>
      <c r="N28" s="143"/>
      <c r="O28" s="143"/>
    </row>
    <row r="29" spans="1:15" outlineLevel="3" x14ac:dyDescent="0.2">
      <c r="A29" s="150"/>
      <c r="B29" s="151"/>
      <c r="C29" s="239" t="s">
        <v>75</v>
      </c>
      <c r="D29" s="240"/>
      <c r="E29" s="240"/>
      <c r="F29" s="240"/>
      <c r="G29" s="240"/>
      <c r="H29" s="143"/>
      <c r="I29" s="143"/>
      <c r="J29" s="143"/>
      <c r="K29" s="143"/>
      <c r="L29" s="143"/>
      <c r="M29" s="143"/>
      <c r="N29" s="143"/>
      <c r="O29" s="143"/>
    </row>
    <row r="30" spans="1:15" outlineLevel="3" x14ac:dyDescent="0.2">
      <c r="A30" s="150"/>
      <c r="B30" s="151"/>
      <c r="C30" s="239" t="s">
        <v>76</v>
      </c>
      <c r="D30" s="240"/>
      <c r="E30" s="240"/>
      <c r="F30" s="240"/>
      <c r="G30" s="240"/>
      <c r="H30" s="143"/>
      <c r="I30" s="143"/>
      <c r="J30" s="143"/>
      <c r="K30" s="143"/>
      <c r="L30" s="143"/>
      <c r="M30" s="143"/>
      <c r="N30" s="143"/>
      <c r="O30" s="143"/>
    </row>
    <row r="31" spans="1:15" ht="22.5" outlineLevel="1" x14ac:dyDescent="0.2">
      <c r="A31" s="164">
        <v>3</v>
      </c>
      <c r="B31" s="165" t="s">
        <v>79</v>
      </c>
      <c r="C31" s="172" t="s">
        <v>80</v>
      </c>
      <c r="D31" s="166" t="s">
        <v>81</v>
      </c>
      <c r="E31" s="167">
        <v>12</v>
      </c>
      <c r="F31" s="168">
        <v>0</v>
      </c>
      <c r="G31" s="169">
        <f t="shared" ref="G31:G41" si="0">ROUND(E31*F31,2)</f>
        <v>0</v>
      </c>
      <c r="H31" s="143"/>
      <c r="I31" s="143"/>
      <c r="J31" s="143"/>
      <c r="K31" s="143"/>
      <c r="L31" s="143"/>
      <c r="M31" s="143"/>
      <c r="N31" s="143"/>
      <c r="O31" s="143"/>
    </row>
    <row r="32" spans="1:15" outlineLevel="1" x14ac:dyDescent="0.2">
      <c r="A32" s="164">
        <v>4</v>
      </c>
      <c r="B32" s="165" t="s">
        <v>82</v>
      </c>
      <c r="C32" s="172" t="s">
        <v>83</v>
      </c>
      <c r="D32" s="166" t="s">
        <v>81</v>
      </c>
      <c r="E32" s="167">
        <v>12</v>
      </c>
      <c r="F32" s="168">
        <v>0</v>
      </c>
      <c r="G32" s="169">
        <f t="shared" si="0"/>
        <v>0</v>
      </c>
      <c r="H32" s="143"/>
      <c r="I32" s="143"/>
      <c r="J32" s="143"/>
      <c r="K32" s="143"/>
      <c r="L32" s="143"/>
      <c r="M32" s="143"/>
      <c r="N32" s="143"/>
      <c r="O32" s="143"/>
    </row>
    <row r="33" spans="1:15" ht="22.5" outlineLevel="1" x14ac:dyDescent="0.2">
      <c r="A33" s="164">
        <v>5</v>
      </c>
      <c r="B33" s="165" t="s">
        <v>84</v>
      </c>
      <c r="C33" s="172" t="s">
        <v>85</v>
      </c>
      <c r="D33" s="166" t="s">
        <v>81</v>
      </c>
      <c r="E33" s="167">
        <v>4</v>
      </c>
      <c r="F33" s="168">
        <v>0</v>
      </c>
      <c r="G33" s="169">
        <f t="shared" si="0"/>
        <v>0</v>
      </c>
      <c r="H33" s="143"/>
      <c r="I33" s="143"/>
      <c r="J33" s="143"/>
      <c r="K33" s="143"/>
      <c r="L33" s="143"/>
      <c r="M33" s="143"/>
      <c r="N33" s="143"/>
      <c r="O33" s="143"/>
    </row>
    <row r="34" spans="1:15" outlineLevel="1" x14ac:dyDescent="0.2">
      <c r="A34" s="164">
        <v>6</v>
      </c>
      <c r="B34" s="165" t="s">
        <v>86</v>
      </c>
      <c r="C34" s="172" t="s">
        <v>87</v>
      </c>
      <c r="D34" s="166" t="s">
        <v>81</v>
      </c>
      <c r="E34" s="167">
        <v>4</v>
      </c>
      <c r="F34" s="168">
        <v>0</v>
      </c>
      <c r="G34" s="169">
        <f t="shared" si="0"/>
        <v>0</v>
      </c>
      <c r="H34" s="143"/>
      <c r="I34" s="143"/>
      <c r="J34" s="143"/>
      <c r="K34" s="143"/>
      <c r="L34" s="143"/>
      <c r="M34" s="143"/>
      <c r="N34" s="143"/>
      <c r="O34" s="143"/>
    </row>
    <row r="35" spans="1:15" ht="33.75" outlineLevel="1" x14ac:dyDescent="0.2">
      <c r="A35" s="164">
        <v>7</v>
      </c>
      <c r="B35" s="165" t="s">
        <v>88</v>
      </c>
      <c r="C35" s="172" t="s">
        <v>89</v>
      </c>
      <c r="D35" s="166" t="s">
        <v>66</v>
      </c>
      <c r="E35" s="167">
        <v>2</v>
      </c>
      <c r="F35" s="168">
        <v>0</v>
      </c>
      <c r="G35" s="169">
        <f t="shared" si="0"/>
        <v>0</v>
      </c>
      <c r="H35" s="143"/>
      <c r="I35" s="143"/>
      <c r="J35" s="143"/>
      <c r="K35" s="143"/>
      <c r="L35" s="143"/>
      <c r="M35" s="143"/>
      <c r="N35" s="143"/>
      <c r="O35" s="143"/>
    </row>
    <row r="36" spans="1:15" ht="33.75" outlineLevel="1" x14ac:dyDescent="0.2">
      <c r="A36" s="164">
        <v>8</v>
      </c>
      <c r="B36" s="165" t="s">
        <v>90</v>
      </c>
      <c r="C36" s="172" t="s">
        <v>91</v>
      </c>
      <c r="D36" s="166" t="s">
        <v>66</v>
      </c>
      <c r="E36" s="167">
        <v>2</v>
      </c>
      <c r="F36" s="168">
        <v>0</v>
      </c>
      <c r="G36" s="169">
        <f t="shared" si="0"/>
        <v>0</v>
      </c>
      <c r="H36" s="143"/>
      <c r="I36" s="143"/>
      <c r="J36" s="143"/>
      <c r="K36" s="143"/>
      <c r="L36" s="143"/>
      <c r="M36" s="143"/>
      <c r="N36" s="143"/>
      <c r="O36" s="143"/>
    </row>
    <row r="37" spans="1:15" outlineLevel="1" x14ac:dyDescent="0.2">
      <c r="A37" s="164">
        <v>9</v>
      </c>
      <c r="B37" s="165" t="s">
        <v>92</v>
      </c>
      <c r="C37" s="172" t="s">
        <v>93</v>
      </c>
      <c r="D37" s="166" t="s">
        <v>81</v>
      </c>
      <c r="E37" s="167">
        <v>4</v>
      </c>
      <c r="F37" s="168">
        <v>0</v>
      </c>
      <c r="G37" s="169">
        <f t="shared" si="0"/>
        <v>0</v>
      </c>
      <c r="H37" s="143"/>
      <c r="I37" s="143"/>
      <c r="J37" s="143"/>
      <c r="K37" s="143"/>
      <c r="L37" s="143"/>
      <c r="M37" s="143"/>
      <c r="N37" s="143"/>
      <c r="O37" s="143"/>
    </row>
    <row r="38" spans="1:15" outlineLevel="1" x14ac:dyDescent="0.2">
      <c r="A38" s="164">
        <v>10</v>
      </c>
      <c r="B38" s="165" t="s">
        <v>94</v>
      </c>
      <c r="C38" s="172" t="s">
        <v>95</v>
      </c>
      <c r="D38" s="166" t="s">
        <v>81</v>
      </c>
      <c r="E38" s="167">
        <v>4</v>
      </c>
      <c r="F38" s="168">
        <v>0</v>
      </c>
      <c r="G38" s="169">
        <f t="shared" si="0"/>
        <v>0</v>
      </c>
      <c r="H38" s="143"/>
      <c r="I38" s="143"/>
      <c r="J38" s="143"/>
      <c r="K38" s="143"/>
      <c r="L38" s="143"/>
      <c r="M38" s="143"/>
      <c r="N38" s="143"/>
      <c r="O38" s="143"/>
    </row>
    <row r="39" spans="1:15" outlineLevel="1" x14ac:dyDescent="0.2">
      <c r="A39" s="164">
        <v>11</v>
      </c>
      <c r="B39" s="165" t="s">
        <v>96</v>
      </c>
      <c r="C39" s="172" t="s">
        <v>97</v>
      </c>
      <c r="D39" s="166"/>
      <c r="E39" s="167">
        <v>0</v>
      </c>
      <c r="F39" s="168">
        <v>0</v>
      </c>
      <c r="G39" s="169">
        <f t="shared" si="0"/>
        <v>0</v>
      </c>
      <c r="H39" s="143"/>
      <c r="I39" s="143"/>
      <c r="J39" s="143"/>
      <c r="K39" s="143"/>
      <c r="L39" s="143"/>
      <c r="M39" s="143"/>
      <c r="N39" s="143"/>
      <c r="O39" s="143"/>
    </row>
    <row r="40" spans="1:15" ht="22.5" outlineLevel="1" x14ac:dyDescent="0.2">
      <c r="A40" s="164">
        <v>12</v>
      </c>
      <c r="B40" s="165" t="s">
        <v>98</v>
      </c>
      <c r="C40" s="172" t="s">
        <v>99</v>
      </c>
      <c r="D40" s="166" t="s">
        <v>100</v>
      </c>
      <c r="E40" s="167">
        <v>2</v>
      </c>
      <c r="F40" s="168">
        <v>0</v>
      </c>
      <c r="G40" s="169">
        <f t="shared" si="0"/>
        <v>0</v>
      </c>
      <c r="H40" s="143"/>
      <c r="I40" s="143"/>
      <c r="J40" s="143"/>
      <c r="K40" s="143"/>
      <c r="L40" s="143"/>
      <c r="M40" s="143"/>
      <c r="N40" s="143"/>
      <c r="O40" s="143"/>
    </row>
    <row r="41" spans="1:15" ht="22.5" outlineLevel="1" x14ac:dyDescent="0.2">
      <c r="A41" s="158">
        <v>13</v>
      </c>
      <c r="B41" s="159" t="s">
        <v>101</v>
      </c>
      <c r="C41" s="171" t="s">
        <v>102</v>
      </c>
      <c r="D41" s="160" t="s">
        <v>103</v>
      </c>
      <c r="E41" s="161">
        <v>2</v>
      </c>
      <c r="F41" s="162">
        <v>0</v>
      </c>
      <c r="G41" s="163">
        <f t="shared" si="0"/>
        <v>0</v>
      </c>
      <c r="H41" s="143"/>
      <c r="I41" s="143"/>
      <c r="J41" s="143"/>
      <c r="K41" s="143"/>
      <c r="L41" s="143"/>
      <c r="M41" s="143"/>
      <c r="N41" s="143"/>
      <c r="O41" s="143"/>
    </row>
    <row r="42" spans="1:15" outlineLevel="2" x14ac:dyDescent="0.2">
      <c r="A42" s="150"/>
      <c r="B42" s="151"/>
      <c r="C42" s="228" t="s">
        <v>170</v>
      </c>
      <c r="D42" s="229"/>
      <c r="E42" s="229"/>
      <c r="F42" s="229"/>
      <c r="G42" s="229"/>
      <c r="H42" s="143"/>
      <c r="I42" s="143"/>
      <c r="J42" s="143"/>
      <c r="K42" s="143"/>
      <c r="L42" s="143"/>
      <c r="M42" s="143"/>
      <c r="N42" s="143"/>
      <c r="O42" s="143"/>
    </row>
    <row r="43" spans="1:15" outlineLevel="3" x14ac:dyDescent="0.2">
      <c r="A43" s="150"/>
      <c r="B43" s="151"/>
      <c r="C43" s="239" t="s">
        <v>171</v>
      </c>
      <c r="D43" s="240"/>
      <c r="E43" s="240"/>
      <c r="F43" s="240"/>
      <c r="G43" s="240"/>
      <c r="H43" s="143"/>
      <c r="I43" s="143"/>
      <c r="J43" s="143"/>
      <c r="K43" s="143"/>
      <c r="L43" s="143"/>
      <c r="M43" s="143"/>
      <c r="N43" s="143"/>
      <c r="O43" s="143"/>
    </row>
    <row r="44" spans="1:15" outlineLevel="3" x14ac:dyDescent="0.2">
      <c r="A44" s="150"/>
      <c r="B44" s="151"/>
      <c r="C44" s="239" t="s">
        <v>104</v>
      </c>
      <c r="D44" s="240"/>
      <c r="E44" s="240"/>
      <c r="F44" s="240"/>
      <c r="G44" s="240"/>
      <c r="H44" s="143"/>
      <c r="I44" s="143"/>
      <c r="J44" s="143"/>
      <c r="K44" s="143"/>
      <c r="L44" s="143"/>
      <c r="M44" s="143"/>
      <c r="N44" s="143"/>
      <c r="O44" s="143"/>
    </row>
    <row r="45" spans="1:15" ht="22.5" outlineLevel="1" x14ac:dyDescent="0.2">
      <c r="A45" s="158">
        <v>14</v>
      </c>
      <c r="B45" s="159" t="s">
        <v>105</v>
      </c>
      <c r="C45" s="171" t="s">
        <v>106</v>
      </c>
      <c r="D45" s="160" t="s">
        <v>100</v>
      </c>
      <c r="E45" s="161">
        <v>2</v>
      </c>
      <c r="F45" s="162">
        <v>0</v>
      </c>
      <c r="G45" s="163">
        <f>ROUND(E45*F45,2)</f>
        <v>0</v>
      </c>
      <c r="H45" s="143"/>
      <c r="I45" s="143"/>
      <c r="J45" s="143"/>
      <c r="K45" s="143"/>
      <c r="L45" s="143"/>
      <c r="M45" s="143"/>
      <c r="N45" s="143"/>
      <c r="O45" s="143"/>
    </row>
    <row r="46" spans="1:15" outlineLevel="2" x14ac:dyDescent="0.2">
      <c r="A46" s="150"/>
      <c r="B46" s="151"/>
      <c r="C46" s="228" t="s">
        <v>107</v>
      </c>
      <c r="D46" s="229"/>
      <c r="E46" s="229"/>
      <c r="F46" s="229"/>
      <c r="G46" s="229"/>
      <c r="H46" s="143"/>
      <c r="I46" s="143"/>
      <c r="J46" s="143"/>
      <c r="K46" s="143"/>
      <c r="L46" s="143"/>
      <c r="M46" s="143"/>
      <c r="N46" s="143"/>
      <c r="O46" s="143"/>
    </row>
    <row r="47" spans="1:15" ht="22.5" outlineLevel="1" x14ac:dyDescent="0.2">
      <c r="A47" s="158">
        <v>15</v>
      </c>
      <c r="B47" s="159" t="s">
        <v>108</v>
      </c>
      <c r="C47" s="171" t="s">
        <v>109</v>
      </c>
      <c r="D47" s="160" t="s">
        <v>100</v>
      </c>
      <c r="E47" s="161">
        <v>2</v>
      </c>
      <c r="F47" s="162">
        <v>0</v>
      </c>
      <c r="G47" s="163">
        <f>ROUND(E47*F47,2)</f>
        <v>0</v>
      </c>
      <c r="H47" s="143"/>
      <c r="I47" s="143"/>
      <c r="J47" s="143"/>
      <c r="K47" s="143"/>
      <c r="L47" s="143"/>
      <c r="M47" s="143"/>
      <c r="N47" s="143"/>
      <c r="O47" s="143"/>
    </row>
    <row r="48" spans="1:15" outlineLevel="2" x14ac:dyDescent="0.2">
      <c r="A48" s="150"/>
      <c r="B48" s="151"/>
      <c r="C48" s="228" t="s">
        <v>107</v>
      </c>
      <c r="D48" s="229"/>
      <c r="E48" s="229"/>
      <c r="F48" s="229"/>
      <c r="G48" s="229"/>
      <c r="H48" s="143"/>
      <c r="I48" s="143"/>
      <c r="J48" s="143"/>
      <c r="K48" s="143"/>
      <c r="L48" s="143"/>
      <c r="M48" s="143"/>
      <c r="N48" s="143"/>
      <c r="O48" s="143"/>
    </row>
    <row r="49" spans="1:15" ht="22.5" outlineLevel="1" x14ac:dyDescent="0.2">
      <c r="A49" s="158">
        <v>16</v>
      </c>
      <c r="B49" s="159" t="s">
        <v>110</v>
      </c>
      <c r="C49" s="171" t="s">
        <v>111</v>
      </c>
      <c r="D49" s="160" t="s">
        <v>100</v>
      </c>
      <c r="E49" s="161">
        <v>14</v>
      </c>
      <c r="F49" s="162">
        <v>0</v>
      </c>
      <c r="G49" s="163">
        <f>ROUND(E49*F49,2)</f>
        <v>0</v>
      </c>
      <c r="H49" s="143"/>
      <c r="I49" s="143"/>
      <c r="J49" s="143"/>
      <c r="K49" s="143"/>
      <c r="L49" s="143"/>
      <c r="M49" s="143"/>
      <c r="N49" s="143"/>
      <c r="O49" s="143"/>
    </row>
    <row r="50" spans="1:15" outlineLevel="2" x14ac:dyDescent="0.2">
      <c r="A50" s="150"/>
      <c r="B50" s="151"/>
      <c r="C50" s="228" t="s">
        <v>107</v>
      </c>
      <c r="D50" s="229"/>
      <c r="E50" s="229"/>
      <c r="F50" s="229"/>
      <c r="G50" s="229"/>
      <c r="H50" s="143"/>
      <c r="I50" s="143"/>
      <c r="J50" s="143"/>
      <c r="K50" s="143"/>
      <c r="L50" s="143"/>
      <c r="M50" s="143"/>
      <c r="N50" s="143"/>
      <c r="O50" s="143"/>
    </row>
    <row r="51" spans="1:15" ht="22.5" outlineLevel="1" x14ac:dyDescent="0.2">
      <c r="A51" s="158">
        <v>17</v>
      </c>
      <c r="B51" s="159" t="s">
        <v>112</v>
      </c>
      <c r="C51" s="171" t="s">
        <v>113</v>
      </c>
      <c r="D51" s="160" t="s">
        <v>100</v>
      </c>
      <c r="E51" s="161">
        <v>14</v>
      </c>
      <c r="F51" s="162">
        <v>0</v>
      </c>
      <c r="G51" s="163">
        <f>ROUND(E51*F51,2)</f>
        <v>0</v>
      </c>
      <c r="H51" s="143"/>
      <c r="I51" s="143"/>
      <c r="J51" s="143"/>
      <c r="K51" s="143"/>
      <c r="L51" s="143"/>
      <c r="M51" s="143"/>
      <c r="N51" s="143"/>
      <c r="O51" s="143"/>
    </row>
    <row r="52" spans="1:15" outlineLevel="2" x14ac:dyDescent="0.2">
      <c r="A52" s="150"/>
      <c r="B52" s="151"/>
      <c r="C52" s="228" t="s">
        <v>107</v>
      </c>
      <c r="D52" s="229"/>
      <c r="E52" s="229"/>
      <c r="F52" s="229"/>
      <c r="G52" s="229"/>
      <c r="H52" s="143"/>
      <c r="I52" s="143"/>
      <c r="J52" s="143"/>
      <c r="K52" s="143"/>
      <c r="L52" s="143"/>
      <c r="M52" s="143"/>
      <c r="N52" s="143"/>
      <c r="O52" s="143"/>
    </row>
    <row r="53" spans="1:15" ht="22.5" outlineLevel="1" x14ac:dyDescent="0.2">
      <c r="A53" s="158">
        <v>18</v>
      </c>
      <c r="B53" s="159" t="s">
        <v>114</v>
      </c>
      <c r="C53" s="171" t="s">
        <v>115</v>
      </c>
      <c r="D53" s="160" t="s">
        <v>100</v>
      </c>
      <c r="E53" s="161">
        <v>6</v>
      </c>
      <c r="F53" s="162">
        <v>0</v>
      </c>
      <c r="G53" s="163">
        <f>ROUND(E53*F53,2)</f>
        <v>0</v>
      </c>
      <c r="H53" s="143"/>
      <c r="I53" s="143"/>
      <c r="J53" s="143"/>
      <c r="K53" s="143"/>
      <c r="L53" s="143"/>
      <c r="M53" s="143"/>
      <c r="N53" s="143"/>
      <c r="O53" s="143"/>
    </row>
    <row r="54" spans="1:15" outlineLevel="2" x14ac:dyDescent="0.2">
      <c r="A54" s="150"/>
      <c r="B54" s="151"/>
      <c r="C54" s="228" t="s">
        <v>107</v>
      </c>
      <c r="D54" s="229"/>
      <c r="E54" s="229"/>
      <c r="F54" s="229"/>
      <c r="G54" s="229"/>
      <c r="H54" s="143"/>
      <c r="I54" s="143"/>
      <c r="J54" s="143"/>
      <c r="K54" s="143"/>
      <c r="L54" s="143"/>
      <c r="M54" s="143"/>
      <c r="N54" s="143"/>
      <c r="O54" s="143"/>
    </row>
    <row r="55" spans="1:15" ht="22.5" outlineLevel="1" x14ac:dyDescent="0.2">
      <c r="A55" s="158">
        <v>19</v>
      </c>
      <c r="B55" s="159" t="s">
        <v>116</v>
      </c>
      <c r="C55" s="171" t="s">
        <v>117</v>
      </c>
      <c r="D55" s="160" t="s">
        <v>100</v>
      </c>
      <c r="E55" s="161">
        <v>6</v>
      </c>
      <c r="F55" s="162">
        <v>0</v>
      </c>
      <c r="G55" s="163">
        <f>ROUND(E55*F55,2)</f>
        <v>0</v>
      </c>
      <c r="H55" s="143"/>
      <c r="I55" s="143"/>
      <c r="J55" s="143"/>
      <c r="K55" s="143"/>
      <c r="L55" s="143"/>
      <c r="M55" s="143"/>
      <c r="N55" s="143"/>
      <c r="O55" s="143"/>
    </row>
    <row r="56" spans="1:15" outlineLevel="2" x14ac:dyDescent="0.2">
      <c r="A56" s="150"/>
      <c r="B56" s="151"/>
      <c r="C56" s="228" t="s">
        <v>107</v>
      </c>
      <c r="D56" s="229"/>
      <c r="E56" s="229"/>
      <c r="F56" s="229"/>
      <c r="G56" s="229"/>
      <c r="H56" s="143"/>
      <c r="I56" s="143"/>
      <c r="J56" s="143"/>
      <c r="K56" s="143"/>
      <c r="L56" s="143"/>
      <c r="M56" s="143"/>
      <c r="N56" s="143"/>
      <c r="O56" s="143"/>
    </row>
    <row r="57" spans="1:15" ht="22.5" outlineLevel="1" x14ac:dyDescent="0.2">
      <c r="A57" s="158">
        <v>20</v>
      </c>
      <c r="B57" s="159" t="s">
        <v>118</v>
      </c>
      <c r="C57" s="171" t="s">
        <v>119</v>
      </c>
      <c r="D57" s="160" t="s">
        <v>100</v>
      </c>
      <c r="E57" s="161">
        <v>5</v>
      </c>
      <c r="F57" s="162">
        <v>0</v>
      </c>
      <c r="G57" s="163">
        <f>ROUND(E57*F57,2)</f>
        <v>0</v>
      </c>
      <c r="H57" s="143"/>
      <c r="I57" s="143"/>
      <c r="J57" s="143"/>
      <c r="K57" s="143"/>
      <c r="L57" s="143"/>
      <c r="M57" s="143"/>
      <c r="N57" s="143"/>
      <c r="O57" s="143"/>
    </row>
    <row r="58" spans="1:15" outlineLevel="2" x14ac:dyDescent="0.2">
      <c r="A58" s="150"/>
      <c r="B58" s="151"/>
      <c r="C58" s="228" t="s">
        <v>107</v>
      </c>
      <c r="D58" s="229"/>
      <c r="E58" s="229"/>
      <c r="F58" s="229"/>
      <c r="G58" s="229"/>
      <c r="H58" s="143"/>
      <c r="I58" s="143"/>
      <c r="J58" s="143"/>
      <c r="K58" s="143"/>
      <c r="L58" s="143"/>
      <c r="M58" s="143"/>
      <c r="N58" s="143"/>
      <c r="O58" s="143"/>
    </row>
    <row r="59" spans="1:15" ht="22.5" outlineLevel="1" x14ac:dyDescent="0.2">
      <c r="A59" s="158">
        <v>21</v>
      </c>
      <c r="B59" s="159" t="s">
        <v>120</v>
      </c>
      <c r="C59" s="171" t="s">
        <v>121</v>
      </c>
      <c r="D59" s="160" t="s">
        <v>100</v>
      </c>
      <c r="E59" s="161">
        <v>5</v>
      </c>
      <c r="F59" s="162">
        <v>0</v>
      </c>
      <c r="G59" s="163">
        <f>ROUND(E59*F59,2)</f>
        <v>0</v>
      </c>
      <c r="H59" s="143"/>
      <c r="I59" s="143"/>
      <c r="J59" s="143"/>
      <c r="K59" s="143"/>
      <c r="L59" s="143"/>
      <c r="M59" s="143"/>
      <c r="N59" s="143"/>
      <c r="O59" s="143"/>
    </row>
    <row r="60" spans="1:15" outlineLevel="2" x14ac:dyDescent="0.2">
      <c r="A60" s="150"/>
      <c r="B60" s="151"/>
      <c r="C60" s="228" t="s">
        <v>107</v>
      </c>
      <c r="D60" s="229"/>
      <c r="E60" s="229"/>
      <c r="F60" s="229"/>
      <c r="G60" s="229"/>
      <c r="H60" s="143"/>
      <c r="I60" s="143"/>
      <c r="J60" s="143"/>
      <c r="K60" s="143"/>
      <c r="L60" s="143"/>
      <c r="M60" s="143"/>
      <c r="N60" s="143"/>
      <c r="O60" s="143"/>
    </row>
    <row r="61" spans="1:15" ht="22.5" outlineLevel="1" x14ac:dyDescent="0.2">
      <c r="A61" s="158">
        <v>22</v>
      </c>
      <c r="B61" s="159" t="s">
        <v>122</v>
      </c>
      <c r="C61" s="171" t="s">
        <v>123</v>
      </c>
      <c r="D61" s="160" t="s">
        <v>100</v>
      </c>
      <c r="E61" s="161">
        <v>4</v>
      </c>
      <c r="F61" s="162">
        <v>0</v>
      </c>
      <c r="G61" s="163">
        <f>ROUND(E61*F61,2)</f>
        <v>0</v>
      </c>
      <c r="H61" s="143"/>
      <c r="I61" s="143"/>
      <c r="J61" s="143"/>
      <c r="K61" s="143"/>
      <c r="L61" s="143"/>
      <c r="M61" s="143"/>
      <c r="N61" s="143"/>
      <c r="O61" s="143"/>
    </row>
    <row r="62" spans="1:15" outlineLevel="2" x14ac:dyDescent="0.2">
      <c r="A62" s="150"/>
      <c r="B62" s="151"/>
      <c r="C62" s="228" t="s">
        <v>107</v>
      </c>
      <c r="D62" s="229"/>
      <c r="E62" s="229"/>
      <c r="F62" s="229"/>
      <c r="G62" s="229"/>
      <c r="H62" s="143"/>
      <c r="I62" s="143"/>
      <c r="J62" s="143"/>
      <c r="K62" s="143"/>
      <c r="L62" s="143"/>
      <c r="M62" s="143"/>
      <c r="N62" s="143"/>
      <c r="O62" s="143"/>
    </row>
    <row r="63" spans="1:15" ht="22.5" outlineLevel="1" x14ac:dyDescent="0.2">
      <c r="A63" s="158">
        <v>23</v>
      </c>
      <c r="B63" s="159" t="s">
        <v>124</v>
      </c>
      <c r="C63" s="171" t="s">
        <v>125</v>
      </c>
      <c r="D63" s="160" t="s">
        <v>100</v>
      </c>
      <c r="E63" s="161">
        <v>4</v>
      </c>
      <c r="F63" s="162">
        <v>0</v>
      </c>
      <c r="G63" s="163">
        <f>ROUND(E63*F63,2)</f>
        <v>0</v>
      </c>
      <c r="H63" s="143"/>
      <c r="I63" s="143"/>
      <c r="J63" s="143"/>
      <c r="K63" s="143"/>
      <c r="L63" s="143"/>
      <c r="M63" s="143"/>
      <c r="N63" s="143"/>
      <c r="O63" s="143"/>
    </row>
    <row r="64" spans="1:15" outlineLevel="2" x14ac:dyDescent="0.2">
      <c r="A64" s="150"/>
      <c r="B64" s="151"/>
      <c r="C64" s="228" t="s">
        <v>107</v>
      </c>
      <c r="D64" s="229"/>
      <c r="E64" s="229"/>
      <c r="F64" s="229"/>
      <c r="G64" s="229"/>
      <c r="H64" s="143"/>
      <c r="I64" s="143"/>
      <c r="J64" s="143"/>
      <c r="K64" s="143"/>
      <c r="L64" s="143"/>
      <c r="M64" s="143"/>
      <c r="N64" s="143"/>
      <c r="O64" s="143"/>
    </row>
    <row r="65" spans="1:15" ht="22.5" outlineLevel="1" x14ac:dyDescent="0.2">
      <c r="A65" s="164">
        <v>24</v>
      </c>
      <c r="B65" s="165" t="s">
        <v>126</v>
      </c>
      <c r="C65" s="172" t="s">
        <v>127</v>
      </c>
      <c r="D65" s="166" t="s">
        <v>128</v>
      </c>
      <c r="E65" s="167">
        <v>6</v>
      </c>
      <c r="F65" s="168">
        <v>0</v>
      </c>
      <c r="G65" s="169">
        <f t="shared" ref="G65:G75" si="1">ROUND(E65*F65,2)</f>
        <v>0</v>
      </c>
      <c r="H65" s="143"/>
      <c r="I65" s="143"/>
      <c r="J65" s="143"/>
      <c r="K65" s="143"/>
      <c r="L65" s="143"/>
      <c r="M65" s="143"/>
      <c r="N65" s="143"/>
      <c r="O65" s="143"/>
    </row>
    <row r="66" spans="1:15" ht="22.5" outlineLevel="1" x14ac:dyDescent="0.2">
      <c r="A66" s="164">
        <v>25</v>
      </c>
      <c r="B66" s="165" t="s">
        <v>129</v>
      </c>
      <c r="C66" s="172" t="s">
        <v>130</v>
      </c>
      <c r="D66" s="166" t="s">
        <v>128</v>
      </c>
      <c r="E66" s="167">
        <v>6</v>
      </c>
      <c r="F66" s="168">
        <v>0</v>
      </c>
      <c r="G66" s="169">
        <f t="shared" si="1"/>
        <v>0</v>
      </c>
      <c r="H66" s="143"/>
      <c r="I66" s="143"/>
      <c r="J66" s="143"/>
      <c r="K66" s="143"/>
      <c r="L66" s="143"/>
      <c r="M66" s="143"/>
      <c r="N66" s="143"/>
      <c r="O66" s="143"/>
    </row>
    <row r="67" spans="1:15" ht="22.5" outlineLevel="1" x14ac:dyDescent="0.2">
      <c r="A67" s="164">
        <v>26</v>
      </c>
      <c r="B67" s="165" t="s">
        <v>131</v>
      </c>
      <c r="C67" s="172" t="s">
        <v>132</v>
      </c>
      <c r="D67" s="166" t="s">
        <v>128</v>
      </c>
      <c r="E67" s="167">
        <v>5</v>
      </c>
      <c r="F67" s="168">
        <v>0</v>
      </c>
      <c r="G67" s="169">
        <f t="shared" si="1"/>
        <v>0</v>
      </c>
      <c r="H67" s="143"/>
      <c r="I67" s="143"/>
      <c r="J67" s="143"/>
      <c r="K67" s="143"/>
      <c r="L67" s="143"/>
      <c r="M67" s="143"/>
      <c r="N67" s="143"/>
      <c r="O67" s="143"/>
    </row>
    <row r="68" spans="1:15" ht="22.5" outlineLevel="1" x14ac:dyDescent="0.2">
      <c r="A68" s="164">
        <v>27</v>
      </c>
      <c r="B68" s="165" t="s">
        <v>133</v>
      </c>
      <c r="C68" s="172" t="s">
        <v>134</v>
      </c>
      <c r="D68" s="166" t="s">
        <v>128</v>
      </c>
      <c r="E68" s="167">
        <v>5</v>
      </c>
      <c r="F68" s="168">
        <v>0</v>
      </c>
      <c r="G68" s="169">
        <f t="shared" si="1"/>
        <v>0</v>
      </c>
      <c r="H68" s="143"/>
      <c r="I68" s="143"/>
      <c r="J68" s="143"/>
      <c r="K68" s="143"/>
      <c r="L68" s="143"/>
      <c r="M68" s="143"/>
      <c r="N68" s="143"/>
      <c r="O68" s="143"/>
    </row>
    <row r="69" spans="1:15" ht="22.5" outlineLevel="1" x14ac:dyDescent="0.2">
      <c r="A69" s="164">
        <v>28</v>
      </c>
      <c r="B69" s="165" t="s">
        <v>135</v>
      </c>
      <c r="C69" s="172" t="s">
        <v>136</v>
      </c>
      <c r="D69" s="166" t="s">
        <v>128</v>
      </c>
      <c r="E69" s="167">
        <v>1.5</v>
      </c>
      <c r="F69" s="168">
        <v>0</v>
      </c>
      <c r="G69" s="169">
        <f t="shared" si="1"/>
        <v>0</v>
      </c>
      <c r="H69" s="143"/>
      <c r="I69" s="143"/>
      <c r="J69" s="143"/>
      <c r="K69" s="143"/>
      <c r="L69" s="143"/>
      <c r="M69" s="143"/>
      <c r="N69" s="143"/>
      <c r="O69" s="143"/>
    </row>
    <row r="70" spans="1:15" ht="22.5" outlineLevel="1" x14ac:dyDescent="0.2">
      <c r="A70" s="164">
        <v>29</v>
      </c>
      <c r="B70" s="165" t="s">
        <v>137</v>
      </c>
      <c r="C70" s="172" t="s">
        <v>138</v>
      </c>
      <c r="D70" s="166" t="s">
        <v>128</v>
      </c>
      <c r="E70" s="167">
        <v>1.5</v>
      </c>
      <c r="F70" s="168">
        <v>0</v>
      </c>
      <c r="G70" s="169">
        <f t="shared" si="1"/>
        <v>0</v>
      </c>
      <c r="H70" s="143"/>
      <c r="I70" s="143"/>
      <c r="J70" s="143"/>
      <c r="K70" s="143"/>
      <c r="L70" s="143"/>
      <c r="M70" s="143"/>
      <c r="N70" s="143"/>
      <c r="O70" s="143"/>
    </row>
    <row r="71" spans="1:15" ht="22.5" outlineLevel="1" x14ac:dyDescent="0.2">
      <c r="A71" s="164">
        <v>30</v>
      </c>
      <c r="B71" s="165" t="s">
        <v>139</v>
      </c>
      <c r="C71" s="172" t="s">
        <v>140</v>
      </c>
      <c r="D71" s="166" t="s">
        <v>128</v>
      </c>
      <c r="E71" s="167">
        <v>1.5</v>
      </c>
      <c r="F71" s="168">
        <v>0</v>
      </c>
      <c r="G71" s="169">
        <f t="shared" si="1"/>
        <v>0</v>
      </c>
      <c r="H71" s="143"/>
      <c r="I71" s="143"/>
      <c r="J71" s="143"/>
      <c r="K71" s="143"/>
      <c r="L71" s="143"/>
      <c r="M71" s="143"/>
      <c r="N71" s="143"/>
      <c r="O71" s="143"/>
    </row>
    <row r="72" spans="1:15" ht="22.5" outlineLevel="1" x14ac:dyDescent="0.2">
      <c r="A72" s="164">
        <v>31</v>
      </c>
      <c r="B72" s="165" t="s">
        <v>141</v>
      </c>
      <c r="C72" s="172" t="s">
        <v>142</v>
      </c>
      <c r="D72" s="166" t="s">
        <v>128</v>
      </c>
      <c r="E72" s="167">
        <v>1.5</v>
      </c>
      <c r="F72" s="168">
        <v>0</v>
      </c>
      <c r="G72" s="169">
        <f t="shared" si="1"/>
        <v>0</v>
      </c>
      <c r="H72" s="143"/>
      <c r="I72" s="143"/>
      <c r="J72" s="143"/>
      <c r="K72" s="143"/>
      <c r="L72" s="143"/>
      <c r="M72" s="143"/>
      <c r="N72" s="143"/>
      <c r="O72" s="143"/>
    </row>
    <row r="73" spans="1:15" ht="22.5" outlineLevel="1" x14ac:dyDescent="0.2">
      <c r="A73" s="164">
        <v>32</v>
      </c>
      <c r="B73" s="165" t="s">
        <v>143</v>
      </c>
      <c r="C73" s="172" t="s">
        <v>144</v>
      </c>
      <c r="D73" s="166" t="s">
        <v>128</v>
      </c>
      <c r="E73" s="167">
        <v>14</v>
      </c>
      <c r="F73" s="168">
        <v>0</v>
      </c>
      <c r="G73" s="169">
        <f t="shared" si="1"/>
        <v>0</v>
      </c>
      <c r="H73" s="143"/>
      <c r="I73" s="143"/>
      <c r="J73" s="143"/>
      <c r="K73" s="143"/>
      <c r="L73" s="143"/>
      <c r="M73" s="143"/>
      <c r="N73" s="143"/>
      <c r="O73" s="143"/>
    </row>
    <row r="74" spans="1:15" ht="22.5" outlineLevel="1" x14ac:dyDescent="0.2">
      <c r="A74" s="164">
        <v>33</v>
      </c>
      <c r="B74" s="165" t="s">
        <v>145</v>
      </c>
      <c r="C74" s="172" t="s">
        <v>146</v>
      </c>
      <c r="D74" s="166" t="s">
        <v>128</v>
      </c>
      <c r="E74" s="167">
        <v>14</v>
      </c>
      <c r="F74" s="168">
        <v>0</v>
      </c>
      <c r="G74" s="169">
        <f t="shared" si="1"/>
        <v>0</v>
      </c>
      <c r="H74" s="143"/>
      <c r="I74" s="143"/>
      <c r="J74" s="143"/>
      <c r="K74" s="143"/>
      <c r="L74" s="143"/>
      <c r="M74" s="143"/>
      <c r="N74" s="143"/>
      <c r="O74" s="143"/>
    </row>
    <row r="75" spans="1:15" ht="22.5" outlineLevel="1" x14ac:dyDescent="0.2">
      <c r="A75" s="164">
        <v>34</v>
      </c>
      <c r="B75" s="165" t="s">
        <v>147</v>
      </c>
      <c r="C75" s="172" t="s">
        <v>148</v>
      </c>
      <c r="D75" s="166" t="s">
        <v>149</v>
      </c>
      <c r="E75" s="167">
        <v>6</v>
      </c>
      <c r="F75" s="168">
        <v>0</v>
      </c>
      <c r="G75" s="169">
        <f t="shared" si="1"/>
        <v>0</v>
      </c>
      <c r="H75" s="143"/>
      <c r="I75" s="143"/>
      <c r="J75" s="143"/>
      <c r="K75" s="143"/>
      <c r="L75" s="143"/>
      <c r="M75" s="143"/>
      <c r="N75" s="143"/>
      <c r="O75" s="143"/>
    </row>
    <row r="76" spans="1:15" ht="25.5" x14ac:dyDescent="0.2">
      <c r="A76" s="152" t="s">
        <v>63</v>
      </c>
      <c r="B76" s="153" t="s">
        <v>51</v>
      </c>
      <c r="C76" s="170" t="s">
        <v>52</v>
      </c>
      <c r="D76" s="154"/>
      <c r="E76" s="155"/>
      <c r="F76" s="156"/>
      <c r="G76" s="156">
        <v>0</v>
      </c>
    </row>
    <row r="77" spans="1:15" ht="22.5" outlineLevel="1" x14ac:dyDescent="0.2">
      <c r="A77" s="164">
        <v>35</v>
      </c>
      <c r="B77" s="165" t="s">
        <v>150</v>
      </c>
      <c r="C77" s="172" t="s">
        <v>151</v>
      </c>
      <c r="D77" s="166" t="s">
        <v>66</v>
      </c>
      <c r="E77" s="167">
        <v>1</v>
      </c>
      <c r="F77" s="168">
        <v>0</v>
      </c>
      <c r="G77" s="169">
        <f>ROUND(E77*F77,2)</f>
        <v>0</v>
      </c>
      <c r="H77" s="143"/>
      <c r="I77" s="143"/>
      <c r="J77" s="143"/>
      <c r="K77" s="143"/>
      <c r="L77" s="143"/>
      <c r="M77" s="143"/>
      <c r="N77" s="143"/>
      <c r="O77" s="143"/>
    </row>
    <row r="78" spans="1:15" ht="22.5" outlineLevel="1" x14ac:dyDescent="0.2">
      <c r="A78" s="164">
        <v>36</v>
      </c>
      <c r="B78" s="165" t="s">
        <v>152</v>
      </c>
      <c r="C78" s="172" t="s">
        <v>153</v>
      </c>
      <c r="D78" s="166" t="s">
        <v>66</v>
      </c>
      <c r="E78" s="167">
        <v>1</v>
      </c>
      <c r="F78" s="168">
        <v>0</v>
      </c>
      <c r="G78" s="169">
        <f>ROUND(E78*F78,2)</f>
        <v>0</v>
      </c>
      <c r="H78" s="143"/>
      <c r="I78" s="143"/>
      <c r="J78" s="143"/>
      <c r="K78" s="143"/>
      <c r="L78" s="143"/>
      <c r="M78" s="143"/>
      <c r="N78" s="143"/>
      <c r="O78" s="143"/>
    </row>
    <row r="79" spans="1:15" ht="33.75" outlineLevel="1" x14ac:dyDescent="0.2">
      <c r="A79" s="164">
        <v>37</v>
      </c>
      <c r="B79" s="165" t="s">
        <v>154</v>
      </c>
      <c r="C79" s="172" t="s">
        <v>155</v>
      </c>
      <c r="D79" s="166" t="s">
        <v>66</v>
      </c>
      <c r="E79" s="167">
        <v>1</v>
      </c>
      <c r="F79" s="168">
        <v>0</v>
      </c>
      <c r="G79" s="169">
        <f>ROUND(E79*F79,2)</f>
        <v>0</v>
      </c>
      <c r="H79" s="143"/>
      <c r="I79" s="143"/>
      <c r="J79" s="143"/>
      <c r="K79" s="143"/>
      <c r="L79" s="143"/>
      <c r="M79" s="143"/>
      <c r="N79" s="143"/>
      <c r="O79" s="143"/>
    </row>
    <row r="80" spans="1:15" ht="22.5" outlineLevel="1" x14ac:dyDescent="0.2">
      <c r="A80" s="164">
        <v>38</v>
      </c>
      <c r="B80" s="165" t="s">
        <v>156</v>
      </c>
      <c r="C80" s="172" t="s">
        <v>157</v>
      </c>
      <c r="D80" s="166" t="s">
        <v>66</v>
      </c>
      <c r="E80" s="167">
        <v>1</v>
      </c>
      <c r="F80" s="168">
        <v>0</v>
      </c>
      <c r="G80" s="169">
        <f>ROUND(E80*F80,2)</f>
        <v>0</v>
      </c>
      <c r="H80" s="143"/>
      <c r="I80" s="143"/>
      <c r="J80" s="143"/>
      <c r="K80" s="143"/>
      <c r="L80" s="143"/>
      <c r="M80" s="143"/>
      <c r="N80" s="143"/>
      <c r="O80" s="143"/>
    </row>
    <row r="81" spans="1:15" ht="22.5" outlineLevel="1" x14ac:dyDescent="0.2">
      <c r="A81" s="164">
        <v>39</v>
      </c>
      <c r="B81" s="165" t="s">
        <v>158</v>
      </c>
      <c r="C81" s="172" t="s">
        <v>159</v>
      </c>
      <c r="D81" s="166" t="s">
        <v>66</v>
      </c>
      <c r="E81" s="167">
        <v>1</v>
      </c>
      <c r="F81" s="168">
        <v>0</v>
      </c>
      <c r="G81" s="169">
        <f>ROUND(E81*F81,2)</f>
        <v>0</v>
      </c>
      <c r="H81" s="143"/>
      <c r="I81" s="143"/>
      <c r="J81" s="143"/>
      <c r="K81" s="143"/>
      <c r="L81" s="143"/>
      <c r="M81" s="143"/>
      <c r="N81" s="143"/>
      <c r="O81" s="143"/>
    </row>
    <row r="82" spans="1:15" ht="25.5" x14ac:dyDescent="0.2">
      <c r="A82" s="152" t="s">
        <v>63</v>
      </c>
      <c r="B82" s="153" t="s">
        <v>53</v>
      </c>
      <c r="C82" s="170" t="s">
        <v>54</v>
      </c>
      <c r="D82" s="154"/>
      <c r="E82" s="155"/>
      <c r="F82" s="156"/>
      <c r="G82" s="156">
        <v>0</v>
      </c>
    </row>
    <row r="83" spans="1:15" ht="22.5" outlineLevel="1" x14ac:dyDescent="0.2">
      <c r="A83" s="164">
        <v>40</v>
      </c>
      <c r="B83" s="165" t="s">
        <v>160</v>
      </c>
      <c r="C83" s="172" t="s">
        <v>161</v>
      </c>
      <c r="D83" s="166" t="s">
        <v>66</v>
      </c>
      <c r="E83" s="167">
        <v>1</v>
      </c>
      <c r="F83" s="168">
        <v>0</v>
      </c>
      <c r="G83" s="169">
        <f>ROUND(E83*F83,2)</f>
        <v>0</v>
      </c>
      <c r="H83" s="143"/>
      <c r="I83" s="143"/>
      <c r="J83" s="143"/>
      <c r="K83" s="143"/>
      <c r="L83" s="143"/>
      <c r="M83" s="143"/>
      <c r="N83" s="143"/>
      <c r="O83" s="143"/>
    </row>
    <row r="84" spans="1:15" x14ac:dyDescent="0.2">
      <c r="A84" s="152" t="s">
        <v>63</v>
      </c>
      <c r="B84" s="153" t="s">
        <v>55</v>
      </c>
      <c r="C84" s="170" t="s">
        <v>28</v>
      </c>
      <c r="D84" s="154"/>
      <c r="E84" s="155"/>
      <c r="F84" s="156"/>
      <c r="G84" s="156">
        <v>0</v>
      </c>
    </row>
    <row r="85" spans="1:15" outlineLevel="1" x14ac:dyDescent="0.2">
      <c r="A85" s="164">
        <v>41</v>
      </c>
      <c r="B85" s="165" t="s">
        <v>162</v>
      </c>
      <c r="C85" s="172" t="s">
        <v>163</v>
      </c>
      <c r="D85" s="166" t="s">
        <v>164</v>
      </c>
      <c r="E85" s="167">
        <v>1</v>
      </c>
      <c r="F85" s="168">
        <v>0</v>
      </c>
      <c r="G85" s="169">
        <f>ROUND(E85*F85,2)</f>
        <v>0</v>
      </c>
      <c r="H85" s="143"/>
      <c r="I85" s="143"/>
      <c r="J85" s="143"/>
      <c r="K85" s="143"/>
      <c r="L85" s="143"/>
      <c r="M85" s="143"/>
      <c r="N85" s="143"/>
      <c r="O85" s="143"/>
    </row>
    <row r="86" spans="1:15" outlineLevel="1" x14ac:dyDescent="0.2">
      <c r="A86" s="164">
        <v>42</v>
      </c>
      <c r="B86" s="165" t="s">
        <v>165</v>
      </c>
      <c r="C86" s="172" t="s">
        <v>166</v>
      </c>
      <c r="D86" s="166" t="s">
        <v>164</v>
      </c>
      <c r="E86" s="167">
        <v>1</v>
      </c>
      <c r="F86" s="168">
        <v>0</v>
      </c>
      <c r="G86" s="169">
        <f>ROUND(E86*F86,2)</f>
        <v>0</v>
      </c>
      <c r="H86" s="143"/>
      <c r="I86" s="143"/>
      <c r="J86" s="143"/>
      <c r="K86" s="143"/>
      <c r="L86" s="143"/>
      <c r="M86" s="143"/>
      <c r="N86" s="143"/>
      <c r="O86" s="143"/>
    </row>
    <row r="87" spans="1:15" outlineLevel="1" x14ac:dyDescent="0.2">
      <c r="A87" s="158">
        <v>43</v>
      </c>
      <c r="B87" s="159" t="s">
        <v>167</v>
      </c>
      <c r="C87" s="171" t="s">
        <v>168</v>
      </c>
      <c r="D87" s="160" t="s">
        <v>164</v>
      </c>
      <c r="E87" s="161">
        <v>1</v>
      </c>
      <c r="F87" s="162">
        <v>0</v>
      </c>
      <c r="G87" s="163">
        <f>ROUND(E87*F87,2)</f>
        <v>0</v>
      </c>
      <c r="H87" s="143"/>
      <c r="I87" s="143"/>
      <c r="J87" s="143"/>
      <c r="K87" s="143"/>
      <c r="L87" s="143"/>
      <c r="M87" s="143"/>
      <c r="N87" s="143"/>
      <c r="O87" s="143"/>
    </row>
    <row r="88" spans="1:15" x14ac:dyDescent="0.2">
      <c r="A88" s="3"/>
      <c r="B88" s="4"/>
      <c r="C88" s="173"/>
      <c r="D88" s="6"/>
      <c r="E88" s="3"/>
      <c r="F88" s="3"/>
      <c r="G88" s="3"/>
    </row>
    <row r="89" spans="1:15" x14ac:dyDescent="0.2">
      <c r="A89" s="146"/>
      <c r="B89" s="147" t="s">
        <v>30</v>
      </c>
      <c r="C89" s="174"/>
      <c r="D89" s="148"/>
      <c r="E89" s="149"/>
      <c r="F89" s="149"/>
      <c r="G89" s="157">
        <f>G8+G76+G82+G84</f>
        <v>0</v>
      </c>
    </row>
    <row r="90" spans="1:15" x14ac:dyDescent="0.2">
      <c r="A90" s="3"/>
      <c r="B90" s="4"/>
      <c r="C90" s="173"/>
      <c r="D90" s="6"/>
      <c r="E90" s="3"/>
      <c r="F90" s="3"/>
      <c r="G90" s="3"/>
    </row>
    <row r="91" spans="1:15" x14ac:dyDescent="0.2">
      <c r="A91" s="3"/>
      <c r="B91" s="4"/>
      <c r="C91" s="173"/>
      <c r="D91" s="6"/>
      <c r="E91" s="3"/>
      <c r="F91" s="3"/>
      <c r="G91" s="3"/>
    </row>
    <row r="92" spans="1:15" x14ac:dyDescent="0.2">
      <c r="A92" s="237" t="s">
        <v>169</v>
      </c>
      <c r="B92" s="237"/>
      <c r="C92" s="238"/>
      <c r="D92" s="6"/>
      <c r="E92" s="3"/>
      <c r="F92" s="3"/>
      <c r="G92" s="3"/>
    </row>
    <row r="93" spans="1:15" x14ac:dyDescent="0.2">
      <c r="A93" s="241"/>
      <c r="B93" s="242"/>
      <c r="C93" s="243"/>
      <c r="D93" s="242"/>
      <c r="E93" s="242"/>
      <c r="F93" s="242"/>
      <c r="G93" s="244"/>
    </row>
    <row r="94" spans="1:15" x14ac:dyDescent="0.2">
      <c r="A94" s="245"/>
      <c r="B94" s="246"/>
      <c r="C94" s="247"/>
      <c r="D94" s="246"/>
      <c r="E94" s="246"/>
      <c r="F94" s="246"/>
      <c r="G94" s="248"/>
    </row>
    <row r="95" spans="1:15" x14ac:dyDescent="0.2">
      <c r="A95" s="245"/>
      <c r="B95" s="246"/>
      <c r="C95" s="247"/>
      <c r="D95" s="246"/>
      <c r="E95" s="246"/>
      <c r="F95" s="246"/>
      <c r="G95" s="248"/>
    </row>
    <row r="96" spans="1:15" x14ac:dyDescent="0.2">
      <c r="A96" s="245"/>
      <c r="B96" s="246"/>
      <c r="C96" s="247"/>
      <c r="D96" s="246"/>
      <c r="E96" s="246"/>
      <c r="F96" s="246"/>
      <c r="G96" s="248"/>
    </row>
    <row r="97" spans="1:7" x14ac:dyDescent="0.2">
      <c r="A97" s="249"/>
      <c r="B97" s="250"/>
      <c r="C97" s="251"/>
      <c r="D97" s="250"/>
      <c r="E97" s="250"/>
      <c r="F97" s="250"/>
      <c r="G97" s="252"/>
    </row>
    <row r="98" spans="1:7" x14ac:dyDescent="0.2">
      <c r="A98" s="3"/>
      <c r="B98" s="4"/>
      <c r="C98" s="173"/>
      <c r="D98" s="6"/>
      <c r="E98" s="3"/>
      <c r="F98" s="3"/>
      <c r="G98" s="3"/>
    </row>
    <row r="99" spans="1:7" x14ac:dyDescent="0.2">
      <c r="C99" s="175"/>
      <c r="D99" s="10"/>
    </row>
    <row r="100" spans="1:7" x14ac:dyDescent="0.2">
      <c r="D100" s="10"/>
    </row>
    <row r="101" spans="1:7" x14ac:dyDescent="0.2">
      <c r="D101" s="10"/>
    </row>
    <row r="102" spans="1:7" x14ac:dyDescent="0.2">
      <c r="D102" s="10"/>
    </row>
    <row r="103" spans="1:7" x14ac:dyDescent="0.2">
      <c r="D103" s="10"/>
    </row>
    <row r="104" spans="1:7" x14ac:dyDescent="0.2">
      <c r="D104" s="10"/>
    </row>
    <row r="105" spans="1:7" x14ac:dyDescent="0.2">
      <c r="D105" s="10"/>
    </row>
    <row r="106" spans="1:7" x14ac:dyDescent="0.2">
      <c r="D106" s="10"/>
    </row>
    <row r="107" spans="1:7" x14ac:dyDescent="0.2"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9">
    <mergeCell ref="A93:G97"/>
    <mergeCell ref="C10:G10"/>
    <mergeCell ref="C11:G11"/>
    <mergeCell ref="C12:G12"/>
    <mergeCell ref="C13:G13"/>
    <mergeCell ref="C25:G25"/>
    <mergeCell ref="C54:G54"/>
    <mergeCell ref="C27:G27"/>
    <mergeCell ref="C28:G28"/>
    <mergeCell ref="C29:G29"/>
    <mergeCell ref="C30:G30"/>
    <mergeCell ref="C42:G42"/>
    <mergeCell ref="C43:G43"/>
    <mergeCell ref="C44:G44"/>
    <mergeCell ref="C46:G46"/>
    <mergeCell ref="C48:G48"/>
    <mergeCell ref="A1:G1"/>
    <mergeCell ref="C2:G2"/>
    <mergeCell ref="C3:G3"/>
    <mergeCell ref="C4:G4"/>
    <mergeCell ref="A92:C92"/>
    <mergeCell ref="C26:G26"/>
    <mergeCell ref="C14:G14"/>
    <mergeCell ref="C15:G15"/>
    <mergeCell ref="C16:G16"/>
    <mergeCell ref="C17:G17"/>
    <mergeCell ref="C18:G18"/>
    <mergeCell ref="C19:G19"/>
    <mergeCell ref="C21:G21"/>
    <mergeCell ref="C22:G22"/>
    <mergeCell ref="C23:G23"/>
    <mergeCell ref="C24:G24"/>
    <mergeCell ref="C62:G62"/>
    <mergeCell ref="C64:G64"/>
    <mergeCell ref="C50:G50"/>
    <mergeCell ref="C52:G52"/>
    <mergeCell ref="C56:G56"/>
    <mergeCell ref="C58:G58"/>
    <mergeCell ref="C60:G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VZT!Názvy_tisku</vt:lpstr>
      <vt:lpstr>oadresa</vt:lpstr>
      <vt:lpstr>Stavba!Objednatel</vt:lpstr>
      <vt:lpstr>Stavba!Objekt</vt:lpstr>
      <vt:lpstr>Stavba!Oblast_tisku</vt:lpstr>
      <vt:lpstr>VZT!Oblast_tisku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Václav Uhlář</cp:lastModifiedBy>
  <cp:lastPrinted>2024-02-16T12:55:46Z</cp:lastPrinted>
  <dcterms:created xsi:type="dcterms:W3CDTF">2009-04-08T07:15:50Z</dcterms:created>
  <dcterms:modified xsi:type="dcterms:W3CDTF">2024-03-07T09:14:51Z</dcterms:modified>
</cp:coreProperties>
</file>