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01 - ZÁKLADOVÉ DESKY PRO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ZÁKLADOVÉ DESKY PRO ...'!$C$132:$K$328</definedName>
    <definedName name="_xlnm.Print_Area" localSheetId="1">'01 - ZÁKLADOVÉ DESKY PRO ...'!$C$4:$J$76,'01 - ZÁKLADOVÉ DESKY PRO ...'!$C$82:$J$114,'01 - ZÁKLADOVÉ DESKY PRO ...'!$C$120:$K$328</definedName>
    <definedName name="_xlnm.Print_Titles" localSheetId="1">'01 - ZÁKLADOVÉ DESKY PRO ...'!$132:$132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28"/>
  <c r="BH328"/>
  <c r="BG328"/>
  <c r="BF328"/>
  <c r="T328"/>
  <c r="T327"/>
  <c r="R328"/>
  <c r="R327"/>
  <c r="P328"/>
  <c r="P327"/>
  <c r="BI326"/>
  <c r="BH326"/>
  <c r="BG326"/>
  <c r="BF326"/>
  <c r="T326"/>
  <c r="T325"/>
  <c r="R326"/>
  <c r="R325"/>
  <c r="P326"/>
  <c r="P325"/>
  <c r="BI324"/>
  <c r="BH324"/>
  <c r="BG324"/>
  <c r="BF324"/>
  <c r="T324"/>
  <c r="T323"/>
  <c r="R324"/>
  <c r="R323"/>
  <c r="P324"/>
  <c r="P323"/>
  <c r="BI322"/>
  <c r="BH322"/>
  <c r="BG322"/>
  <c r="BF322"/>
  <c r="T322"/>
  <c r="T321"/>
  <c r="R322"/>
  <c r="R321"/>
  <c r="P322"/>
  <c r="P321"/>
  <c r="BI320"/>
  <c r="BH320"/>
  <c r="BG320"/>
  <c r="BF320"/>
  <c r="T320"/>
  <c r="T319"/>
  <c r="T318"/>
  <c r="R320"/>
  <c r="R319"/>
  <c r="R318"/>
  <c r="P320"/>
  <c r="P319"/>
  <c r="P318"/>
  <c r="BI317"/>
  <c r="BH317"/>
  <c r="BG317"/>
  <c r="BF317"/>
  <c r="T317"/>
  <c r="R317"/>
  <c r="P317"/>
  <c r="BI315"/>
  <c r="BH315"/>
  <c r="BG315"/>
  <c r="BF315"/>
  <c r="T315"/>
  <c r="R315"/>
  <c r="P315"/>
  <c r="BI309"/>
  <c r="BH309"/>
  <c r="BG309"/>
  <c r="BF309"/>
  <c r="T309"/>
  <c r="R309"/>
  <c r="P309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T299"/>
  <c r="R300"/>
  <c r="R299"/>
  <c r="P300"/>
  <c r="P299"/>
  <c r="BI298"/>
  <c r="BH298"/>
  <c r="BG298"/>
  <c r="BF298"/>
  <c r="T298"/>
  <c r="R298"/>
  <c r="P298"/>
  <c r="BI296"/>
  <c r="BH296"/>
  <c r="BG296"/>
  <c r="BF296"/>
  <c r="T296"/>
  <c r="R296"/>
  <c r="P296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5"/>
  <c r="BH255"/>
  <c r="BG255"/>
  <c r="BF255"/>
  <c r="T255"/>
  <c r="R255"/>
  <c r="P255"/>
  <c r="BI252"/>
  <c r="BH252"/>
  <c r="BG252"/>
  <c r="BF252"/>
  <c r="T252"/>
  <c r="R252"/>
  <c r="P252"/>
  <c r="BI247"/>
  <c r="BH247"/>
  <c r="BG247"/>
  <c r="BF247"/>
  <c r="T247"/>
  <c r="R247"/>
  <c r="P247"/>
  <c r="BI246"/>
  <c r="BH246"/>
  <c r="BG246"/>
  <c r="BF246"/>
  <c r="T246"/>
  <c r="R246"/>
  <c r="P246"/>
  <c r="BI240"/>
  <c r="BH240"/>
  <c r="BG240"/>
  <c r="BF240"/>
  <c r="T240"/>
  <c r="R240"/>
  <c r="P240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68"/>
  <c r="BH168"/>
  <c r="BG168"/>
  <c r="BF168"/>
  <c r="T168"/>
  <c r="R168"/>
  <c r="P168"/>
  <c r="BI167"/>
  <c r="BH167"/>
  <c r="BG167"/>
  <c r="BF167"/>
  <c r="T167"/>
  <c r="R167"/>
  <c r="P167"/>
  <c r="BI156"/>
  <c r="BH156"/>
  <c r="BG156"/>
  <c r="BF156"/>
  <c r="T156"/>
  <c r="R156"/>
  <c r="P156"/>
  <c r="BI148"/>
  <c r="BH148"/>
  <c r="BG148"/>
  <c r="BF148"/>
  <c r="T148"/>
  <c r="R148"/>
  <c r="P148"/>
  <c r="BI140"/>
  <c r="BH140"/>
  <c r="BG140"/>
  <c r="BF140"/>
  <c r="T140"/>
  <c r="R140"/>
  <c r="P140"/>
  <c r="BI136"/>
  <c r="BH136"/>
  <c r="BG136"/>
  <c r="BF136"/>
  <c r="T136"/>
  <c r="R136"/>
  <c r="P136"/>
  <c r="J129"/>
  <c r="F129"/>
  <c r="F127"/>
  <c r="E125"/>
  <c r="J91"/>
  <c r="F91"/>
  <c r="F89"/>
  <c r="E87"/>
  <c r="J24"/>
  <c r="E24"/>
  <c r="J92"/>
  <c r="J23"/>
  <c r="J18"/>
  <c r="E18"/>
  <c r="F92"/>
  <c r="J17"/>
  <c r="J12"/>
  <c r="J89"/>
  <c r="E7"/>
  <c r="E123"/>
  <c i="1" r="L90"/>
  <c r="AM90"/>
  <c r="AM89"/>
  <c r="L89"/>
  <c r="AM87"/>
  <c r="L87"/>
  <c r="L85"/>
  <c r="L84"/>
  <c i="2" r="J326"/>
  <c r="BK307"/>
  <c r="J270"/>
  <c r="BK246"/>
  <c r="BK225"/>
  <c r="BK315"/>
  <c r="J291"/>
  <c r="J282"/>
  <c r="BK252"/>
  <c r="J315"/>
  <c r="J290"/>
  <c r="BK266"/>
  <c r="BK214"/>
  <c r="J233"/>
  <c r="BK220"/>
  <c r="BK303"/>
  <c r="BK264"/>
  <c r="J266"/>
  <c r="J203"/>
  <c r="BK177"/>
  <c r="J201"/>
  <c r="J328"/>
  <c r="BK296"/>
  <c r="J274"/>
  <c r="BK229"/>
  <c r="J216"/>
  <c r="J324"/>
  <c r="BK292"/>
  <c r="J284"/>
  <c r="J262"/>
  <c r="J320"/>
  <c r="J296"/>
  <c r="BK286"/>
  <c r="BK279"/>
  <c r="J210"/>
  <c r="J229"/>
  <c r="BK179"/>
  <c r="J255"/>
  <c r="BK167"/>
  <c r="J230"/>
  <c r="BK148"/>
  <c r="J140"/>
  <c r="J156"/>
  <c r="J322"/>
  <c r="BK298"/>
  <c r="J279"/>
  <c r="J240"/>
  <c r="J220"/>
  <c r="BK328"/>
  <c r="J309"/>
  <c r="BK290"/>
  <c r="BK270"/>
  <c r="BK309"/>
  <c r="BK291"/>
  <c r="BK282"/>
  <c r="J252"/>
  <c r="BK212"/>
  <c r="BK322"/>
  <c r="J168"/>
  <c r="BK268"/>
  <c r="BK156"/>
  <c r="BK208"/>
  <c r="BK176"/>
  <c r="J214"/>
  <c r="BK324"/>
  <c r="J292"/>
  <c r="BK255"/>
  <c r="BK227"/>
  <c i="1" r="AS94"/>
  <c i="2" r="J303"/>
  <c r="J285"/>
  <c r="BK274"/>
  <c r="BK247"/>
  <c r="J300"/>
  <c r="J289"/>
  <c r="BK262"/>
  <c r="J179"/>
  <c r="J317"/>
  <c r="J176"/>
  <c r="J286"/>
  <c r="J246"/>
  <c r="J247"/>
  <c r="BK198"/>
  <c r="J136"/>
  <c r="BK216"/>
  <c r="BK320"/>
  <c r="BK289"/>
  <c r="J198"/>
  <c r="BK326"/>
  <c r="BK300"/>
  <c r="BK277"/>
  <c r="BK317"/>
  <c r="J298"/>
  <c r="BK285"/>
  <c r="J268"/>
  <c r="BK203"/>
  <c r="J208"/>
  <c r="J277"/>
  <c r="BK233"/>
  <c r="J264"/>
  <c r="J212"/>
  <c r="BK168"/>
  <c r="J167"/>
  <c r="BK136"/>
  <c r="J307"/>
  <c r="BK284"/>
  <c r="J225"/>
  <c r="J148"/>
  <c r="J227"/>
  <c r="BK140"/>
  <c r="BK230"/>
  <c r="BK240"/>
  <c r="J177"/>
  <c r="BK201"/>
  <c r="BK210"/>
  <c l="1" r="P135"/>
  <c r="P211"/>
  <c r="R135"/>
  <c r="BK211"/>
  <c r="J211"/>
  <c r="J99"/>
  <c r="T211"/>
  <c r="R261"/>
  <c r="BK267"/>
  <c r="J267"/>
  <c r="J101"/>
  <c r="R267"/>
  <c r="BK273"/>
  <c r="J273"/>
  <c r="J102"/>
  <c r="R273"/>
  <c r="BK295"/>
  <c r="J295"/>
  <c r="J103"/>
  <c r="R295"/>
  <c r="P302"/>
  <c r="P301"/>
  <c r="T302"/>
  <c r="P308"/>
  <c r="R308"/>
  <c r="BK135"/>
  <c r="J135"/>
  <c r="J98"/>
  <c r="T135"/>
  <c r="R211"/>
  <c r="BK261"/>
  <c r="J261"/>
  <c r="J100"/>
  <c r="P261"/>
  <c r="T261"/>
  <c r="P267"/>
  <c r="T267"/>
  <c r="P273"/>
  <c r="T273"/>
  <c r="P295"/>
  <c r="T295"/>
  <c r="BK302"/>
  <c r="J302"/>
  <c r="J106"/>
  <c r="R302"/>
  <c r="R301"/>
  <c r="BK308"/>
  <c r="J308"/>
  <c r="J107"/>
  <c r="T308"/>
  <c r="BK299"/>
  <c r="J299"/>
  <c r="J104"/>
  <c r="BK319"/>
  <c r="BK321"/>
  <c r="J321"/>
  <c r="J110"/>
  <c r="BK323"/>
  <c r="J323"/>
  <c r="J111"/>
  <c r="BK325"/>
  <c r="J325"/>
  <c r="J112"/>
  <c r="BK327"/>
  <c r="J327"/>
  <c r="J113"/>
  <c r="J127"/>
  <c r="BE168"/>
  <c r="F130"/>
  <c r="BE208"/>
  <c r="BE233"/>
  <c r="E85"/>
  <c r="BE140"/>
  <c r="BE167"/>
  <c r="BE176"/>
  <c r="BE255"/>
  <c r="BE203"/>
  <c r="BE210"/>
  <c r="BE227"/>
  <c r="BE240"/>
  <c r="BE252"/>
  <c r="BE270"/>
  <c r="BE274"/>
  <c r="BE277"/>
  <c r="BE296"/>
  <c r="J130"/>
  <c r="BE136"/>
  <c r="BE177"/>
  <c r="BE201"/>
  <c r="BE212"/>
  <c r="BE225"/>
  <c r="BE156"/>
  <c r="BE198"/>
  <c r="BE216"/>
  <c r="BE220"/>
  <c r="BE229"/>
  <c r="BE246"/>
  <c r="BE268"/>
  <c r="BE289"/>
  <c r="BE303"/>
  <c r="BE266"/>
  <c r="BE282"/>
  <c r="BE285"/>
  <c r="BE286"/>
  <c r="BE291"/>
  <c r="BE307"/>
  <c r="BE309"/>
  <c r="BE317"/>
  <c r="BE322"/>
  <c r="BE148"/>
  <c r="BE179"/>
  <c r="BE214"/>
  <c r="BE230"/>
  <c r="BE247"/>
  <c r="BE262"/>
  <c r="BE264"/>
  <c r="BE279"/>
  <c r="BE284"/>
  <c r="BE290"/>
  <c r="BE292"/>
  <c r="BE298"/>
  <c r="BE300"/>
  <c r="BE315"/>
  <c r="BE320"/>
  <c r="BE324"/>
  <c r="BE326"/>
  <c r="BE328"/>
  <c r="F37"/>
  <c i="1" r="BD95"/>
  <c r="BD94"/>
  <c r="W33"/>
  <c i="2" r="F36"/>
  <c i="1" r="BC95"/>
  <c r="BC94"/>
  <c r="AY94"/>
  <c i="2" r="F34"/>
  <c i="1" r="BA95"/>
  <c r="BA94"/>
  <c r="AW94"/>
  <c r="AK30"/>
  <c i="2" r="J34"/>
  <c i="1" r="AW95"/>
  <c i="2" r="F35"/>
  <c i="1" r="BB95"/>
  <c r="BB94"/>
  <c r="W31"/>
  <c i="2" l="1" r="T301"/>
  <c r="T134"/>
  <c r="T133"/>
  <c r="BK318"/>
  <c r="J318"/>
  <c r="J108"/>
  <c r="R134"/>
  <c r="R133"/>
  <c r="P134"/>
  <c r="P133"/>
  <c i="1" r="AU95"/>
  <c i="2" r="BK134"/>
  <c r="BK133"/>
  <c r="J133"/>
  <c r="J96"/>
  <c r="J319"/>
  <c r="J109"/>
  <c r="BK301"/>
  <c r="J301"/>
  <c r="J105"/>
  <c i="1" r="AU94"/>
  <c r="AX94"/>
  <c i="2" r="F33"/>
  <c i="1" r="AZ95"/>
  <c r="AZ94"/>
  <c r="W29"/>
  <c r="W32"/>
  <c r="W30"/>
  <c i="2" r="J33"/>
  <c i="1" r="AV95"/>
  <c r="AT95"/>
  <c i="2" l="1" r="J134"/>
  <c r="J97"/>
  <c r="J30"/>
  <c i="1" r="AG95"/>
  <c r="AG94"/>
  <c r="AK26"/>
  <c r="AV94"/>
  <c r="AK29"/>
  <c r="AK35"/>
  <c i="2" l="1" r="J39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<sst xmlns="http://schemas.openxmlformats.org/spreadsheetml/2006/main">
  <si>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</si>
  <si>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</si>
  <si>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</si>
  <si>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</si>
  <si>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</si>
  <si>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{62383aea-7cd0-405b-bdcc-6a189c281ac2}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</si>
  <si>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</si>
  <si>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</si>
  <si>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</si>
  <si>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</si>
  <si>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</si>
  <si>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</si>
  <si>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</si>
  <si>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</si>
  <si>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02/2024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</si>
  <si>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</si>
  <si>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</si>
  <si>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základových desek s opěrnou zídkou parc.č. 2433/1, k.ú. Kopřivnice</t>
  </si>
  <si>
    <t>KSO:</t>
  </si>
  <si>
    <t>CC-CZ:</t>
  </si>
  <si>
    <t>Místo:</t>
  </si>
  <si>
    <t xml:space="preserve"> </t>
  </si>
  <si>
    <t>Datum:</t>
  </si>
  <si>
    <t>24. 9. 2024</t>
  </si>
  <si>
    <t>Zadavatel:</t>
  </si>
  <si>
    <t>IČ:</t>
  </si>
  <si>
    <t>Město Kopřivnice, Štefánikova 1163/12, Kopřivnice</t>
  </si>
  <si>
    <t>DIČ:</t>
  </si>
  <si>
    <t>Uchazeč:</t>
  </si>
  <si>
    <t>Vyplň údaj</t>
  </si>
  <si>
    <t>Projektant:</t>
  </si>
  <si>
    <t>KOSMOprojekt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</si>
  <si>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</si>
  <si>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</si>
  <si>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</si>
  <si>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</si>
  <si>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</si>
  <si>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</si>
  <si>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</si>
  <si>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</si>
  <si>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</si>
  <si>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</si>
  <si>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</si>
  <si>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</si>
  <si>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</si>
  <si>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</si>
  <si>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</si>
  <si>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</si>
  <si>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</si>
  <si>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</si>
  <si>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</si>
  <si>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</si>
  <si>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</si>
  <si>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</si>
  <si>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</si>
  <si>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</si>
  <si>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</si>
  <si>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</si>
  <si>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</si>
  <si>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</si>
  <si>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</si>
  <si>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</si>
  <si>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</si>
  <si>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</si>
  <si>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</si>
  <si>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</si>
  <si>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</si>
  <si>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</si>
  <si>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</si>
  <si>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</si>
  <si>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</si>
  <si>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</si>
  <si>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</si>
  <si>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</si>
  <si>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</si>
  <si>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</si>
  <si>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</si>
  <si>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</si>
  <si>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</si>
  <si>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</si>
  <si>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</si>
  <si>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ZÁKLADOVÉ DESKY PRO PADELOVÉ KURTY</t>
  </si>
  <si>
    <t>STA</t>
  </si>
  <si>
    <t>1</t>
  </si>
  <si>
    <t>{c8bdd707-7b2d-4066-bc23-a258b490b9d5}</t>
  </si>
  <si>
    <t>2</t>
  </si>
  <si>
    <t>KRYCÍ LIST SOUPISU PRACÍ</t>
  </si>
  <si>
    <t>Objekt:</t>
  </si>
  <si>
    <t>01 - ZÁKLADOVÉ DESKY PRO PADELOVÉ KURTY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</si>
  <si>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</si>
  <si>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</si>
  <si>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</si>
  <si>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</si>
  <si>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</si>
  <si>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</si>
  <si>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</si>
  <si>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</si>
  <si>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</si>
  <si>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</si>
  <si>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</si>
  <si>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</si>
  <si>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</si>
  <si>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</si>
  <si>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</si>
  <si>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</si>
  <si>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</si>
  <si>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</si>
  <si>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</si>
  <si>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</si>
  <si>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</si>
  <si>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</si>
  <si>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</si>
  <si>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</si>
  <si>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</si>
  <si>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</si>
  <si>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</si>
  <si>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</si>
  <si>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</si>
  <si>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</si>
  <si>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</si>
  <si>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</si>
  <si>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</si>
  <si>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</si>
  <si>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</si>
  <si>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</si>
  <si>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</si>
  <si>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</si>
  <si>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</si>
  <si>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</si>
  <si>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121151116</t>
  </si>
  <si>
    <t>Sejmutí ornice plochy do 500 m2 tl vrstvy přes 300 do 400 mm strojně</t>
  </si>
  <si>
    <t>m2</t>
  </si>
  <si>
    <t>CS ÚRS 2024 02</t>
  </si>
  <si>
    <t>4</t>
  </si>
  <si>
    <t>413165789</t>
  </si>
  <si>
    <t>VV</t>
  </si>
  <si>
    <t>2*23,15*12,0</t>
  </si>
  <si>
    <t>4*2,5*1,5</t>
  </si>
  <si>
    <t>Součet</t>
  </si>
  <si>
    <t>131251121</t>
  </si>
  <si>
    <t>Hloubení jam do 15 m3 nezapažených v hornině třídy těžitelnosti I skupiny 3 při překopech inženýrských sítí strojně</t>
  </si>
  <si>
    <t>m3</t>
  </si>
  <si>
    <t>-1427897683</t>
  </si>
  <si>
    <t>zápich. jáma protlaku</t>
  </si>
  <si>
    <t>2,5*1,5*1,5</t>
  </si>
  <si>
    <t>koncová jáma</t>
  </si>
  <si>
    <t>1,5*1,5*1,5</t>
  </si>
  <si>
    <t>RN</t>
  </si>
  <si>
    <t>10,0</t>
  </si>
  <si>
    <t>3</t>
  </si>
  <si>
    <t>132251102</t>
  </si>
  <si>
    <t>Hloubení rýh nezapažených š do 800 mm v hornině třídy těžitelnosti I skupiny 3 objem do 50 m3 strojně</t>
  </si>
  <si>
    <t>-1851226380</t>
  </si>
  <si>
    <t>potr. kanalizace dešťové</t>
  </si>
  <si>
    <t>(43,0+3,0)*0,8*1,2</t>
  </si>
  <si>
    <t>palisáda</t>
  </si>
  <si>
    <t>(4,2+3,3)*0,8*0,8</t>
  </si>
  <si>
    <t>cráničky elektro</t>
  </si>
  <si>
    <t>(2,0+9,0)*0,6*0,6</t>
  </si>
  <si>
    <t>132251253</t>
  </si>
  <si>
    <t>Hloubení rýh nezapažených š do 2000 mm v hornině třídy těžitelnosti I skupiny 3 objem do 100 m3 strojně</t>
  </si>
  <si>
    <t>-547911013</t>
  </si>
  <si>
    <t>základové pásy</t>
  </si>
  <si>
    <t>4*10,0*1,0*0,95</t>
  </si>
  <si>
    <t>základové pásy a drenáž</t>
  </si>
  <si>
    <t>4*21,65*1,0*0,95</t>
  </si>
  <si>
    <t>2*10,0*1,0*0,95</t>
  </si>
  <si>
    <t>opěrná zeď a drenáž</t>
  </si>
  <si>
    <t>2*(13,6+1,0*2)*1,0*0,95</t>
  </si>
  <si>
    <t>opěrná zeď - odkop nad úrovní terénu</t>
  </si>
  <si>
    <t>2*14,0*1,0*0,8</t>
  </si>
  <si>
    <t>5</t>
  </si>
  <si>
    <t>141720017.R00</t>
  </si>
  <si>
    <t>Neřízený zemní protlak strojně průměru 250 mm v hornině třídy těžitelnosti I a II skupiny 3 a 4</t>
  </si>
  <si>
    <t>m</t>
  </si>
  <si>
    <t>460155565</t>
  </si>
  <si>
    <t>6</t>
  </si>
  <si>
    <t>162751117</t>
  </si>
  <si>
    <t>Vodorovné přemístění přes 9 000 do 10000 m výkopku/sypaniny z horniny třídy těžitelnosti I skupiny 1 až 3</t>
  </si>
  <si>
    <t>-1706218689</t>
  </si>
  <si>
    <t>ornice</t>
  </si>
  <si>
    <t>570,6*0,4</t>
  </si>
  <si>
    <t>výkop</t>
  </si>
  <si>
    <t>19,0</t>
  </si>
  <si>
    <t>52,92</t>
  </si>
  <si>
    <t>191,31</t>
  </si>
  <si>
    <t>7</t>
  </si>
  <si>
    <t>167151111</t>
  </si>
  <si>
    <t>Nakládání výkopku z hornin třídy těžitelnosti I skupiny 1 až 3 přes 100 m3</t>
  </si>
  <si>
    <t>366058749</t>
  </si>
  <si>
    <t>8</t>
  </si>
  <si>
    <t>171201231</t>
  </si>
  <si>
    <t>Poplatek za uložení zeminy a kamení na recyklační skládce (skládkovné) kód odpadu 17 05 04</t>
  </si>
  <si>
    <t>t</t>
  </si>
  <si>
    <t>-1568156399</t>
  </si>
  <si>
    <t>491,47*1,8 'Přepočtené koeficientem množství</t>
  </si>
  <si>
    <t>9</t>
  </si>
  <si>
    <t>174151101</t>
  </si>
  <si>
    <t>Zásyp jam, šachet rýh nebo kolem objektů sypaninou se zhutněním</t>
  </si>
  <si>
    <t>1561956605</t>
  </si>
  <si>
    <t>4*10,0*0,5*0,95</t>
  </si>
  <si>
    <t>drenáž</t>
  </si>
  <si>
    <t>(4*21,85+2*11,0)*0,5*0,95</t>
  </si>
  <si>
    <t>2*14,0*0,7*2,0</t>
  </si>
  <si>
    <t>dešťová kan.</t>
  </si>
  <si>
    <t>(43,0+3,0)*0,8*0,75</t>
  </si>
  <si>
    <t>(4,2+3,3)*0,8*0,5</t>
  </si>
  <si>
    <t>4,0</t>
  </si>
  <si>
    <t>chráničky eklektro</t>
  </si>
  <si>
    <t>10</t>
  </si>
  <si>
    <t>175151101</t>
  </si>
  <si>
    <t>Obsypání potrubí strojně sypaninou bez prohození, uloženou do 3 m</t>
  </si>
  <si>
    <t>943955747</t>
  </si>
  <si>
    <t>(43,0+3,0)*0,8*0,35</t>
  </si>
  <si>
    <t>11</t>
  </si>
  <si>
    <t>M</t>
  </si>
  <si>
    <t>58331200</t>
  </si>
  <si>
    <t>štěrkopísek netříděný</t>
  </si>
  <si>
    <t>1070987864</t>
  </si>
  <si>
    <t>12,88*2 'Přepočtené koeficientem množství</t>
  </si>
  <si>
    <t>181411131</t>
  </si>
  <si>
    <t>Založení parkového trávníku výsevem pl do 1000 m2 v rovině a ve svahu do 1:5</t>
  </si>
  <si>
    <t>-768261419</t>
  </si>
  <si>
    <t>po výkopech</t>
  </si>
  <si>
    <t>(4*21,85+2*11,0)*1,0</t>
  </si>
  <si>
    <t>2*14,0*1,0</t>
  </si>
  <si>
    <t>13</t>
  </si>
  <si>
    <t>00572420</t>
  </si>
  <si>
    <t>osivo směs travní parková okrasná</t>
  </si>
  <si>
    <t>kg</t>
  </si>
  <si>
    <t>1732989577</t>
  </si>
  <si>
    <t>137,4*0,02 'Přepočtené koeficientem množství</t>
  </si>
  <si>
    <t>14</t>
  </si>
  <si>
    <t>181951114</t>
  </si>
  <si>
    <t>Úprava pláně v hornině třídy těžitelnosti II skupiny 4 a 5 se zhutněním strojně</t>
  </si>
  <si>
    <t>-377447259</t>
  </si>
  <si>
    <t>Zakládání</t>
  </si>
  <si>
    <t>15</t>
  </si>
  <si>
    <t>211971121</t>
  </si>
  <si>
    <t>Zřízení opláštění žeber nebo trativodů geotextilií v rýze nebo zářezu sklonu přes 1:2 š do 2,5 m</t>
  </si>
  <si>
    <t>789332446</t>
  </si>
  <si>
    <t>143,0*0,5</t>
  </si>
  <si>
    <t>16</t>
  </si>
  <si>
    <t>69311081</t>
  </si>
  <si>
    <t>geotextilie netkaná separační, ochranná, filtrační, drenážní PES 300g/m2</t>
  </si>
  <si>
    <t>-914778981</t>
  </si>
  <si>
    <t>71,5*1,1845 'Přepočtené koeficientem množství</t>
  </si>
  <si>
    <t>17</t>
  </si>
  <si>
    <t>212755215</t>
  </si>
  <si>
    <t>Trativody z drenážních trubek plastových flexibilních D 125 mm bez lože</t>
  </si>
  <si>
    <t>1738963180</t>
  </si>
  <si>
    <t>4*21,85+2*11,0</t>
  </si>
  <si>
    <t>2*16,8</t>
  </si>
  <si>
    <t>18</t>
  </si>
  <si>
    <t>271542211</t>
  </si>
  <si>
    <t>Podsyp pod základové konstrukce se zhutněním z netříděné štěrkodrtě</t>
  </si>
  <si>
    <t>-1347869480</t>
  </si>
  <si>
    <t>2*6,133*10,0*0,15</t>
  </si>
  <si>
    <t>2*6,733*10,0*0,15</t>
  </si>
  <si>
    <t>2*7,283*10,0*0,15</t>
  </si>
  <si>
    <t>19</t>
  </si>
  <si>
    <t>273321411</t>
  </si>
  <si>
    <t>Základové desky ze ŽB bez zvýšených nároků na prostředí tř. C 20/25</t>
  </si>
  <si>
    <t>603024968</t>
  </si>
  <si>
    <t>2*21,85*11,0*0,15</t>
  </si>
  <si>
    <t>20</t>
  </si>
  <si>
    <t>273351121</t>
  </si>
  <si>
    <t>Zřízení bednění základových desek</t>
  </si>
  <si>
    <t>-562412352</t>
  </si>
  <si>
    <t>2*(21,85+11,0)*2*0,15</t>
  </si>
  <si>
    <t>273351122</t>
  </si>
  <si>
    <t>Odstranění bednění základových desek</t>
  </si>
  <si>
    <t>1794926740</t>
  </si>
  <si>
    <t>22</t>
  </si>
  <si>
    <t>273362021</t>
  </si>
  <si>
    <t>Výztuž základových desek svařovanými sítěmi Kari</t>
  </si>
  <si>
    <t>1956445488</t>
  </si>
  <si>
    <t>KARI 8x100 - 5,4kg/m2</t>
  </si>
  <si>
    <t>2*21,85*11,0*5,4/1000*1,1</t>
  </si>
  <si>
    <t>23</t>
  </si>
  <si>
    <t>274313711</t>
  </si>
  <si>
    <t>Základové pásy z betonu tř. C 20/25</t>
  </si>
  <si>
    <t>844126010</t>
  </si>
  <si>
    <t>podkladní pásy pod ztracené bednění</t>
  </si>
  <si>
    <t>4*22,15*0,5*0,1</t>
  </si>
  <si>
    <t>6*10,0*0,5*0,1</t>
  </si>
  <si>
    <t>opěrná zeď</t>
  </si>
  <si>
    <t>2*(13,6+1,0*2)*0,5*0,1</t>
  </si>
  <si>
    <t>24</t>
  </si>
  <si>
    <t>274351121</t>
  </si>
  <si>
    <t>Zřízení bednění základových pasů rovného</t>
  </si>
  <si>
    <t>-1172606251</t>
  </si>
  <si>
    <t>podkladní beton ze strany u drenáže</t>
  </si>
  <si>
    <t>(4*21,85+2*11,0)*0,1</t>
  </si>
  <si>
    <t>2*(13,6+1,3*2)*0,1</t>
  </si>
  <si>
    <t>25</t>
  </si>
  <si>
    <t>274351122</t>
  </si>
  <si>
    <t>Odstranění bednění základových pasů rovného</t>
  </si>
  <si>
    <t>232654355</t>
  </si>
  <si>
    <t>26</t>
  </si>
  <si>
    <t>279113136</t>
  </si>
  <si>
    <t>Základová zeď tl přes 400 do 500 mm z tvárnic ztraceného bednění včetně výplně z betonu tř. C 16/20</t>
  </si>
  <si>
    <t>-1602184752</t>
  </si>
  <si>
    <t>4*21,85*1,0</t>
  </si>
  <si>
    <t>6*10,0*1,0</t>
  </si>
  <si>
    <t>2*(13,6+1,0*2)*1,0</t>
  </si>
  <si>
    <t>27</t>
  </si>
  <si>
    <t>279113154</t>
  </si>
  <si>
    <t>Základová zeď tl přes 250 do 300 mm z tvárnic ztraceného bednění včetně výplně z betonu tř. C 25/30</t>
  </si>
  <si>
    <t>1094881295</t>
  </si>
  <si>
    <t>2*(13,6+1,0*2)*0,75</t>
  </si>
  <si>
    <t>28</t>
  </si>
  <si>
    <t>279361821</t>
  </si>
  <si>
    <t>Výztuž základových zdí nosných betonářskou ocelí 10 505</t>
  </si>
  <si>
    <t>1442856750</t>
  </si>
  <si>
    <t>odhad pro základy 6kg/m2</t>
  </si>
  <si>
    <t>178,6*6/1000</t>
  </si>
  <si>
    <t>odhad pro opěrnou zeď 8kg/m2</t>
  </si>
  <si>
    <t>23,4*8/1000</t>
  </si>
  <si>
    <t>Svislé a kompletní konstrukce</t>
  </si>
  <si>
    <t>29</t>
  </si>
  <si>
    <t>339921132</t>
  </si>
  <si>
    <t>Osazování betonových palisád do betonového základu v řadě výšky prvku přes 0,5 do 1 m</t>
  </si>
  <si>
    <t>-506497290</t>
  </si>
  <si>
    <t>4,2+3,3</t>
  </si>
  <si>
    <t>30</t>
  </si>
  <si>
    <t>59229005</t>
  </si>
  <si>
    <t>palisáda hranatá betonová 160x160mm v 1000mm přírodní</t>
  </si>
  <si>
    <t>kus</t>
  </si>
  <si>
    <t>-306850712</t>
  </si>
  <si>
    <t>7,5*6,25 'Přepočtené koeficientem množství</t>
  </si>
  <si>
    <t>31</t>
  </si>
  <si>
    <t>382411115.R00</t>
  </si>
  <si>
    <t>Zemní nádrž objemu 6500 l z PE na dešťovou a splaškovou vodu samonosná pro běžné zatížení vč. zemních prací</t>
  </si>
  <si>
    <t>511860752</t>
  </si>
  <si>
    <t>Vodorovné konstrukce</t>
  </si>
  <si>
    <t>32</t>
  </si>
  <si>
    <t>434313115</t>
  </si>
  <si>
    <t>Schody z vibrolisovaných prefabrikátů se zřízením podkladních stupňů z betonu C 20/25</t>
  </si>
  <si>
    <t>-1783880383</t>
  </si>
  <si>
    <t>5*1,2</t>
  </si>
  <si>
    <t>33</t>
  </si>
  <si>
    <t>451573111</t>
  </si>
  <si>
    <t>Lože pod potrubí otevřený výkop ze štěrkopísku</t>
  </si>
  <si>
    <t>38300891</t>
  </si>
  <si>
    <t>(43,0+13,5)*0,8*0,1</t>
  </si>
  <si>
    <t>Trubní vedení</t>
  </si>
  <si>
    <t>34</t>
  </si>
  <si>
    <t>871273120</t>
  </si>
  <si>
    <t>Montáž kanalizačního potrubí hladkého plnostěnného SN 4 z PVC-U DN 125</t>
  </si>
  <si>
    <t>-1680032872</t>
  </si>
  <si>
    <t>43,0</t>
  </si>
  <si>
    <t>35</t>
  </si>
  <si>
    <t>28611129</t>
  </si>
  <si>
    <t>trubka kanalizační PVC DN 125x5000mm SN4</t>
  </si>
  <si>
    <t>-171685260</t>
  </si>
  <si>
    <t>43*1,03 'Přepočtené koeficientem množství</t>
  </si>
  <si>
    <t>36</t>
  </si>
  <si>
    <t>871313120</t>
  </si>
  <si>
    <t>Montáž kanalizačního potrubí hladkého plnostěnného SN 4 z PVC-U DN 160</t>
  </si>
  <si>
    <t>2057090275</t>
  </si>
  <si>
    <t>přípojka kanalizace</t>
  </si>
  <si>
    <t>13,5</t>
  </si>
  <si>
    <t>37</t>
  </si>
  <si>
    <t>28611134</t>
  </si>
  <si>
    <t>trubka kanalizační PVC DN 160x5000mm SN4</t>
  </si>
  <si>
    <t>2034628154</t>
  </si>
  <si>
    <t>13,5*1,03 'Přepočtené koeficientem množství</t>
  </si>
  <si>
    <t>38</t>
  </si>
  <si>
    <t>877260341</t>
  </si>
  <si>
    <t>Montáž lapačů střešních splavenin na kanalizačním potrubí z PP nebo tvrdého PVC-U trub hladkých plnostěnných DN 100</t>
  </si>
  <si>
    <t>-2123696114</t>
  </si>
  <si>
    <t>39</t>
  </si>
  <si>
    <t>56231163</t>
  </si>
  <si>
    <t>lapač střešních splavenin se zápachovou klapkou a lapacím košem DN 125/110</t>
  </si>
  <si>
    <t>1697012698</t>
  </si>
  <si>
    <t>40</t>
  </si>
  <si>
    <t>877270310</t>
  </si>
  <si>
    <t>Montáž kolen na kanalizačním potrubí z PP nebo tvrdého PVC-U trub hladkých plnostěnných DN 125</t>
  </si>
  <si>
    <t>-1725846285</t>
  </si>
  <si>
    <t>koleno</t>
  </si>
  <si>
    <t>41</t>
  </si>
  <si>
    <t>28611356</t>
  </si>
  <si>
    <t>koleno kanalizační PVC KG 125x45°</t>
  </si>
  <si>
    <t>1684785981</t>
  </si>
  <si>
    <t>42</t>
  </si>
  <si>
    <t>877270320</t>
  </si>
  <si>
    <t>Montáž odboček na kanalizačním potrubí z PP nebo tvrdého PVC-U trub hladkých plnostěnných DN 125</t>
  </si>
  <si>
    <t>-568285719</t>
  </si>
  <si>
    <t>43</t>
  </si>
  <si>
    <t>28611910</t>
  </si>
  <si>
    <t>odbočka kanalizační plastová PP s hrdlem KG 125/125/45°</t>
  </si>
  <si>
    <t>-960144734</t>
  </si>
  <si>
    <t>44</t>
  </si>
  <si>
    <t>894811113</t>
  </si>
  <si>
    <t>Revizní šachta z PVC typ přímý, DN 315/160 hl od 1360 do 1730 mm</t>
  </si>
  <si>
    <t>-1746311351</t>
  </si>
  <si>
    <t>ŠP1</t>
  </si>
  <si>
    <t>Ostatní konstrukce a práce, bourání</t>
  </si>
  <si>
    <t>45</t>
  </si>
  <si>
    <t>935111111</t>
  </si>
  <si>
    <t>Osazení příkopového žlabu do štěrkopísku tl 100 mm z betonových tvárnic š 500 mm</t>
  </si>
  <si>
    <t>-1714651776</t>
  </si>
  <si>
    <t>16,8*2</t>
  </si>
  <si>
    <t>46</t>
  </si>
  <si>
    <t>59227054</t>
  </si>
  <si>
    <t>žlabovka příkopová betonová 500x500x130mm</t>
  </si>
  <si>
    <t>-272594377</t>
  </si>
  <si>
    <t>998</t>
  </si>
  <si>
    <t>Přesun hmot</t>
  </si>
  <si>
    <t>47</t>
  </si>
  <si>
    <t>998222012</t>
  </si>
  <si>
    <t>Přesun hmot pro tělovýchovné plochy</t>
  </si>
  <si>
    <t>-337770132</t>
  </si>
  <si>
    <t>PSV</t>
  </si>
  <si>
    <t>Práce a dodávky PSV</t>
  </si>
  <si>
    <t>711</t>
  </si>
  <si>
    <t>Izolace proti vodě, vlhkosti a plynům</t>
  </si>
  <si>
    <t>48</t>
  </si>
  <si>
    <t>711161215</t>
  </si>
  <si>
    <t>Izolace proti zemní vlhkosti nopovou fólií svislá, nopek v 20,0 mm, tl do 1,0 mm</t>
  </si>
  <si>
    <t>-215861079</t>
  </si>
  <si>
    <t>(4*21,85+2*11,0)*1,5</t>
  </si>
  <si>
    <t>2*15,6*2,0</t>
  </si>
  <si>
    <t>49</t>
  </si>
  <si>
    <t>998711201</t>
  </si>
  <si>
    <t>Přesun hmot procentní pro izolace proti vodě, vlhkosti a plynům v objektech v do 6 m</t>
  </si>
  <si>
    <t>%</t>
  </si>
  <si>
    <t>354721994</t>
  </si>
  <si>
    <t>741</t>
  </si>
  <si>
    <t>Elektroinstalace - silnoproud</t>
  </si>
  <si>
    <t>50</t>
  </si>
  <si>
    <t>741110052</t>
  </si>
  <si>
    <t>Montáž trubka plastová ohebná D přes 23 do 35 mm uložená volně</t>
  </si>
  <si>
    <t>1612726671</t>
  </si>
  <si>
    <t>chránička (1)</t>
  </si>
  <si>
    <t>11,0*4+3,0</t>
  </si>
  <si>
    <t>chránička (2)</t>
  </si>
  <si>
    <t>11,0*4+9,0+11,0+1,0</t>
  </si>
  <si>
    <t>51</t>
  </si>
  <si>
    <t>34571156</t>
  </si>
  <si>
    <t>trubka elektroinstalační ohebná z PH, D 28,4/34,5mm</t>
  </si>
  <si>
    <t>-2044393034</t>
  </si>
  <si>
    <t>112*1,05 'Přepočtené koeficientem množství</t>
  </si>
  <si>
    <t>52</t>
  </si>
  <si>
    <t>998741201</t>
  </si>
  <si>
    <t>Přesun hmot procentní pro silnoproud v objektech v do 6 m</t>
  </si>
  <si>
    <t>-1680920841</t>
  </si>
  <si>
    <t>VRN</t>
  </si>
  <si>
    <t>Vedlejší rozpočtové náklady</t>
  </si>
  <si>
    <t>VRN1</t>
  </si>
  <si>
    <t>Průzkumné, zeměměřičské a projektové práce</t>
  </si>
  <si>
    <t>53</t>
  </si>
  <si>
    <t>012164000</t>
  </si>
  <si>
    <t>Vytyčení a zaměření inženýrských sítí</t>
  </si>
  <si>
    <t>soubor</t>
  </si>
  <si>
    <t>1024</t>
  </si>
  <si>
    <t>-1814182171</t>
  </si>
  <si>
    <t>VRN3</t>
  </si>
  <si>
    <t>Zařízení staveniště</t>
  </si>
  <si>
    <t>54</t>
  </si>
  <si>
    <t>030001000</t>
  </si>
  <si>
    <t>330364983</t>
  </si>
  <si>
    <t>VRN4</t>
  </si>
  <si>
    <t>Inženýrská činnost</t>
  </si>
  <si>
    <t>55</t>
  </si>
  <si>
    <t>049303000</t>
  </si>
  <si>
    <t>Náklady vzniklé v souvislosti s předáním stavby</t>
  </si>
  <si>
    <t>-2062207470</t>
  </si>
  <si>
    <t>VRN6</t>
  </si>
  <si>
    <t>Územní vlivy</t>
  </si>
  <si>
    <t>56</t>
  </si>
  <si>
    <t>065002000</t>
  </si>
  <si>
    <t>Mimostaveništní doprava materiálů, výrobků a strojů</t>
  </si>
  <si>
    <t>-113574763</t>
  </si>
  <si>
    <t>VRN7</t>
  </si>
  <si>
    <t>Provozní vlivy</t>
  </si>
  <si>
    <t>57</t>
  </si>
  <si>
    <t>072203000</t>
  </si>
  <si>
    <t>Silniční provoz - zajištění DIO (dopravní značení)</t>
  </si>
  <si>
    <t>491606759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</si>
</sst>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02/2024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Novostavba základových desek s opěrnou zídkou parc.č. 2433/1, k.ú. Kopřivnice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24. 9. 2024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Kopřivnice, Štefánikova 1163/12, Kopřivnice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KOSMOprojekt s.r.o.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ZÁKLADOVÉ DESKY PRO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'01 - ZÁKLADOVÉ DESKY PRO ...'!P133</f>
        <v>0</v>
      </c>
      <c r="AV95" s="128">
        <f>'01 - ZÁKLADOVÉ DESKY PRO ...'!J33</f>
        <v>0</v>
      </c>
      <c r="AW95" s="128">
        <f>'01 - ZÁKLADOVÉ DESKY PRO ...'!J34</f>
        <v>0</v>
      </c>
      <c r="AX95" s="128">
        <f>'01 - ZÁKLADOVÉ DESKY PRO ...'!J35</f>
        <v>0</v>
      </c>
      <c r="AY95" s="128">
        <f>'01 - ZÁKLADOVÉ DESKY PRO ...'!J36</f>
        <v>0</v>
      </c>
      <c r="AZ95" s="128">
        <f>'01 - ZÁKLADOVÉ DESKY PRO ...'!F33</f>
        <v>0</v>
      </c>
      <c r="BA95" s="128">
        <f>'01 - ZÁKLADOVÉ DESKY PRO ...'!F34</f>
        <v>0</v>
      </c>
      <c r="BB95" s="128">
        <f>'01 - ZÁKLADOVÉ DESKY PRO ...'!F35</f>
        <v>0</v>
      </c>
      <c r="BC95" s="128">
        <f>'01 - ZÁKLADOVÉ DESKY PRO ...'!F36</f>
        <v>0</v>
      </c>
      <c r="BD95" s="130">
        <f>'01 - ZÁKLADOVÉ DESKY PRO ...'!F37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ygTKjCl/TzwO4vti+tUB7u5wx1Oleh8XpScOC+9cfcYSYRnQkTWNKDBzSEeCTAduCydN9Q0G2sd0frTBbMA5xg==" hashValue="M2iYhYBvHg+mWgro7XMj10Dkxo71EsujTcJhL7VsQmt6EoD38zdQWlKjuPEv9Czuw7NF4FE8TNHDXTAh6cbwl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ZÁKLADOVÉ DESKY PRO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85</v>
      </c>
    </row>
    <row r="4" s="1" customFormat="1" ht="24.96" customHeight="1">
      <c r="B4" s="20"/>
      <c r="D4" s="134" t="s">
        <v>86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26.25" customHeight="1">
      <c r="B7" s="20"/>
      <c r="E7" s="137" t="str">
        <f>'Rekapitulace stavby'!K6</f>
        <v>Novostavba základových desek s opěrnou zídkou parc.č. 2433/1, k.ú. Kopřivnice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24. 9. 2024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26</v>
      </c>
      <c r="F15" s="38"/>
      <c r="G15" s="38"/>
      <c r="H15" s="38"/>
      <c r="I15" s="136" t="s">
        <v>27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28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30</v>
      </c>
      <c r="E20" s="38"/>
      <c r="F20" s="38"/>
      <c r="G20" s="38"/>
      <c r="H20" s="38"/>
      <c r="I20" s="136" t="s">
        <v>25</v>
      </c>
      <c r="J20" s="139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31</v>
      </c>
      <c r="F21" s="38"/>
      <c r="G21" s="38"/>
      <c r="H21" s="38"/>
      <c r="I21" s="136" t="s">
        <v>27</v>
      </c>
      <c r="J21" s="139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33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27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35</v>
      </c>
      <c r="E30" s="38"/>
      <c r="F30" s="38"/>
      <c r="G30" s="38"/>
      <c r="H30" s="38"/>
      <c r="I30" s="38"/>
      <c r="J30" s="147">
        <f>ROUND(J133,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37</v>
      </c>
      <c r="G32" s="38"/>
      <c r="H32" s="38"/>
      <c r="I32" s="148" t="s">
        <v>36</v>
      </c>
      <c r="J32" s="148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39</v>
      </c>
      <c r="E33" s="136" t="s">
        <v>40</v>
      </c>
      <c r="F33" s="150">
        <f>ROUND((SUM(BE133:BE328)),  2)</f>
        <v>0</v>
      </c>
      <c r="G33" s="38"/>
      <c r="H33" s="38"/>
      <c r="I33" s="151">
        <v>0.20999999999999999</v>
      </c>
      <c r="J33" s="150">
        <f>ROUND(((SUM(BE133:BE328))*I33),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41</v>
      </c>
      <c r="F34" s="150">
        <f>ROUND((SUM(BF133:BF328)),  2)</f>
        <v>0</v>
      </c>
      <c r="G34" s="38"/>
      <c r="H34" s="38"/>
      <c r="I34" s="151">
        <v>0.12</v>
      </c>
      <c r="J34" s="150">
        <f>ROUND(((SUM(BF133:BF328))*I34),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42</v>
      </c>
      <c r="F35" s="150">
        <f>ROUND((SUM(BG133:BG328)),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43</v>
      </c>
      <c r="F36" s="150">
        <f>ROUND((SUM(BH133:BH328)),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44</v>
      </c>
      <c r="F37" s="150">
        <f>ROUND((SUM(BI133:BI328)),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48</v>
      </c>
      <c r="E50" s="160"/>
      <c r="F50" s="160"/>
      <c r="G50" s="159" t="s">
        <v>49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50</v>
      </c>
      <c r="E61" s="162"/>
      <c r="F61" s="163" t="s">
        <v>51</v>
      </c>
      <c r="G61" s="161" t="s">
        <v>50</v>
      </c>
      <c r="H61" s="162"/>
      <c r="I61" s="162"/>
      <c r="J61" s="164" t="s">
        <v>51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52</v>
      </c>
      <c r="E65" s="165"/>
      <c r="F65" s="165"/>
      <c r="G65" s="159" t="s">
        <v>53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50</v>
      </c>
      <c r="E76" s="162"/>
      <c r="F76" s="163" t="s">
        <v>51</v>
      </c>
      <c r="G76" s="161" t="s">
        <v>50</v>
      </c>
      <c r="H76" s="162"/>
      <c r="I76" s="162"/>
      <c r="J76" s="164" t="s">
        <v>51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0" t="str">
        <f>E7</f>
        <v>Novostavba základových desek s opěrnou zídkou parc.č. 2433/1, k.ú. Kopřivnice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ZÁKLADOVÉ DESKY PRO PADELOVÉ KURTY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24. 9. 2024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Kopřivnice, Štefánikova 1163/12, Kopřivnice</v>
      </c>
      <c r="G91" s="40"/>
      <c r="H91" s="40"/>
      <c r="I91" s="32" t="s">
        <v>30</v>
      </c>
      <c r="J91" s="36" t="str">
        <f>E21</f>
        <v>KOSMOprojekt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90</v>
      </c>
      <c r="D94" s="172"/>
      <c r="E94" s="172"/>
      <c r="F94" s="172"/>
      <c r="G94" s="172"/>
      <c r="H94" s="172"/>
      <c r="I94" s="172"/>
      <c r="J94" s="173" t="s">
        <v>91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92</v>
      </c>
      <c r="D96" s="40"/>
      <c r="E96" s="40"/>
      <c r="F96" s="40"/>
      <c r="G96" s="40"/>
      <c r="H96" s="40"/>
      <c r="I96" s="40"/>
      <c r="J96" s="110">
        <f>J133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93</v>
      </c>
    </row>
    <row r="97" s="9" customFormat="1" ht="24.96" customHeight="1">
      <c r="A97" s="9"/>
      <c r="B97" s="175"/>
      <c r="C97" s="176"/>
      <c r="D97" s="177" t="s">
        <v>94</v>
      </c>
      <c r="E97" s="178"/>
      <c r="F97" s="178"/>
      <c r="G97" s="178"/>
      <c r="H97" s="178"/>
      <c r="I97" s="178"/>
      <c r="J97" s="179">
        <f>J134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95</v>
      </c>
      <c r="E98" s="184"/>
      <c r="F98" s="184"/>
      <c r="G98" s="184"/>
      <c r="H98" s="184"/>
      <c r="I98" s="184"/>
      <c r="J98" s="185">
        <f>J135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96</v>
      </c>
      <c r="E99" s="184"/>
      <c r="F99" s="184"/>
      <c r="G99" s="184"/>
      <c r="H99" s="184"/>
      <c r="I99" s="184"/>
      <c r="J99" s="185">
        <f>J211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97</v>
      </c>
      <c r="E100" s="184"/>
      <c r="F100" s="184"/>
      <c r="G100" s="184"/>
      <c r="H100" s="184"/>
      <c r="I100" s="184"/>
      <c r="J100" s="185">
        <f>J261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98</v>
      </c>
      <c r="E101" s="184"/>
      <c r="F101" s="184"/>
      <c r="G101" s="184"/>
      <c r="H101" s="184"/>
      <c r="I101" s="184"/>
      <c r="J101" s="185">
        <f>J267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99</v>
      </c>
      <c r="E102" s="184"/>
      <c r="F102" s="184"/>
      <c r="G102" s="184"/>
      <c r="H102" s="184"/>
      <c r="I102" s="184"/>
      <c r="J102" s="185">
        <f>J273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100</v>
      </c>
      <c r="E103" s="184"/>
      <c r="F103" s="184"/>
      <c r="G103" s="184"/>
      <c r="H103" s="184"/>
      <c r="I103" s="184"/>
      <c r="J103" s="185">
        <f>J295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101</v>
      </c>
      <c r="E104" s="184"/>
      <c r="F104" s="184"/>
      <c r="G104" s="184"/>
      <c r="H104" s="184"/>
      <c r="I104" s="184"/>
      <c r="J104" s="185">
        <f>J299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5"/>
      <c r="C105" s="176"/>
      <c r="D105" s="177" t="s">
        <v>102</v>
      </c>
      <c r="E105" s="178"/>
      <c r="F105" s="178"/>
      <c r="G105" s="178"/>
      <c r="H105" s="178"/>
      <c r="I105" s="178"/>
      <c r="J105" s="179">
        <f>J301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1"/>
      <c r="C106" s="182"/>
      <c r="D106" s="183" t="s">
        <v>103</v>
      </c>
      <c r="E106" s="184"/>
      <c r="F106" s="184"/>
      <c r="G106" s="184"/>
      <c r="H106" s="184"/>
      <c r="I106" s="184"/>
      <c r="J106" s="185">
        <f>J302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104</v>
      </c>
      <c r="E107" s="184"/>
      <c r="F107" s="184"/>
      <c r="G107" s="184"/>
      <c r="H107" s="184"/>
      <c r="I107" s="184"/>
      <c r="J107" s="185">
        <f>J308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5"/>
      <c r="C108" s="176"/>
      <c r="D108" s="177" t="s">
        <v>105</v>
      </c>
      <c r="E108" s="178"/>
      <c r="F108" s="178"/>
      <c r="G108" s="178"/>
      <c r="H108" s="178"/>
      <c r="I108" s="178"/>
      <c r="J108" s="179">
        <f>J318</f>
        <v>0</v>
      </c>
      <c r="K108" s="176"/>
      <c r="L108" s="18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1"/>
      <c r="C109" s="182"/>
      <c r="D109" s="183" t="s">
        <v>106</v>
      </c>
      <c r="E109" s="184"/>
      <c r="F109" s="184"/>
      <c r="G109" s="184"/>
      <c r="H109" s="184"/>
      <c r="I109" s="184"/>
      <c r="J109" s="185">
        <f>J319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1"/>
      <c r="C110" s="182"/>
      <c r="D110" s="183" t="s">
        <v>107</v>
      </c>
      <c r="E110" s="184"/>
      <c r="F110" s="184"/>
      <c r="G110" s="184"/>
      <c r="H110" s="184"/>
      <c r="I110" s="184"/>
      <c r="J110" s="185">
        <f>J321</f>
        <v>0</v>
      </c>
      <c r="K110" s="182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1"/>
      <c r="C111" s="182"/>
      <c r="D111" s="183" t="s">
        <v>108</v>
      </c>
      <c r="E111" s="184"/>
      <c r="F111" s="184"/>
      <c r="G111" s="184"/>
      <c r="H111" s="184"/>
      <c r="I111" s="184"/>
      <c r="J111" s="185">
        <f>J323</f>
        <v>0</v>
      </c>
      <c r="K111" s="182"/>
      <c r="L111" s="18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1"/>
      <c r="C112" s="182"/>
      <c r="D112" s="183" t="s">
        <v>109</v>
      </c>
      <c r="E112" s="184"/>
      <c r="F112" s="184"/>
      <c r="G112" s="184"/>
      <c r="H112" s="184"/>
      <c r="I112" s="184"/>
      <c r="J112" s="185">
        <f>J325</f>
        <v>0</v>
      </c>
      <c r="K112" s="182"/>
      <c r="L112" s="18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1"/>
      <c r="C113" s="182"/>
      <c r="D113" s="183" t="s">
        <v>110</v>
      </c>
      <c r="E113" s="184"/>
      <c r="F113" s="184"/>
      <c r="G113" s="184"/>
      <c r="H113" s="184"/>
      <c r="I113" s="184"/>
      <c r="J113" s="185">
        <f>J327</f>
        <v>0</v>
      </c>
      <c r="K113" s="182"/>
      <c r="L113" s="18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111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6.25" customHeight="1">
      <c r="A123" s="38"/>
      <c r="B123" s="39"/>
      <c r="C123" s="40"/>
      <c r="D123" s="40"/>
      <c r="E123" s="170" t="str">
        <f>E7</f>
        <v>Novostavba základových desek s opěrnou zídkou parc.č. 2433/1, k.ú. Kopřivnice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87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E9</f>
        <v>01 - ZÁKLADOVÉ DESKY PRO PADELOVÉ KURTY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F12</f>
        <v xml:space="preserve"> </v>
      </c>
      <c r="G127" s="40"/>
      <c r="H127" s="40"/>
      <c r="I127" s="32" t="s">
        <v>22</v>
      </c>
      <c r="J127" s="79" t="str">
        <f>IF(J12="","",J12)</f>
        <v>24. 9. 2024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E15</f>
        <v>Město Kopřivnice, Štefánikova 1163/12, Kopřivnice</v>
      </c>
      <c r="G129" s="40"/>
      <c r="H129" s="40"/>
      <c r="I129" s="32" t="s">
        <v>30</v>
      </c>
      <c r="J129" s="36" t="str">
        <f>E21</f>
        <v>KOSMOprojekt s.r.o.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40"/>
      <c r="E130" s="40"/>
      <c r="F130" s="27" t="str">
        <f>IF(E18="","",E18)</f>
        <v>Vyplň údaj</v>
      </c>
      <c r="G130" s="40"/>
      <c r="H130" s="40"/>
      <c r="I130" s="32" t="s">
        <v>33</v>
      </c>
      <c r="J130" s="36" t="str">
        <f>E24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87"/>
      <c r="B132" s="188"/>
      <c r="C132" s="189" t="s">
        <v>112</v>
      </c>
      <c r="D132" s="190" t="s">
        <v>60</v>
      </c>
      <c r="E132" s="190" t="s">
        <v>56</v>
      </c>
      <c r="F132" s="190" t="s">
        <v>57</v>
      </c>
      <c r="G132" s="190" t="s">
        <v>113</v>
      </c>
      <c r="H132" s="190" t="s">
        <v>114</v>
      </c>
      <c r="I132" s="190" t="s">
        <v>115</v>
      </c>
      <c r="J132" s="190" t="s">
        <v>91</v>
      </c>
      <c r="K132" s="191" t="s">
        <v>116</v>
      </c>
      <c r="L132" s="192"/>
      <c r="M132" s="100" t="s">
        <v>1</v>
      </c>
      <c r="N132" s="101" t="s">
        <v>39</v>
      </c>
      <c r="O132" s="101" t="s">
        <v>117</v>
      </c>
      <c r="P132" s="101" t="s">
        <v>118</v>
      </c>
      <c r="Q132" s="101" t="s">
        <v>119</v>
      </c>
      <c r="R132" s="101" t="s">
        <v>120</v>
      </c>
      <c r="S132" s="101" t="s">
        <v>121</v>
      </c>
      <c r="T132" s="102" t="s">
        <v>122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</row>
    <row r="133" s="2" customFormat="1" ht="22.8" customHeight="1">
      <c r="A133" s="38"/>
      <c r="B133" s="39"/>
      <c r="C133" s="107" t="s">
        <v>123</v>
      </c>
      <c r="D133" s="40"/>
      <c r="E133" s="40"/>
      <c r="F133" s="40"/>
      <c r="G133" s="40"/>
      <c r="H133" s="40"/>
      <c r="I133" s="40"/>
      <c r="J133" s="193">
        <f>BK133</f>
        <v>0</v>
      </c>
      <c r="K133" s="40"/>
      <c r="L133" s="44"/>
      <c r="M133" s="103"/>
      <c r="N133" s="194"/>
      <c r="O133" s="104"/>
      <c r="P133" s="195">
        <f>P134+P301+P318</f>
        <v>0</v>
      </c>
      <c r="Q133" s="104"/>
      <c r="R133" s="195">
        <f>R134+R301+R318</f>
        <v>611.09855037599993</v>
      </c>
      <c r="S133" s="104"/>
      <c r="T133" s="196">
        <f>T134+T301+T318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74</v>
      </c>
      <c r="AU133" s="17" t="s">
        <v>93</v>
      </c>
      <c r="BK133" s="197">
        <f>BK134+BK301+BK318</f>
        <v>0</v>
      </c>
    </row>
    <row r="134" s="12" customFormat="1" ht="25.92" customHeight="1">
      <c r="A134" s="12"/>
      <c r="B134" s="198"/>
      <c r="C134" s="199"/>
      <c r="D134" s="200" t="s">
        <v>74</v>
      </c>
      <c r="E134" s="201" t="s">
        <v>124</v>
      </c>
      <c r="F134" s="201" t="s">
        <v>125</v>
      </c>
      <c r="G134" s="199"/>
      <c r="H134" s="199"/>
      <c r="I134" s="202"/>
      <c r="J134" s="203">
        <f>BK134</f>
        <v>0</v>
      </c>
      <c r="K134" s="199"/>
      <c r="L134" s="204"/>
      <c r="M134" s="205"/>
      <c r="N134" s="206"/>
      <c r="O134" s="206"/>
      <c r="P134" s="207">
        <f>P135+P211+P261+P267+P273+P295+P299</f>
        <v>0</v>
      </c>
      <c r="Q134" s="206"/>
      <c r="R134" s="207">
        <f>R135+R211+R261+R267+R273+R295+R299</f>
        <v>610.89383037599998</v>
      </c>
      <c r="S134" s="206"/>
      <c r="T134" s="208">
        <f>T135+T211+T261+T267+T273+T295+T299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83</v>
      </c>
      <c r="AT134" s="210" t="s">
        <v>74</v>
      </c>
      <c r="AU134" s="210" t="s">
        <v>75</v>
      </c>
      <c r="AY134" s="209" t="s">
        <v>126</v>
      </c>
      <c r="BK134" s="211">
        <f>BK135+BK211+BK261+BK267+BK273+BK295+BK299</f>
        <v>0</v>
      </c>
    </row>
    <row r="135" s="12" customFormat="1" ht="22.8" customHeight="1">
      <c r="A135" s="12"/>
      <c r="B135" s="198"/>
      <c r="C135" s="199"/>
      <c r="D135" s="200" t="s">
        <v>74</v>
      </c>
      <c r="E135" s="212" t="s">
        <v>83</v>
      </c>
      <c r="F135" s="212" t="s">
        <v>127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SUM(P136:P210)</f>
        <v>0</v>
      </c>
      <c r="Q135" s="206"/>
      <c r="R135" s="207">
        <f>SUM(R136:R210)</f>
        <v>25.762748000000002</v>
      </c>
      <c r="S135" s="206"/>
      <c r="T135" s="208">
        <f>SUM(T136:T210)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83</v>
      </c>
      <c r="AT135" s="210" t="s">
        <v>74</v>
      </c>
      <c r="AU135" s="210" t="s">
        <v>83</v>
      </c>
      <c r="AY135" s="209" t="s">
        <v>126</v>
      </c>
      <c r="BK135" s="211">
        <f>SUM(BK136:BK210)</f>
        <v>0</v>
      </c>
    </row>
    <row r="136" s="2" customFormat="1" ht="24.15" customHeight="1">
      <c r="A136" s="38"/>
      <c r="B136" s="39"/>
      <c r="C136" s="214" t="s">
        <v>83</v>
      </c>
      <c r="D136" s="214" t="s">
        <v>128</v>
      </c>
      <c r="E136" s="215" t="s">
        <v>129</v>
      </c>
      <c r="F136" s="216" t="s">
        <v>130</v>
      </c>
      <c r="G136" s="217" t="s">
        <v>131</v>
      </c>
      <c r="H136" s="218">
        <v>570.60000000000002</v>
      </c>
      <c r="I136" s="219"/>
      <c r="J136" s="220">
        <f>ROUND(I136*H136,2)</f>
        <v>0</v>
      </c>
      <c r="K136" s="216" t="s">
        <v>132</v>
      </c>
      <c r="L136" s="44"/>
      <c r="M136" s="221" t="s">
        <v>1</v>
      </c>
      <c r="N136" s="222" t="s">
        <v>40</v>
      </c>
      <c r="O136" s="91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5" t="s">
        <v>133</v>
      </c>
      <c r="AT136" s="225" t="s">
        <v>128</v>
      </c>
      <c r="AU136" s="225" t="s">
        <v>85</v>
      </c>
      <c r="AY136" s="17" t="s">
        <v>126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7" t="s">
        <v>83</v>
      </c>
      <c r="BK136" s="226">
        <f>ROUND(I136*H136,2)</f>
        <v>0</v>
      </c>
      <c r="BL136" s="17" t="s">
        <v>133</v>
      </c>
      <c r="BM136" s="225" t="s">
        <v>134</v>
      </c>
    </row>
    <row r="137" s="13" customFormat="1">
      <c r="A137" s="13"/>
      <c r="B137" s="227"/>
      <c r="C137" s="228"/>
      <c r="D137" s="229" t="s">
        <v>135</v>
      </c>
      <c r="E137" s="230" t="s">
        <v>1</v>
      </c>
      <c r="F137" s="231" t="s">
        <v>136</v>
      </c>
      <c r="G137" s="228"/>
      <c r="H137" s="232">
        <v>555.60000000000002</v>
      </c>
      <c r="I137" s="233"/>
      <c r="J137" s="228"/>
      <c r="K137" s="228"/>
      <c r="L137" s="234"/>
      <c r="M137" s="235"/>
      <c r="N137" s="236"/>
      <c r="O137" s="236"/>
      <c r="P137" s="236"/>
      <c r="Q137" s="236"/>
      <c r="R137" s="236"/>
      <c r="S137" s="236"/>
      <c r="T137" s="23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8" t="s">
        <v>135</v>
      </c>
      <c r="AU137" s="238" t="s">
        <v>85</v>
      </c>
      <c r="AV137" s="13" t="s">
        <v>85</v>
      </c>
      <c r="AW137" s="13" t="s">
        <v>32</v>
      </c>
      <c r="AX137" s="13" t="s">
        <v>75</v>
      </c>
      <c r="AY137" s="238" t="s">
        <v>126</v>
      </c>
    </row>
    <row r="138" s="13" customFormat="1">
      <c r="A138" s="13"/>
      <c r="B138" s="227"/>
      <c r="C138" s="228"/>
      <c r="D138" s="229" t="s">
        <v>135</v>
      </c>
      <c r="E138" s="230" t="s">
        <v>1</v>
      </c>
      <c r="F138" s="231" t="s">
        <v>137</v>
      </c>
      <c r="G138" s="228"/>
      <c r="H138" s="232">
        <v>15</v>
      </c>
      <c r="I138" s="233"/>
      <c r="J138" s="228"/>
      <c r="K138" s="228"/>
      <c r="L138" s="234"/>
      <c r="M138" s="235"/>
      <c r="N138" s="236"/>
      <c r="O138" s="236"/>
      <c r="P138" s="236"/>
      <c r="Q138" s="236"/>
      <c r="R138" s="236"/>
      <c r="S138" s="236"/>
      <c r="T138" s="23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8" t="s">
        <v>135</v>
      </c>
      <c r="AU138" s="238" t="s">
        <v>85</v>
      </c>
      <c r="AV138" s="13" t="s">
        <v>85</v>
      </c>
      <c r="AW138" s="13" t="s">
        <v>32</v>
      </c>
      <c r="AX138" s="13" t="s">
        <v>75</v>
      </c>
      <c r="AY138" s="238" t="s">
        <v>126</v>
      </c>
    </row>
    <row r="139" s="14" customFormat="1">
      <c r="A139" s="14"/>
      <c r="B139" s="239"/>
      <c r="C139" s="240"/>
      <c r="D139" s="229" t="s">
        <v>135</v>
      </c>
      <c r="E139" s="241" t="s">
        <v>1</v>
      </c>
      <c r="F139" s="242" t="s">
        <v>138</v>
      </c>
      <c r="G139" s="240"/>
      <c r="H139" s="243">
        <v>570.60000000000002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9" t="s">
        <v>135</v>
      </c>
      <c r="AU139" s="249" t="s">
        <v>85</v>
      </c>
      <c r="AV139" s="14" t="s">
        <v>133</v>
      </c>
      <c r="AW139" s="14" t="s">
        <v>32</v>
      </c>
      <c r="AX139" s="14" t="s">
        <v>83</v>
      </c>
      <c r="AY139" s="249" t="s">
        <v>126</v>
      </c>
    </row>
    <row r="140" s="2" customFormat="1" ht="37.8" customHeight="1">
      <c r="A140" s="38"/>
      <c r="B140" s="39"/>
      <c r="C140" s="214" t="s">
        <v>85</v>
      </c>
      <c r="D140" s="214" t="s">
        <v>128</v>
      </c>
      <c r="E140" s="215" t="s">
        <v>139</v>
      </c>
      <c r="F140" s="216" t="s">
        <v>140</v>
      </c>
      <c r="G140" s="217" t="s">
        <v>141</v>
      </c>
      <c r="H140" s="218">
        <v>19</v>
      </c>
      <c r="I140" s="219"/>
      <c r="J140" s="220">
        <f>ROUND(I140*H140,2)</f>
        <v>0</v>
      </c>
      <c r="K140" s="216" t="s">
        <v>132</v>
      </c>
      <c r="L140" s="44"/>
      <c r="M140" s="221" t="s">
        <v>1</v>
      </c>
      <c r="N140" s="222" t="s">
        <v>40</v>
      </c>
      <c r="O140" s="91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5" t="s">
        <v>133</v>
      </c>
      <c r="AT140" s="225" t="s">
        <v>128</v>
      </c>
      <c r="AU140" s="225" t="s">
        <v>85</v>
      </c>
      <c r="AY140" s="17" t="s">
        <v>126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7" t="s">
        <v>83</v>
      </c>
      <c r="BK140" s="226">
        <f>ROUND(I140*H140,2)</f>
        <v>0</v>
      </c>
      <c r="BL140" s="17" t="s">
        <v>133</v>
      </c>
      <c r="BM140" s="225" t="s">
        <v>142</v>
      </c>
    </row>
    <row r="141" s="15" customFormat="1">
      <c r="A141" s="15"/>
      <c r="B141" s="250"/>
      <c r="C141" s="251"/>
      <c r="D141" s="229" t="s">
        <v>135</v>
      </c>
      <c r="E141" s="252" t="s">
        <v>1</v>
      </c>
      <c r="F141" s="253" t="s">
        <v>143</v>
      </c>
      <c r="G141" s="251"/>
      <c r="H141" s="252" t="s">
        <v>1</v>
      </c>
      <c r="I141" s="254"/>
      <c r="J141" s="251"/>
      <c r="K141" s="251"/>
      <c r="L141" s="255"/>
      <c r="M141" s="256"/>
      <c r="N141" s="257"/>
      <c r="O141" s="257"/>
      <c r="P141" s="257"/>
      <c r="Q141" s="257"/>
      <c r="R141" s="257"/>
      <c r="S141" s="257"/>
      <c r="T141" s="25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9" t="s">
        <v>135</v>
      </c>
      <c r="AU141" s="259" t="s">
        <v>85</v>
      </c>
      <c r="AV141" s="15" t="s">
        <v>83</v>
      </c>
      <c r="AW141" s="15" t="s">
        <v>32</v>
      </c>
      <c r="AX141" s="15" t="s">
        <v>75</v>
      </c>
      <c r="AY141" s="259" t="s">
        <v>126</v>
      </c>
    </row>
    <row r="142" s="13" customFormat="1">
      <c r="A142" s="13"/>
      <c r="B142" s="227"/>
      <c r="C142" s="228"/>
      <c r="D142" s="229" t="s">
        <v>135</v>
      </c>
      <c r="E142" s="230" t="s">
        <v>1</v>
      </c>
      <c r="F142" s="231" t="s">
        <v>144</v>
      </c>
      <c r="G142" s="228"/>
      <c r="H142" s="232">
        <v>5.625</v>
      </c>
      <c r="I142" s="233"/>
      <c r="J142" s="228"/>
      <c r="K142" s="228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135</v>
      </c>
      <c r="AU142" s="238" t="s">
        <v>85</v>
      </c>
      <c r="AV142" s="13" t="s">
        <v>85</v>
      </c>
      <c r="AW142" s="13" t="s">
        <v>32</v>
      </c>
      <c r="AX142" s="13" t="s">
        <v>75</v>
      </c>
      <c r="AY142" s="238" t="s">
        <v>126</v>
      </c>
    </row>
    <row r="143" s="15" customFormat="1">
      <c r="A143" s="15"/>
      <c r="B143" s="250"/>
      <c r="C143" s="251"/>
      <c r="D143" s="229" t="s">
        <v>135</v>
      </c>
      <c r="E143" s="252" t="s">
        <v>1</v>
      </c>
      <c r="F143" s="253" t="s">
        <v>145</v>
      </c>
      <c r="G143" s="251"/>
      <c r="H143" s="252" t="s">
        <v>1</v>
      </c>
      <c r="I143" s="254"/>
      <c r="J143" s="251"/>
      <c r="K143" s="251"/>
      <c r="L143" s="255"/>
      <c r="M143" s="256"/>
      <c r="N143" s="257"/>
      <c r="O143" s="257"/>
      <c r="P143" s="257"/>
      <c r="Q143" s="257"/>
      <c r="R143" s="257"/>
      <c r="S143" s="257"/>
      <c r="T143" s="25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9" t="s">
        <v>135</v>
      </c>
      <c r="AU143" s="259" t="s">
        <v>85</v>
      </c>
      <c r="AV143" s="15" t="s">
        <v>83</v>
      </c>
      <c r="AW143" s="15" t="s">
        <v>32</v>
      </c>
      <c r="AX143" s="15" t="s">
        <v>75</v>
      </c>
      <c r="AY143" s="259" t="s">
        <v>126</v>
      </c>
    </row>
    <row r="144" s="13" customFormat="1">
      <c r="A144" s="13"/>
      <c r="B144" s="227"/>
      <c r="C144" s="228"/>
      <c r="D144" s="229" t="s">
        <v>135</v>
      </c>
      <c r="E144" s="230" t="s">
        <v>1</v>
      </c>
      <c r="F144" s="231" t="s">
        <v>146</v>
      </c>
      <c r="G144" s="228"/>
      <c r="H144" s="232">
        <v>3.375</v>
      </c>
      <c r="I144" s="233"/>
      <c r="J144" s="228"/>
      <c r="K144" s="228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135</v>
      </c>
      <c r="AU144" s="238" t="s">
        <v>85</v>
      </c>
      <c r="AV144" s="13" t="s">
        <v>85</v>
      </c>
      <c r="AW144" s="13" t="s">
        <v>32</v>
      </c>
      <c r="AX144" s="13" t="s">
        <v>75</v>
      </c>
      <c r="AY144" s="238" t="s">
        <v>126</v>
      </c>
    </row>
    <row r="145" s="15" customFormat="1">
      <c r="A145" s="15"/>
      <c r="B145" s="250"/>
      <c r="C145" s="251"/>
      <c r="D145" s="229" t="s">
        <v>135</v>
      </c>
      <c r="E145" s="252" t="s">
        <v>1</v>
      </c>
      <c r="F145" s="253" t="s">
        <v>147</v>
      </c>
      <c r="G145" s="251"/>
      <c r="H145" s="252" t="s">
        <v>1</v>
      </c>
      <c r="I145" s="254"/>
      <c r="J145" s="251"/>
      <c r="K145" s="251"/>
      <c r="L145" s="255"/>
      <c r="M145" s="256"/>
      <c r="N145" s="257"/>
      <c r="O145" s="257"/>
      <c r="P145" s="257"/>
      <c r="Q145" s="257"/>
      <c r="R145" s="257"/>
      <c r="S145" s="257"/>
      <c r="T145" s="25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9" t="s">
        <v>135</v>
      </c>
      <c r="AU145" s="259" t="s">
        <v>85</v>
      </c>
      <c r="AV145" s="15" t="s">
        <v>83</v>
      </c>
      <c r="AW145" s="15" t="s">
        <v>32</v>
      </c>
      <c r="AX145" s="15" t="s">
        <v>75</v>
      </c>
      <c r="AY145" s="259" t="s">
        <v>126</v>
      </c>
    </row>
    <row r="146" s="13" customFormat="1">
      <c r="A146" s="13"/>
      <c r="B146" s="227"/>
      <c r="C146" s="228"/>
      <c r="D146" s="229" t="s">
        <v>135</v>
      </c>
      <c r="E146" s="230" t="s">
        <v>1</v>
      </c>
      <c r="F146" s="231" t="s">
        <v>148</v>
      </c>
      <c r="G146" s="228"/>
      <c r="H146" s="232">
        <v>10</v>
      </c>
      <c r="I146" s="233"/>
      <c r="J146" s="228"/>
      <c r="K146" s="228"/>
      <c r="L146" s="234"/>
      <c r="M146" s="235"/>
      <c r="N146" s="236"/>
      <c r="O146" s="236"/>
      <c r="P146" s="236"/>
      <c r="Q146" s="236"/>
      <c r="R146" s="236"/>
      <c r="S146" s="236"/>
      <c r="T146" s="23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8" t="s">
        <v>135</v>
      </c>
      <c r="AU146" s="238" t="s">
        <v>85</v>
      </c>
      <c r="AV146" s="13" t="s">
        <v>85</v>
      </c>
      <c r="AW146" s="13" t="s">
        <v>32</v>
      </c>
      <c r="AX146" s="13" t="s">
        <v>75</v>
      </c>
      <c r="AY146" s="238" t="s">
        <v>126</v>
      </c>
    </row>
    <row r="147" s="14" customFormat="1">
      <c r="A147" s="14"/>
      <c r="B147" s="239"/>
      <c r="C147" s="240"/>
      <c r="D147" s="229" t="s">
        <v>135</v>
      </c>
      <c r="E147" s="241" t="s">
        <v>1</v>
      </c>
      <c r="F147" s="242" t="s">
        <v>138</v>
      </c>
      <c r="G147" s="240"/>
      <c r="H147" s="243">
        <v>19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9" t="s">
        <v>135</v>
      </c>
      <c r="AU147" s="249" t="s">
        <v>85</v>
      </c>
      <c r="AV147" s="14" t="s">
        <v>133</v>
      </c>
      <c r="AW147" s="14" t="s">
        <v>32</v>
      </c>
      <c r="AX147" s="14" t="s">
        <v>83</v>
      </c>
      <c r="AY147" s="249" t="s">
        <v>126</v>
      </c>
    </row>
    <row r="148" s="2" customFormat="1" ht="33" customHeight="1">
      <c r="A148" s="38"/>
      <c r="B148" s="39"/>
      <c r="C148" s="214" t="s">
        <v>149</v>
      </c>
      <c r="D148" s="214" t="s">
        <v>128</v>
      </c>
      <c r="E148" s="215" t="s">
        <v>150</v>
      </c>
      <c r="F148" s="216" t="s">
        <v>151</v>
      </c>
      <c r="G148" s="217" t="s">
        <v>141</v>
      </c>
      <c r="H148" s="218">
        <v>52.920000000000002</v>
      </c>
      <c r="I148" s="219"/>
      <c r="J148" s="220">
        <f>ROUND(I148*H148,2)</f>
        <v>0</v>
      </c>
      <c r="K148" s="216" t="s">
        <v>132</v>
      </c>
      <c r="L148" s="44"/>
      <c r="M148" s="221" t="s">
        <v>1</v>
      </c>
      <c r="N148" s="222" t="s">
        <v>40</v>
      </c>
      <c r="O148" s="91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5" t="s">
        <v>133</v>
      </c>
      <c r="AT148" s="225" t="s">
        <v>128</v>
      </c>
      <c r="AU148" s="225" t="s">
        <v>85</v>
      </c>
      <c r="AY148" s="17" t="s">
        <v>126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7" t="s">
        <v>83</v>
      </c>
      <c r="BK148" s="226">
        <f>ROUND(I148*H148,2)</f>
        <v>0</v>
      </c>
      <c r="BL148" s="17" t="s">
        <v>133</v>
      </c>
      <c r="BM148" s="225" t="s">
        <v>152</v>
      </c>
    </row>
    <row r="149" s="15" customFormat="1">
      <c r="A149" s="15"/>
      <c r="B149" s="250"/>
      <c r="C149" s="251"/>
      <c r="D149" s="229" t="s">
        <v>135</v>
      </c>
      <c r="E149" s="252" t="s">
        <v>1</v>
      </c>
      <c r="F149" s="253" t="s">
        <v>153</v>
      </c>
      <c r="G149" s="251"/>
      <c r="H149" s="252" t="s">
        <v>1</v>
      </c>
      <c r="I149" s="254"/>
      <c r="J149" s="251"/>
      <c r="K149" s="251"/>
      <c r="L149" s="255"/>
      <c r="M149" s="256"/>
      <c r="N149" s="257"/>
      <c r="O149" s="257"/>
      <c r="P149" s="257"/>
      <c r="Q149" s="257"/>
      <c r="R149" s="257"/>
      <c r="S149" s="257"/>
      <c r="T149" s="25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9" t="s">
        <v>135</v>
      </c>
      <c r="AU149" s="259" t="s">
        <v>85</v>
      </c>
      <c r="AV149" s="15" t="s">
        <v>83</v>
      </c>
      <c r="AW149" s="15" t="s">
        <v>32</v>
      </c>
      <c r="AX149" s="15" t="s">
        <v>75</v>
      </c>
      <c r="AY149" s="259" t="s">
        <v>126</v>
      </c>
    </row>
    <row r="150" s="13" customFormat="1">
      <c r="A150" s="13"/>
      <c r="B150" s="227"/>
      <c r="C150" s="228"/>
      <c r="D150" s="229" t="s">
        <v>135</v>
      </c>
      <c r="E150" s="230" t="s">
        <v>1</v>
      </c>
      <c r="F150" s="231" t="s">
        <v>154</v>
      </c>
      <c r="G150" s="228"/>
      <c r="H150" s="232">
        <v>44.159999999999997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135</v>
      </c>
      <c r="AU150" s="238" t="s">
        <v>85</v>
      </c>
      <c r="AV150" s="13" t="s">
        <v>85</v>
      </c>
      <c r="AW150" s="13" t="s">
        <v>32</v>
      </c>
      <c r="AX150" s="13" t="s">
        <v>75</v>
      </c>
      <c r="AY150" s="238" t="s">
        <v>126</v>
      </c>
    </row>
    <row r="151" s="15" customFormat="1">
      <c r="A151" s="15"/>
      <c r="B151" s="250"/>
      <c r="C151" s="251"/>
      <c r="D151" s="229" t="s">
        <v>135</v>
      </c>
      <c r="E151" s="252" t="s">
        <v>1</v>
      </c>
      <c r="F151" s="253" t="s">
        <v>155</v>
      </c>
      <c r="G151" s="251"/>
      <c r="H151" s="252" t="s">
        <v>1</v>
      </c>
      <c r="I151" s="254"/>
      <c r="J151" s="251"/>
      <c r="K151" s="251"/>
      <c r="L151" s="255"/>
      <c r="M151" s="256"/>
      <c r="N151" s="257"/>
      <c r="O151" s="257"/>
      <c r="P151" s="257"/>
      <c r="Q151" s="257"/>
      <c r="R151" s="257"/>
      <c r="S151" s="257"/>
      <c r="T151" s="25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9" t="s">
        <v>135</v>
      </c>
      <c r="AU151" s="259" t="s">
        <v>85</v>
      </c>
      <c r="AV151" s="15" t="s">
        <v>83</v>
      </c>
      <c r="AW151" s="15" t="s">
        <v>32</v>
      </c>
      <c r="AX151" s="15" t="s">
        <v>75</v>
      </c>
      <c r="AY151" s="259" t="s">
        <v>126</v>
      </c>
    </row>
    <row r="152" s="13" customFormat="1">
      <c r="A152" s="13"/>
      <c r="B152" s="227"/>
      <c r="C152" s="228"/>
      <c r="D152" s="229" t="s">
        <v>135</v>
      </c>
      <c r="E152" s="230" t="s">
        <v>1</v>
      </c>
      <c r="F152" s="231" t="s">
        <v>156</v>
      </c>
      <c r="G152" s="228"/>
      <c r="H152" s="232">
        <v>4.7999999999999998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8" t="s">
        <v>135</v>
      </c>
      <c r="AU152" s="238" t="s">
        <v>85</v>
      </c>
      <c r="AV152" s="13" t="s">
        <v>85</v>
      </c>
      <c r="AW152" s="13" t="s">
        <v>32</v>
      </c>
      <c r="AX152" s="13" t="s">
        <v>75</v>
      </c>
      <c r="AY152" s="238" t="s">
        <v>126</v>
      </c>
    </row>
    <row r="153" s="15" customFormat="1">
      <c r="A153" s="15"/>
      <c r="B153" s="250"/>
      <c r="C153" s="251"/>
      <c r="D153" s="229" t="s">
        <v>135</v>
      </c>
      <c r="E153" s="252" t="s">
        <v>1</v>
      </c>
      <c r="F153" s="253" t="s">
        <v>157</v>
      </c>
      <c r="G153" s="251"/>
      <c r="H153" s="252" t="s">
        <v>1</v>
      </c>
      <c r="I153" s="254"/>
      <c r="J153" s="251"/>
      <c r="K153" s="251"/>
      <c r="L153" s="255"/>
      <c r="M153" s="256"/>
      <c r="N153" s="257"/>
      <c r="O153" s="257"/>
      <c r="P153" s="257"/>
      <c r="Q153" s="257"/>
      <c r="R153" s="257"/>
      <c r="S153" s="257"/>
      <c r="T153" s="25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9" t="s">
        <v>135</v>
      </c>
      <c r="AU153" s="259" t="s">
        <v>85</v>
      </c>
      <c r="AV153" s="15" t="s">
        <v>83</v>
      </c>
      <c r="AW153" s="15" t="s">
        <v>32</v>
      </c>
      <c r="AX153" s="15" t="s">
        <v>75</v>
      </c>
      <c r="AY153" s="259" t="s">
        <v>126</v>
      </c>
    </row>
    <row r="154" s="13" customFormat="1">
      <c r="A154" s="13"/>
      <c r="B154" s="227"/>
      <c r="C154" s="228"/>
      <c r="D154" s="229" t="s">
        <v>135</v>
      </c>
      <c r="E154" s="230" t="s">
        <v>1</v>
      </c>
      <c r="F154" s="231" t="s">
        <v>158</v>
      </c>
      <c r="G154" s="228"/>
      <c r="H154" s="232">
        <v>3.96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135</v>
      </c>
      <c r="AU154" s="238" t="s">
        <v>85</v>
      </c>
      <c r="AV154" s="13" t="s">
        <v>85</v>
      </c>
      <c r="AW154" s="13" t="s">
        <v>32</v>
      </c>
      <c r="AX154" s="13" t="s">
        <v>75</v>
      </c>
      <c r="AY154" s="238" t="s">
        <v>126</v>
      </c>
    </row>
    <row r="155" s="14" customFormat="1">
      <c r="A155" s="14"/>
      <c r="B155" s="239"/>
      <c r="C155" s="240"/>
      <c r="D155" s="229" t="s">
        <v>135</v>
      </c>
      <c r="E155" s="241" t="s">
        <v>1</v>
      </c>
      <c r="F155" s="242" t="s">
        <v>138</v>
      </c>
      <c r="G155" s="240"/>
      <c r="H155" s="243">
        <v>52.920000000000002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9" t="s">
        <v>135</v>
      </c>
      <c r="AU155" s="249" t="s">
        <v>85</v>
      </c>
      <c r="AV155" s="14" t="s">
        <v>133</v>
      </c>
      <c r="AW155" s="14" t="s">
        <v>32</v>
      </c>
      <c r="AX155" s="14" t="s">
        <v>83</v>
      </c>
      <c r="AY155" s="249" t="s">
        <v>126</v>
      </c>
    </row>
    <row r="156" s="2" customFormat="1" ht="33" customHeight="1">
      <c r="A156" s="38"/>
      <c r="B156" s="39"/>
      <c r="C156" s="214" t="s">
        <v>133</v>
      </c>
      <c r="D156" s="214" t="s">
        <v>128</v>
      </c>
      <c r="E156" s="215" t="s">
        <v>159</v>
      </c>
      <c r="F156" s="216" t="s">
        <v>160</v>
      </c>
      <c r="G156" s="217" t="s">
        <v>141</v>
      </c>
      <c r="H156" s="218">
        <v>191.31</v>
      </c>
      <c r="I156" s="219"/>
      <c r="J156" s="220">
        <f>ROUND(I156*H156,2)</f>
        <v>0</v>
      </c>
      <c r="K156" s="216" t="s">
        <v>132</v>
      </c>
      <c r="L156" s="44"/>
      <c r="M156" s="221" t="s">
        <v>1</v>
      </c>
      <c r="N156" s="222" t="s">
        <v>40</v>
      </c>
      <c r="O156" s="91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5" t="s">
        <v>133</v>
      </c>
      <c r="AT156" s="225" t="s">
        <v>128</v>
      </c>
      <c r="AU156" s="225" t="s">
        <v>85</v>
      </c>
      <c r="AY156" s="17" t="s">
        <v>126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7" t="s">
        <v>83</v>
      </c>
      <c r="BK156" s="226">
        <f>ROUND(I156*H156,2)</f>
        <v>0</v>
      </c>
      <c r="BL156" s="17" t="s">
        <v>133</v>
      </c>
      <c r="BM156" s="225" t="s">
        <v>161</v>
      </c>
    </row>
    <row r="157" s="15" customFormat="1">
      <c r="A157" s="15"/>
      <c r="B157" s="250"/>
      <c r="C157" s="251"/>
      <c r="D157" s="229" t="s">
        <v>135</v>
      </c>
      <c r="E157" s="252" t="s">
        <v>1</v>
      </c>
      <c r="F157" s="253" t="s">
        <v>162</v>
      </c>
      <c r="G157" s="251"/>
      <c r="H157" s="252" t="s">
        <v>1</v>
      </c>
      <c r="I157" s="254"/>
      <c r="J157" s="251"/>
      <c r="K157" s="251"/>
      <c r="L157" s="255"/>
      <c r="M157" s="256"/>
      <c r="N157" s="257"/>
      <c r="O157" s="257"/>
      <c r="P157" s="257"/>
      <c r="Q157" s="257"/>
      <c r="R157" s="257"/>
      <c r="S157" s="257"/>
      <c r="T157" s="25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9" t="s">
        <v>135</v>
      </c>
      <c r="AU157" s="259" t="s">
        <v>85</v>
      </c>
      <c r="AV157" s="15" t="s">
        <v>83</v>
      </c>
      <c r="AW157" s="15" t="s">
        <v>32</v>
      </c>
      <c r="AX157" s="15" t="s">
        <v>75</v>
      </c>
      <c r="AY157" s="259" t="s">
        <v>126</v>
      </c>
    </row>
    <row r="158" s="13" customFormat="1">
      <c r="A158" s="13"/>
      <c r="B158" s="227"/>
      <c r="C158" s="228"/>
      <c r="D158" s="229" t="s">
        <v>135</v>
      </c>
      <c r="E158" s="230" t="s">
        <v>1</v>
      </c>
      <c r="F158" s="231" t="s">
        <v>163</v>
      </c>
      <c r="G158" s="228"/>
      <c r="H158" s="232">
        <v>38</v>
      </c>
      <c r="I158" s="233"/>
      <c r="J158" s="228"/>
      <c r="K158" s="228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135</v>
      </c>
      <c r="AU158" s="238" t="s">
        <v>85</v>
      </c>
      <c r="AV158" s="13" t="s">
        <v>85</v>
      </c>
      <c r="AW158" s="13" t="s">
        <v>32</v>
      </c>
      <c r="AX158" s="13" t="s">
        <v>75</v>
      </c>
      <c r="AY158" s="238" t="s">
        <v>126</v>
      </c>
    </row>
    <row r="159" s="15" customFormat="1">
      <c r="A159" s="15"/>
      <c r="B159" s="250"/>
      <c r="C159" s="251"/>
      <c r="D159" s="229" t="s">
        <v>135</v>
      </c>
      <c r="E159" s="252" t="s">
        <v>1</v>
      </c>
      <c r="F159" s="253" t="s">
        <v>164</v>
      </c>
      <c r="G159" s="251"/>
      <c r="H159" s="252" t="s">
        <v>1</v>
      </c>
      <c r="I159" s="254"/>
      <c r="J159" s="251"/>
      <c r="K159" s="251"/>
      <c r="L159" s="255"/>
      <c r="M159" s="256"/>
      <c r="N159" s="257"/>
      <c r="O159" s="257"/>
      <c r="P159" s="257"/>
      <c r="Q159" s="257"/>
      <c r="R159" s="257"/>
      <c r="S159" s="257"/>
      <c r="T159" s="25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9" t="s">
        <v>135</v>
      </c>
      <c r="AU159" s="259" t="s">
        <v>85</v>
      </c>
      <c r="AV159" s="15" t="s">
        <v>83</v>
      </c>
      <c r="AW159" s="15" t="s">
        <v>32</v>
      </c>
      <c r="AX159" s="15" t="s">
        <v>75</v>
      </c>
      <c r="AY159" s="259" t="s">
        <v>126</v>
      </c>
    </row>
    <row r="160" s="13" customFormat="1">
      <c r="A160" s="13"/>
      <c r="B160" s="227"/>
      <c r="C160" s="228"/>
      <c r="D160" s="229" t="s">
        <v>135</v>
      </c>
      <c r="E160" s="230" t="s">
        <v>1</v>
      </c>
      <c r="F160" s="231" t="s">
        <v>165</v>
      </c>
      <c r="G160" s="228"/>
      <c r="H160" s="232">
        <v>82.269999999999996</v>
      </c>
      <c r="I160" s="233"/>
      <c r="J160" s="228"/>
      <c r="K160" s="228"/>
      <c r="L160" s="234"/>
      <c r="M160" s="235"/>
      <c r="N160" s="236"/>
      <c r="O160" s="236"/>
      <c r="P160" s="236"/>
      <c r="Q160" s="236"/>
      <c r="R160" s="236"/>
      <c r="S160" s="236"/>
      <c r="T160" s="23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8" t="s">
        <v>135</v>
      </c>
      <c r="AU160" s="238" t="s">
        <v>85</v>
      </c>
      <c r="AV160" s="13" t="s">
        <v>85</v>
      </c>
      <c r="AW160" s="13" t="s">
        <v>32</v>
      </c>
      <c r="AX160" s="13" t="s">
        <v>75</v>
      </c>
      <c r="AY160" s="238" t="s">
        <v>126</v>
      </c>
    </row>
    <row r="161" s="13" customFormat="1">
      <c r="A161" s="13"/>
      <c r="B161" s="227"/>
      <c r="C161" s="228"/>
      <c r="D161" s="229" t="s">
        <v>135</v>
      </c>
      <c r="E161" s="230" t="s">
        <v>1</v>
      </c>
      <c r="F161" s="231" t="s">
        <v>166</v>
      </c>
      <c r="G161" s="228"/>
      <c r="H161" s="232">
        <v>19</v>
      </c>
      <c r="I161" s="233"/>
      <c r="J161" s="228"/>
      <c r="K161" s="228"/>
      <c r="L161" s="234"/>
      <c r="M161" s="235"/>
      <c r="N161" s="236"/>
      <c r="O161" s="236"/>
      <c r="P161" s="236"/>
      <c r="Q161" s="236"/>
      <c r="R161" s="236"/>
      <c r="S161" s="236"/>
      <c r="T161" s="23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8" t="s">
        <v>135</v>
      </c>
      <c r="AU161" s="238" t="s">
        <v>85</v>
      </c>
      <c r="AV161" s="13" t="s">
        <v>85</v>
      </c>
      <c r="AW161" s="13" t="s">
        <v>32</v>
      </c>
      <c r="AX161" s="13" t="s">
        <v>75</v>
      </c>
      <c r="AY161" s="238" t="s">
        <v>126</v>
      </c>
    </row>
    <row r="162" s="15" customFormat="1">
      <c r="A162" s="15"/>
      <c r="B162" s="250"/>
      <c r="C162" s="251"/>
      <c r="D162" s="229" t="s">
        <v>135</v>
      </c>
      <c r="E162" s="252" t="s">
        <v>1</v>
      </c>
      <c r="F162" s="253" t="s">
        <v>167</v>
      </c>
      <c r="G162" s="251"/>
      <c r="H162" s="252" t="s">
        <v>1</v>
      </c>
      <c r="I162" s="254"/>
      <c r="J162" s="251"/>
      <c r="K162" s="251"/>
      <c r="L162" s="255"/>
      <c r="M162" s="256"/>
      <c r="N162" s="257"/>
      <c r="O162" s="257"/>
      <c r="P162" s="257"/>
      <c r="Q162" s="257"/>
      <c r="R162" s="257"/>
      <c r="S162" s="257"/>
      <c r="T162" s="25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9" t="s">
        <v>135</v>
      </c>
      <c r="AU162" s="259" t="s">
        <v>85</v>
      </c>
      <c r="AV162" s="15" t="s">
        <v>83</v>
      </c>
      <c r="AW162" s="15" t="s">
        <v>32</v>
      </c>
      <c r="AX162" s="15" t="s">
        <v>75</v>
      </c>
      <c r="AY162" s="259" t="s">
        <v>126</v>
      </c>
    </row>
    <row r="163" s="13" customFormat="1">
      <c r="A163" s="13"/>
      <c r="B163" s="227"/>
      <c r="C163" s="228"/>
      <c r="D163" s="229" t="s">
        <v>135</v>
      </c>
      <c r="E163" s="230" t="s">
        <v>1</v>
      </c>
      <c r="F163" s="231" t="s">
        <v>168</v>
      </c>
      <c r="G163" s="228"/>
      <c r="H163" s="232">
        <v>29.640000000000001</v>
      </c>
      <c r="I163" s="233"/>
      <c r="J163" s="228"/>
      <c r="K163" s="228"/>
      <c r="L163" s="234"/>
      <c r="M163" s="235"/>
      <c r="N163" s="236"/>
      <c r="O163" s="236"/>
      <c r="P163" s="236"/>
      <c r="Q163" s="236"/>
      <c r="R163" s="236"/>
      <c r="S163" s="236"/>
      <c r="T163" s="23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8" t="s">
        <v>135</v>
      </c>
      <c r="AU163" s="238" t="s">
        <v>85</v>
      </c>
      <c r="AV163" s="13" t="s">
        <v>85</v>
      </c>
      <c r="AW163" s="13" t="s">
        <v>32</v>
      </c>
      <c r="AX163" s="13" t="s">
        <v>75</v>
      </c>
      <c r="AY163" s="238" t="s">
        <v>126</v>
      </c>
    </row>
    <row r="164" s="15" customFormat="1">
      <c r="A164" s="15"/>
      <c r="B164" s="250"/>
      <c r="C164" s="251"/>
      <c r="D164" s="229" t="s">
        <v>135</v>
      </c>
      <c r="E164" s="252" t="s">
        <v>1</v>
      </c>
      <c r="F164" s="253" t="s">
        <v>169</v>
      </c>
      <c r="G164" s="251"/>
      <c r="H164" s="252" t="s">
        <v>1</v>
      </c>
      <c r="I164" s="254"/>
      <c r="J164" s="251"/>
      <c r="K164" s="251"/>
      <c r="L164" s="255"/>
      <c r="M164" s="256"/>
      <c r="N164" s="257"/>
      <c r="O164" s="257"/>
      <c r="P164" s="257"/>
      <c r="Q164" s="257"/>
      <c r="R164" s="257"/>
      <c r="S164" s="257"/>
      <c r="T164" s="25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9" t="s">
        <v>135</v>
      </c>
      <c r="AU164" s="259" t="s">
        <v>85</v>
      </c>
      <c r="AV164" s="15" t="s">
        <v>83</v>
      </c>
      <c r="AW164" s="15" t="s">
        <v>32</v>
      </c>
      <c r="AX164" s="15" t="s">
        <v>75</v>
      </c>
      <c r="AY164" s="259" t="s">
        <v>126</v>
      </c>
    </row>
    <row r="165" s="13" customFormat="1">
      <c r="A165" s="13"/>
      <c r="B165" s="227"/>
      <c r="C165" s="228"/>
      <c r="D165" s="229" t="s">
        <v>135</v>
      </c>
      <c r="E165" s="230" t="s">
        <v>1</v>
      </c>
      <c r="F165" s="231" t="s">
        <v>170</v>
      </c>
      <c r="G165" s="228"/>
      <c r="H165" s="232">
        <v>22.399999999999999</v>
      </c>
      <c r="I165" s="233"/>
      <c r="J165" s="228"/>
      <c r="K165" s="228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135</v>
      </c>
      <c r="AU165" s="238" t="s">
        <v>85</v>
      </c>
      <c r="AV165" s="13" t="s">
        <v>85</v>
      </c>
      <c r="AW165" s="13" t="s">
        <v>32</v>
      </c>
      <c r="AX165" s="13" t="s">
        <v>75</v>
      </c>
      <c r="AY165" s="238" t="s">
        <v>126</v>
      </c>
    </row>
    <row r="166" s="14" customFormat="1">
      <c r="A166" s="14"/>
      <c r="B166" s="239"/>
      <c r="C166" s="240"/>
      <c r="D166" s="229" t="s">
        <v>135</v>
      </c>
      <c r="E166" s="241" t="s">
        <v>1</v>
      </c>
      <c r="F166" s="242" t="s">
        <v>138</v>
      </c>
      <c r="G166" s="240"/>
      <c r="H166" s="243">
        <v>191.31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9" t="s">
        <v>135</v>
      </c>
      <c r="AU166" s="249" t="s">
        <v>85</v>
      </c>
      <c r="AV166" s="14" t="s">
        <v>133</v>
      </c>
      <c r="AW166" s="14" t="s">
        <v>32</v>
      </c>
      <c r="AX166" s="14" t="s">
        <v>83</v>
      </c>
      <c r="AY166" s="249" t="s">
        <v>126</v>
      </c>
    </row>
    <row r="167" s="2" customFormat="1" ht="33" customHeight="1">
      <c r="A167" s="38"/>
      <c r="B167" s="39"/>
      <c r="C167" s="214" t="s">
        <v>171</v>
      </c>
      <c r="D167" s="214" t="s">
        <v>128</v>
      </c>
      <c r="E167" s="215" t="s">
        <v>172</v>
      </c>
      <c r="F167" s="216" t="s">
        <v>173</v>
      </c>
      <c r="G167" s="217" t="s">
        <v>174</v>
      </c>
      <c r="H167" s="218">
        <v>9.8000000000000007</v>
      </c>
      <c r="I167" s="219"/>
      <c r="J167" s="220">
        <f>ROUND(I167*H167,2)</f>
        <v>0</v>
      </c>
      <c r="K167" s="216" t="s">
        <v>1</v>
      </c>
      <c r="L167" s="44"/>
      <c r="M167" s="221" t="s">
        <v>1</v>
      </c>
      <c r="N167" s="222" t="s">
        <v>40</v>
      </c>
      <c r="O167" s="91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5" t="s">
        <v>133</v>
      </c>
      <c r="AT167" s="225" t="s">
        <v>128</v>
      </c>
      <c r="AU167" s="225" t="s">
        <v>85</v>
      </c>
      <c r="AY167" s="17" t="s">
        <v>126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7" t="s">
        <v>83</v>
      </c>
      <c r="BK167" s="226">
        <f>ROUND(I167*H167,2)</f>
        <v>0</v>
      </c>
      <c r="BL167" s="17" t="s">
        <v>133</v>
      </c>
      <c r="BM167" s="225" t="s">
        <v>175</v>
      </c>
    </row>
    <row r="168" s="2" customFormat="1" ht="37.8" customHeight="1">
      <c r="A168" s="38"/>
      <c r="B168" s="39"/>
      <c r="C168" s="214" t="s">
        <v>176</v>
      </c>
      <c r="D168" s="214" t="s">
        <v>128</v>
      </c>
      <c r="E168" s="215" t="s">
        <v>177</v>
      </c>
      <c r="F168" s="216" t="s">
        <v>178</v>
      </c>
      <c r="G168" s="217" t="s">
        <v>141</v>
      </c>
      <c r="H168" s="218">
        <v>491.47000000000003</v>
      </c>
      <c r="I168" s="219"/>
      <c r="J168" s="220">
        <f>ROUND(I168*H168,2)</f>
        <v>0</v>
      </c>
      <c r="K168" s="216" t="s">
        <v>132</v>
      </c>
      <c r="L168" s="44"/>
      <c r="M168" s="221" t="s">
        <v>1</v>
      </c>
      <c r="N168" s="222" t="s">
        <v>40</v>
      </c>
      <c r="O168" s="91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5" t="s">
        <v>133</v>
      </c>
      <c r="AT168" s="225" t="s">
        <v>128</v>
      </c>
      <c r="AU168" s="225" t="s">
        <v>85</v>
      </c>
      <c r="AY168" s="17" t="s">
        <v>126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7" t="s">
        <v>83</v>
      </c>
      <c r="BK168" s="226">
        <f>ROUND(I168*H168,2)</f>
        <v>0</v>
      </c>
      <c r="BL168" s="17" t="s">
        <v>133</v>
      </c>
      <c r="BM168" s="225" t="s">
        <v>179</v>
      </c>
    </row>
    <row r="169" s="15" customFormat="1">
      <c r="A169" s="15"/>
      <c r="B169" s="250"/>
      <c r="C169" s="251"/>
      <c r="D169" s="229" t="s">
        <v>135</v>
      </c>
      <c r="E169" s="252" t="s">
        <v>1</v>
      </c>
      <c r="F169" s="253" t="s">
        <v>180</v>
      </c>
      <c r="G169" s="251"/>
      <c r="H169" s="252" t="s">
        <v>1</v>
      </c>
      <c r="I169" s="254"/>
      <c r="J169" s="251"/>
      <c r="K169" s="251"/>
      <c r="L169" s="255"/>
      <c r="M169" s="256"/>
      <c r="N169" s="257"/>
      <c r="O169" s="257"/>
      <c r="P169" s="257"/>
      <c r="Q169" s="257"/>
      <c r="R169" s="257"/>
      <c r="S169" s="257"/>
      <c r="T169" s="25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9" t="s">
        <v>135</v>
      </c>
      <c r="AU169" s="259" t="s">
        <v>85</v>
      </c>
      <c r="AV169" s="15" t="s">
        <v>83</v>
      </c>
      <c r="AW169" s="15" t="s">
        <v>32</v>
      </c>
      <c r="AX169" s="15" t="s">
        <v>75</v>
      </c>
      <c r="AY169" s="259" t="s">
        <v>126</v>
      </c>
    </row>
    <row r="170" s="13" customFormat="1">
      <c r="A170" s="13"/>
      <c r="B170" s="227"/>
      <c r="C170" s="228"/>
      <c r="D170" s="229" t="s">
        <v>135</v>
      </c>
      <c r="E170" s="230" t="s">
        <v>1</v>
      </c>
      <c r="F170" s="231" t="s">
        <v>181</v>
      </c>
      <c r="G170" s="228"/>
      <c r="H170" s="232">
        <v>228.24000000000001</v>
      </c>
      <c r="I170" s="233"/>
      <c r="J170" s="228"/>
      <c r="K170" s="228"/>
      <c r="L170" s="234"/>
      <c r="M170" s="235"/>
      <c r="N170" s="236"/>
      <c r="O170" s="236"/>
      <c r="P170" s="236"/>
      <c r="Q170" s="236"/>
      <c r="R170" s="236"/>
      <c r="S170" s="236"/>
      <c r="T170" s="23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8" t="s">
        <v>135</v>
      </c>
      <c r="AU170" s="238" t="s">
        <v>85</v>
      </c>
      <c r="AV170" s="13" t="s">
        <v>85</v>
      </c>
      <c r="AW170" s="13" t="s">
        <v>32</v>
      </c>
      <c r="AX170" s="13" t="s">
        <v>75</v>
      </c>
      <c r="AY170" s="238" t="s">
        <v>126</v>
      </c>
    </row>
    <row r="171" s="15" customFormat="1">
      <c r="A171" s="15"/>
      <c r="B171" s="250"/>
      <c r="C171" s="251"/>
      <c r="D171" s="229" t="s">
        <v>135</v>
      </c>
      <c r="E171" s="252" t="s">
        <v>1</v>
      </c>
      <c r="F171" s="253" t="s">
        <v>182</v>
      </c>
      <c r="G171" s="251"/>
      <c r="H171" s="252" t="s">
        <v>1</v>
      </c>
      <c r="I171" s="254"/>
      <c r="J171" s="251"/>
      <c r="K171" s="251"/>
      <c r="L171" s="255"/>
      <c r="M171" s="256"/>
      <c r="N171" s="257"/>
      <c r="O171" s="257"/>
      <c r="P171" s="257"/>
      <c r="Q171" s="257"/>
      <c r="R171" s="257"/>
      <c r="S171" s="257"/>
      <c r="T171" s="25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9" t="s">
        <v>135</v>
      </c>
      <c r="AU171" s="259" t="s">
        <v>85</v>
      </c>
      <c r="AV171" s="15" t="s">
        <v>83</v>
      </c>
      <c r="AW171" s="15" t="s">
        <v>32</v>
      </c>
      <c r="AX171" s="15" t="s">
        <v>75</v>
      </c>
      <c r="AY171" s="259" t="s">
        <v>126</v>
      </c>
    </row>
    <row r="172" s="13" customFormat="1">
      <c r="A172" s="13"/>
      <c r="B172" s="227"/>
      <c r="C172" s="228"/>
      <c r="D172" s="229" t="s">
        <v>135</v>
      </c>
      <c r="E172" s="230" t="s">
        <v>1</v>
      </c>
      <c r="F172" s="231" t="s">
        <v>183</v>
      </c>
      <c r="G172" s="228"/>
      <c r="H172" s="232">
        <v>19</v>
      </c>
      <c r="I172" s="233"/>
      <c r="J172" s="228"/>
      <c r="K172" s="228"/>
      <c r="L172" s="234"/>
      <c r="M172" s="235"/>
      <c r="N172" s="236"/>
      <c r="O172" s="236"/>
      <c r="P172" s="236"/>
      <c r="Q172" s="236"/>
      <c r="R172" s="236"/>
      <c r="S172" s="236"/>
      <c r="T172" s="23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8" t="s">
        <v>135</v>
      </c>
      <c r="AU172" s="238" t="s">
        <v>85</v>
      </c>
      <c r="AV172" s="13" t="s">
        <v>85</v>
      </c>
      <c r="AW172" s="13" t="s">
        <v>32</v>
      </c>
      <c r="AX172" s="13" t="s">
        <v>75</v>
      </c>
      <c r="AY172" s="238" t="s">
        <v>126</v>
      </c>
    </row>
    <row r="173" s="13" customFormat="1">
      <c r="A173" s="13"/>
      <c r="B173" s="227"/>
      <c r="C173" s="228"/>
      <c r="D173" s="229" t="s">
        <v>135</v>
      </c>
      <c r="E173" s="230" t="s">
        <v>1</v>
      </c>
      <c r="F173" s="231" t="s">
        <v>184</v>
      </c>
      <c r="G173" s="228"/>
      <c r="H173" s="232">
        <v>52.920000000000002</v>
      </c>
      <c r="I173" s="233"/>
      <c r="J173" s="228"/>
      <c r="K173" s="228"/>
      <c r="L173" s="234"/>
      <c r="M173" s="235"/>
      <c r="N173" s="236"/>
      <c r="O173" s="236"/>
      <c r="P173" s="236"/>
      <c r="Q173" s="236"/>
      <c r="R173" s="236"/>
      <c r="S173" s="236"/>
      <c r="T173" s="23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8" t="s">
        <v>135</v>
      </c>
      <c r="AU173" s="238" t="s">
        <v>85</v>
      </c>
      <c r="AV173" s="13" t="s">
        <v>85</v>
      </c>
      <c r="AW173" s="13" t="s">
        <v>32</v>
      </c>
      <c r="AX173" s="13" t="s">
        <v>75</v>
      </c>
      <c r="AY173" s="238" t="s">
        <v>126</v>
      </c>
    </row>
    <row r="174" s="13" customFormat="1">
      <c r="A174" s="13"/>
      <c r="B174" s="227"/>
      <c r="C174" s="228"/>
      <c r="D174" s="229" t="s">
        <v>135</v>
      </c>
      <c r="E174" s="230" t="s">
        <v>1</v>
      </c>
      <c r="F174" s="231" t="s">
        <v>185</v>
      </c>
      <c r="G174" s="228"/>
      <c r="H174" s="232">
        <v>191.31</v>
      </c>
      <c r="I174" s="233"/>
      <c r="J174" s="228"/>
      <c r="K174" s="228"/>
      <c r="L174" s="234"/>
      <c r="M174" s="235"/>
      <c r="N174" s="236"/>
      <c r="O174" s="236"/>
      <c r="P174" s="236"/>
      <c r="Q174" s="236"/>
      <c r="R174" s="236"/>
      <c r="S174" s="236"/>
      <c r="T174" s="23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8" t="s">
        <v>135</v>
      </c>
      <c r="AU174" s="238" t="s">
        <v>85</v>
      </c>
      <c r="AV174" s="13" t="s">
        <v>85</v>
      </c>
      <c r="AW174" s="13" t="s">
        <v>32</v>
      </c>
      <c r="AX174" s="13" t="s">
        <v>75</v>
      </c>
      <c r="AY174" s="238" t="s">
        <v>126</v>
      </c>
    </row>
    <row r="175" s="14" customFormat="1">
      <c r="A175" s="14"/>
      <c r="B175" s="239"/>
      <c r="C175" s="240"/>
      <c r="D175" s="229" t="s">
        <v>135</v>
      </c>
      <c r="E175" s="241" t="s">
        <v>1</v>
      </c>
      <c r="F175" s="242" t="s">
        <v>138</v>
      </c>
      <c r="G175" s="240"/>
      <c r="H175" s="243">
        <v>491.47000000000003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9" t="s">
        <v>135</v>
      </c>
      <c r="AU175" s="249" t="s">
        <v>85</v>
      </c>
      <c r="AV175" s="14" t="s">
        <v>133</v>
      </c>
      <c r="AW175" s="14" t="s">
        <v>32</v>
      </c>
      <c r="AX175" s="14" t="s">
        <v>83</v>
      </c>
      <c r="AY175" s="249" t="s">
        <v>126</v>
      </c>
    </row>
    <row r="176" s="2" customFormat="1" ht="24.15" customHeight="1">
      <c r="A176" s="38"/>
      <c r="B176" s="39"/>
      <c r="C176" s="214" t="s">
        <v>186</v>
      </c>
      <c r="D176" s="214" t="s">
        <v>128</v>
      </c>
      <c r="E176" s="215" t="s">
        <v>187</v>
      </c>
      <c r="F176" s="216" t="s">
        <v>188</v>
      </c>
      <c r="G176" s="217" t="s">
        <v>141</v>
      </c>
      <c r="H176" s="218">
        <v>491.47000000000003</v>
      </c>
      <c r="I176" s="219"/>
      <c r="J176" s="220">
        <f>ROUND(I176*H176,2)</f>
        <v>0</v>
      </c>
      <c r="K176" s="216" t="s">
        <v>132</v>
      </c>
      <c r="L176" s="44"/>
      <c r="M176" s="221" t="s">
        <v>1</v>
      </c>
      <c r="N176" s="222" t="s">
        <v>40</v>
      </c>
      <c r="O176" s="91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5" t="s">
        <v>133</v>
      </c>
      <c r="AT176" s="225" t="s">
        <v>128</v>
      </c>
      <c r="AU176" s="225" t="s">
        <v>85</v>
      </c>
      <c r="AY176" s="17" t="s">
        <v>126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7" t="s">
        <v>83</v>
      </c>
      <c r="BK176" s="226">
        <f>ROUND(I176*H176,2)</f>
        <v>0</v>
      </c>
      <c r="BL176" s="17" t="s">
        <v>133</v>
      </c>
      <c r="BM176" s="225" t="s">
        <v>189</v>
      </c>
    </row>
    <row r="177" s="2" customFormat="1" ht="33" customHeight="1">
      <c r="A177" s="38"/>
      <c r="B177" s="39"/>
      <c r="C177" s="214" t="s">
        <v>190</v>
      </c>
      <c r="D177" s="214" t="s">
        <v>128</v>
      </c>
      <c r="E177" s="215" t="s">
        <v>191</v>
      </c>
      <c r="F177" s="216" t="s">
        <v>192</v>
      </c>
      <c r="G177" s="217" t="s">
        <v>193</v>
      </c>
      <c r="H177" s="218">
        <v>884.64599999999996</v>
      </c>
      <c r="I177" s="219"/>
      <c r="J177" s="220">
        <f>ROUND(I177*H177,2)</f>
        <v>0</v>
      </c>
      <c r="K177" s="216" t="s">
        <v>132</v>
      </c>
      <c r="L177" s="44"/>
      <c r="M177" s="221" t="s">
        <v>1</v>
      </c>
      <c r="N177" s="222" t="s">
        <v>40</v>
      </c>
      <c r="O177" s="91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5" t="s">
        <v>133</v>
      </c>
      <c r="AT177" s="225" t="s">
        <v>128</v>
      </c>
      <c r="AU177" s="225" t="s">
        <v>85</v>
      </c>
      <c r="AY177" s="17" t="s">
        <v>126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7" t="s">
        <v>83</v>
      </c>
      <c r="BK177" s="226">
        <f>ROUND(I177*H177,2)</f>
        <v>0</v>
      </c>
      <c r="BL177" s="17" t="s">
        <v>133</v>
      </c>
      <c r="BM177" s="225" t="s">
        <v>194</v>
      </c>
    </row>
    <row r="178" s="13" customFormat="1">
      <c r="A178" s="13"/>
      <c r="B178" s="227"/>
      <c r="C178" s="228"/>
      <c r="D178" s="229" t="s">
        <v>135</v>
      </c>
      <c r="E178" s="228"/>
      <c r="F178" s="231" t="s">
        <v>195</v>
      </c>
      <c r="G178" s="228"/>
      <c r="H178" s="232">
        <v>884.64599999999996</v>
      </c>
      <c r="I178" s="233"/>
      <c r="J178" s="228"/>
      <c r="K178" s="228"/>
      <c r="L178" s="234"/>
      <c r="M178" s="235"/>
      <c r="N178" s="236"/>
      <c r="O178" s="236"/>
      <c r="P178" s="236"/>
      <c r="Q178" s="236"/>
      <c r="R178" s="236"/>
      <c r="S178" s="236"/>
      <c r="T178" s="23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8" t="s">
        <v>135</v>
      </c>
      <c r="AU178" s="238" t="s">
        <v>85</v>
      </c>
      <c r="AV178" s="13" t="s">
        <v>85</v>
      </c>
      <c r="AW178" s="13" t="s">
        <v>4</v>
      </c>
      <c r="AX178" s="13" t="s">
        <v>83</v>
      </c>
      <c r="AY178" s="238" t="s">
        <v>126</v>
      </c>
    </row>
    <row r="179" s="2" customFormat="1" ht="24.15" customHeight="1">
      <c r="A179" s="38"/>
      <c r="B179" s="39"/>
      <c r="C179" s="214" t="s">
        <v>196</v>
      </c>
      <c r="D179" s="214" t="s">
        <v>128</v>
      </c>
      <c r="E179" s="215" t="s">
        <v>197</v>
      </c>
      <c r="F179" s="216" t="s">
        <v>198</v>
      </c>
      <c r="G179" s="217" t="s">
        <v>141</v>
      </c>
      <c r="H179" s="218">
        <v>157.72499999999999</v>
      </c>
      <c r="I179" s="219"/>
      <c r="J179" s="220">
        <f>ROUND(I179*H179,2)</f>
        <v>0</v>
      </c>
      <c r="K179" s="216" t="s">
        <v>132</v>
      </c>
      <c r="L179" s="44"/>
      <c r="M179" s="221" t="s">
        <v>1</v>
      </c>
      <c r="N179" s="222" t="s">
        <v>40</v>
      </c>
      <c r="O179" s="91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5" t="s">
        <v>133</v>
      </c>
      <c r="AT179" s="225" t="s">
        <v>128</v>
      </c>
      <c r="AU179" s="225" t="s">
        <v>85</v>
      </c>
      <c r="AY179" s="17" t="s">
        <v>126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7" t="s">
        <v>83</v>
      </c>
      <c r="BK179" s="226">
        <f>ROUND(I179*H179,2)</f>
        <v>0</v>
      </c>
      <c r="BL179" s="17" t="s">
        <v>133</v>
      </c>
      <c r="BM179" s="225" t="s">
        <v>199</v>
      </c>
    </row>
    <row r="180" s="15" customFormat="1">
      <c r="A180" s="15"/>
      <c r="B180" s="250"/>
      <c r="C180" s="251"/>
      <c r="D180" s="229" t="s">
        <v>135</v>
      </c>
      <c r="E180" s="252" t="s">
        <v>1</v>
      </c>
      <c r="F180" s="253" t="s">
        <v>162</v>
      </c>
      <c r="G180" s="251"/>
      <c r="H180" s="252" t="s">
        <v>1</v>
      </c>
      <c r="I180" s="254"/>
      <c r="J180" s="251"/>
      <c r="K180" s="251"/>
      <c r="L180" s="255"/>
      <c r="M180" s="256"/>
      <c r="N180" s="257"/>
      <c r="O180" s="257"/>
      <c r="P180" s="257"/>
      <c r="Q180" s="257"/>
      <c r="R180" s="257"/>
      <c r="S180" s="257"/>
      <c r="T180" s="25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9" t="s">
        <v>135</v>
      </c>
      <c r="AU180" s="259" t="s">
        <v>85</v>
      </c>
      <c r="AV180" s="15" t="s">
        <v>83</v>
      </c>
      <c r="AW180" s="15" t="s">
        <v>32</v>
      </c>
      <c r="AX180" s="15" t="s">
        <v>75</v>
      </c>
      <c r="AY180" s="259" t="s">
        <v>126</v>
      </c>
    </row>
    <row r="181" s="13" customFormat="1">
      <c r="A181" s="13"/>
      <c r="B181" s="227"/>
      <c r="C181" s="228"/>
      <c r="D181" s="229" t="s">
        <v>135</v>
      </c>
      <c r="E181" s="230" t="s">
        <v>1</v>
      </c>
      <c r="F181" s="231" t="s">
        <v>200</v>
      </c>
      <c r="G181" s="228"/>
      <c r="H181" s="232">
        <v>19</v>
      </c>
      <c r="I181" s="233"/>
      <c r="J181" s="228"/>
      <c r="K181" s="228"/>
      <c r="L181" s="234"/>
      <c r="M181" s="235"/>
      <c r="N181" s="236"/>
      <c r="O181" s="236"/>
      <c r="P181" s="236"/>
      <c r="Q181" s="236"/>
      <c r="R181" s="236"/>
      <c r="S181" s="236"/>
      <c r="T181" s="23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8" t="s">
        <v>135</v>
      </c>
      <c r="AU181" s="238" t="s">
        <v>85</v>
      </c>
      <c r="AV181" s="13" t="s">
        <v>85</v>
      </c>
      <c r="AW181" s="13" t="s">
        <v>32</v>
      </c>
      <c r="AX181" s="13" t="s">
        <v>75</v>
      </c>
      <c r="AY181" s="238" t="s">
        <v>126</v>
      </c>
    </row>
    <row r="182" s="15" customFormat="1">
      <c r="A182" s="15"/>
      <c r="B182" s="250"/>
      <c r="C182" s="251"/>
      <c r="D182" s="229" t="s">
        <v>135</v>
      </c>
      <c r="E182" s="252" t="s">
        <v>1</v>
      </c>
      <c r="F182" s="253" t="s">
        <v>201</v>
      </c>
      <c r="G182" s="251"/>
      <c r="H182" s="252" t="s">
        <v>1</v>
      </c>
      <c r="I182" s="254"/>
      <c r="J182" s="251"/>
      <c r="K182" s="251"/>
      <c r="L182" s="255"/>
      <c r="M182" s="256"/>
      <c r="N182" s="257"/>
      <c r="O182" s="257"/>
      <c r="P182" s="257"/>
      <c r="Q182" s="257"/>
      <c r="R182" s="257"/>
      <c r="S182" s="257"/>
      <c r="T182" s="25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9" t="s">
        <v>135</v>
      </c>
      <c r="AU182" s="259" t="s">
        <v>85</v>
      </c>
      <c r="AV182" s="15" t="s">
        <v>83</v>
      </c>
      <c r="AW182" s="15" t="s">
        <v>32</v>
      </c>
      <c r="AX182" s="15" t="s">
        <v>75</v>
      </c>
      <c r="AY182" s="259" t="s">
        <v>126</v>
      </c>
    </row>
    <row r="183" s="13" customFormat="1">
      <c r="A183" s="13"/>
      <c r="B183" s="227"/>
      <c r="C183" s="228"/>
      <c r="D183" s="229" t="s">
        <v>135</v>
      </c>
      <c r="E183" s="230" t="s">
        <v>1</v>
      </c>
      <c r="F183" s="231" t="s">
        <v>202</v>
      </c>
      <c r="G183" s="228"/>
      <c r="H183" s="232">
        <v>51.965000000000003</v>
      </c>
      <c r="I183" s="233"/>
      <c r="J183" s="228"/>
      <c r="K183" s="228"/>
      <c r="L183" s="234"/>
      <c r="M183" s="235"/>
      <c r="N183" s="236"/>
      <c r="O183" s="236"/>
      <c r="P183" s="236"/>
      <c r="Q183" s="236"/>
      <c r="R183" s="236"/>
      <c r="S183" s="236"/>
      <c r="T183" s="23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8" t="s">
        <v>135</v>
      </c>
      <c r="AU183" s="238" t="s">
        <v>85</v>
      </c>
      <c r="AV183" s="13" t="s">
        <v>85</v>
      </c>
      <c r="AW183" s="13" t="s">
        <v>32</v>
      </c>
      <c r="AX183" s="13" t="s">
        <v>75</v>
      </c>
      <c r="AY183" s="238" t="s">
        <v>126</v>
      </c>
    </row>
    <row r="184" s="13" customFormat="1">
      <c r="A184" s="13"/>
      <c r="B184" s="227"/>
      <c r="C184" s="228"/>
      <c r="D184" s="229" t="s">
        <v>135</v>
      </c>
      <c r="E184" s="230" t="s">
        <v>1</v>
      </c>
      <c r="F184" s="231" t="s">
        <v>203</v>
      </c>
      <c r="G184" s="228"/>
      <c r="H184" s="232">
        <v>39.200000000000003</v>
      </c>
      <c r="I184" s="233"/>
      <c r="J184" s="228"/>
      <c r="K184" s="228"/>
      <c r="L184" s="234"/>
      <c r="M184" s="235"/>
      <c r="N184" s="236"/>
      <c r="O184" s="236"/>
      <c r="P184" s="236"/>
      <c r="Q184" s="236"/>
      <c r="R184" s="236"/>
      <c r="S184" s="236"/>
      <c r="T184" s="23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8" t="s">
        <v>135</v>
      </c>
      <c r="AU184" s="238" t="s">
        <v>85</v>
      </c>
      <c r="AV184" s="13" t="s">
        <v>85</v>
      </c>
      <c r="AW184" s="13" t="s">
        <v>32</v>
      </c>
      <c r="AX184" s="13" t="s">
        <v>75</v>
      </c>
      <c r="AY184" s="238" t="s">
        <v>126</v>
      </c>
    </row>
    <row r="185" s="15" customFormat="1">
      <c r="A185" s="15"/>
      <c r="B185" s="250"/>
      <c r="C185" s="251"/>
      <c r="D185" s="229" t="s">
        <v>135</v>
      </c>
      <c r="E185" s="252" t="s">
        <v>1</v>
      </c>
      <c r="F185" s="253" t="s">
        <v>143</v>
      </c>
      <c r="G185" s="251"/>
      <c r="H185" s="252" t="s">
        <v>1</v>
      </c>
      <c r="I185" s="254"/>
      <c r="J185" s="251"/>
      <c r="K185" s="251"/>
      <c r="L185" s="255"/>
      <c r="M185" s="256"/>
      <c r="N185" s="257"/>
      <c r="O185" s="257"/>
      <c r="P185" s="257"/>
      <c r="Q185" s="257"/>
      <c r="R185" s="257"/>
      <c r="S185" s="257"/>
      <c r="T185" s="25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9" t="s">
        <v>135</v>
      </c>
      <c r="AU185" s="259" t="s">
        <v>85</v>
      </c>
      <c r="AV185" s="15" t="s">
        <v>83</v>
      </c>
      <c r="AW185" s="15" t="s">
        <v>32</v>
      </c>
      <c r="AX185" s="15" t="s">
        <v>75</v>
      </c>
      <c r="AY185" s="259" t="s">
        <v>126</v>
      </c>
    </row>
    <row r="186" s="13" customFormat="1">
      <c r="A186" s="13"/>
      <c r="B186" s="227"/>
      <c r="C186" s="228"/>
      <c r="D186" s="229" t="s">
        <v>135</v>
      </c>
      <c r="E186" s="230" t="s">
        <v>1</v>
      </c>
      <c r="F186" s="231" t="s">
        <v>144</v>
      </c>
      <c r="G186" s="228"/>
      <c r="H186" s="232">
        <v>5.625</v>
      </c>
      <c r="I186" s="233"/>
      <c r="J186" s="228"/>
      <c r="K186" s="228"/>
      <c r="L186" s="234"/>
      <c r="M186" s="235"/>
      <c r="N186" s="236"/>
      <c r="O186" s="236"/>
      <c r="P186" s="236"/>
      <c r="Q186" s="236"/>
      <c r="R186" s="236"/>
      <c r="S186" s="236"/>
      <c r="T186" s="23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8" t="s">
        <v>135</v>
      </c>
      <c r="AU186" s="238" t="s">
        <v>85</v>
      </c>
      <c r="AV186" s="13" t="s">
        <v>85</v>
      </c>
      <c r="AW186" s="13" t="s">
        <v>32</v>
      </c>
      <c r="AX186" s="13" t="s">
        <v>75</v>
      </c>
      <c r="AY186" s="238" t="s">
        <v>126</v>
      </c>
    </row>
    <row r="187" s="15" customFormat="1">
      <c r="A187" s="15"/>
      <c r="B187" s="250"/>
      <c r="C187" s="251"/>
      <c r="D187" s="229" t="s">
        <v>135</v>
      </c>
      <c r="E187" s="252" t="s">
        <v>1</v>
      </c>
      <c r="F187" s="253" t="s">
        <v>145</v>
      </c>
      <c r="G187" s="251"/>
      <c r="H187" s="252" t="s">
        <v>1</v>
      </c>
      <c r="I187" s="254"/>
      <c r="J187" s="251"/>
      <c r="K187" s="251"/>
      <c r="L187" s="255"/>
      <c r="M187" s="256"/>
      <c r="N187" s="257"/>
      <c r="O187" s="257"/>
      <c r="P187" s="257"/>
      <c r="Q187" s="257"/>
      <c r="R187" s="257"/>
      <c r="S187" s="257"/>
      <c r="T187" s="25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9" t="s">
        <v>135</v>
      </c>
      <c r="AU187" s="259" t="s">
        <v>85</v>
      </c>
      <c r="AV187" s="15" t="s">
        <v>83</v>
      </c>
      <c r="AW187" s="15" t="s">
        <v>32</v>
      </c>
      <c r="AX187" s="15" t="s">
        <v>75</v>
      </c>
      <c r="AY187" s="259" t="s">
        <v>126</v>
      </c>
    </row>
    <row r="188" s="13" customFormat="1">
      <c r="A188" s="13"/>
      <c r="B188" s="227"/>
      <c r="C188" s="228"/>
      <c r="D188" s="229" t="s">
        <v>135</v>
      </c>
      <c r="E188" s="230" t="s">
        <v>1</v>
      </c>
      <c r="F188" s="231" t="s">
        <v>146</v>
      </c>
      <c r="G188" s="228"/>
      <c r="H188" s="232">
        <v>3.375</v>
      </c>
      <c r="I188" s="233"/>
      <c r="J188" s="228"/>
      <c r="K188" s="228"/>
      <c r="L188" s="234"/>
      <c r="M188" s="235"/>
      <c r="N188" s="236"/>
      <c r="O188" s="236"/>
      <c r="P188" s="236"/>
      <c r="Q188" s="236"/>
      <c r="R188" s="236"/>
      <c r="S188" s="236"/>
      <c r="T188" s="23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135</v>
      </c>
      <c r="AU188" s="238" t="s">
        <v>85</v>
      </c>
      <c r="AV188" s="13" t="s">
        <v>85</v>
      </c>
      <c r="AW188" s="13" t="s">
        <v>32</v>
      </c>
      <c r="AX188" s="13" t="s">
        <v>75</v>
      </c>
      <c r="AY188" s="238" t="s">
        <v>126</v>
      </c>
    </row>
    <row r="189" s="15" customFormat="1">
      <c r="A189" s="15"/>
      <c r="B189" s="250"/>
      <c r="C189" s="251"/>
      <c r="D189" s="229" t="s">
        <v>135</v>
      </c>
      <c r="E189" s="252" t="s">
        <v>1</v>
      </c>
      <c r="F189" s="253" t="s">
        <v>204</v>
      </c>
      <c r="G189" s="251"/>
      <c r="H189" s="252" t="s">
        <v>1</v>
      </c>
      <c r="I189" s="254"/>
      <c r="J189" s="251"/>
      <c r="K189" s="251"/>
      <c r="L189" s="255"/>
      <c r="M189" s="256"/>
      <c r="N189" s="257"/>
      <c r="O189" s="257"/>
      <c r="P189" s="257"/>
      <c r="Q189" s="257"/>
      <c r="R189" s="257"/>
      <c r="S189" s="257"/>
      <c r="T189" s="25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9" t="s">
        <v>135</v>
      </c>
      <c r="AU189" s="259" t="s">
        <v>85</v>
      </c>
      <c r="AV189" s="15" t="s">
        <v>83</v>
      </c>
      <c r="AW189" s="15" t="s">
        <v>32</v>
      </c>
      <c r="AX189" s="15" t="s">
        <v>75</v>
      </c>
      <c r="AY189" s="259" t="s">
        <v>126</v>
      </c>
    </row>
    <row r="190" s="13" customFormat="1">
      <c r="A190" s="13"/>
      <c r="B190" s="227"/>
      <c r="C190" s="228"/>
      <c r="D190" s="229" t="s">
        <v>135</v>
      </c>
      <c r="E190" s="230" t="s">
        <v>1</v>
      </c>
      <c r="F190" s="231" t="s">
        <v>205</v>
      </c>
      <c r="G190" s="228"/>
      <c r="H190" s="232">
        <v>27.600000000000001</v>
      </c>
      <c r="I190" s="233"/>
      <c r="J190" s="228"/>
      <c r="K190" s="228"/>
      <c r="L190" s="234"/>
      <c r="M190" s="235"/>
      <c r="N190" s="236"/>
      <c r="O190" s="236"/>
      <c r="P190" s="236"/>
      <c r="Q190" s="236"/>
      <c r="R190" s="236"/>
      <c r="S190" s="236"/>
      <c r="T190" s="23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8" t="s">
        <v>135</v>
      </c>
      <c r="AU190" s="238" t="s">
        <v>85</v>
      </c>
      <c r="AV190" s="13" t="s">
        <v>85</v>
      </c>
      <c r="AW190" s="13" t="s">
        <v>32</v>
      </c>
      <c r="AX190" s="13" t="s">
        <v>75</v>
      </c>
      <c r="AY190" s="238" t="s">
        <v>126</v>
      </c>
    </row>
    <row r="191" s="15" customFormat="1">
      <c r="A191" s="15"/>
      <c r="B191" s="250"/>
      <c r="C191" s="251"/>
      <c r="D191" s="229" t="s">
        <v>135</v>
      </c>
      <c r="E191" s="252" t="s">
        <v>1</v>
      </c>
      <c r="F191" s="253" t="s">
        <v>155</v>
      </c>
      <c r="G191" s="251"/>
      <c r="H191" s="252" t="s">
        <v>1</v>
      </c>
      <c r="I191" s="254"/>
      <c r="J191" s="251"/>
      <c r="K191" s="251"/>
      <c r="L191" s="255"/>
      <c r="M191" s="256"/>
      <c r="N191" s="257"/>
      <c r="O191" s="257"/>
      <c r="P191" s="257"/>
      <c r="Q191" s="257"/>
      <c r="R191" s="257"/>
      <c r="S191" s="257"/>
      <c r="T191" s="25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9" t="s">
        <v>135</v>
      </c>
      <c r="AU191" s="259" t="s">
        <v>85</v>
      </c>
      <c r="AV191" s="15" t="s">
        <v>83</v>
      </c>
      <c r="AW191" s="15" t="s">
        <v>32</v>
      </c>
      <c r="AX191" s="15" t="s">
        <v>75</v>
      </c>
      <c r="AY191" s="259" t="s">
        <v>126</v>
      </c>
    </row>
    <row r="192" s="13" customFormat="1">
      <c r="A192" s="13"/>
      <c r="B192" s="227"/>
      <c r="C192" s="228"/>
      <c r="D192" s="229" t="s">
        <v>135</v>
      </c>
      <c r="E192" s="230" t="s">
        <v>1</v>
      </c>
      <c r="F192" s="231" t="s">
        <v>206</v>
      </c>
      <c r="G192" s="228"/>
      <c r="H192" s="232">
        <v>3</v>
      </c>
      <c r="I192" s="233"/>
      <c r="J192" s="228"/>
      <c r="K192" s="228"/>
      <c r="L192" s="234"/>
      <c r="M192" s="235"/>
      <c r="N192" s="236"/>
      <c r="O192" s="236"/>
      <c r="P192" s="236"/>
      <c r="Q192" s="236"/>
      <c r="R192" s="236"/>
      <c r="S192" s="236"/>
      <c r="T192" s="23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8" t="s">
        <v>135</v>
      </c>
      <c r="AU192" s="238" t="s">
        <v>85</v>
      </c>
      <c r="AV192" s="13" t="s">
        <v>85</v>
      </c>
      <c r="AW192" s="13" t="s">
        <v>32</v>
      </c>
      <c r="AX192" s="13" t="s">
        <v>75</v>
      </c>
      <c r="AY192" s="238" t="s">
        <v>126</v>
      </c>
    </row>
    <row r="193" s="15" customFormat="1">
      <c r="A193" s="15"/>
      <c r="B193" s="250"/>
      <c r="C193" s="251"/>
      <c r="D193" s="229" t="s">
        <v>135</v>
      </c>
      <c r="E193" s="252" t="s">
        <v>1</v>
      </c>
      <c r="F193" s="253" t="s">
        <v>147</v>
      </c>
      <c r="G193" s="251"/>
      <c r="H193" s="252" t="s">
        <v>1</v>
      </c>
      <c r="I193" s="254"/>
      <c r="J193" s="251"/>
      <c r="K193" s="251"/>
      <c r="L193" s="255"/>
      <c r="M193" s="256"/>
      <c r="N193" s="257"/>
      <c r="O193" s="257"/>
      <c r="P193" s="257"/>
      <c r="Q193" s="257"/>
      <c r="R193" s="257"/>
      <c r="S193" s="257"/>
      <c r="T193" s="25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9" t="s">
        <v>135</v>
      </c>
      <c r="AU193" s="259" t="s">
        <v>85</v>
      </c>
      <c r="AV193" s="15" t="s">
        <v>83</v>
      </c>
      <c r="AW193" s="15" t="s">
        <v>32</v>
      </c>
      <c r="AX193" s="15" t="s">
        <v>75</v>
      </c>
      <c r="AY193" s="259" t="s">
        <v>126</v>
      </c>
    </row>
    <row r="194" s="13" customFormat="1">
      <c r="A194" s="13"/>
      <c r="B194" s="227"/>
      <c r="C194" s="228"/>
      <c r="D194" s="229" t="s">
        <v>135</v>
      </c>
      <c r="E194" s="230" t="s">
        <v>1</v>
      </c>
      <c r="F194" s="231" t="s">
        <v>207</v>
      </c>
      <c r="G194" s="228"/>
      <c r="H194" s="232">
        <v>4</v>
      </c>
      <c r="I194" s="233"/>
      <c r="J194" s="228"/>
      <c r="K194" s="228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135</v>
      </c>
      <c r="AU194" s="238" t="s">
        <v>85</v>
      </c>
      <c r="AV194" s="13" t="s">
        <v>85</v>
      </c>
      <c r="AW194" s="13" t="s">
        <v>32</v>
      </c>
      <c r="AX194" s="13" t="s">
        <v>75</v>
      </c>
      <c r="AY194" s="238" t="s">
        <v>126</v>
      </c>
    </row>
    <row r="195" s="15" customFormat="1">
      <c r="A195" s="15"/>
      <c r="B195" s="250"/>
      <c r="C195" s="251"/>
      <c r="D195" s="229" t="s">
        <v>135</v>
      </c>
      <c r="E195" s="252" t="s">
        <v>1</v>
      </c>
      <c r="F195" s="253" t="s">
        <v>208</v>
      </c>
      <c r="G195" s="251"/>
      <c r="H195" s="252" t="s">
        <v>1</v>
      </c>
      <c r="I195" s="254"/>
      <c r="J195" s="251"/>
      <c r="K195" s="251"/>
      <c r="L195" s="255"/>
      <c r="M195" s="256"/>
      <c r="N195" s="257"/>
      <c r="O195" s="257"/>
      <c r="P195" s="257"/>
      <c r="Q195" s="257"/>
      <c r="R195" s="257"/>
      <c r="S195" s="257"/>
      <c r="T195" s="25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9" t="s">
        <v>135</v>
      </c>
      <c r="AU195" s="259" t="s">
        <v>85</v>
      </c>
      <c r="AV195" s="15" t="s">
        <v>83</v>
      </c>
      <c r="AW195" s="15" t="s">
        <v>32</v>
      </c>
      <c r="AX195" s="15" t="s">
        <v>75</v>
      </c>
      <c r="AY195" s="259" t="s">
        <v>126</v>
      </c>
    </row>
    <row r="196" s="13" customFormat="1">
      <c r="A196" s="13"/>
      <c r="B196" s="227"/>
      <c r="C196" s="228"/>
      <c r="D196" s="229" t="s">
        <v>135</v>
      </c>
      <c r="E196" s="230" t="s">
        <v>1</v>
      </c>
      <c r="F196" s="231" t="s">
        <v>158</v>
      </c>
      <c r="G196" s="228"/>
      <c r="H196" s="232">
        <v>3.96</v>
      </c>
      <c r="I196" s="233"/>
      <c r="J196" s="228"/>
      <c r="K196" s="228"/>
      <c r="L196" s="234"/>
      <c r="M196" s="235"/>
      <c r="N196" s="236"/>
      <c r="O196" s="236"/>
      <c r="P196" s="236"/>
      <c r="Q196" s="236"/>
      <c r="R196" s="236"/>
      <c r="S196" s="236"/>
      <c r="T196" s="23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8" t="s">
        <v>135</v>
      </c>
      <c r="AU196" s="238" t="s">
        <v>85</v>
      </c>
      <c r="AV196" s="13" t="s">
        <v>85</v>
      </c>
      <c r="AW196" s="13" t="s">
        <v>32</v>
      </c>
      <c r="AX196" s="13" t="s">
        <v>75</v>
      </c>
      <c r="AY196" s="238" t="s">
        <v>126</v>
      </c>
    </row>
    <row r="197" s="14" customFormat="1">
      <c r="A197" s="14"/>
      <c r="B197" s="239"/>
      <c r="C197" s="240"/>
      <c r="D197" s="229" t="s">
        <v>135</v>
      </c>
      <c r="E197" s="241" t="s">
        <v>1</v>
      </c>
      <c r="F197" s="242" t="s">
        <v>138</v>
      </c>
      <c r="G197" s="240"/>
      <c r="H197" s="243">
        <v>157.72499999999999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9" t="s">
        <v>135</v>
      </c>
      <c r="AU197" s="249" t="s">
        <v>85</v>
      </c>
      <c r="AV197" s="14" t="s">
        <v>133</v>
      </c>
      <c r="AW197" s="14" t="s">
        <v>32</v>
      </c>
      <c r="AX197" s="14" t="s">
        <v>83</v>
      </c>
      <c r="AY197" s="249" t="s">
        <v>126</v>
      </c>
    </row>
    <row r="198" s="2" customFormat="1" ht="24.15" customHeight="1">
      <c r="A198" s="38"/>
      <c r="B198" s="39"/>
      <c r="C198" s="214" t="s">
        <v>209</v>
      </c>
      <c r="D198" s="214" t="s">
        <v>128</v>
      </c>
      <c r="E198" s="215" t="s">
        <v>210</v>
      </c>
      <c r="F198" s="216" t="s">
        <v>211</v>
      </c>
      <c r="G198" s="217" t="s">
        <v>141</v>
      </c>
      <c r="H198" s="218">
        <v>12.880000000000001</v>
      </c>
      <c r="I198" s="219"/>
      <c r="J198" s="220">
        <f>ROUND(I198*H198,2)</f>
        <v>0</v>
      </c>
      <c r="K198" s="216" t="s">
        <v>132</v>
      </c>
      <c r="L198" s="44"/>
      <c r="M198" s="221" t="s">
        <v>1</v>
      </c>
      <c r="N198" s="222" t="s">
        <v>40</v>
      </c>
      <c r="O198" s="91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5" t="s">
        <v>133</v>
      </c>
      <c r="AT198" s="225" t="s">
        <v>128</v>
      </c>
      <c r="AU198" s="225" t="s">
        <v>85</v>
      </c>
      <c r="AY198" s="17" t="s">
        <v>126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7" t="s">
        <v>83</v>
      </c>
      <c r="BK198" s="226">
        <f>ROUND(I198*H198,2)</f>
        <v>0</v>
      </c>
      <c r="BL198" s="17" t="s">
        <v>133</v>
      </c>
      <c r="BM198" s="225" t="s">
        <v>212</v>
      </c>
    </row>
    <row r="199" s="15" customFormat="1">
      <c r="A199" s="15"/>
      <c r="B199" s="250"/>
      <c r="C199" s="251"/>
      <c r="D199" s="229" t="s">
        <v>135</v>
      </c>
      <c r="E199" s="252" t="s">
        <v>1</v>
      </c>
      <c r="F199" s="253" t="s">
        <v>153</v>
      </c>
      <c r="G199" s="251"/>
      <c r="H199" s="252" t="s">
        <v>1</v>
      </c>
      <c r="I199" s="254"/>
      <c r="J199" s="251"/>
      <c r="K199" s="251"/>
      <c r="L199" s="255"/>
      <c r="M199" s="256"/>
      <c r="N199" s="257"/>
      <c r="O199" s="257"/>
      <c r="P199" s="257"/>
      <c r="Q199" s="257"/>
      <c r="R199" s="257"/>
      <c r="S199" s="257"/>
      <c r="T199" s="25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9" t="s">
        <v>135</v>
      </c>
      <c r="AU199" s="259" t="s">
        <v>85</v>
      </c>
      <c r="AV199" s="15" t="s">
        <v>83</v>
      </c>
      <c r="AW199" s="15" t="s">
        <v>32</v>
      </c>
      <c r="AX199" s="15" t="s">
        <v>75</v>
      </c>
      <c r="AY199" s="259" t="s">
        <v>126</v>
      </c>
    </row>
    <row r="200" s="13" customFormat="1">
      <c r="A200" s="13"/>
      <c r="B200" s="227"/>
      <c r="C200" s="228"/>
      <c r="D200" s="229" t="s">
        <v>135</v>
      </c>
      <c r="E200" s="230" t="s">
        <v>1</v>
      </c>
      <c r="F200" s="231" t="s">
        <v>213</v>
      </c>
      <c r="G200" s="228"/>
      <c r="H200" s="232">
        <v>12.880000000000001</v>
      </c>
      <c r="I200" s="233"/>
      <c r="J200" s="228"/>
      <c r="K200" s="228"/>
      <c r="L200" s="234"/>
      <c r="M200" s="235"/>
      <c r="N200" s="236"/>
      <c r="O200" s="236"/>
      <c r="P200" s="236"/>
      <c r="Q200" s="236"/>
      <c r="R200" s="236"/>
      <c r="S200" s="236"/>
      <c r="T200" s="23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8" t="s">
        <v>135</v>
      </c>
      <c r="AU200" s="238" t="s">
        <v>85</v>
      </c>
      <c r="AV200" s="13" t="s">
        <v>85</v>
      </c>
      <c r="AW200" s="13" t="s">
        <v>32</v>
      </c>
      <c r="AX200" s="13" t="s">
        <v>83</v>
      </c>
      <c r="AY200" s="238" t="s">
        <v>126</v>
      </c>
    </row>
    <row r="201" s="2" customFormat="1" ht="16.5" customHeight="1">
      <c r="A201" s="38"/>
      <c r="B201" s="39"/>
      <c r="C201" s="260" t="s">
        <v>214</v>
      </c>
      <c r="D201" s="260" t="s">
        <v>215</v>
      </c>
      <c r="E201" s="261" t="s">
        <v>216</v>
      </c>
      <c r="F201" s="262" t="s">
        <v>217</v>
      </c>
      <c r="G201" s="263" t="s">
        <v>193</v>
      </c>
      <c r="H201" s="264">
        <v>25.760000000000002</v>
      </c>
      <c r="I201" s="265"/>
      <c r="J201" s="266">
        <f>ROUND(I201*H201,2)</f>
        <v>0</v>
      </c>
      <c r="K201" s="262" t="s">
        <v>132</v>
      </c>
      <c r="L201" s="267"/>
      <c r="M201" s="268" t="s">
        <v>1</v>
      </c>
      <c r="N201" s="269" t="s">
        <v>40</v>
      </c>
      <c r="O201" s="91"/>
      <c r="P201" s="223">
        <f>O201*H201</f>
        <v>0</v>
      </c>
      <c r="Q201" s="223">
        <v>1</v>
      </c>
      <c r="R201" s="223">
        <f>Q201*H201</f>
        <v>25.760000000000002</v>
      </c>
      <c r="S201" s="223">
        <v>0</v>
      </c>
      <c r="T201" s="22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5" t="s">
        <v>190</v>
      </c>
      <c r="AT201" s="225" t="s">
        <v>215</v>
      </c>
      <c r="AU201" s="225" t="s">
        <v>85</v>
      </c>
      <c r="AY201" s="17" t="s">
        <v>126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7" t="s">
        <v>83</v>
      </c>
      <c r="BK201" s="226">
        <f>ROUND(I201*H201,2)</f>
        <v>0</v>
      </c>
      <c r="BL201" s="17" t="s">
        <v>133</v>
      </c>
      <c r="BM201" s="225" t="s">
        <v>218</v>
      </c>
    </row>
    <row r="202" s="13" customFormat="1">
      <c r="A202" s="13"/>
      <c r="B202" s="227"/>
      <c r="C202" s="228"/>
      <c r="D202" s="229" t="s">
        <v>135</v>
      </c>
      <c r="E202" s="228"/>
      <c r="F202" s="231" t="s">
        <v>219</v>
      </c>
      <c r="G202" s="228"/>
      <c r="H202" s="232">
        <v>25.760000000000002</v>
      </c>
      <c r="I202" s="233"/>
      <c r="J202" s="228"/>
      <c r="K202" s="228"/>
      <c r="L202" s="234"/>
      <c r="M202" s="235"/>
      <c r="N202" s="236"/>
      <c r="O202" s="236"/>
      <c r="P202" s="236"/>
      <c r="Q202" s="236"/>
      <c r="R202" s="236"/>
      <c r="S202" s="236"/>
      <c r="T202" s="23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8" t="s">
        <v>135</v>
      </c>
      <c r="AU202" s="238" t="s">
        <v>85</v>
      </c>
      <c r="AV202" s="13" t="s">
        <v>85</v>
      </c>
      <c r="AW202" s="13" t="s">
        <v>4</v>
      </c>
      <c r="AX202" s="13" t="s">
        <v>83</v>
      </c>
      <c r="AY202" s="238" t="s">
        <v>126</v>
      </c>
    </row>
    <row r="203" s="2" customFormat="1" ht="24.15" customHeight="1">
      <c r="A203" s="38"/>
      <c r="B203" s="39"/>
      <c r="C203" s="214" t="s">
        <v>8</v>
      </c>
      <c r="D203" s="214" t="s">
        <v>128</v>
      </c>
      <c r="E203" s="215" t="s">
        <v>220</v>
      </c>
      <c r="F203" s="216" t="s">
        <v>221</v>
      </c>
      <c r="G203" s="217" t="s">
        <v>131</v>
      </c>
      <c r="H203" s="218">
        <v>137.40000000000001</v>
      </c>
      <c r="I203" s="219"/>
      <c r="J203" s="220">
        <f>ROUND(I203*H203,2)</f>
        <v>0</v>
      </c>
      <c r="K203" s="216" t="s">
        <v>132</v>
      </c>
      <c r="L203" s="44"/>
      <c r="M203" s="221" t="s">
        <v>1</v>
      </c>
      <c r="N203" s="222" t="s">
        <v>40</v>
      </c>
      <c r="O203" s="91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5" t="s">
        <v>133</v>
      </c>
      <c r="AT203" s="225" t="s">
        <v>128</v>
      </c>
      <c r="AU203" s="225" t="s">
        <v>85</v>
      </c>
      <c r="AY203" s="17" t="s">
        <v>126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7" t="s">
        <v>83</v>
      </c>
      <c r="BK203" s="226">
        <f>ROUND(I203*H203,2)</f>
        <v>0</v>
      </c>
      <c r="BL203" s="17" t="s">
        <v>133</v>
      </c>
      <c r="BM203" s="225" t="s">
        <v>222</v>
      </c>
    </row>
    <row r="204" s="15" customFormat="1">
      <c r="A204" s="15"/>
      <c r="B204" s="250"/>
      <c r="C204" s="251"/>
      <c r="D204" s="229" t="s">
        <v>135</v>
      </c>
      <c r="E204" s="252" t="s">
        <v>1</v>
      </c>
      <c r="F204" s="253" t="s">
        <v>223</v>
      </c>
      <c r="G204" s="251"/>
      <c r="H204" s="252" t="s">
        <v>1</v>
      </c>
      <c r="I204" s="254"/>
      <c r="J204" s="251"/>
      <c r="K204" s="251"/>
      <c r="L204" s="255"/>
      <c r="M204" s="256"/>
      <c r="N204" s="257"/>
      <c r="O204" s="257"/>
      <c r="P204" s="257"/>
      <c r="Q204" s="257"/>
      <c r="R204" s="257"/>
      <c r="S204" s="257"/>
      <c r="T204" s="25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9" t="s">
        <v>135</v>
      </c>
      <c r="AU204" s="259" t="s">
        <v>85</v>
      </c>
      <c r="AV204" s="15" t="s">
        <v>83</v>
      </c>
      <c r="AW204" s="15" t="s">
        <v>32</v>
      </c>
      <c r="AX204" s="15" t="s">
        <v>75</v>
      </c>
      <c r="AY204" s="259" t="s">
        <v>126</v>
      </c>
    </row>
    <row r="205" s="13" customFormat="1">
      <c r="A205" s="13"/>
      <c r="B205" s="227"/>
      <c r="C205" s="228"/>
      <c r="D205" s="229" t="s">
        <v>135</v>
      </c>
      <c r="E205" s="230" t="s">
        <v>1</v>
      </c>
      <c r="F205" s="231" t="s">
        <v>224</v>
      </c>
      <c r="G205" s="228"/>
      <c r="H205" s="232">
        <v>109.40000000000001</v>
      </c>
      <c r="I205" s="233"/>
      <c r="J205" s="228"/>
      <c r="K205" s="228"/>
      <c r="L205" s="234"/>
      <c r="M205" s="235"/>
      <c r="N205" s="236"/>
      <c r="O205" s="236"/>
      <c r="P205" s="236"/>
      <c r="Q205" s="236"/>
      <c r="R205" s="236"/>
      <c r="S205" s="236"/>
      <c r="T205" s="23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8" t="s">
        <v>135</v>
      </c>
      <c r="AU205" s="238" t="s">
        <v>85</v>
      </c>
      <c r="AV205" s="13" t="s">
        <v>85</v>
      </c>
      <c r="AW205" s="13" t="s">
        <v>32</v>
      </c>
      <c r="AX205" s="13" t="s">
        <v>75</v>
      </c>
      <c r="AY205" s="238" t="s">
        <v>126</v>
      </c>
    </row>
    <row r="206" s="13" customFormat="1">
      <c r="A206" s="13"/>
      <c r="B206" s="227"/>
      <c r="C206" s="228"/>
      <c r="D206" s="229" t="s">
        <v>135</v>
      </c>
      <c r="E206" s="230" t="s">
        <v>1</v>
      </c>
      <c r="F206" s="231" t="s">
        <v>225</v>
      </c>
      <c r="G206" s="228"/>
      <c r="H206" s="232">
        <v>28</v>
      </c>
      <c r="I206" s="233"/>
      <c r="J206" s="228"/>
      <c r="K206" s="228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135</v>
      </c>
      <c r="AU206" s="238" t="s">
        <v>85</v>
      </c>
      <c r="AV206" s="13" t="s">
        <v>85</v>
      </c>
      <c r="AW206" s="13" t="s">
        <v>32</v>
      </c>
      <c r="AX206" s="13" t="s">
        <v>75</v>
      </c>
      <c r="AY206" s="238" t="s">
        <v>126</v>
      </c>
    </row>
    <row r="207" s="14" customFormat="1">
      <c r="A207" s="14"/>
      <c r="B207" s="239"/>
      <c r="C207" s="240"/>
      <c r="D207" s="229" t="s">
        <v>135</v>
      </c>
      <c r="E207" s="241" t="s">
        <v>1</v>
      </c>
      <c r="F207" s="242" t="s">
        <v>138</v>
      </c>
      <c r="G207" s="240"/>
      <c r="H207" s="243">
        <v>137.40000000000001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9" t="s">
        <v>135</v>
      </c>
      <c r="AU207" s="249" t="s">
        <v>85</v>
      </c>
      <c r="AV207" s="14" t="s">
        <v>133</v>
      </c>
      <c r="AW207" s="14" t="s">
        <v>32</v>
      </c>
      <c r="AX207" s="14" t="s">
        <v>83</v>
      </c>
      <c r="AY207" s="249" t="s">
        <v>126</v>
      </c>
    </row>
    <row r="208" s="2" customFormat="1" ht="16.5" customHeight="1">
      <c r="A208" s="38"/>
      <c r="B208" s="39"/>
      <c r="C208" s="260" t="s">
        <v>226</v>
      </c>
      <c r="D208" s="260" t="s">
        <v>215</v>
      </c>
      <c r="E208" s="261" t="s">
        <v>227</v>
      </c>
      <c r="F208" s="262" t="s">
        <v>228</v>
      </c>
      <c r="G208" s="263" t="s">
        <v>229</v>
      </c>
      <c r="H208" s="264">
        <v>2.7480000000000002</v>
      </c>
      <c r="I208" s="265"/>
      <c r="J208" s="266">
        <f>ROUND(I208*H208,2)</f>
        <v>0</v>
      </c>
      <c r="K208" s="262" t="s">
        <v>132</v>
      </c>
      <c r="L208" s="267"/>
      <c r="M208" s="268" t="s">
        <v>1</v>
      </c>
      <c r="N208" s="269" t="s">
        <v>40</v>
      </c>
      <c r="O208" s="91"/>
      <c r="P208" s="223">
        <f>O208*H208</f>
        <v>0</v>
      </c>
      <c r="Q208" s="223">
        <v>0.001</v>
      </c>
      <c r="R208" s="223">
        <f>Q208*H208</f>
        <v>0.0027480000000000004</v>
      </c>
      <c r="S208" s="223">
        <v>0</v>
      </c>
      <c r="T208" s="22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5" t="s">
        <v>190</v>
      </c>
      <c r="AT208" s="225" t="s">
        <v>215</v>
      </c>
      <c r="AU208" s="225" t="s">
        <v>85</v>
      </c>
      <c r="AY208" s="17" t="s">
        <v>126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7" t="s">
        <v>83</v>
      </c>
      <c r="BK208" s="226">
        <f>ROUND(I208*H208,2)</f>
        <v>0</v>
      </c>
      <c r="BL208" s="17" t="s">
        <v>133</v>
      </c>
      <c r="BM208" s="225" t="s">
        <v>230</v>
      </c>
    </row>
    <row r="209" s="13" customFormat="1">
      <c r="A209" s="13"/>
      <c r="B209" s="227"/>
      <c r="C209" s="228"/>
      <c r="D209" s="229" t="s">
        <v>135</v>
      </c>
      <c r="E209" s="228"/>
      <c r="F209" s="231" t="s">
        <v>231</v>
      </c>
      <c r="G209" s="228"/>
      <c r="H209" s="232">
        <v>2.7480000000000002</v>
      </c>
      <c r="I209" s="233"/>
      <c r="J209" s="228"/>
      <c r="K209" s="228"/>
      <c r="L209" s="234"/>
      <c r="M209" s="235"/>
      <c r="N209" s="236"/>
      <c r="O209" s="236"/>
      <c r="P209" s="236"/>
      <c r="Q209" s="236"/>
      <c r="R209" s="236"/>
      <c r="S209" s="236"/>
      <c r="T209" s="23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8" t="s">
        <v>135</v>
      </c>
      <c r="AU209" s="238" t="s">
        <v>85</v>
      </c>
      <c r="AV209" s="13" t="s">
        <v>85</v>
      </c>
      <c r="AW209" s="13" t="s">
        <v>4</v>
      </c>
      <c r="AX209" s="13" t="s">
        <v>83</v>
      </c>
      <c r="AY209" s="238" t="s">
        <v>126</v>
      </c>
    </row>
    <row r="210" s="2" customFormat="1" ht="24.15" customHeight="1">
      <c r="A210" s="38"/>
      <c r="B210" s="39"/>
      <c r="C210" s="214" t="s">
        <v>232</v>
      </c>
      <c r="D210" s="214" t="s">
        <v>128</v>
      </c>
      <c r="E210" s="215" t="s">
        <v>233</v>
      </c>
      <c r="F210" s="216" t="s">
        <v>234</v>
      </c>
      <c r="G210" s="217" t="s">
        <v>131</v>
      </c>
      <c r="H210" s="218">
        <v>207.40000000000001</v>
      </c>
      <c r="I210" s="219"/>
      <c r="J210" s="220">
        <f>ROUND(I210*H210,2)</f>
        <v>0</v>
      </c>
      <c r="K210" s="216" t="s">
        <v>132</v>
      </c>
      <c r="L210" s="44"/>
      <c r="M210" s="221" t="s">
        <v>1</v>
      </c>
      <c r="N210" s="222" t="s">
        <v>40</v>
      </c>
      <c r="O210" s="91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5" t="s">
        <v>133</v>
      </c>
      <c r="AT210" s="225" t="s">
        <v>128</v>
      </c>
      <c r="AU210" s="225" t="s">
        <v>85</v>
      </c>
      <c r="AY210" s="17" t="s">
        <v>126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7" t="s">
        <v>83</v>
      </c>
      <c r="BK210" s="226">
        <f>ROUND(I210*H210,2)</f>
        <v>0</v>
      </c>
      <c r="BL210" s="17" t="s">
        <v>133</v>
      </c>
      <c r="BM210" s="225" t="s">
        <v>235</v>
      </c>
    </row>
    <row r="211" s="12" customFormat="1" ht="22.8" customHeight="1">
      <c r="A211" s="12"/>
      <c r="B211" s="198"/>
      <c r="C211" s="199"/>
      <c r="D211" s="200" t="s">
        <v>74</v>
      </c>
      <c r="E211" s="212" t="s">
        <v>85</v>
      </c>
      <c r="F211" s="212" t="s">
        <v>236</v>
      </c>
      <c r="G211" s="199"/>
      <c r="H211" s="199"/>
      <c r="I211" s="202"/>
      <c r="J211" s="213">
        <f>BK211</f>
        <v>0</v>
      </c>
      <c r="K211" s="199"/>
      <c r="L211" s="204"/>
      <c r="M211" s="205"/>
      <c r="N211" s="206"/>
      <c r="O211" s="206"/>
      <c r="P211" s="207">
        <f>SUM(P212:P260)</f>
        <v>0</v>
      </c>
      <c r="Q211" s="206"/>
      <c r="R211" s="207">
        <f>SUM(R212:R260)</f>
        <v>558.094767176</v>
      </c>
      <c r="S211" s="206"/>
      <c r="T211" s="208">
        <f>SUM(T212:T260)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9" t="s">
        <v>83</v>
      </c>
      <c r="AT211" s="210" t="s">
        <v>74</v>
      </c>
      <c r="AU211" s="210" t="s">
        <v>83</v>
      </c>
      <c r="AY211" s="209" t="s">
        <v>126</v>
      </c>
      <c r="BK211" s="211">
        <f>SUM(BK212:BK260)</f>
        <v>0</v>
      </c>
    </row>
    <row r="212" s="2" customFormat="1" ht="33" customHeight="1">
      <c r="A212" s="38"/>
      <c r="B212" s="39"/>
      <c r="C212" s="214" t="s">
        <v>237</v>
      </c>
      <c r="D212" s="214" t="s">
        <v>128</v>
      </c>
      <c r="E212" s="215" t="s">
        <v>238</v>
      </c>
      <c r="F212" s="216" t="s">
        <v>239</v>
      </c>
      <c r="G212" s="217" t="s">
        <v>131</v>
      </c>
      <c r="H212" s="218">
        <v>71.5</v>
      </c>
      <c r="I212" s="219"/>
      <c r="J212" s="220">
        <f>ROUND(I212*H212,2)</f>
        <v>0</v>
      </c>
      <c r="K212" s="216" t="s">
        <v>132</v>
      </c>
      <c r="L212" s="44"/>
      <c r="M212" s="221" t="s">
        <v>1</v>
      </c>
      <c r="N212" s="222" t="s">
        <v>40</v>
      </c>
      <c r="O212" s="91"/>
      <c r="P212" s="223">
        <f>O212*H212</f>
        <v>0</v>
      </c>
      <c r="Q212" s="223">
        <v>0.00031</v>
      </c>
      <c r="R212" s="223">
        <f>Q212*H212</f>
        <v>0.022165000000000001</v>
      </c>
      <c r="S212" s="223">
        <v>0</v>
      </c>
      <c r="T212" s="22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5" t="s">
        <v>133</v>
      </c>
      <c r="AT212" s="225" t="s">
        <v>128</v>
      </c>
      <c r="AU212" s="225" t="s">
        <v>85</v>
      </c>
      <c r="AY212" s="17" t="s">
        <v>126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7" t="s">
        <v>83</v>
      </c>
      <c r="BK212" s="226">
        <f>ROUND(I212*H212,2)</f>
        <v>0</v>
      </c>
      <c r="BL212" s="17" t="s">
        <v>133</v>
      </c>
      <c r="BM212" s="225" t="s">
        <v>240</v>
      </c>
    </row>
    <row r="213" s="13" customFormat="1">
      <c r="A213" s="13"/>
      <c r="B213" s="227"/>
      <c r="C213" s="228"/>
      <c r="D213" s="229" t="s">
        <v>135</v>
      </c>
      <c r="E213" s="230" t="s">
        <v>1</v>
      </c>
      <c r="F213" s="231" t="s">
        <v>241</v>
      </c>
      <c r="G213" s="228"/>
      <c r="H213" s="232">
        <v>71.5</v>
      </c>
      <c r="I213" s="233"/>
      <c r="J213" s="228"/>
      <c r="K213" s="228"/>
      <c r="L213" s="234"/>
      <c r="M213" s="235"/>
      <c r="N213" s="236"/>
      <c r="O213" s="236"/>
      <c r="P213" s="236"/>
      <c r="Q213" s="236"/>
      <c r="R213" s="236"/>
      <c r="S213" s="236"/>
      <c r="T213" s="23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8" t="s">
        <v>135</v>
      </c>
      <c r="AU213" s="238" t="s">
        <v>85</v>
      </c>
      <c r="AV213" s="13" t="s">
        <v>85</v>
      </c>
      <c r="AW213" s="13" t="s">
        <v>32</v>
      </c>
      <c r="AX213" s="13" t="s">
        <v>83</v>
      </c>
      <c r="AY213" s="238" t="s">
        <v>126</v>
      </c>
    </row>
    <row r="214" s="2" customFormat="1" ht="24.15" customHeight="1">
      <c r="A214" s="38"/>
      <c r="B214" s="39"/>
      <c r="C214" s="260" t="s">
        <v>242</v>
      </c>
      <c r="D214" s="260" t="s">
        <v>215</v>
      </c>
      <c r="E214" s="261" t="s">
        <v>243</v>
      </c>
      <c r="F214" s="262" t="s">
        <v>244</v>
      </c>
      <c r="G214" s="263" t="s">
        <v>131</v>
      </c>
      <c r="H214" s="264">
        <v>84.691999999999993</v>
      </c>
      <c r="I214" s="265"/>
      <c r="J214" s="266">
        <f>ROUND(I214*H214,2)</f>
        <v>0</v>
      </c>
      <c r="K214" s="262" t="s">
        <v>132</v>
      </c>
      <c r="L214" s="267"/>
      <c r="M214" s="268" t="s">
        <v>1</v>
      </c>
      <c r="N214" s="269" t="s">
        <v>40</v>
      </c>
      <c r="O214" s="91"/>
      <c r="P214" s="223">
        <f>O214*H214</f>
        <v>0</v>
      </c>
      <c r="Q214" s="223">
        <v>0.00029999999999999997</v>
      </c>
      <c r="R214" s="223">
        <f>Q214*H214</f>
        <v>0.025407599999999995</v>
      </c>
      <c r="S214" s="223">
        <v>0</v>
      </c>
      <c r="T214" s="22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5" t="s">
        <v>190</v>
      </c>
      <c r="AT214" s="225" t="s">
        <v>215</v>
      </c>
      <c r="AU214" s="225" t="s">
        <v>85</v>
      </c>
      <c r="AY214" s="17" t="s">
        <v>126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7" t="s">
        <v>83</v>
      </c>
      <c r="BK214" s="226">
        <f>ROUND(I214*H214,2)</f>
        <v>0</v>
      </c>
      <c r="BL214" s="17" t="s">
        <v>133</v>
      </c>
      <c r="BM214" s="225" t="s">
        <v>245</v>
      </c>
    </row>
    <row r="215" s="13" customFormat="1">
      <c r="A215" s="13"/>
      <c r="B215" s="227"/>
      <c r="C215" s="228"/>
      <c r="D215" s="229" t="s">
        <v>135</v>
      </c>
      <c r="E215" s="228"/>
      <c r="F215" s="231" t="s">
        <v>246</v>
      </c>
      <c r="G215" s="228"/>
      <c r="H215" s="232">
        <v>84.691999999999993</v>
      </c>
      <c r="I215" s="233"/>
      <c r="J215" s="228"/>
      <c r="K215" s="228"/>
      <c r="L215" s="234"/>
      <c r="M215" s="235"/>
      <c r="N215" s="236"/>
      <c r="O215" s="236"/>
      <c r="P215" s="236"/>
      <c r="Q215" s="236"/>
      <c r="R215" s="236"/>
      <c r="S215" s="236"/>
      <c r="T215" s="23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8" t="s">
        <v>135</v>
      </c>
      <c r="AU215" s="238" t="s">
        <v>85</v>
      </c>
      <c r="AV215" s="13" t="s">
        <v>85</v>
      </c>
      <c r="AW215" s="13" t="s">
        <v>4</v>
      </c>
      <c r="AX215" s="13" t="s">
        <v>83</v>
      </c>
      <c r="AY215" s="238" t="s">
        <v>126</v>
      </c>
    </row>
    <row r="216" s="2" customFormat="1" ht="24.15" customHeight="1">
      <c r="A216" s="38"/>
      <c r="B216" s="39"/>
      <c r="C216" s="214" t="s">
        <v>247</v>
      </c>
      <c r="D216" s="214" t="s">
        <v>128</v>
      </c>
      <c r="E216" s="215" t="s">
        <v>248</v>
      </c>
      <c r="F216" s="216" t="s">
        <v>249</v>
      </c>
      <c r="G216" s="217" t="s">
        <v>174</v>
      </c>
      <c r="H216" s="218">
        <v>143</v>
      </c>
      <c r="I216" s="219"/>
      <c r="J216" s="220">
        <f>ROUND(I216*H216,2)</f>
        <v>0</v>
      </c>
      <c r="K216" s="216" t="s">
        <v>132</v>
      </c>
      <c r="L216" s="44"/>
      <c r="M216" s="221" t="s">
        <v>1</v>
      </c>
      <c r="N216" s="222" t="s">
        <v>40</v>
      </c>
      <c r="O216" s="91"/>
      <c r="P216" s="223">
        <f>O216*H216</f>
        <v>0</v>
      </c>
      <c r="Q216" s="223">
        <v>0.00072999999999999996</v>
      </c>
      <c r="R216" s="223">
        <f>Q216*H216</f>
        <v>0.10439</v>
      </c>
      <c r="S216" s="223">
        <v>0</v>
      </c>
      <c r="T216" s="22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5" t="s">
        <v>133</v>
      </c>
      <c r="AT216" s="225" t="s">
        <v>128</v>
      </c>
      <c r="AU216" s="225" t="s">
        <v>85</v>
      </c>
      <c r="AY216" s="17" t="s">
        <v>126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7" t="s">
        <v>83</v>
      </c>
      <c r="BK216" s="226">
        <f>ROUND(I216*H216,2)</f>
        <v>0</v>
      </c>
      <c r="BL216" s="17" t="s">
        <v>133</v>
      </c>
      <c r="BM216" s="225" t="s">
        <v>250</v>
      </c>
    </row>
    <row r="217" s="13" customFormat="1">
      <c r="A217" s="13"/>
      <c r="B217" s="227"/>
      <c r="C217" s="228"/>
      <c r="D217" s="229" t="s">
        <v>135</v>
      </c>
      <c r="E217" s="230" t="s">
        <v>1</v>
      </c>
      <c r="F217" s="231" t="s">
        <v>251</v>
      </c>
      <c r="G217" s="228"/>
      <c r="H217" s="232">
        <v>109.40000000000001</v>
      </c>
      <c r="I217" s="233"/>
      <c r="J217" s="228"/>
      <c r="K217" s="228"/>
      <c r="L217" s="234"/>
      <c r="M217" s="235"/>
      <c r="N217" s="236"/>
      <c r="O217" s="236"/>
      <c r="P217" s="236"/>
      <c r="Q217" s="236"/>
      <c r="R217" s="236"/>
      <c r="S217" s="236"/>
      <c r="T217" s="23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8" t="s">
        <v>135</v>
      </c>
      <c r="AU217" s="238" t="s">
        <v>85</v>
      </c>
      <c r="AV217" s="13" t="s">
        <v>85</v>
      </c>
      <c r="AW217" s="13" t="s">
        <v>32</v>
      </c>
      <c r="AX217" s="13" t="s">
        <v>75</v>
      </c>
      <c r="AY217" s="238" t="s">
        <v>126</v>
      </c>
    </row>
    <row r="218" s="13" customFormat="1">
      <c r="A218" s="13"/>
      <c r="B218" s="227"/>
      <c r="C218" s="228"/>
      <c r="D218" s="229" t="s">
        <v>135</v>
      </c>
      <c r="E218" s="230" t="s">
        <v>1</v>
      </c>
      <c r="F218" s="231" t="s">
        <v>252</v>
      </c>
      <c r="G218" s="228"/>
      <c r="H218" s="232">
        <v>33.600000000000001</v>
      </c>
      <c r="I218" s="233"/>
      <c r="J218" s="228"/>
      <c r="K218" s="228"/>
      <c r="L218" s="234"/>
      <c r="M218" s="235"/>
      <c r="N218" s="236"/>
      <c r="O218" s="236"/>
      <c r="P218" s="236"/>
      <c r="Q218" s="236"/>
      <c r="R218" s="236"/>
      <c r="S218" s="236"/>
      <c r="T218" s="23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8" t="s">
        <v>135</v>
      </c>
      <c r="AU218" s="238" t="s">
        <v>85</v>
      </c>
      <c r="AV218" s="13" t="s">
        <v>85</v>
      </c>
      <c r="AW218" s="13" t="s">
        <v>32</v>
      </c>
      <c r="AX218" s="13" t="s">
        <v>75</v>
      </c>
      <c r="AY218" s="238" t="s">
        <v>126</v>
      </c>
    </row>
    <row r="219" s="14" customFormat="1">
      <c r="A219" s="14"/>
      <c r="B219" s="239"/>
      <c r="C219" s="240"/>
      <c r="D219" s="229" t="s">
        <v>135</v>
      </c>
      <c r="E219" s="241" t="s">
        <v>1</v>
      </c>
      <c r="F219" s="242" t="s">
        <v>138</v>
      </c>
      <c r="G219" s="240"/>
      <c r="H219" s="243">
        <v>143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9" t="s">
        <v>135</v>
      </c>
      <c r="AU219" s="249" t="s">
        <v>85</v>
      </c>
      <c r="AV219" s="14" t="s">
        <v>133</v>
      </c>
      <c r="AW219" s="14" t="s">
        <v>32</v>
      </c>
      <c r="AX219" s="14" t="s">
        <v>83</v>
      </c>
      <c r="AY219" s="249" t="s">
        <v>126</v>
      </c>
    </row>
    <row r="220" s="2" customFormat="1" ht="24.15" customHeight="1">
      <c r="A220" s="38"/>
      <c r="B220" s="39"/>
      <c r="C220" s="214" t="s">
        <v>253</v>
      </c>
      <c r="D220" s="214" t="s">
        <v>128</v>
      </c>
      <c r="E220" s="215" t="s">
        <v>254</v>
      </c>
      <c r="F220" s="216" t="s">
        <v>255</v>
      </c>
      <c r="G220" s="217" t="s">
        <v>141</v>
      </c>
      <c r="H220" s="218">
        <v>60.447000000000003</v>
      </c>
      <c r="I220" s="219"/>
      <c r="J220" s="220">
        <f>ROUND(I220*H220,2)</f>
        <v>0</v>
      </c>
      <c r="K220" s="216" t="s">
        <v>132</v>
      </c>
      <c r="L220" s="44"/>
      <c r="M220" s="221" t="s">
        <v>1</v>
      </c>
      <c r="N220" s="222" t="s">
        <v>40</v>
      </c>
      <c r="O220" s="91"/>
      <c r="P220" s="223">
        <f>O220*H220</f>
        <v>0</v>
      </c>
      <c r="Q220" s="223">
        <v>2.1600000000000001</v>
      </c>
      <c r="R220" s="223">
        <f>Q220*H220</f>
        <v>130.56552000000002</v>
      </c>
      <c r="S220" s="223">
        <v>0</v>
      </c>
      <c r="T220" s="22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5" t="s">
        <v>133</v>
      </c>
      <c r="AT220" s="225" t="s">
        <v>128</v>
      </c>
      <c r="AU220" s="225" t="s">
        <v>85</v>
      </c>
      <c r="AY220" s="17" t="s">
        <v>126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7" t="s">
        <v>83</v>
      </c>
      <c r="BK220" s="226">
        <f>ROUND(I220*H220,2)</f>
        <v>0</v>
      </c>
      <c r="BL220" s="17" t="s">
        <v>133</v>
      </c>
      <c r="BM220" s="225" t="s">
        <v>256</v>
      </c>
    </row>
    <row r="221" s="13" customFormat="1">
      <c r="A221" s="13"/>
      <c r="B221" s="227"/>
      <c r="C221" s="228"/>
      <c r="D221" s="229" t="s">
        <v>135</v>
      </c>
      <c r="E221" s="230" t="s">
        <v>1</v>
      </c>
      <c r="F221" s="231" t="s">
        <v>257</v>
      </c>
      <c r="G221" s="228"/>
      <c r="H221" s="232">
        <v>18.399000000000001</v>
      </c>
      <c r="I221" s="233"/>
      <c r="J221" s="228"/>
      <c r="K221" s="228"/>
      <c r="L221" s="234"/>
      <c r="M221" s="235"/>
      <c r="N221" s="236"/>
      <c r="O221" s="236"/>
      <c r="P221" s="236"/>
      <c r="Q221" s="236"/>
      <c r="R221" s="236"/>
      <c r="S221" s="236"/>
      <c r="T221" s="23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8" t="s">
        <v>135</v>
      </c>
      <c r="AU221" s="238" t="s">
        <v>85</v>
      </c>
      <c r="AV221" s="13" t="s">
        <v>85</v>
      </c>
      <c r="AW221" s="13" t="s">
        <v>32</v>
      </c>
      <c r="AX221" s="13" t="s">
        <v>75</v>
      </c>
      <c r="AY221" s="238" t="s">
        <v>126</v>
      </c>
    </row>
    <row r="222" s="13" customFormat="1">
      <c r="A222" s="13"/>
      <c r="B222" s="227"/>
      <c r="C222" s="228"/>
      <c r="D222" s="229" t="s">
        <v>135</v>
      </c>
      <c r="E222" s="230" t="s">
        <v>1</v>
      </c>
      <c r="F222" s="231" t="s">
        <v>258</v>
      </c>
      <c r="G222" s="228"/>
      <c r="H222" s="232">
        <v>20.199000000000002</v>
      </c>
      <c r="I222" s="233"/>
      <c r="J222" s="228"/>
      <c r="K222" s="228"/>
      <c r="L222" s="234"/>
      <c r="M222" s="235"/>
      <c r="N222" s="236"/>
      <c r="O222" s="236"/>
      <c r="P222" s="236"/>
      <c r="Q222" s="236"/>
      <c r="R222" s="236"/>
      <c r="S222" s="236"/>
      <c r="T222" s="23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8" t="s">
        <v>135</v>
      </c>
      <c r="AU222" s="238" t="s">
        <v>85</v>
      </c>
      <c r="AV222" s="13" t="s">
        <v>85</v>
      </c>
      <c r="AW222" s="13" t="s">
        <v>32</v>
      </c>
      <c r="AX222" s="13" t="s">
        <v>75</v>
      </c>
      <c r="AY222" s="238" t="s">
        <v>126</v>
      </c>
    </row>
    <row r="223" s="13" customFormat="1">
      <c r="A223" s="13"/>
      <c r="B223" s="227"/>
      <c r="C223" s="228"/>
      <c r="D223" s="229" t="s">
        <v>135</v>
      </c>
      <c r="E223" s="230" t="s">
        <v>1</v>
      </c>
      <c r="F223" s="231" t="s">
        <v>259</v>
      </c>
      <c r="G223" s="228"/>
      <c r="H223" s="232">
        <v>21.849</v>
      </c>
      <c r="I223" s="233"/>
      <c r="J223" s="228"/>
      <c r="K223" s="228"/>
      <c r="L223" s="234"/>
      <c r="M223" s="235"/>
      <c r="N223" s="236"/>
      <c r="O223" s="236"/>
      <c r="P223" s="236"/>
      <c r="Q223" s="236"/>
      <c r="R223" s="236"/>
      <c r="S223" s="236"/>
      <c r="T223" s="23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8" t="s">
        <v>135</v>
      </c>
      <c r="AU223" s="238" t="s">
        <v>85</v>
      </c>
      <c r="AV223" s="13" t="s">
        <v>85</v>
      </c>
      <c r="AW223" s="13" t="s">
        <v>32</v>
      </c>
      <c r="AX223" s="13" t="s">
        <v>75</v>
      </c>
      <c r="AY223" s="238" t="s">
        <v>126</v>
      </c>
    </row>
    <row r="224" s="14" customFormat="1">
      <c r="A224" s="14"/>
      <c r="B224" s="239"/>
      <c r="C224" s="240"/>
      <c r="D224" s="229" t="s">
        <v>135</v>
      </c>
      <c r="E224" s="241" t="s">
        <v>1</v>
      </c>
      <c r="F224" s="242" t="s">
        <v>138</v>
      </c>
      <c r="G224" s="240"/>
      <c r="H224" s="243">
        <v>60.447000000000003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9" t="s">
        <v>135</v>
      </c>
      <c r="AU224" s="249" t="s">
        <v>85</v>
      </c>
      <c r="AV224" s="14" t="s">
        <v>133</v>
      </c>
      <c r="AW224" s="14" t="s">
        <v>32</v>
      </c>
      <c r="AX224" s="14" t="s">
        <v>83</v>
      </c>
      <c r="AY224" s="249" t="s">
        <v>126</v>
      </c>
    </row>
    <row r="225" s="2" customFormat="1" ht="24.15" customHeight="1">
      <c r="A225" s="38"/>
      <c r="B225" s="39"/>
      <c r="C225" s="214" t="s">
        <v>260</v>
      </c>
      <c r="D225" s="214" t="s">
        <v>128</v>
      </c>
      <c r="E225" s="215" t="s">
        <v>261</v>
      </c>
      <c r="F225" s="216" t="s">
        <v>262</v>
      </c>
      <c r="G225" s="217" t="s">
        <v>141</v>
      </c>
      <c r="H225" s="218">
        <v>72.105000000000004</v>
      </c>
      <c r="I225" s="219"/>
      <c r="J225" s="220">
        <f>ROUND(I225*H225,2)</f>
        <v>0</v>
      </c>
      <c r="K225" s="216" t="s">
        <v>132</v>
      </c>
      <c r="L225" s="44"/>
      <c r="M225" s="221" t="s">
        <v>1</v>
      </c>
      <c r="N225" s="222" t="s">
        <v>40</v>
      </c>
      <c r="O225" s="91"/>
      <c r="P225" s="223">
        <f>O225*H225</f>
        <v>0</v>
      </c>
      <c r="Q225" s="223">
        <v>2.5018699999999998</v>
      </c>
      <c r="R225" s="223">
        <f>Q225*H225</f>
        <v>180.39733634999999</v>
      </c>
      <c r="S225" s="223">
        <v>0</v>
      </c>
      <c r="T225" s="22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5" t="s">
        <v>133</v>
      </c>
      <c r="AT225" s="225" t="s">
        <v>128</v>
      </c>
      <c r="AU225" s="225" t="s">
        <v>85</v>
      </c>
      <c r="AY225" s="17" t="s">
        <v>126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7" t="s">
        <v>83</v>
      </c>
      <c r="BK225" s="226">
        <f>ROUND(I225*H225,2)</f>
        <v>0</v>
      </c>
      <c r="BL225" s="17" t="s">
        <v>133</v>
      </c>
      <c r="BM225" s="225" t="s">
        <v>263</v>
      </c>
    </row>
    <row r="226" s="13" customFormat="1">
      <c r="A226" s="13"/>
      <c r="B226" s="227"/>
      <c r="C226" s="228"/>
      <c r="D226" s="229" t="s">
        <v>135</v>
      </c>
      <c r="E226" s="230" t="s">
        <v>1</v>
      </c>
      <c r="F226" s="231" t="s">
        <v>264</v>
      </c>
      <c r="G226" s="228"/>
      <c r="H226" s="232">
        <v>72.105000000000004</v>
      </c>
      <c r="I226" s="233"/>
      <c r="J226" s="228"/>
      <c r="K226" s="228"/>
      <c r="L226" s="234"/>
      <c r="M226" s="235"/>
      <c r="N226" s="236"/>
      <c r="O226" s="236"/>
      <c r="P226" s="236"/>
      <c r="Q226" s="236"/>
      <c r="R226" s="236"/>
      <c r="S226" s="236"/>
      <c r="T226" s="23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8" t="s">
        <v>135</v>
      </c>
      <c r="AU226" s="238" t="s">
        <v>85</v>
      </c>
      <c r="AV226" s="13" t="s">
        <v>85</v>
      </c>
      <c r="AW226" s="13" t="s">
        <v>32</v>
      </c>
      <c r="AX226" s="13" t="s">
        <v>83</v>
      </c>
      <c r="AY226" s="238" t="s">
        <v>126</v>
      </c>
    </row>
    <row r="227" s="2" customFormat="1" ht="16.5" customHeight="1">
      <c r="A227" s="38"/>
      <c r="B227" s="39"/>
      <c r="C227" s="214" t="s">
        <v>265</v>
      </c>
      <c r="D227" s="214" t="s">
        <v>128</v>
      </c>
      <c r="E227" s="215" t="s">
        <v>266</v>
      </c>
      <c r="F227" s="216" t="s">
        <v>267</v>
      </c>
      <c r="G227" s="217" t="s">
        <v>131</v>
      </c>
      <c r="H227" s="218">
        <v>19.710000000000001</v>
      </c>
      <c r="I227" s="219"/>
      <c r="J227" s="220">
        <f>ROUND(I227*H227,2)</f>
        <v>0</v>
      </c>
      <c r="K227" s="216" t="s">
        <v>132</v>
      </c>
      <c r="L227" s="44"/>
      <c r="M227" s="221" t="s">
        <v>1</v>
      </c>
      <c r="N227" s="222" t="s">
        <v>40</v>
      </c>
      <c r="O227" s="91"/>
      <c r="P227" s="223">
        <f>O227*H227</f>
        <v>0</v>
      </c>
      <c r="Q227" s="223">
        <v>0.0029399999999999999</v>
      </c>
      <c r="R227" s="223">
        <f>Q227*H227</f>
        <v>0.057947400000000003</v>
      </c>
      <c r="S227" s="223">
        <v>0</v>
      </c>
      <c r="T227" s="22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5" t="s">
        <v>133</v>
      </c>
      <c r="AT227" s="225" t="s">
        <v>128</v>
      </c>
      <c r="AU227" s="225" t="s">
        <v>85</v>
      </c>
      <c r="AY227" s="17" t="s">
        <v>126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7" t="s">
        <v>83</v>
      </c>
      <c r="BK227" s="226">
        <f>ROUND(I227*H227,2)</f>
        <v>0</v>
      </c>
      <c r="BL227" s="17" t="s">
        <v>133</v>
      </c>
      <c r="BM227" s="225" t="s">
        <v>268</v>
      </c>
    </row>
    <row r="228" s="13" customFormat="1">
      <c r="A228" s="13"/>
      <c r="B228" s="227"/>
      <c r="C228" s="228"/>
      <c r="D228" s="229" t="s">
        <v>135</v>
      </c>
      <c r="E228" s="230" t="s">
        <v>1</v>
      </c>
      <c r="F228" s="231" t="s">
        <v>269</v>
      </c>
      <c r="G228" s="228"/>
      <c r="H228" s="232">
        <v>19.710000000000001</v>
      </c>
      <c r="I228" s="233"/>
      <c r="J228" s="228"/>
      <c r="K228" s="228"/>
      <c r="L228" s="234"/>
      <c r="M228" s="235"/>
      <c r="N228" s="236"/>
      <c r="O228" s="236"/>
      <c r="P228" s="236"/>
      <c r="Q228" s="236"/>
      <c r="R228" s="236"/>
      <c r="S228" s="236"/>
      <c r="T228" s="23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8" t="s">
        <v>135</v>
      </c>
      <c r="AU228" s="238" t="s">
        <v>85</v>
      </c>
      <c r="AV228" s="13" t="s">
        <v>85</v>
      </c>
      <c r="AW228" s="13" t="s">
        <v>32</v>
      </c>
      <c r="AX228" s="13" t="s">
        <v>83</v>
      </c>
      <c r="AY228" s="238" t="s">
        <v>126</v>
      </c>
    </row>
    <row r="229" s="2" customFormat="1" ht="16.5" customHeight="1">
      <c r="A229" s="38"/>
      <c r="B229" s="39"/>
      <c r="C229" s="214" t="s">
        <v>7</v>
      </c>
      <c r="D229" s="214" t="s">
        <v>128</v>
      </c>
      <c r="E229" s="215" t="s">
        <v>270</v>
      </c>
      <c r="F229" s="216" t="s">
        <v>271</v>
      </c>
      <c r="G229" s="217" t="s">
        <v>131</v>
      </c>
      <c r="H229" s="218">
        <v>19.710000000000001</v>
      </c>
      <c r="I229" s="219"/>
      <c r="J229" s="220">
        <f>ROUND(I229*H229,2)</f>
        <v>0</v>
      </c>
      <c r="K229" s="216" t="s">
        <v>132</v>
      </c>
      <c r="L229" s="44"/>
      <c r="M229" s="221" t="s">
        <v>1</v>
      </c>
      <c r="N229" s="222" t="s">
        <v>40</v>
      </c>
      <c r="O229" s="91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5" t="s">
        <v>133</v>
      </c>
      <c r="AT229" s="225" t="s">
        <v>128</v>
      </c>
      <c r="AU229" s="225" t="s">
        <v>85</v>
      </c>
      <c r="AY229" s="17" t="s">
        <v>126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7" t="s">
        <v>83</v>
      </c>
      <c r="BK229" s="226">
        <f>ROUND(I229*H229,2)</f>
        <v>0</v>
      </c>
      <c r="BL229" s="17" t="s">
        <v>133</v>
      </c>
      <c r="BM229" s="225" t="s">
        <v>272</v>
      </c>
    </row>
    <row r="230" s="2" customFormat="1" ht="16.5" customHeight="1">
      <c r="A230" s="38"/>
      <c r="B230" s="39"/>
      <c r="C230" s="214" t="s">
        <v>273</v>
      </c>
      <c r="D230" s="214" t="s">
        <v>128</v>
      </c>
      <c r="E230" s="215" t="s">
        <v>274</v>
      </c>
      <c r="F230" s="216" t="s">
        <v>275</v>
      </c>
      <c r="G230" s="217" t="s">
        <v>193</v>
      </c>
      <c r="H230" s="218">
        <v>2.855</v>
      </c>
      <c r="I230" s="219"/>
      <c r="J230" s="220">
        <f>ROUND(I230*H230,2)</f>
        <v>0</v>
      </c>
      <c r="K230" s="216" t="s">
        <v>132</v>
      </c>
      <c r="L230" s="44"/>
      <c r="M230" s="221" t="s">
        <v>1</v>
      </c>
      <c r="N230" s="222" t="s">
        <v>40</v>
      </c>
      <c r="O230" s="91"/>
      <c r="P230" s="223">
        <f>O230*H230</f>
        <v>0</v>
      </c>
      <c r="Q230" s="223">
        <v>1.06277</v>
      </c>
      <c r="R230" s="223">
        <f>Q230*H230</f>
        <v>3.0342083500000001</v>
      </c>
      <c r="S230" s="223">
        <v>0</v>
      </c>
      <c r="T230" s="22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5" t="s">
        <v>133</v>
      </c>
      <c r="AT230" s="225" t="s">
        <v>128</v>
      </c>
      <c r="AU230" s="225" t="s">
        <v>85</v>
      </c>
      <c r="AY230" s="17" t="s">
        <v>126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7" t="s">
        <v>83</v>
      </c>
      <c r="BK230" s="226">
        <f>ROUND(I230*H230,2)</f>
        <v>0</v>
      </c>
      <c r="BL230" s="17" t="s">
        <v>133</v>
      </c>
      <c r="BM230" s="225" t="s">
        <v>276</v>
      </c>
    </row>
    <row r="231" s="15" customFormat="1">
      <c r="A231" s="15"/>
      <c r="B231" s="250"/>
      <c r="C231" s="251"/>
      <c r="D231" s="229" t="s">
        <v>135</v>
      </c>
      <c r="E231" s="252" t="s">
        <v>1</v>
      </c>
      <c r="F231" s="253" t="s">
        <v>277</v>
      </c>
      <c r="G231" s="251"/>
      <c r="H231" s="252" t="s">
        <v>1</v>
      </c>
      <c r="I231" s="254"/>
      <c r="J231" s="251"/>
      <c r="K231" s="251"/>
      <c r="L231" s="255"/>
      <c r="M231" s="256"/>
      <c r="N231" s="257"/>
      <c r="O231" s="257"/>
      <c r="P231" s="257"/>
      <c r="Q231" s="257"/>
      <c r="R231" s="257"/>
      <c r="S231" s="257"/>
      <c r="T231" s="25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9" t="s">
        <v>135</v>
      </c>
      <c r="AU231" s="259" t="s">
        <v>85</v>
      </c>
      <c r="AV231" s="15" t="s">
        <v>83</v>
      </c>
      <c r="AW231" s="15" t="s">
        <v>32</v>
      </c>
      <c r="AX231" s="15" t="s">
        <v>75</v>
      </c>
      <c r="AY231" s="259" t="s">
        <v>126</v>
      </c>
    </row>
    <row r="232" s="13" customFormat="1">
      <c r="A232" s="13"/>
      <c r="B232" s="227"/>
      <c r="C232" s="228"/>
      <c r="D232" s="229" t="s">
        <v>135</v>
      </c>
      <c r="E232" s="230" t="s">
        <v>1</v>
      </c>
      <c r="F232" s="231" t="s">
        <v>278</v>
      </c>
      <c r="G232" s="228"/>
      <c r="H232" s="232">
        <v>2.855</v>
      </c>
      <c r="I232" s="233"/>
      <c r="J232" s="228"/>
      <c r="K232" s="228"/>
      <c r="L232" s="234"/>
      <c r="M232" s="235"/>
      <c r="N232" s="236"/>
      <c r="O232" s="236"/>
      <c r="P232" s="236"/>
      <c r="Q232" s="236"/>
      <c r="R232" s="236"/>
      <c r="S232" s="236"/>
      <c r="T232" s="23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8" t="s">
        <v>135</v>
      </c>
      <c r="AU232" s="238" t="s">
        <v>85</v>
      </c>
      <c r="AV232" s="13" t="s">
        <v>85</v>
      </c>
      <c r="AW232" s="13" t="s">
        <v>32</v>
      </c>
      <c r="AX232" s="13" t="s">
        <v>83</v>
      </c>
      <c r="AY232" s="238" t="s">
        <v>126</v>
      </c>
    </row>
    <row r="233" s="2" customFormat="1" ht="16.5" customHeight="1">
      <c r="A233" s="38"/>
      <c r="B233" s="39"/>
      <c r="C233" s="214" t="s">
        <v>279</v>
      </c>
      <c r="D233" s="214" t="s">
        <v>128</v>
      </c>
      <c r="E233" s="215" t="s">
        <v>280</v>
      </c>
      <c r="F233" s="216" t="s">
        <v>281</v>
      </c>
      <c r="G233" s="217" t="s">
        <v>141</v>
      </c>
      <c r="H233" s="218">
        <v>8.9900000000000002</v>
      </c>
      <c r="I233" s="219"/>
      <c r="J233" s="220">
        <f>ROUND(I233*H233,2)</f>
        <v>0</v>
      </c>
      <c r="K233" s="216" t="s">
        <v>132</v>
      </c>
      <c r="L233" s="44"/>
      <c r="M233" s="221" t="s">
        <v>1</v>
      </c>
      <c r="N233" s="222" t="s">
        <v>40</v>
      </c>
      <c r="O233" s="91"/>
      <c r="P233" s="223">
        <f>O233*H233</f>
        <v>0</v>
      </c>
      <c r="Q233" s="223">
        <v>2.5018699999999998</v>
      </c>
      <c r="R233" s="223">
        <f>Q233*H233</f>
        <v>22.491811299999998</v>
      </c>
      <c r="S233" s="223">
        <v>0</v>
      </c>
      <c r="T233" s="22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5" t="s">
        <v>133</v>
      </c>
      <c r="AT233" s="225" t="s">
        <v>128</v>
      </c>
      <c r="AU233" s="225" t="s">
        <v>85</v>
      </c>
      <c r="AY233" s="17" t="s">
        <v>126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7" t="s">
        <v>83</v>
      </c>
      <c r="BK233" s="226">
        <f>ROUND(I233*H233,2)</f>
        <v>0</v>
      </c>
      <c r="BL233" s="17" t="s">
        <v>133</v>
      </c>
      <c r="BM233" s="225" t="s">
        <v>282</v>
      </c>
    </row>
    <row r="234" s="15" customFormat="1">
      <c r="A234" s="15"/>
      <c r="B234" s="250"/>
      <c r="C234" s="251"/>
      <c r="D234" s="229" t="s">
        <v>135</v>
      </c>
      <c r="E234" s="252" t="s">
        <v>1</v>
      </c>
      <c r="F234" s="253" t="s">
        <v>283</v>
      </c>
      <c r="G234" s="251"/>
      <c r="H234" s="252" t="s">
        <v>1</v>
      </c>
      <c r="I234" s="254"/>
      <c r="J234" s="251"/>
      <c r="K234" s="251"/>
      <c r="L234" s="255"/>
      <c r="M234" s="256"/>
      <c r="N234" s="257"/>
      <c r="O234" s="257"/>
      <c r="P234" s="257"/>
      <c r="Q234" s="257"/>
      <c r="R234" s="257"/>
      <c r="S234" s="257"/>
      <c r="T234" s="25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9" t="s">
        <v>135</v>
      </c>
      <c r="AU234" s="259" t="s">
        <v>85</v>
      </c>
      <c r="AV234" s="15" t="s">
        <v>83</v>
      </c>
      <c r="AW234" s="15" t="s">
        <v>32</v>
      </c>
      <c r="AX234" s="15" t="s">
        <v>75</v>
      </c>
      <c r="AY234" s="259" t="s">
        <v>126</v>
      </c>
    </row>
    <row r="235" s="13" customFormat="1">
      <c r="A235" s="13"/>
      <c r="B235" s="227"/>
      <c r="C235" s="228"/>
      <c r="D235" s="229" t="s">
        <v>135</v>
      </c>
      <c r="E235" s="230" t="s">
        <v>1</v>
      </c>
      <c r="F235" s="231" t="s">
        <v>284</v>
      </c>
      <c r="G235" s="228"/>
      <c r="H235" s="232">
        <v>4.4299999999999997</v>
      </c>
      <c r="I235" s="233"/>
      <c r="J235" s="228"/>
      <c r="K235" s="228"/>
      <c r="L235" s="234"/>
      <c r="M235" s="235"/>
      <c r="N235" s="236"/>
      <c r="O235" s="236"/>
      <c r="P235" s="236"/>
      <c r="Q235" s="236"/>
      <c r="R235" s="236"/>
      <c r="S235" s="236"/>
      <c r="T235" s="23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8" t="s">
        <v>135</v>
      </c>
      <c r="AU235" s="238" t="s">
        <v>85</v>
      </c>
      <c r="AV235" s="13" t="s">
        <v>85</v>
      </c>
      <c r="AW235" s="13" t="s">
        <v>32</v>
      </c>
      <c r="AX235" s="13" t="s">
        <v>75</v>
      </c>
      <c r="AY235" s="238" t="s">
        <v>126</v>
      </c>
    </row>
    <row r="236" s="13" customFormat="1">
      <c r="A236" s="13"/>
      <c r="B236" s="227"/>
      <c r="C236" s="228"/>
      <c r="D236" s="229" t="s">
        <v>135</v>
      </c>
      <c r="E236" s="230" t="s">
        <v>1</v>
      </c>
      <c r="F236" s="231" t="s">
        <v>285</v>
      </c>
      <c r="G236" s="228"/>
      <c r="H236" s="232">
        <v>3</v>
      </c>
      <c r="I236" s="233"/>
      <c r="J236" s="228"/>
      <c r="K236" s="228"/>
      <c r="L236" s="234"/>
      <c r="M236" s="235"/>
      <c r="N236" s="236"/>
      <c r="O236" s="236"/>
      <c r="P236" s="236"/>
      <c r="Q236" s="236"/>
      <c r="R236" s="236"/>
      <c r="S236" s="236"/>
      <c r="T236" s="23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8" t="s">
        <v>135</v>
      </c>
      <c r="AU236" s="238" t="s">
        <v>85</v>
      </c>
      <c r="AV236" s="13" t="s">
        <v>85</v>
      </c>
      <c r="AW236" s="13" t="s">
        <v>32</v>
      </c>
      <c r="AX236" s="13" t="s">
        <v>75</v>
      </c>
      <c r="AY236" s="238" t="s">
        <v>126</v>
      </c>
    </row>
    <row r="237" s="15" customFormat="1">
      <c r="A237" s="15"/>
      <c r="B237" s="250"/>
      <c r="C237" s="251"/>
      <c r="D237" s="229" t="s">
        <v>135</v>
      </c>
      <c r="E237" s="252" t="s">
        <v>1</v>
      </c>
      <c r="F237" s="253" t="s">
        <v>286</v>
      </c>
      <c r="G237" s="251"/>
      <c r="H237" s="252" t="s">
        <v>1</v>
      </c>
      <c r="I237" s="254"/>
      <c r="J237" s="251"/>
      <c r="K237" s="251"/>
      <c r="L237" s="255"/>
      <c r="M237" s="256"/>
      <c r="N237" s="257"/>
      <c r="O237" s="257"/>
      <c r="P237" s="257"/>
      <c r="Q237" s="257"/>
      <c r="R237" s="257"/>
      <c r="S237" s="257"/>
      <c r="T237" s="25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9" t="s">
        <v>135</v>
      </c>
      <c r="AU237" s="259" t="s">
        <v>85</v>
      </c>
      <c r="AV237" s="15" t="s">
        <v>83</v>
      </c>
      <c r="AW237" s="15" t="s">
        <v>32</v>
      </c>
      <c r="AX237" s="15" t="s">
        <v>75</v>
      </c>
      <c r="AY237" s="259" t="s">
        <v>126</v>
      </c>
    </row>
    <row r="238" s="13" customFormat="1">
      <c r="A238" s="13"/>
      <c r="B238" s="227"/>
      <c r="C238" s="228"/>
      <c r="D238" s="229" t="s">
        <v>135</v>
      </c>
      <c r="E238" s="230" t="s">
        <v>1</v>
      </c>
      <c r="F238" s="231" t="s">
        <v>287</v>
      </c>
      <c r="G238" s="228"/>
      <c r="H238" s="232">
        <v>1.5600000000000001</v>
      </c>
      <c r="I238" s="233"/>
      <c r="J238" s="228"/>
      <c r="K238" s="228"/>
      <c r="L238" s="234"/>
      <c r="M238" s="235"/>
      <c r="N238" s="236"/>
      <c r="O238" s="236"/>
      <c r="P238" s="236"/>
      <c r="Q238" s="236"/>
      <c r="R238" s="236"/>
      <c r="S238" s="236"/>
      <c r="T238" s="23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8" t="s">
        <v>135</v>
      </c>
      <c r="AU238" s="238" t="s">
        <v>85</v>
      </c>
      <c r="AV238" s="13" t="s">
        <v>85</v>
      </c>
      <c r="AW238" s="13" t="s">
        <v>32</v>
      </c>
      <c r="AX238" s="13" t="s">
        <v>75</v>
      </c>
      <c r="AY238" s="238" t="s">
        <v>126</v>
      </c>
    </row>
    <row r="239" s="14" customFormat="1">
      <c r="A239" s="14"/>
      <c r="B239" s="239"/>
      <c r="C239" s="240"/>
      <c r="D239" s="229" t="s">
        <v>135</v>
      </c>
      <c r="E239" s="241" t="s">
        <v>1</v>
      </c>
      <c r="F239" s="242" t="s">
        <v>138</v>
      </c>
      <c r="G239" s="240"/>
      <c r="H239" s="243">
        <v>8.9900000000000002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9" t="s">
        <v>135</v>
      </c>
      <c r="AU239" s="249" t="s">
        <v>85</v>
      </c>
      <c r="AV239" s="14" t="s">
        <v>133</v>
      </c>
      <c r="AW239" s="14" t="s">
        <v>32</v>
      </c>
      <c r="AX239" s="14" t="s">
        <v>83</v>
      </c>
      <c r="AY239" s="249" t="s">
        <v>126</v>
      </c>
    </row>
    <row r="240" s="2" customFormat="1" ht="16.5" customHeight="1">
      <c r="A240" s="38"/>
      <c r="B240" s="39"/>
      <c r="C240" s="214" t="s">
        <v>288</v>
      </c>
      <c r="D240" s="214" t="s">
        <v>128</v>
      </c>
      <c r="E240" s="215" t="s">
        <v>289</v>
      </c>
      <c r="F240" s="216" t="s">
        <v>290</v>
      </c>
      <c r="G240" s="217" t="s">
        <v>131</v>
      </c>
      <c r="H240" s="218">
        <v>14.18</v>
      </c>
      <c r="I240" s="219"/>
      <c r="J240" s="220">
        <f>ROUND(I240*H240,2)</f>
        <v>0</v>
      </c>
      <c r="K240" s="216" t="s">
        <v>132</v>
      </c>
      <c r="L240" s="44"/>
      <c r="M240" s="221" t="s">
        <v>1</v>
      </c>
      <c r="N240" s="222" t="s">
        <v>40</v>
      </c>
      <c r="O240" s="91"/>
      <c r="P240" s="223">
        <f>O240*H240</f>
        <v>0</v>
      </c>
      <c r="Q240" s="223">
        <v>0.0026900000000000001</v>
      </c>
      <c r="R240" s="223">
        <f>Q240*H240</f>
        <v>0.038144200000000003</v>
      </c>
      <c r="S240" s="223">
        <v>0</v>
      </c>
      <c r="T240" s="22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5" t="s">
        <v>133</v>
      </c>
      <c r="AT240" s="225" t="s">
        <v>128</v>
      </c>
      <c r="AU240" s="225" t="s">
        <v>85</v>
      </c>
      <c r="AY240" s="17" t="s">
        <v>126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7" t="s">
        <v>83</v>
      </c>
      <c r="BK240" s="226">
        <f>ROUND(I240*H240,2)</f>
        <v>0</v>
      </c>
      <c r="BL240" s="17" t="s">
        <v>133</v>
      </c>
      <c r="BM240" s="225" t="s">
        <v>291</v>
      </c>
    </row>
    <row r="241" s="15" customFormat="1">
      <c r="A241" s="15"/>
      <c r="B241" s="250"/>
      <c r="C241" s="251"/>
      <c r="D241" s="229" t="s">
        <v>135</v>
      </c>
      <c r="E241" s="252" t="s">
        <v>1</v>
      </c>
      <c r="F241" s="253" t="s">
        <v>292</v>
      </c>
      <c r="G241" s="251"/>
      <c r="H241" s="252" t="s">
        <v>1</v>
      </c>
      <c r="I241" s="254"/>
      <c r="J241" s="251"/>
      <c r="K241" s="251"/>
      <c r="L241" s="255"/>
      <c r="M241" s="256"/>
      <c r="N241" s="257"/>
      <c r="O241" s="257"/>
      <c r="P241" s="257"/>
      <c r="Q241" s="257"/>
      <c r="R241" s="257"/>
      <c r="S241" s="257"/>
      <c r="T241" s="25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9" t="s">
        <v>135</v>
      </c>
      <c r="AU241" s="259" t="s">
        <v>85</v>
      </c>
      <c r="AV241" s="15" t="s">
        <v>83</v>
      </c>
      <c r="AW241" s="15" t="s">
        <v>32</v>
      </c>
      <c r="AX241" s="15" t="s">
        <v>75</v>
      </c>
      <c r="AY241" s="259" t="s">
        <v>126</v>
      </c>
    </row>
    <row r="242" s="13" customFormat="1">
      <c r="A242" s="13"/>
      <c r="B242" s="227"/>
      <c r="C242" s="228"/>
      <c r="D242" s="229" t="s">
        <v>135</v>
      </c>
      <c r="E242" s="230" t="s">
        <v>1</v>
      </c>
      <c r="F242" s="231" t="s">
        <v>293</v>
      </c>
      <c r="G242" s="228"/>
      <c r="H242" s="232">
        <v>10.94</v>
      </c>
      <c r="I242" s="233"/>
      <c r="J242" s="228"/>
      <c r="K242" s="228"/>
      <c r="L242" s="234"/>
      <c r="M242" s="235"/>
      <c r="N242" s="236"/>
      <c r="O242" s="236"/>
      <c r="P242" s="236"/>
      <c r="Q242" s="236"/>
      <c r="R242" s="236"/>
      <c r="S242" s="236"/>
      <c r="T242" s="23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8" t="s">
        <v>135</v>
      </c>
      <c r="AU242" s="238" t="s">
        <v>85</v>
      </c>
      <c r="AV242" s="13" t="s">
        <v>85</v>
      </c>
      <c r="AW242" s="13" t="s">
        <v>32</v>
      </c>
      <c r="AX242" s="13" t="s">
        <v>75</v>
      </c>
      <c r="AY242" s="238" t="s">
        <v>126</v>
      </c>
    </row>
    <row r="243" s="15" customFormat="1">
      <c r="A243" s="15"/>
      <c r="B243" s="250"/>
      <c r="C243" s="251"/>
      <c r="D243" s="229" t="s">
        <v>135</v>
      </c>
      <c r="E243" s="252" t="s">
        <v>1</v>
      </c>
      <c r="F243" s="253" t="s">
        <v>286</v>
      </c>
      <c r="G243" s="251"/>
      <c r="H243" s="252" t="s">
        <v>1</v>
      </c>
      <c r="I243" s="254"/>
      <c r="J243" s="251"/>
      <c r="K243" s="251"/>
      <c r="L243" s="255"/>
      <c r="M243" s="256"/>
      <c r="N243" s="257"/>
      <c r="O243" s="257"/>
      <c r="P243" s="257"/>
      <c r="Q243" s="257"/>
      <c r="R243" s="257"/>
      <c r="S243" s="257"/>
      <c r="T243" s="25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9" t="s">
        <v>135</v>
      </c>
      <c r="AU243" s="259" t="s">
        <v>85</v>
      </c>
      <c r="AV243" s="15" t="s">
        <v>83</v>
      </c>
      <c r="AW243" s="15" t="s">
        <v>32</v>
      </c>
      <c r="AX243" s="15" t="s">
        <v>75</v>
      </c>
      <c r="AY243" s="259" t="s">
        <v>126</v>
      </c>
    </row>
    <row r="244" s="13" customFormat="1">
      <c r="A244" s="13"/>
      <c r="B244" s="227"/>
      <c r="C244" s="228"/>
      <c r="D244" s="229" t="s">
        <v>135</v>
      </c>
      <c r="E244" s="230" t="s">
        <v>1</v>
      </c>
      <c r="F244" s="231" t="s">
        <v>294</v>
      </c>
      <c r="G244" s="228"/>
      <c r="H244" s="232">
        <v>3.2400000000000002</v>
      </c>
      <c r="I244" s="233"/>
      <c r="J244" s="228"/>
      <c r="K244" s="228"/>
      <c r="L244" s="234"/>
      <c r="M244" s="235"/>
      <c r="N244" s="236"/>
      <c r="O244" s="236"/>
      <c r="P244" s="236"/>
      <c r="Q244" s="236"/>
      <c r="R244" s="236"/>
      <c r="S244" s="236"/>
      <c r="T244" s="23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8" t="s">
        <v>135</v>
      </c>
      <c r="AU244" s="238" t="s">
        <v>85</v>
      </c>
      <c r="AV244" s="13" t="s">
        <v>85</v>
      </c>
      <c r="AW244" s="13" t="s">
        <v>32</v>
      </c>
      <c r="AX244" s="13" t="s">
        <v>75</v>
      </c>
      <c r="AY244" s="238" t="s">
        <v>126</v>
      </c>
    </row>
    <row r="245" s="14" customFormat="1">
      <c r="A245" s="14"/>
      <c r="B245" s="239"/>
      <c r="C245" s="240"/>
      <c r="D245" s="229" t="s">
        <v>135</v>
      </c>
      <c r="E245" s="241" t="s">
        <v>1</v>
      </c>
      <c r="F245" s="242" t="s">
        <v>138</v>
      </c>
      <c r="G245" s="240"/>
      <c r="H245" s="243">
        <v>14.18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9" t="s">
        <v>135</v>
      </c>
      <c r="AU245" s="249" t="s">
        <v>85</v>
      </c>
      <c r="AV245" s="14" t="s">
        <v>133</v>
      </c>
      <c r="AW245" s="14" t="s">
        <v>32</v>
      </c>
      <c r="AX245" s="14" t="s">
        <v>83</v>
      </c>
      <c r="AY245" s="249" t="s">
        <v>126</v>
      </c>
    </row>
    <row r="246" s="2" customFormat="1" ht="16.5" customHeight="1">
      <c r="A246" s="38"/>
      <c r="B246" s="39"/>
      <c r="C246" s="214" t="s">
        <v>295</v>
      </c>
      <c r="D246" s="214" t="s">
        <v>128</v>
      </c>
      <c r="E246" s="215" t="s">
        <v>296</v>
      </c>
      <c r="F246" s="216" t="s">
        <v>297</v>
      </c>
      <c r="G246" s="217" t="s">
        <v>131</v>
      </c>
      <c r="H246" s="218">
        <v>14.18</v>
      </c>
      <c r="I246" s="219"/>
      <c r="J246" s="220">
        <f>ROUND(I246*H246,2)</f>
        <v>0</v>
      </c>
      <c r="K246" s="216" t="s">
        <v>132</v>
      </c>
      <c r="L246" s="44"/>
      <c r="M246" s="221" t="s">
        <v>1</v>
      </c>
      <c r="N246" s="222" t="s">
        <v>40</v>
      </c>
      <c r="O246" s="91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5" t="s">
        <v>133</v>
      </c>
      <c r="AT246" s="225" t="s">
        <v>128</v>
      </c>
      <c r="AU246" s="225" t="s">
        <v>85</v>
      </c>
      <c r="AY246" s="17" t="s">
        <v>126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7" t="s">
        <v>83</v>
      </c>
      <c r="BK246" s="226">
        <f>ROUND(I246*H246,2)</f>
        <v>0</v>
      </c>
      <c r="BL246" s="17" t="s">
        <v>133</v>
      </c>
      <c r="BM246" s="225" t="s">
        <v>298</v>
      </c>
    </row>
    <row r="247" s="2" customFormat="1" ht="33" customHeight="1">
      <c r="A247" s="38"/>
      <c r="B247" s="39"/>
      <c r="C247" s="214" t="s">
        <v>299</v>
      </c>
      <c r="D247" s="214" t="s">
        <v>128</v>
      </c>
      <c r="E247" s="215" t="s">
        <v>300</v>
      </c>
      <c r="F247" s="216" t="s">
        <v>301</v>
      </c>
      <c r="G247" s="217" t="s">
        <v>131</v>
      </c>
      <c r="H247" s="218">
        <v>178.59999999999999</v>
      </c>
      <c r="I247" s="219"/>
      <c r="J247" s="220">
        <f>ROUND(I247*H247,2)</f>
        <v>0</v>
      </c>
      <c r="K247" s="216" t="s">
        <v>132</v>
      </c>
      <c r="L247" s="44"/>
      <c r="M247" s="221" t="s">
        <v>1</v>
      </c>
      <c r="N247" s="222" t="s">
        <v>40</v>
      </c>
      <c r="O247" s="91"/>
      <c r="P247" s="223">
        <f>O247*H247</f>
        <v>0</v>
      </c>
      <c r="Q247" s="223">
        <v>1.1326641</v>
      </c>
      <c r="R247" s="223">
        <f>Q247*H247</f>
        <v>202.29380825999999</v>
      </c>
      <c r="S247" s="223">
        <v>0</v>
      </c>
      <c r="T247" s="22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5" t="s">
        <v>133</v>
      </c>
      <c r="AT247" s="225" t="s">
        <v>128</v>
      </c>
      <c r="AU247" s="225" t="s">
        <v>85</v>
      </c>
      <c r="AY247" s="17" t="s">
        <v>126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7" t="s">
        <v>83</v>
      </c>
      <c r="BK247" s="226">
        <f>ROUND(I247*H247,2)</f>
        <v>0</v>
      </c>
      <c r="BL247" s="17" t="s">
        <v>133</v>
      </c>
      <c r="BM247" s="225" t="s">
        <v>302</v>
      </c>
    </row>
    <row r="248" s="13" customFormat="1">
      <c r="A248" s="13"/>
      <c r="B248" s="227"/>
      <c r="C248" s="228"/>
      <c r="D248" s="229" t="s">
        <v>135</v>
      </c>
      <c r="E248" s="230" t="s">
        <v>1</v>
      </c>
      <c r="F248" s="231" t="s">
        <v>303</v>
      </c>
      <c r="G248" s="228"/>
      <c r="H248" s="232">
        <v>87.400000000000006</v>
      </c>
      <c r="I248" s="233"/>
      <c r="J248" s="228"/>
      <c r="K248" s="228"/>
      <c r="L248" s="234"/>
      <c r="M248" s="235"/>
      <c r="N248" s="236"/>
      <c r="O248" s="236"/>
      <c r="P248" s="236"/>
      <c r="Q248" s="236"/>
      <c r="R248" s="236"/>
      <c r="S248" s="236"/>
      <c r="T248" s="23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8" t="s">
        <v>135</v>
      </c>
      <c r="AU248" s="238" t="s">
        <v>85</v>
      </c>
      <c r="AV248" s="13" t="s">
        <v>85</v>
      </c>
      <c r="AW248" s="13" t="s">
        <v>32</v>
      </c>
      <c r="AX248" s="13" t="s">
        <v>75</v>
      </c>
      <c r="AY248" s="238" t="s">
        <v>126</v>
      </c>
    </row>
    <row r="249" s="13" customFormat="1">
      <c r="A249" s="13"/>
      <c r="B249" s="227"/>
      <c r="C249" s="228"/>
      <c r="D249" s="229" t="s">
        <v>135</v>
      </c>
      <c r="E249" s="230" t="s">
        <v>1</v>
      </c>
      <c r="F249" s="231" t="s">
        <v>304</v>
      </c>
      <c r="G249" s="228"/>
      <c r="H249" s="232">
        <v>60</v>
      </c>
      <c r="I249" s="233"/>
      <c r="J249" s="228"/>
      <c r="K249" s="228"/>
      <c r="L249" s="234"/>
      <c r="M249" s="235"/>
      <c r="N249" s="236"/>
      <c r="O249" s="236"/>
      <c r="P249" s="236"/>
      <c r="Q249" s="236"/>
      <c r="R249" s="236"/>
      <c r="S249" s="236"/>
      <c r="T249" s="23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8" t="s">
        <v>135</v>
      </c>
      <c r="AU249" s="238" t="s">
        <v>85</v>
      </c>
      <c r="AV249" s="13" t="s">
        <v>85</v>
      </c>
      <c r="AW249" s="13" t="s">
        <v>32</v>
      </c>
      <c r="AX249" s="13" t="s">
        <v>75</v>
      </c>
      <c r="AY249" s="238" t="s">
        <v>126</v>
      </c>
    </row>
    <row r="250" s="13" customFormat="1">
      <c r="A250" s="13"/>
      <c r="B250" s="227"/>
      <c r="C250" s="228"/>
      <c r="D250" s="229" t="s">
        <v>135</v>
      </c>
      <c r="E250" s="230" t="s">
        <v>1</v>
      </c>
      <c r="F250" s="231" t="s">
        <v>305</v>
      </c>
      <c r="G250" s="228"/>
      <c r="H250" s="232">
        <v>31.199999999999999</v>
      </c>
      <c r="I250" s="233"/>
      <c r="J250" s="228"/>
      <c r="K250" s="228"/>
      <c r="L250" s="234"/>
      <c r="M250" s="235"/>
      <c r="N250" s="236"/>
      <c r="O250" s="236"/>
      <c r="P250" s="236"/>
      <c r="Q250" s="236"/>
      <c r="R250" s="236"/>
      <c r="S250" s="236"/>
      <c r="T250" s="23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8" t="s">
        <v>135</v>
      </c>
      <c r="AU250" s="238" t="s">
        <v>85</v>
      </c>
      <c r="AV250" s="13" t="s">
        <v>85</v>
      </c>
      <c r="AW250" s="13" t="s">
        <v>32</v>
      </c>
      <c r="AX250" s="13" t="s">
        <v>75</v>
      </c>
      <c r="AY250" s="238" t="s">
        <v>126</v>
      </c>
    </row>
    <row r="251" s="14" customFormat="1">
      <c r="A251" s="14"/>
      <c r="B251" s="239"/>
      <c r="C251" s="240"/>
      <c r="D251" s="229" t="s">
        <v>135</v>
      </c>
      <c r="E251" s="241" t="s">
        <v>1</v>
      </c>
      <c r="F251" s="242" t="s">
        <v>138</v>
      </c>
      <c r="G251" s="240"/>
      <c r="H251" s="243">
        <v>178.59999999999999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9" t="s">
        <v>135</v>
      </c>
      <c r="AU251" s="249" t="s">
        <v>85</v>
      </c>
      <c r="AV251" s="14" t="s">
        <v>133</v>
      </c>
      <c r="AW251" s="14" t="s">
        <v>32</v>
      </c>
      <c r="AX251" s="14" t="s">
        <v>83</v>
      </c>
      <c r="AY251" s="249" t="s">
        <v>126</v>
      </c>
    </row>
    <row r="252" s="2" customFormat="1" ht="33" customHeight="1">
      <c r="A252" s="38"/>
      <c r="B252" s="39"/>
      <c r="C252" s="214" t="s">
        <v>306</v>
      </c>
      <c r="D252" s="214" t="s">
        <v>128</v>
      </c>
      <c r="E252" s="215" t="s">
        <v>307</v>
      </c>
      <c r="F252" s="216" t="s">
        <v>308</v>
      </c>
      <c r="G252" s="217" t="s">
        <v>131</v>
      </c>
      <c r="H252" s="218">
        <v>23.399999999999999</v>
      </c>
      <c r="I252" s="219"/>
      <c r="J252" s="220">
        <f>ROUND(I252*H252,2)</f>
        <v>0</v>
      </c>
      <c r="K252" s="216" t="s">
        <v>132</v>
      </c>
      <c r="L252" s="44"/>
      <c r="M252" s="221" t="s">
        <v>1</v>
      </c>
      <c r="N252" s="222" t="s">
        <v>40</v>
      </c>
      <c r="O252" s="91"/>
      <c r="P252" s="223">
        <f>O252*H252</f>
        <v>0</v>
      </c>
      <c r="Q252" s="223">
        <v>0.75770274000000004</v>
      </c>
      <c r="R252" s="223">
        <f>Q252*H252</f>
        <v>17.730244116000001</v>
      </c>
      <c r="S252" s="223">
        <v>0</v>
      </c>
      <c r="T252" s="22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5" t="s">
        <v>133</v>
      </c>
      <c r="AT252" s="225" t="s">
        <v>128</v>
      </c>
      <c r="AU252" s="225" t="s">
        <v>85</v>
      </c>
      <c r="AY252" s="17" t="s">
        <v>126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7" t="s">
        <v>83</v>
      </c>
      <c r="BK252" s="226">
        <f>ROUND(I252*H252,2)</f>
        <v>0</v>
      </c>
      <c r="BL252" s="17" t="s">
        <v>133</v>
      </c>
      <c r="BM252" s="225" t="s">
        <v>309</v>
      </c>
    </row>
    <row r="253" s="15" customFormat="1">
      <c r="A253" s="15"/>
      <c r="B253" s="250"/>
      <c r="C253" s="251"/>
      <c r="D253" s="229" t="s">
        <v>135</v>
      </c>
      <c r="E253" s="252" t="s">
        <v>1</v>
      </c>
      <c r="F253" s="253" t="s">
        <v>286</v>
      </c>
      <c r="G253" s="251"/>
      <c r="H253" s="252" t="s">
        <v>1</v>
      </c>
      <c r="I253" s="254"/>
      <c r="J253" s="251"/>
      <c r="K253" s="251"/>
      <c r="L253" s="255"/>
      <c r="M253" s="256"/>
      <c r="N253" s="257"/>
      <c r="O253" s="257"/>
      <c r="P253" s="257"/>
      <c r="Q253" s="257"/>
      <c r="R253" s="257"/>
      <c r="S253" s="257"/>
      <c r="T253" s="25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9" t="s">
        <v>135</v>
      </c>
      <c r="AU253" s="259" t="s">
        <v>85</v>
      </c>
      <c r="AV253" s="15" t="s">
        <v>83</v>
      </c>
      <c r="AW253" s="15" t="s">
        <v>32</v>
      </c>
      <c r="AX253" s="15" t="s">
        <v>75</v>
      </c>
      <c r="AY253" s="259" t="s">
        <v>126</v>
      </c>
    </row>
    <row r="254" s="13" customFormat="1">
      <c r="A254" s="13"/>
      <c r="B254" s="227"/>
      <c r="C254" s="228"/>
      <c r="D254" s="229" t="s">
        <v>135</v>
      </c>
      <c r="E254" s="230" t="s">
        <v>1</v>
      </c>
      <c r="F254" s="231" t="s">
        <v>310</v>
      </c>
      <c r="G254" s="228"/>
      <c r="H254" s="232">
        <v>23.399999999999999</v>
      </c>
      <c r="I254" s="233"/>
      <c r="J254" s="228"/>
      <c r="K254" s="228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135</v>
      </c>
      <c r="AU254" s="238" t="s">
        <v>85</v>
      </c>
      <c r="AV254" s="13" t="s">
        <v>85</v>
      </c>
      <c r="AW254" s="13" t="s">
        <v>32</v>
      </c>
      <c r="AX254" s="13" t="s">
        <v>83</v>
      </c>
      <c r="AY254" s="238" t="s">
        <v>126</v>
      </c>
    </row>
    <row r="255" s="2" customFormat="1" ht="24.15" customHeight="1">
      <c r="A255" s="38"/>
      <c r="B255" s="39"/>
      <c r="C255" s="214" t="s">
        <v>311</v>
      </c>
      <c r="D255" s="214" t="s">
        <v>128</v>
      </c>
      <c r="E255" s="215" t="s">
        <v>312</v>
      </c>
      <c r="F255" s="216" t="s">
        <v>313</v>
      </c>
      <c r="G255" s="217" t="s">
        <v>193</v>
      </c>
      <c r="H255" s="218">
        <v>1.2589999999999999</v>
      </c>
      <c r="I255" s="219"/>
      <c r="J255" s="220">
        <f>ROUND(I255*H255,2)</f>
        <v>0</v>
      </c>
      <c r="K255" s="216" t="s">
        <v>132</v>
      </c>
      <c r="L255" s="44"/>
      <c r="M255" s="221" t="s">
        <v>1</v>
      </c>
      <c r="N255" s="222" t="s">
        <v>40</v>
      </c>
      <c r="O255" s="91"/>
      <c r="P255" s="223">
        <f>O255*H255</f>
        <v>0</v>
      </c>
      <c r="Q255" s="223">
        <v>1.0593999999999999</v>
      </c>
      <c r="R255" s="223">
        <f>Q255*H255</f>
        <v>1.3337845999999998</v>
      </c>
      <c r="S255" s="223">
        <v>0</v>
      </c>
      <c r="T255" s="22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5" t="s">
        <v>133</v>
      </c>
      <c r="AT255" s="225" t="s">
        <v>128</v>
      </c>
      <c r="AU255" s="225" t="s">
        <v>85</v>
      </c>
      <c r="AY255" s="17" t="s">
        <v>126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7" t="s">
        <v>83</v>
      </c>
      <c r="BK255" s="226">
        <f>ROUND(I255*H255,2)</f>
        <v>0</v>
      </c>
      <c r="BL255" s="17" t="s">
        <v>133</v>
      </c>
      <c r="BM255" s="225" t="s">
        <v>314</v>
      </c>
    </row>
    <row r="256" s="15" customFormat="1">
      <c r="A256" s="15"/>
      <c r="B256" s="250"/>
      <c r="C256" s="251"/>
      <c r="D256" s="229" t="s">
        <v>135</v>
      </c>
      <c r="E256" s="252" t="s">
        <v>1</v>
      </c>
      <c r="F256" s="253" t="s">
        <v>315</v>
      </c>
      <c r="G256" s="251"/>
      <c r="H256" s="252" t="s">
        <v>1</v>
      </c>
      <c r="I256" s="254"/>
      <c r="J256" s="251"/>
      <c r="K256" s="251"/>
      <c r="L256" s="255"/>
      <c r="M256" s="256"/>
      <c r="N256" s="257"/>
      <c r="O256" s="257"/>
      <c r="P256" s="257"/>
      <c r="Q256" s="257"/>
      <c r="R256" s="257"/>
      <c r="S256" s="257"/>
      <c r="T256" s="25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9" t="s">
        <v>135</v>
      </c>
      <c r="AU256" s="259" t="s">
        <v>85</v>
      </c>
      <c r="AV256" s="15" t="s">
        <v>83</v>
      </c>
      <c r="AW256" s="15" t="s">
        <v>32</v>
      </c>
      <c r="AX256" s="15" t="s">
        <v>75</v>
      </c>
      <c r="AY256" s="259" t="s">
        <v>126</v>
      </c>
    </row>
    <row r="257" s="13" customFormat="1">
      <c r="A257" s="13"/>
      <c r="B257" s="227"/>
      <c r="C257" s="228"/>
      <c r="D257" s="229" t="s">
        <v>135</v>
      </c>
      <c r="E257" s="230" t="s">
        <v>1</v>
      </c>
      <c r="F257" s="231" t="s">
        <v>316</v>
      </c>
      <c r="G257" s="228"/>
      <c r="H257" s="232">
        <v>1.0720000000000001</v>
      </c>
      <c r="I257" s="233"/>
      <c r="J257" s="228"/>
      <c r="K257" s="228"/>
      <c r="L257" s="234"/>
      <c r="M257" s="235"/>
      <c r="N257" s="236"/>
      <c r="O257" s="236"/>
      <c r="P257" s="236"/>
      <c r="Q257" s="236"/>
      <c r="R257" s="236"/>
      <c r="S257" s="236"/>
      <c r="T257" s="23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8" t="s">
        <v>135</v>
      </c>
      <c r="AU257" s="238" t="s">
        <v>85</v>
      </c>
      <c r="AV257" s="13" t="s">
        <v>85</v>
      </c>
      <c r="AW257" s="13" t="s">
        <v>32</v>
      </c>
      <c r="AX257" s="13" t="s">
        <v>75</v>
      </c>
      <c r="AY257" s="238" t="s">
        <v>126</v>
      </c>
    </row>
    <row r="258" s="15" customFormat="1">
      <c r="A258" s="15"/>
      <c r="B258" s="250"/>
      <c r="C258" s="251"/>
      <c r="D258" s="229" t="s">
        <v>135</v>
      </c>
      <c r="E258" s="252" t="s">
        <v>1</v>
      </c>
      <c r="F258" s="253" t="s">
        <v>317</v>
      </c>
      <c r="G258" s="251"/>
      <c r="H258" s="252" t="s">
        <v>1</v>
      </c>
      <c r="I258" s="254"/>
      <c r="J258" s="251"/>
      <c r="K258" s="251"/>
      <c r="L258" s="255"/>
      <c r="M258" s="256"/>
      <c r="N258" s="257"/>
      <c r="O258" s="257"/>
      <c r="P258" s="257"/>
      <c r="Q258" s="257"/>
      <c r="R258" s="257"/>
      <c r="S258" s="257"/>
      <c r="T258" s="25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9" t="s">
        <v>135</v>
      </c>
      <c r="AU258" s="259" t="s">
        <v>85</v>
      </c>
      <c r="AV258" s="15" t="s">
        <v>83</v>
      </c>
      <c r="AW258" s="15" t="s">
        <v>32</v>
      </c>
      <c r="AX258" s="15" t="s">
        <v>75</v>
      </c>
      <c r="AY258" s="259" t="s">
        <v>126</v>
      </c>
    </row>
    <row r="259" s="13" customFormat="1">
      <c r="A259" s="13"/>
      <c r="B259" s="227"/>
      <c r="C259" s="228"/>
      <c r="D259" s="229" t="s">
        <v>135</v>
      </c>
      <c r="E259" s="230" t="s">
        <v>1</v>
      </c>
      <c r="F259" s="231" t="s">
        <v>318</v>
      </c>
      <c r="G259" s="228"/>
      <c r="H259" s="232">
        <v>0.187</v>
      </c>
      <c r="I259" s="233"/>
      <c r="J259" s="228"/>
      <c r="K259" s="228"/>
      <c r="L259" s="234"/>
      <c r="M259" s="235"/>
      <c r="N259" s="236"/>
      <c r="O259" s="236"/>
      <c r="P259" s="236"/>
      <c r="Q259" s="236"/>
      <c r="R259" s="236"/>
      <c r="S259" s="236"/>
      <c r="T259" s="23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8" t="s">
        <v>135</v>
      </c>
      <c r="AU259" s="238" t="s">
        <v>85</v>
      </c>
      <c r="AV259" s="13" t="s">
        <v>85</v>
      </c>
      <c r="AW259" s="13" t="s">
        <v>32</v>
      </c>
      <c r="AX259" s="13" t="s">
        <v>75</v>
      </c>
      <c r="AY259" s="238" t="s">
        <v>126</v>
      </c>
    </row>
    <row r="260" s="14" customFormat="1">
      <c r="A260" s="14"/>
      <c r="B260" s="239"/>
      <c r="C260" s="240"/>
      <c r="D260" s="229" t="s">
        <v>135</v>
      </c>
      <c r="E260" s="241" t="s">
        <v>1</v>
      </c>
      <c r="F260" s="242" t="s">
        <v>138</v>
      </c>
      <c r="G260" s="240"/>
      <c r="H260" s="243">
        <v>1.2589999999999999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9" t="s">
        <v>135</v>
      </c>
      <c r="AU260" s="249" t="s">
        <v>85</v>
      </c>
      <c r="AV260" s="14" t="s">
        <v>133</v>
      </c>
      <c r="AW260" s="14" t="s">
        <v>32</v>
      </c>
      <c r="AX260" s="14" t="s">
        <v>83</v>
      </c>
      <c r="AY260" s="249" t="s">
        <v>126</v>
      </c>
    </row>
    <row r="261" s="12" customFormat="1" ht="22.8" customHeight="1">
      <c r="A261" s="12"/>
      <c r="B261" s="198"/>
      <c r="C261" s="199"/>
      <c r="D261" s="200" t="s">
        <v>74</v>
      </c>
      <c r="E261" s="212" t="s">
        <v>149</v>
      </c>
      <c r="F261" s="212" t="s">
        <v>319</v>
      </c>
      <c r="G261" s="199"/>
      <c r="H261" s="199"/>
      <c r="I261" s="202"/>
      <c r="J261" s="213">
        <f>BK261</f>
        <v>0</v>
      </c>
      <c r="K261" s="199"/>
      <c r="L261" s="204"/>
      <c r="M261" s="205"/>
      <c r="N261" s="206"/>
      <c r="O261" s="206"/>
      <c r="P261" s="207">
        <f>SUM(P262:P266)</f>
        <v>0</v>
      </c>
      <c r="Q261" s="206"/>
      <c r="R261" s="207">
        <f>SUM(R262:R266)</f>
        <v>7.7722350000000002</v>
      </c>
      <c r="S261" s="206"/>
      <c r="T261" s="208">
        <f>SUM(T262:T266)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9" t="s">
        <v>83</v>
      </c>
      <c r="AT261" s="210" t="s">
        <v>74</v>
      </c>
      <c r="AU261" s="210" t="s">
        <v>83</v>
      </c>
      <c r="AY261" s="209" t="s">
        <v>126</v>
      </c>
      <c r="BK261" s="211">
        <f>SUM(BK262:BK266)</f>
        <v>0</v>
      </c>
    </row>
    <row r="262" s="2" customFormat="1" ht="24.15" customHeight="1">
      <c r="A262" s="38"/>
      <c r="B262" s="39"/>
      <c r="C262" s="214" t="s">
        <v>320</v>
      </c>
      <c r="D262" s="214" t="s">
        <v>128</v>
      </c>
      <c r="E262" s="215" t="s">
        <v>321</v>
      </c>
      <c r="F262" s="216" t="s">
        <v>322</v>
      </c>
      <c r="G262" s="217" t="s">
        <v>174</v>
      </c>
      <c r="H262" s="218">
        <v>7.5</v>
      </c>
      <c r="I262" s="219"/>
      <c r="J262" s="220">
        <f>ROUND(I262*H262,2)</f>
        <v>0</v>
      </c>
      <c r="K262" s="216" t="s">
        <v>132</v>
      </c>
      <c r="L262" s="44"/>
      <c r="M262" s="221" t="s">
        <v>1</v>
      </c>
      <c r="N262" s="222" t="s">
        <v>40</v>
      </c>
      <c r="O262" s="91"/>
      <c r="P262" s="223">
        <f>O262*H262</f>
        <v>0</v>
      </c>
      <c r="Q262" s="223">
        <v>0.24127000000000001</v>
      </c>
      <c r="R262" s="223">
        <f>Q262*H262</f>
        <v>1.8095250000000001</v>
      </c>
      <c r="S262" s="223">
        <v>0</v>
      </c>
      <c r="T262" s="22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5" t="s">
        <v>133</v>
      </c>
      <c r="AT262" s="225" t="s">
        <v>128</v>
      </c>
      <c r="AU262" s="225" t="s">
        <v>85</v>
      </c>
      <c r="AY262" s="17" t="s">
        <v>126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7" t="s">
        <v>83</v>
      </c>
      <c r="BK262" s="226">
        <f>ROUND(I262*H262,2)</f>
        <v>0</v>
      </c>
      <c r="BL262" s="17" t="s">
        <v>133</v>
      </c>
      <c r="BM262" s="225" t="s">
        <v>323</v>
      </c>
    </row>
    <row r="263" s="13" customFormat="1">
      <c r="A263" s="13"/>
      <c r="B263" s="227"/>
      <c r="C263" s="228"/>
      <c r="D263" s="229" t="s">
        <v>135</v>
      </c>
      <c r="E263" s="230" t="s">
        <v>1</v>
      </c>
      <c r="F263" s="231" t="s">
        <v>324</v>
      </c>
      <c r="G263" s="228"/>
      <c r="H263" s="232">
        <v>7.5</v>
      </c>
      <c r="I263" s="233"/>
      <c r="J263" s="228"/>
      <c r="K263" s="228"/>
      <c r="L263" s="234"/>
      <c r="M263" s="235"/>
      <c r="N263" s="236"/>
      <c r="O263" s="236"/>
      <c r="P263" s="236"/>
      <c r="Q263" s="236"/>
      <c r="R263" s="236"/>
      <c r="S263" s="236"/>
      <c r="T263" s="23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8" t="s">
        <v>135</v>
      </c>
      <c r="AU263" s="238" t="s">
        <v>85</v>
      </c>
      <c r="AV263" s="13" t="s">
        <v>85</v>
      </c>
      <c r="AW263" s="13" t="s">
        <v>32</v>
      </c>
      <c r="AX263" s="13" t="s">
        <v>83</v>
      </c>
      <c r="AY263" s="238" t="s">
        <v>126</v>
      </c>
    </row>
    <row r="264" s="2" customFormat="1" ht="24.15" customHeight="1">
      <c r="A264" s="38"/>
      <c r="B264" s="39"/>
      <c r="C264" s="260" t="s">
        <v>325</v>
      </c>
      <c r="D264" s="260" t="s">
        <v>215</v>
      </c>
      <c r="E264" s="261" t="s">
        <v>326</v>
      </c>
      <c r="F264" s="262" t="s">
        <v>327</v>
      </c>
      <c r="G264" s="263" t="s">
        <v>328</v>
      </c>
      <c r="H264" s="264">
        <v>46.875</v>
      </c>
      <c r="I264" s="265"/>
      <c r="J264" s="266">
        <f>ROUND(I264*H264,2)</f>
        <v>0</v>
      </c>
      <c r="K264" s="262" t="s">
        <v>132</v>
      </c>
      <c r="L264" s="267"/>
      <c r="M264" s="268" t="s">
        <v>1</v>
      </c>
      <c r="N264" s="269" t="s">
        <v>40</v>
      </c>
      <c r="O264" s="91"/>
      <c r="P264" s="223">
        <f>O264*H264</f>
        <v>0</v>
      </c>
      <c r="Q264" s="223">
        <v>0.050000000000000003</v>
      </c>
      <c r="R264" s="223">
        <f>Q264*H264</f>
        <v>2.34375</v>
      </c>
      <c r="S264" s="223">
        <v>0</v>
      </c>
      <c r="T264" s="22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5" t="s">
        <v>190</v>
      </c>
      <c r="AT264" s="225" t="s">
        <v>215</v>
      </c>
      <c r="AU264" s="225" t="s">
        <v>85</v>
      </c>
      <c r="AY264" s="17" t="s">
        <v>126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7" t="s">
        <v>83</v>
      </c>
      <c r="BK264" s="226">
        <f>ROUND(I264*H264,2)</f>
        <v>0</v>
      </c>
      <c r="BL264" s="17" t="s">
        <v>133</v>
      </c>
      <c r="BM264" s="225" t="s">
        <v>329</v>
      </c>
    </row>
    <row r="265" s="13" customFormat="1">
      <c r="A265" s="13"/>
      <c r="B265" s="227"/>
      <c r="C265" s="228"/>
      <c r="D265" s="229" t="s">
        <v>135</v>
      </c>
      <c r="E265" s="228"/>
      <c r="F265" s="231" t="s">
        <v>330</v>
      </c>
      <c r="G265" s="228"/>
      <c r="H265" s="232">
        <v>46.875</v>
      </c>
      <c r="I265" s="233"/>
      <c r="J265" s="228"/>
      <c r="K265" s="228"/>
      <c r="L265" s="234"/>
      <c r="M265" s="235"/>
      <c r="N265" s="236"/>
      <c r="O265" s="236"/>
      <c r="P265" s="236"/>
      <c r="Q265" s="236"/>
      <c r="R265" s="236"/>
      <c r="S265" s="236"/>
      <c r="T265" s="23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8" t="s">
        <v>135</v>
      </c>
      <c r="AU265" s="238" t="s">
        <v>85</v>
      </c>
      <c r="AV265" s="13" t="s">
        <v>85</v>
      </c>
      <c r="AW265" s="13" t="s">
        <v>4</v>
      </c>
      <c r="AX265" s="13" t="s">
        <v>83</v>
      </c>
      <c r="AY265" s="238" t="s">
        <v>126</v>
      </c>
    </row>
    <row r="266" s="2" customFormat="1" ht="37.8" customHeight="1">
      <c r="A266" s="38"/>
      <c r="B266" s="39"/>
      <c r="C266" s="214" t="s">
        <v>331</v>
      </c>
      <c r="D266" s="214" t="s">
        <v>128</v>
      </c>
      <c r="E266" s="215" t="s">
        <v>332</v>
      </c>
      <c r="F266" s="216" t="s">
        <v>333</v>
      </c>
      <c r="G266" s="217" t="s">
        <v>328</v>
      </c>
      <c r="H266" s="218">
        <v>1</v>
      </c>
      <c r="I266" s="219"/>
      <c r="J266" s="220">
        <f>ROUND(I266*H266,2)</f>
        <v>0</v>
      </c>
      <c r="K266" s="216" t="s">
        <v>1</v>
      </c>
      <c r="L266" s="44"/>
      <c r="M266" s="221" t="s">
        <v>1</v>
      </c>
      <c r="N266" s="222" t="s">
        <v>40</v>
      </c>
      <c r="O266" s="91"/>
      <c r="P266" s="223">
        <f>O266*H266</f>
        <v>0</v>
      </c>
      <c r="Q266" s="223">
        <v>3.61896</v>
      </c>
      <c r="R266" s="223">
        <f>Q266*H266</f>
        <v>3.61896</v>
      </c>
      <c r="S266" s="223">
        <v>0</v>
      </c>
      <c r="T266" s="22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5" t="s">
        <v>133</v>
      </c>
      <c r="AT266" s="225" t="s">
        <v>128</v>
      </c>
      <c r="AU266" s="225" t="s">
        <v>85</v>
      </c>
      <c r="AY266" s="17" t="s">
        <v>126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7" t="s">
        <v>83</v>
      </c>
      <c r="BK266" s="226">
        <f>ROUND(I266*H266,2)</f>
        <v>0</v>
      </c>
      <c r="BL266" s="17" t="s">
        <v>133</v>
      </c>
      <c r="BM266" s="225" t="s">
        <v>334</v>
      </c>
    </row>
    <row r="267" s="12" customFormat="1" ht="22.8" customHeight="1">
      <c r="A267" s="12"/>
      <c r="B267" s="198"/>
      <c r="C267" s="199"/>
      <c r="D267" s="200" t="s">
        <v>74</v>
      </c>
      <c r="E267" s="212" t="s">
        <v>133</v>
      </c>
      <c r="F267" s="212" t="s">
        <v>335</v>
      </c>
      <c r="G267" s="199"/>
      <c r="H267" s="199"/>
      <c r="I267" s="202"/>
      <c r="J267" s="213">
        <f>BK267</f>
        <v>0</v>
      </c>
      <c r="K267" s="199"/>
      <c r="L267" s="204"/>
      <c r="M267" s="205"/>
      <c r="N267" s="206"/>
      <c r="O267" s="206"/>
      <c r="P267" s="207">
        <f>SUM(P268:P272)</f>
        <v>0</v>
      </c>
      <c r="Q267" s="206"/>
      <c r="R267" s="207">
        <f>SUM(R268:R272)</f>
        <v>11.068680399999998</v>
      </c>
      <c r="S267" s="206"/>
      <c r="T267" s="208">
        <f>SUM(T268:T272)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9" t="s">
        <v>83</v>
      </c>
      <c r="AT267" s="210" t="s">
        <v>74</v>
      </c>
      <c r="AU267" s="210" t="s">
        <v>83</v>
      </c>
      <c r="AY267" s="209" t="s">
        <v>126</v>
      </c>
      <c r="BK267" s="211">
        <f>SUM(BK268:BK272)</f>
        <v>0</v>
      </c>
    </row>
    <row r="268" s="2" customFormat="1" ht="24.15" customHeight="1">
      <c r="A268" s="38"/>
      <c r="B268" s="39"/>
      <c r="C268" s="214" t="s">
        <v>336</v>
      </c>
      <c r="D268" s="214" t="s">
        <v>128</v>
      </c>
      <c r="E268" s="215" t="s">
        <v>337</v>
      </c>
      <c r="F268" s="216" t="s">
        <v>338</v>
      </c>
      <c r="G268" s="217" t="s">
        <v>174</v>
      </c>
      <c r="H268" s="218">
        <v>6</v>
      </c>
      <c r="I268" s="219"/>
      <c r="J268" s="220">
        <f>ROUND(I268*H268,2)</f>
        <v>0</v>
      </c>
      <c r="K268" s="216" t="s">
        <v>132</v>
      </c>
      <c r="L268" s="44"/>
      <c r="M268" s="221" t="s">
        <v>1</v>
      </c>
      <c r="N268" s="222" t="s">
        <v>40</v>
      </c>
      <c r="O268" s="91"/>
      <c r="P268" s="223">
        <f>O268*H268</f>
        <v>0</v>
      </c>
      <c r="Q268" s="223">
        <v>0.4204</v>
      </c>
      <c r="R268" s="223">
        <f>Q268*H268</f>
        <v>2.5224000000000002</v>
      </c>
      <c r="S268" s="223">
        <v>0</v>
      </c>
      <c r="T268" s="22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5" t="s">
        <v>133</v>
      </c>
      <c r="AT268" s="225" t="s">
        <v>128</v>
      </c>
      <c r="AU268" s="225" t="s">
        <v>85</v>
      </c>
      <c r="AY268" s="17" t="s">
        <v>126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7" t="s">
        <v>83</v>
      </c>
      <c r="BK268" s="226">
        <f>ROUND(I268*H268,2)</f>
        <v>0</v>
      </c>
      <c r="BL268" s="17" t="s">
        <v>133</v>
      </c>
      <c r="BM268" s="225" t="s">
        <v>339</v>
      </c>
    </row>
    <row r="269" s="13" customFormat="1">
      <c r="A269" s="13"/>
      <c r="B269" s="227"/>
      <c r="C269" s="228"/>
      <c r="D269" s="229" t="s">
        <v>135</v>
      </c>
      <c r="E269" s="230" t="s">
        <v>1</v>
      </c>
      <c r="F269" s="231" t="s">
        <v>340</v>
      </c>
      <c r="G269" s="228"/>
      <c r="H269" s="232">
        <v>6</v>
      </c>
      <c r="I269" s="233"/>
      <c r="J269" s="228"/>
      <c r="K269" s="228"/>
      <c r="L269" s="234"/>
      <c r="M269" s="235"/>
      <c r="N269" s="236"/>
      <c r="O269" s="236"/>
      <c r="P269" s="236"/>
      <c r="Q269" s="236"/>
      <c r="R269" s="236"/>
      <c r="S269" s="236"/>
      <c r="T269" s="23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8" t="s">
        <v>135</v>
      </c>
      <c r="AU269" s="238" t="s">
        <v>85</v>
      </c>
      <c r="AV269" s="13" t="s">
        <v>85</v>
      </c>
      <c r="AW269" s="13" t="s">
        <v>32</v>
      </c>
      <c r="AX269" s="13" t="s">
        <v>83</v>
      </c>
      <c r="AY269" s="238" t="s">
        <v>126</v>
      </c>
    </row>
    <row r="270" s="2" customFormat="1" ht="16.5" customHeight="1">
      <c r="A270" s="38"/>
      <c r="B270" s="39"/>
      <c r="C270" s="214" t="s">
        <v>341</v>
      </c>
      <c r="D270" s="214" t="s">
        <v>128</v>
      </c>
      <c r="E270" s="215" t="s">
        <v>342</v>
      </c>
      <c r="F270" s="216" t="s">
        <v>343</v>
      </c>
      <c r="G270" s="217" t="s">
        <v>141</v>
      </c>
      <c r="H270" s="218">
        <v>4.5199999999999996</v>
      </c>
      <c r="I270" s="219"/>
      <c r="J270" s="220">
        <f>ROUND(I270*H270,2)</f>
        <v>0</v>
      </c>
      <c r="K270" s="216" t="s">
        <v>132</v>
      </c>
      <c r="L270" s="44"/>
      <c r="M270" s="221" t="s">
        <v>1</v>
      </c>
      <c r="N270" s="222" t="s">
        <v>40</v>
      </c>
      <c r="O270" s="91"/>
      <c r="P270" s="223">
        <f>O270*H270</f>
        <v>0</v>
      </c>
      <c r="Q270" s="223">
        <v>1.8907700000000001</v>
      </c>
      <c r="R270" s="223">
        <f>Q270*H270</f>
        <v>8.5462803999999988</v>
      </c>
      <c r="S270" s="223">
        <v>0</v>
      </c>
      <c r="T270" s="22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5" t="s">
        <v>133</v>
      </c>
      <c r="AT270" s="225" t="s">
        <v>128</v>
      </c>
      <c r="AU270" s="225" t="s">
        <v>85</v>
      </c>
      <c r="AY270" s="17" t="s">
        <v>126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7" t="s">
        <v>83</v>
      </c>
      <c r="BK270" s="226">
        <f>ROUND(I270*H270,2)</f>
        <v>0</v>
      </c>
      <c r="BL270" s="17" t="s">
        <v>133</v>
      </c>
      <c r="BM270" s="225" t="s">
        <v>344</v>
      </c>
    </row>
    <row r="271" s="15" customFormat="1">
      <c r="A271" s="15"/>
      <c r="B271" s="250"/>
      <c r="C271" s="251"/>
      <c r="D271" s="229" t="s">
        <v>135</v>
      </c>
      <c r="E271" s="252" t="s">
        <v>1</v>
      </c>
      <c r="F271" s="253" t="s">
        <v>153</v>
      </c>
      <c r="G271" s="251"/>
      <c r="H271" s="252" t="s">
        <v>1</v>
      </c>
      <c r="I271" s="254"/>
      <c r="J271" s="251"/>
      <c r="K271" s="251"/>
      <c r="L271" s="255"/>
      <c r="M271" s="256"/>
      <c r="N271" s="257"/>
      <c r="O271" s="257"/>
      <c r="P271" s="257"/>
      <c r="Q271" s="257"/>
      <c r="R271" s="257"/>
      <c r="S271" s="257"/>
      <c r="T271" s="258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9" t="s">
        <v>135</v>
      </c>
      <c r="AU271" s="259" t="s">
        <v>85</v>
      </c>
      <c r="AV271" s="15" t="s">
        <v>83</v>
      </c>
      <c r="AW271" s="15" t="s">
        <v>32</v>
      </c>
      <c r="AX271" s="15" t="s">
        <v>75</v>
      </c>
      <c r="AY271" s="259" t="s">
        <v>126</v>
      </c>
    </row>
    <row r="272" s="13" customFormat="1">
      <c r="A272" s="13"/>
      <c r="B272" s="227"/>
      <c r="C272" s="228"/>
      <c r="D272" s="229" t="s">
        <v>135</v>
      </c>
      <c r="E272" s="230" t="s">
        <v>1</v>
      </c>
      <c r="F272" s="231" t="s">
        <v>345</v>
      </c>
      <c r="G272" s="228"/>
      <c r="H272" s="232">
        <v>4.5199999999999996</v>
      </c>
      <c r="I272" s="233"/>
      <c r="J272" s="228"/>
      <c r="K272" s="228"/>
      <c r="L272" s="234"/>
      <c r="M272" s="235"/>
      <c r="N272" s="236"/>
      <c r="O272" s="236"/>
      <c r="P272" s="236"/>
      <c r="Q272" s="236"/>
      <c r="R272" s="236"/>
      <c r="S272" s="236"/>
      <c r="T272" s="23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8" t="s">
        <v>135</v>
      </c>
      <c r="AU272" s="238" t="s">
        <v>85</v>
      </c>
      <c r="AV272" s="13" t="s">
        <v>85</v>
      </c>
      <c r="AW272" s="13" t="s">
        <v>32</v>
      </c>
      <c r="AX272" s="13" t="s">
        <v>83</v>
      </c>
      <c r="AY272" s="238" t="s">
        <v>126</v>
      </c>
    </row>
    <row r="273" s="12" customFormat="1" ht="22.8" customHeight="1">
      <c r="A273" s="12"/>
      <c r="B273" s="198"/>
      <c r="C273" s="199"/>
      <c r="D273" s="200" t="s">
        <v>74</v>
      </c>
      <c r="E273" s="212" t="s">
        <v>190</v>
      </c>
      <c r="F273" s="212" t="s">
        <v>346</v>
      </c>
      <c r="G273" s="199"/>
      <c r="H273" s="199"/>
      <c r="I273" s="202"/>
      <c r="J273" s="213">
        <f>BK273</f>
        <v>0</v>
      </c>
      <c r="K273" s="199"/>
      <c r="L273" s="204"/>
      <c r="M273" s="205"/>
      <c r="N273" s="206"/>
      <c r="O273" s="206"/>
      <c r="P273" s="207">
        <f>SUM(P274:P294)</f>
        <v>0</v>
      </c>
      <c r="Q273" s="206"/>
      <c r="R273" s="207">
        <f>SUM(R274:R294)</f>
        <v>0.14791179999999998</v>
      </c>
      <c r="S273" s="206"/>
      <c r="T273" s="208">
        <f>SUM(T274:T294)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9" t="s">
        <v>83</v>
      </c>
      <c r="AT273" s="210" t="s">
        <v>74</v>
      </c>
      <c r="AU273" s="210" t="s">
        <v>83</v>
      </c>
      <c r="AY273" s="209" t="s">
        <v>126</v>
      </c>
      <c r="BK273" s="211">
        <f>SUM(BK274:BK294)</f>
        <v>0</v>
      </c>
    </row>
    <row r="274" s="2" customFormat="1" ht="24.15" customHeight="1">
      <c r="A274" s="38"/>
      <c r="B274" s="39"/>
      <c r="C274" s="214" t="s">
        <v>347</v>
      </c>
      <c r="D274" s="214" t="s">
        <v>128</v>
      </c>
      <c r="E274" s="215" t="s">
        <v>348</v>
      </c>
      <c r="F274" s="216" t="s">
        <v>349</v>
      </c>
      <c r="G274" s="217" t="s">
        <v>174</v>
      </c>
      <c r="H274" s="218">
        <v>43</v>
      </c>
      <c r="I274" s="219"/>
      <c r="J274" s="220">
        <f>ROUND(I274*H274,2)</f>
        <v>0</v>
      </c>
      <c r="K274" s="216" t="s">
        <v>132</v>
      </c>
      <c r="L274" s="44"/>
      <c r="M274" s="221" t="s">
        <v>1</v>
      </c>
      <c r="N274" s="222" t="s">
        <v>40</v>
      </c>
      <c r="O274" s="91"/>
      <c r="P274" s="223">
        <f>O274*H274</f>
        <v>0</v>
      </c>
      <c r="Q274" s="223">
        <v>1.0000000000000001E-05</v>
      </c>
      <c r="R274" s="223">
        <f>Q274*H274</f>
        <v>0.00043000000000000004</v>
      </c>
      <c r="S274" s="223">
        <v>0</v>
      </c>
      <c r="T274" s="22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5" t="s">
        <v>133</v>
      </c>
      <c r="AT274" s="225" t="s">
        <v>128</v>
      </c>
      <c r="AU274" s="225" t="s">
        <v>85</v>
      </c>
      <c r="AY274" s="17" t="s">
        <v>126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7" t="s">
        <v>83</v>
      </c>
      <c r="BK274" s="226">
        <f>ROUND(I274*H274,2)</f>
        <v>0</v>
      </c>
      <c r="BL274" s="17" t="s">
        <v>133</v>
      </c>
      <c r="BM274" s="225" t="s">
        <v>350</v>
      </c>
    </row>
    <row r="275" s="15" customFormat="1">
      <c r="A275" s="15"/>
      <c r="B275" s="250"/>
      <c r="C275" s="251"/>
      <c r="D275" s="229" t="s">
        <v>135</v>
      </c>
      <c r="E275" s="252" t="s">
        <v>1</v>
      </c>
      <c r="F275" s="253" t="s">
        <v>153</v>
      </c>
      <c r="G275" s="251"/>
      <c r="H275" s="252" t="s">
        <v>1</v>
      </c>
      <c r="I275" s="254"/>
      <c r="J275" s="251"/>
      <c r="K275" s="251"/>
      <c r="L275" s="255"/>
      <c r="M275" s="256"/>
      <c r="N275" s="257"/>
      <c r="O275" s="257"/>
      <c r="P275" s="257"/>
      <c r="Q275" s="257"/>
      <c r="R275" s="257"/>
      <c r="S275" s="257"/>
      <c r="T275" s="25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9" t="s">
        <v>135</v>
      </c>
      <c r="AU275" s="259" t="s">
        <v>85</v>
      </c>
      <c r="AV275" s="15" t="s">
        <v>83</v>
      </c>
      <c r="AW275" s="15" t="s">
        <v>32</v>
      </c>
      <c r="AX275" s="15" t="s">
        <v>75</v>
      </c>
      <c r="AY275" s="259" t="s">
        <v>126</v>
      </c>
    </row>
    <row r="276" s="13" customFormat="1">
      <c r="A276" s="13"/>
      <c r="B276" s="227"/>
      <c r="C276" s="228"/>
      <c r="D276" s="229" t="s">
        <v>135</v>
      </c>
      <c r="E276" s="230" t="s">
        <v>1</v>
      </c>
      <c r="F276" s="231" t="s">
        <v>351</v>
      </c>
      <c r="G276" s="228"/>
      <c r="H276" s="232">
        <v>43</v>
      </c>
      <c r="I276" s="233"/>
      <c r="J276" s="228"/>
      <c r="K276" s="228"/>
      <c r="L276" s="234"/>
      <c r="M276" s="235"/>
      <c r="N276" s="236"/>
      <c r="O276" s="236"/>
      <c r="P276" s="236"/>
      <c r="Q276" s="236"/>
      <c r="R276" s="236"/>
      <c r="S276" s="236"/>
      <c r="T276" s="23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8" t="s">
        <v>135</v>
      </c>
      <c r="AU276" s="238" t="s">
        <v>85</v>
      </c>
      <c r="AV276" s="13" t="s">
        <v>85</v>
      </c>
      <c r="AW276" s="13" t="s">
        <v>32</v>
      </c>
      <c r="AX276" s="13" t="s">
        <v>83</v>
      </c>
      <c r="AY276" s="238" t="s">
        <v>126</v>
      </c>
    </row>
    <row r="277" s="2" customFormat="1" ht="16.5" customHeight="1">
      <c r="A277" s="38"/>
      <c r="B277" s="39"/>
      <c r="C277" s="260" t="s">
        <v>352</v>
      </c>
      <c r="D277" s="260" t="s">
        <v>215</v>
      </c>
      <c r="E277" s="261" t="s">
        <v>353</v>
      </c>
      <c r="F277" s="262" t="s">
        <v>354</v>
      </c>
      <c r="G277" s="263" t="s">
        <v>174</v>
      </c>
      <c r="H277" s="264">
        <v>44.289999999999999</v>
      </c>
      <c r="I277" s="265"/>
      <c r="J277" s="266">
        <f>ROUND(I277*H277,2)</f>
        <v>0</v>
      </c>
      <c r="K277" s="262" t="s">
        <v>132</v>
      </c>
      <c r="L277" s="267"/>
      <c r="M277" s="268" t="s">
        <v>1</v>
      </c>
      <c r="N277" s="269" t="s">
        <v>40</v>
      </c>
      <c r="O277" s="91"/>
      <c r="P277" s="223">
        <f>O277*H277</f>
        <v>0</v>
      </c>
      <c r="Q277" s="223">
        <v>0.0017700000000000001</v>
      </c>
      <c r="R277" s="223">
        <f>Q277*H277</f>
        <v>0.078393299999999999</v>
      </c>
      <c r="S277" s="223">
        <v>0</v>
      </c>
      <c r="T277" s="22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5" t="s">
        <v>190</v>
      </c>
      <c r="AT277" s="225" t="s">
        <v>215</v>
      </c>
      <c r="AU277" s="225" t="s">
        <v>85</v>
      </c>
      <c r="AY277" s="17" t="s">
        <v>126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7" t="s">
        <v>83</v>
      </c>
      <c r="BK277" s="226">
        <f>ROUND(I277*H277,2)</f>
        <v>0</v>
      </c>
      <c r="BL277" s="17" t="s">
        <v>133</v>
      </c>
      <c r="BM277" s="225" t="s">
        <v>355</v>
      </c>
    </row>
    <row r="278" s="13" customFormat="1">
      <c r="A278" s="13"/>
      <c r="B278" s="227"/>
      <c r="C278" s="228"/>
      <c r="D278" s="229" t="s">
        <v>135</v>
      </c>
      <c r="E278" s="228"/>
      <c r="F278" s="231" t="s">
        <v>356</v>
      </c>
      <c r="G278" s="228"/>
      <c r="H278" s="232">
        <v>44.289999999999999</v>
      </c>
      <c r="I278" s="233"/>
      <c r="J278" s="228"/>
      <c r="K278" s="228"/>
      <c r="L278" s="234"/>
      <c r="M278" s="235"/>
      <c r="N278" s="236"/>
      <c r="O278" s="236"/>
      <c r="P278" s="236"/>
      <c r="Q278" s="236"/>
      <c r="R278" s="236"/>
      <c r="S278" s="236"/>
      <c r="T278" s="23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8" t="s">
        <v>135</v>
      </c>
      <c r="AU278" s="238" t="s">
        <v>85</v>
      </c>
      <c r="AV278" s="13" t="s">
        <v>85</v>
      </c>
      <c r="AW278" s="13" t="s">
        <v>4</v>
      </c>
      <c r="AX278" s="13" t="s">
        <v>83</v>
      </c>
      <c r="AY278" s="238" t="s">
        <v>126</v>
      </c>
    </row>
    <row r="279" s="2" customFormat="1" ht="24.15" customHeight="1">
      <c r="A279" s="38"/>
      <c r="B279" s="39"/>
      <c r="C279" s="214" t="s">
        <v>357</v>
      </c>
      <c r="D279" s="214" t="s">
        <v>128</v>
      </c>
      <c r="E279" s="215" t="s">
        <v>358</v>
      </c>
      <c r="F279" s="216" t="s">
        <v>359</v>
      </c>
      <c r="G279" s="217" t="s">
        <v>174</v>
      </c>
      <c r="H279" s="218">
        <v>13.5</v>
      </c>
      <c r="I279" s="219"/>
      <c r="J279" s="220">
        <f>ROUND(I279*H279,2)</f>
        <v>0</v>
      </c>
      <c r="K279" s="216" t="s">
        <v>132</v>
      </c>
      <c r="L279" s="44"/>
      <c r="M279" s="221" t="s">
        <v>1</v>
      </c>
      <c r="N279" s="222" t="s">
        <v>40</v>
      </c>
      <c r="O279" s="91"/>
      <c r="P279" s="223">
        <f>O279*H279</f>
        <v>0</v>
      </c>
      <c r="Q279" s="223">
        <v>1.0000000000000001E-05</v>
      </c>
      <c r="R279" s="223">
        <f>Q279*H279</f>
        <v>0.000135</v>
      </c>
      <c r="S279" s="223">
        <v>0</v>
      </c>
      <c r="T279" s="22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5" t="s">
        <v>133</v>
      </c>
      <c r="AT279" s="225" t="s">
        <v>128</v>
      </c>
      <c r="AU279" s="225" t="s">
        <v>85</v>
      </c>
      <c r="AY279" s="17" t="s">
        <v>126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7" t="s">
        <v>83</v>
      </c>
      <c r="BK279" s="226">
        <f>ROUND(I279*H279,2)</f>
        <v>0</v>
      </c>
      <c r="BL279" s="17" t="s">
        <v>133</v>
      </c>
      <c r="BM279" s="225" t="s">
        <v>360</v>
      </c>
    </row>
    <row r="280" s="15" customFormat="1">
      <c r="A280" s="15"/>
      <c r="B280" s="250"/>
      <c r="C280" s="251"/>
      <c r="D280" s="229" t="s">
        <v>135</v>
      </c>
      <c r="E280" s="252" t="s">
        <v>1</v>
      </c>
      <c r="F280" s="253" t="s">
        <v>361</v>
      </c>
      <c r="G280" s="251"/>
      <c r="H280" s="252" t="s">
        <v>1</v>
      </c>
      <c r="I280" s="254"/>
      <c r="J280" s="251"/>
      <c r="K280" s="251"/>
      <c r="L280" s="255"/>
      <c r="M280" s="256"/>
      <c r="N280" s="257"/>
      <c r="O280" s="257"/>
      <c r="P280" s="257"/>
      <c r="Q280" s="257"/>
      <c r="R280" s="257"/>
      <c r="S280" s="257"/>
      <c r="T280" s="25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9" t="s">
        <v>135</v>
      </c>
      <c r="AU280" s="259" t="s">
        <v>85</v>
      </c>
      <c r="AV280" s="15" t="s">
        <v>83</v>
      </c>
      <c r="AW280" s="15" t="s">
        <v>32</v>
      </c>
      <c r="AX280" s="15" t="s">
        <v>75</v>
      </c>
      <c r="AY280" s="259" t="s">
        <v>126</v>
      </c>
    </row>
    <row r="281" s="13" customFormat="1">
      <c r="A281" s="13"/>
      <c r="B281" s="227"/>
      <c r="C281" s="228"/>
      <c r="D281" s="229" t="s">
        <v>135</v>
      </c>
      <c r="E281" s="230" t="s">
        <v>1</v>
      </c>
      <c r="F281" s="231" t="s">
        <v>362</v>
      </c>
      <c r="G281" s="228"/>
      <c r="H281" s="232">
        <v>13.5</v>
      </c>
      <c r="I281" s="233"/>
      <c r="J281" s="228"/>
      <c r="K281" s="228"/>
      <c r="L281" s="234"/>
      <c r="M281" s="235"/>
      <c r="N281" s="236"/>
      <c r="O281" s="236"/>
      <c r="P281" s="236"/>
      <c r="Q281" s="236"/>
      <c r="R281" s="236"/>
      <c r="S281" s="236"/>
      <c r="T281" s="23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8" t="s">
        <v>135</v>
      </c>
      <c r="AU281" s="238" t="s">
        <v>85</v>
      </c>
      <c r="AV281" s="13" t="s">
        <v>85</v>
      </c>
      <c r="AW281" s="13" t="s">
        <v>32</v>
      </c>
      <c r="AX281" s="13" t="s">
        <v>83</v>
      </c>
      <c r="AY281" s="238" t="s">
        <v>126</v>
      </c>
    </row>
    <row r="282" s="2" customFormat="1" ht="16.5" customHeight="1">
      <c r="A282" s="38"/>
      <c r="B282" s="39"/>
      <c r="C282" s="260" t="s">
        <v>363</v>
      </c>
      <c r="D282" s="260" t="s">
        <v>215</v>
      </c>
      <c r="E282" s="261" t="s">
        <v>364</v>
      </c>
      <c r="F282" s="262" t="s">
        <v>365</v>
      </c>
      <c r="G282" s="263" t="s">
        <v>174</v>
      </c>
      <c r="H282" s="264">
        <v>13.904999999999999</v>
      </c>
      <c r="I282" s="265"/>
      <c r="J282" s="266">
        <f>ROUND(I282*H282,2)</f>
        <v>0</v>
      </c>
      <c r="K282" s="262" t="s">
        <v>132</v>
      </c>
      <c r="L282" s="267"/>
      <c r="M282" s="268" t="s">
        <v>1</v>
      </c>
      <c r="N282" s="269" t="s">
        <v>40</v>
      </c>
      <c r="O282" s="91"/>
      <c r="P282" s="223">
        <f>O282*H282</f>
        <v>0</v>
      </c>
      <c r="Q282" s="223">
        <v>0.0027000000000000001</v>
      </c>
      <c r="R282" s="223">
        <f>Q282*H282</f>
        <v>0.0375435</v>
      </c>
      <c r="S282" s="223">
        <v>0</v>
      </c>
      <c r="T282" s="22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5" t="s">
        <v>190</v>
      </c>
      <c r="AT282" s="225" t="s">
        <v>215</v>
      </c>
      <c r="AU282" s="225" t="s">
        <v>85</v>
      </c>
      <c r="AY282" s="17" t="s">
        <v>126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7" t="s">
        <v>83</v>
      </c>
      <c r="BK282" s="226">
        <f>ROUND(I282*H282,2)</f>
        <v>0</v>
      </c>
      <c r="BL282" s="17" t="s">
        <v>133</v>
      </c>
      <c r="BM282" s="225" t="s">
        <v>366</v>
      </c>
    </row>
    <row r="283" s="13" customFormat="1">
      <c r="A283" s="13"/>
      <c r="B283" s="227"/>
      <c r="C283" s="228"/>
      <c r="D283" s="229" t="s">
        <v>135</v>
      </c>
      <c r="E283" s="228"/>
      <c r="F283" s="231" t="s">
        <v>367</v>
      </c>
      <c r="G283" s="228"/>
      <c r="H283" s="232">
        <v>13.904999999999999</v>
      </c>
      <c r="I283" s="233"/>
      <c r="J283" s="228"/>
      <c r="K283" s="228"/>
      <c r="L283" s="234"/>
      <c r="M283" s="235"/>
      <c r="N283" s="236"/>
      <c r="O283" s="236"/>
      <c r="P283" s="236"/>
      <c r="Q283" s="236"/>
      <c r="R283" s="236"/>
      <c r="S283" s="236"/>
      <c r="T283" s="23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8" t="s">
        <v>135</v>
      </c>
      <c r="AU283" s="238" t="s">
        <v>85</v>
      </c>
      <c r="AV283" s="13" t="s">
        <v>85</v>
      </c>
      <c r="AW283" s="13" t="s">
        <v>4</v>
      </c>
      <c r="AX283" s="13" t="s">
        <v>83</v>
      </c>
      <c r="AY283" s="238" t="s">
        <v>126</v>
      </c>
    </row>
    <row r="284" s="2" customFormat="1" ht="37.8" customHeight="1">
      <c r="A284" s="38"/>
      <c r="B284" s="39"/>
      <c r="C284" s="214" t="s">
        <v>368</v>
      </c>
      <c r="D284" s="214" t="s">
        <v>128</v>
      </c>
      <c r="E284" s="215" t="s">
        <v>369</v>
      </c>
      <c r="F284" s="216" t="s">
        <v>370</v>
      </c>
      <c r="G284" s="217" t="s">
        <v>328</v>
      </c>
      <c r="H284" s="218">
        <v>2</v>
      </c>
      <c r="I284" s="219"/>
      <c r="J284" s="220">
        <f>ROUND(I284*H284,2)</f>
        <v>0</v>
      </c>
      <c r="K284" s="216" t="s">
        <v>132</v>
      </c>
      <c r="L284" s="44"/>
      <c r="M284" s="221" t="s">
        <v>1</v>
      </c>
      <c r="N284" s="222" t="s">
        <v>40</v>
      </c>
      <c r="O284" s="91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5" t="s">
        <v>133</v>
      </c>
      <c r="AT284" s="225" t="s">
        <v>128</v>
      </c>
      <c r="AU284" s="225" t="s">
        <v>85</v>
      </c>
      <c r="AY284" s="17" t="s">
        <v>126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7" t="s">
        <v>83</v>
      </c>
      <c r="BK284" s="226">
        <f>ROUND(I284*H284,2)</f>
        <v>0</v>
      </c>
      <c r="BL284" s="17" t="s">
        <v>133</v>
      </c>
      <c r="BM284" s="225" t="s">
        <v>371</v>
      </c>
    </row>
    <row r="285" s="2" customFormat="1" ht="24.15" customHeight="1">
      <c r="A285" s="38"/>
      <c r="B285" s="39"/>
      <c r="C285" s="260" t="s">
        <v>372</v>
      </c>
      <c r="D285" s="260" t="s">
        <v>215</v>
      </c>
      <c r="E285" s="261" t="s">
        <v>373</v>
      </c>
      <c r="F285" s="262" t="s">
        <v>374</v>
      </c>
      <c r="G285" s="263" t="s">
        <v>328</v>
      </c>
      <c r="H285" s="264">
        <v>2</v>
      </c>
      <c r="I285" s="265"/>
      <c r="J285" s="266">
        <f>ROUND(I285*H285,2)</f>
        <v>0</v>
      </c>
      <c r="K285" s="262" t="s">
        <v>132</v>
      </c>
      <c r="L285" s="267"/>
      <c r="M285" s="268" t="s">
        <v>1</v>
      </c>
      <c r="N285" s="269" t="s">
        <v>40</v>
      </c>
      <c r="O285" s="91"/>
      <c r="P285" s="223">
        <f>O285*H285</f>
        <v>0</v>
      </c>
      <c r="Q285" s="223">
        <v>0.0015</v>
      </c>
      <c r="R285" s="223">
        <f>Q285*H285</f>
        <v>0.0030000000000000001</v>
      </c>
      <c r="S285" s="223">
        <v>0</v>
      </c>
      <c r="T285" s="22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5" t="s">
        <v>190</v>
      </c>
      <c r="AT285" s="225" t="s">
        <v>215</v>
      </c>
      <c r="AU285" s="225" t="s">
        <v>85</v>
      </c>
      <c r="AY285" s="17" t="s">
        <v>126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7" t="s">
        <v>83</v>
      </c>
      <c r="BK285" s="226">
        <f>ROUND(I285*H285,2)</f>
        <v>0</v>
      </c>
      <c r="BL285" s="17" t="s">
        <v>133</v>
      </c>
      <c r="BM285" s="225" t="s">
        <v>375</v>
      </c>
    </row>
    <row r="286" s="2" customFormat="1" ht="33" customHeight="1">
      <c r="A286" s="38"/>
      <c r="B286" s="39"/>
      <c r="C286" s="214" t="s">
        <v>376</v>
      </c>
      <c r="D286" s="214" t="s">
        <v>128</v>
      </c>
      <c r="E286" s="215" t="s">
        <v>377</v>
      </c>
      <c r="F286" s="216" t="s">
        <v>378</v>
      </c>
      <c r="G286" s="217" t="s">
        <v>328</v>
      </c>
      <c r="H286" s="218">
        <v>3</v>
      </c>
      <c r="I286" s="219"/>
      <c r="J286" s="220">
        <f>ROUND(I286*H286,2)</f>
        <v>0</v>
      </c>
      <c r="K286" s="216" t="s">
        <v>132</v>
      </c>
      <c r="L286" s="44"/>
      <c r="M286" s="221" t="s">
        <v>1</v>
      </c>
      <c r="N286" s="222" t="s">
        <v>40</v>
      </c>
      <c r="O286" s="91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5" t="s">
        <v>133</v>
      </c>
      <c r="AT286" s="225" t="s">
        <v>128</v>
      </c>
      <c r="AU286" s="225" t="s">
        <v>85</v>
      </c>
      <c r="AY286" s="17" t="s">
        <v>126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7" t="s">
        <v>83</v>
      </c>
      <c r="BK286" s="226">
        <f>ROUND(I286*H286,2)</f>
        <v>0</v>
      </c>
      <c r="BL286" s="17" t="s">
        <v>133</v>
      </c>
      <c r="BM286" s="225" t="s">
        <v>379</v>
      </c>
    </row>
    <row r="287" s="15" customFormat="1">
      <c r="A287" s="15"/>
      <c r="B287" s="250"/>
      <c r="C287" s="251"/>
      <c r="D287" s="229" t="s">
        <v>135</v>
      </c>
      <c r="E287" s="252" t="s">
        <v>1</v>
      </c>
      <c r="F287" s="253" t="s">
        <v>380</v>
      </c>
      <c r="G287" s="251"/>
      <c r="H287" s="252" t="s">
        <v>1</v>
      </c>
      <c r="I287" s="254"/>
      <c r="J287" s="251"/>
      <c r="K287" s="251"/>
      <c r="L287" s="255"/>
      <c r="M287" s="256"/>
      <c r="N287" s="257"/>
      <c r="O287" s="257"/>
      <c r="P287" s="257"/>
      <c r="Q287" s="257"/>
      <c r="R287" s="257"/>
      <c r="S287" s="257"/>
      <c r="T287" s="25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9" t="s">
        <v>135</v>
      </c>
      <c r="AU287" s="259" t="s">
        <v>85</v>
      </c>
      <c r="AV287" s="15" t="s">
        <v>83</v>
      </c>
      <c r="AW287" s="15" t="s">
        <v>32</v>
      </c>
      <c r="AX287" s="15" t="s">
        <v>75</v>
      </c>
      <c r="AY287" s="259" t="s">
        <v>126</v>
      </c>
    </row>
    <row r="288" s="13" customFormat="1">
      <c r="A288" s="13"/>
      <c r="B288" s="227"/>
      <c r="C288" s="228"/>
      <c r="D288" s="229" t="s">
        <v>135</v>
      </c>
      <c r="E288" s="230" t="s">
        <v>1</v>
      </c>
      <c r="F288" s="231" t="s">
        <v>149</v>
      </c>
      <c r="G288" s="228"/>
      <c r="H288" s="232">
        <v>3</v>
      </c>
      <c r="I288" s="233"/>
      <c r="J288" s="228"/>
      <c r="K288" s="228"/>
      <c r="L288" s="234"/>
      <c r="M288" s="235"/>
      <c r="N288" s="236"/>
      <c r="O288" s="236"/>
      <c r="P288" s="236"/>
      <c r="Q288" s="236"/>
      <c r="R288" s="236"/>
      <c r="S288" s="236"/>
      <c r="T288" s="23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8" t="s">
        <v>135</v>
      </c>
      <c r="AU288" s="238" t="s">
        <v>85</v>
      </c>
      <c r="AV288" s="13" t="s">
        <v>85</v>
      </c>
      <c r="AW288" s="13" t="s">
        <v>32</v>
      </c>
      <c r="AX288" s="13" t="s">
        <v>83</v>
      </c>
      <c r="AY288" s="238" t="s">
        <v>126</v>
      </c>
    </row>
    <row r="289" s="2" customFormat="1" ht="16.5" customHeight="1">
      <c r="A289" s="38"/>
      <c r="B289" s="39"/>
      <c r="C289" s="260" t="s">
        <v>381</v>
      </c>
      <c r="D289" s="260" t="s">
        <v>215</v>
      </c>
      <c r="E289" s="261" t="s">
        <v>382</v>
      </c>
      <c r="F289" s="262" t="s">
        <v>383</v>
      </c>
      <c r="G289" s="263" t="s">
        <v>328</v>
      </c>
      <c r="H289" s="264">
        <v>3</v>
      </c>
      <c r="I289" s="265"/>
      <c r="J289" s="266">
        <f>ROUND(I289*H289,2)</f>
        <v>0</v>
      </c>
      <c r="K289" s="262" t="s">
        <v>132</v>
      </c>
      <c r="L289" s="267"/>
      <c r="M289" s="268" t="s">
        <v>1</v>
      </c>
      <c r="N289" s="269" t="s">
        <v>40</v>
      </c>
      <c r="O289" s="91"/>
      <c r="P289" s="223">
        <f>O289*H289</f>
        <v>0</v>
      </c>
      <c r="Q289" s="223">
        <v>0.00035</v>
      </c>
      <c r="R289" s="223">
        <f>Q289*H289</f>
        <v>0.0010499999999999999</v>
      </c>
      <c r="S289" s="223">
        <v>0</v>
      </c>
      <c r="T289" s="22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5" t="s">
        <v>190</v>
      </c>
      <c r="AT289" s="225" t="s">
        <v>215</v>
      </c>
      <c r="AU289" s="225" t="s">
        <v>85</v>
      </c>
      <c r="AY289" s="17" t="s">
        <v>126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7" t="s">
        <v>83</v>
      </c>
      <c r="BK289" s="226">
        <f>ROUND(I289*H289,2)</f>
        <v>0</v>
      </c>
      <c r="BL289" s="17" t="s">
        <v>133</v>
      </c>
      <c r="BM289" s="225" t="s">
        <v>384</v>
      </c>
    </row>
    <row r="290" s="2" customFormat="1" ht="33" customHeight="1">
      <c r="A290" s="38"/>
      <c r="B290" s="39"/>
      <c r="C290" s="214" t="s">
        <v>385</v>
      </c>
      <c r="D290" s="214" t="s">
        <v>128</v>
      </c>
      <c r="E290" s="215" t="s">
        <v>386</v>
      </c>
      <c r="F290" s="216" t="s">
        <v>387</v>
      </c>
      <c r="G290" s="217" t="s">
        <v>328</v>
      </c>
      <c r="H290" s="218">
        <v>1</v>
      </c>
      <c r="I290" s="219"/>
      <c r="J290" s="220">
        <f>ROUND(I290*H290,2)</f>
        <v>0</v>
      </c>
      <c r="K290" s="216" t="s">
        <v>132</v>
      </c>
      <c r="L290" s="44"/>
      <c r="M290" s="221" t="s">
        <v>1</v>
      </c>
      <c r="N290" s="222" t="s">
        <v>40</v>
      </c>
      <c r="O290" s="91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5" t="s">
        <v>133</v>
      </c>
      <c r="AT290" s="225" t="s">
        <v>128</v>
      </c>
      <c r="AU290" s="225" t="s">
        <v>85</v>
      </c>
      <c r="AY290" s="17" t="s">
        <v>126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7" t="s">
        <v>83</v>
      </c>
      <c r="BK290" s="226">
        <f>ROUND(I290*H290,2)</f>
        <v>0</v>
      </c>
      <c r="BL290" s="17" t="s">
        <v>133</v>
      </c>
      <c r="BM290" s="225" t="s">
        <v>388</v>
      </c>
    </row>
    <row r="291" s="2" customFormat="1" ht="24.15" customHeight="1">
      <c r="A291" s="38"/>
      <c r="B291" s="39"/>
      <c r="C291" s="260" t="s">
        <v>389</v>
      </c>
      <c r="D291" s="260" t="s">
        <v>215</v>
      </c>
      <c r="E291" s="261" t="s">
        <v>390</v>
      </c>
      <c r="F291" s="262" t="s">
        <v>391</v>
      </c>
      <c r="G291" s="263" t="s">
        <v>328</v>
      </c>
      <c r="H291" s="264">
        <v>1</v>
      </c>
      <c r="I291" s="265"/>
      <c r="J291" s="266">
        <f>ROUND(I291*H291,2)</f>
        <v>0</v>
      </c>
      <c r="K291" s="262" t="s">
        <v>132</v>
      </c>
      <c r="L291" s="267"/>
      <c r="M291" s="268" t="s">
        <v>1</v>
      </c>
      <c r="N291" s="269" t="s">
        <v>40</v>
      </c>
      <c r="O291" s="91"/>
      <c r="P291" s="223">
        <f>O291*H291</f>
        <v>0</v>
      </c>
      <c r="Q291" s="223">
        <v>0.00097000000000000005</v>
      </c>
      <c r="R291" s="223">
        <f>Q291*H291</f>
        <v>0.00097000000000000005</v>
      </c>
      <c r="S291" s="223">
        <v>0</v>
      </c>
      <c r="T291" s="22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5" t="s">
        <v>190</v>
      </c>
      <c r="AT291" s="225" t="s">
        <v>215</v>
      </c>
      <c r="AU291" s="225" t="s">
        <v>85</v>
      </c>
      <c r="AY291" s="17" t="s">
        <v>126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7" t="s">
        <v>83</v>
      </c>
      <c r="BK291" s="226">
        <f>ROUND(I291*H291,2)</f>
        <v>0</v>
      </c>
      <c r="BL291" s="17" t="s">
        <v>133</v>
      </c>
      <c r="BM291" s="225" t="s">
        <v>392</v>
      </c>
    </row>
    <row r="292" s="2" customFormat="1" ht="24.15" customHeight="1">
      <c r="A292" s="38"/>
      <c r="B292" s="39"/>
      <c r="C292" s="214" t="s">
        <v>393</v>
      </c>
      <c r="D292" s="214" t="s">
        <v>128</v>
      </c>
      <c r="E292" s="215" t="s">
        <v>394</v>
      </c>
      <c r="F292" s="216" t="s">
        <v>395</v>
      </c>
      <c r="G292" s="217" t="s">
        <v>328</v>
      </c>
      <c r="H292" s="218">
        <v>1</v>
      </c>
      <c r="I292" s="219"/>
      <c r="J292" s="220">
        <f>ROUND(I292*H292,2)</f>
        <v>0</v>
      </c>
      <c r="K292" s="216" t="s">
        <v>132</v>
      </c>
      <c r="L292" s="44"/>
      <c r="M292" s="221" t="s">
        <v>1</v>
      </c>
      <c r="N292" s="222" t="s">
        <v>40</v>
      </c>
      <c r="O292" s="91"/>
      <c r="P292" s="223">
        <f>O292*H292</f>
        <v>0</v>
      </c>
      <c r="Q292" s="223">
        <v>0.02639</v>
      </c>
      <c r="R292" s="223">
        <f>Q292*H292</f>
        <v>0.02639</v>
      </c>
      <c r="S292" s="223">
        <v>0</v>
      </c>
      <c r="T292" s="224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5" t="s">
        <v>133</v>
      </c>
      <c r="AT292" s="225" t="s">
        <v>128</v>
      </c>
      <c r="AU292" s="225" t="s">
        <v>85</v>
      </c>
      <c r="AY292" s="17" t="s">
        <v>126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7" t="s">
        <v>83</v>
      </c>
      <c r="BK292" s="226">
        <f>ROUND(I292*H292,2)</f>
        <v>0</v>
      </c>
      <c r="BL292" s="17" t="s">
        <v>133</v>
      </c>
      <c r="BM292" s="225" t="s">
        <v>396</v>
      </c>
    </row>
    <row r="293" s="15" customFormat="1">
      <c r="A293" s="15"/>
      <c r="B293" s="250"/>
      <c r="C293" s="251"/>
      <c r="D293" s="229" t="s">
        <v>135</v>
      </c>
      <c r="E293" s="252" t="s">
        <v>1</v>
      </c>
      <c r="F293" s="253" t="s">
        <v>397</v>
      </c>
      <c r="G293" s="251"/>
      <c r="H293" s="252" t="s">
        <v>1</v>
      </c>
      <c r="I293" s="254"/>
      <c r="J293" s="251"/>
      <c r="K293" s="251"/>
      <c r="L293" s="255"/>
      <c r="M293" s="256"/>
      <c r="N293" s="257"/>
      <c r="O293" s="257"/>
      <c r="P293" s="257"/>
      <c r="Q293" s="257"/>
      <c r="R293" s="257"/>
      <c r="S293" s="257"/>
      <c r="T293" s="25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9" t="s">
        <v>135</v>
      </c>
      <c r="AU293" s="259" t="s">
        <v>85</v>
      </c>
      <c r="AV293" s="15" t="s">
        <v>83</v>
      </c>
      <c r="AW293" s="15" t="s">
        <v>32</v>
      </c>
      <c r="AX293" s="15" t="s">
        <v>75</v>
      </c>
      <c r="AY293" s="259" t="s">
        <v>126</v>
      </c>
    </row>
    <row r="294" s="13" customFormat="1">
      <c r="A294" s="13"/>
      <c r="B294" s="227"/>
      <c r="C294" s="228"/>
      <c r="D294" s="229" t="s">
        <v>135</v>
      </c>
      <c r="E294" s="230" t="s">
        <v>1</v>
      </c>
      <c r="F294" s="231" t="s">
        <v>83</v>
      </c>
      <c r="G294" s="228"/>
      <c r="H294" s="232">
        <v>1</v>
      </c>
      <c r="I294" s="233"/>
      <c r="J294" s="228"/>
      <c r="K294" s="228"/>
      <c r="L294" s="234"/>
      <c r="M294" s="235"/>
      <c r="N294" s="236"/>
      <c r="O294" s="236"/>
      <c r="P294" s="236"/>
      <c r="Q294" s="236"/>
      <c r="R294" s="236"/>
      <c r="S294" s="236"/>
      <c r="T294" s="23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8" t="s">
        <v>135</v>
      </c>
      <c r="AU294" s="238" t="s">
        <v>85</v>
      </c>
      <c r="AV294" s="13" t="s">
        <v>85</v>
      </c>
      <c r="AW294" s="13" t="s">
        <v>32</v>
      </c>
      <c r="AX294" s="13" t="s">
        <v>83</v>
      </c>
      <c r="AY294" s="238" t="s">
        <v>126</v>
      </c>
    </row>
    <row r="295" s="12" customFormat="1" ht="22.8" customHeight="1">
      <c r="A295" s="12"/>
      <c r="B295" s="198"/>
      <c r="C295" s="199"/>
      <c r="D295" s="200" t="s">
        <v>74</v>
      </c>
      <c r="E295" s="212" t="s">
        <v>196</v>
      </c>
      <c r="F295" s="212" t="s">
        <v>398</v>
      </c>
      <c r="G295" s="199"/>
      <c r="H295" s="199"/>
      <c r="I295" s="202"/>
      <c r="J295" s="213">
        <f>BK295</f>
        <v>0</v>
      </c>
      <c r="K295" s="199"/>
      <c r="L295" s="204"/>
      <c r="M295" s="205"/>
      <c r="N295" s="206"/>
      <c r="O295" s="206"/>
      <c r="P295" s="207">
        <f>SUM(P296:P298)</f>
        <v>0</v>
      </c>
      <c r="Q295" s="206"/>
      <c r="R295" s="207">
        <f>SUM(R296:R298)</f>
        <v>8.0474880000000013</v>
      </c>
      <c r="S295" s="206"/>
      <c r="T295" s="208">
        <f>SUM(T296:T298)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9" t="s">
        <v>83</v>
      </c>
      <c r="AT295" s="210" t="s">
        <v>74</v>
      </c>
      <c r="AU295" s="210" t="s">
        <v>83</v>
      </c>
      <c r="AY295" s="209" t="s">
        <v>126</v>
      </c>
      <c r="BK295" s="211">
        <f>SUM(BK296:BK298)</f>
        <v>0</v>
      </c>
    </row>
    <row r="296" s="2" customFormat="1" ht="24.15" customHeight="1">
      <c r="A296" s="38"/>
      <c r="B296" s="39"/>
      <c r="C296" s="214" t="s">
        <v>399</v>
      </c>
      <c r="D296" s="214" t="s">
        <v>128</v>
      </c>
      <c r="E296" s="215" t="s">
        <v>400</v>
      </c>
      <c r="F296" s="216" t="s">
        <v>401</v>
      </c>
      <c r="G296" s="217" t="s">
        <v>174</v>
      </c>
      <c r="H296" s="218">
        <v>33.600000000000001</v>
      </c>
      <c r="I296" s="219"/>
      <c r="J296" s="220">
        <f>ROUND(I296*H296,2)</f>
        <v>0</v>
      </c>
      <c r="K296" s="216" t="s">
        <v>132</v>
      </c>
      <c r="L296" s="44"/>
      <c r="M296" s="221" t="s">
        <v>1</v>
      </c>
      <c r="N296" s="222" t="s">
        <v>40</v>
      </c>
      <c r="O296" s="91"/>
      <c r="P296" s="223">
        <f>O296*H296</f>
        <v>0</v>
      </c>
      <c r="Q296" s="223">
        <v>0.11808</v>
      </c>
      <c r="R296" s="223">
        <f>Q296*H296</f>
        <v>3.9674880000000003</v>
      </c>
      <c r="S296" s="223">
        <v>0</v>
      </c>
      <c r="T296" s="22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5" t="s">
        <v>133</v>
      </c>
      <c r="AT296" s="225" t="s">
        <v>128</v>
      </c>
      <c r="AU296" s="225" t="s">
        <v>85</v>
      </c>
      <c r="AY296" s="17" t="s">
        <v>126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7" t="s">
        <v>83</v>
      </c>
      <c r="BK296" s="226">
        <f>ROUND(I296*H296,2)</f>
        <v>0</v>
      </c>
      <c r="BL296" s="17" t="s">
        <v>133</v>
      </c>
      <c r="BM296" s="225" t="s">
        <v>402</v>
      </c>
    </row>
    <row r="297" s="13" customFormat="1">
      <c r="A297" s="13"/>
      <c r="B297" s="227"/>
      <c r="C297" s="228"/>
      <c r="D297" s="229" t="s">
        <v>135</v>
      </c>
      <c r="E297" s="230" t="s">
        <v>1</v>
      </c>
      <c r="F297" s="231" t="s">
        <v>403</v>
      </c>
      <c r="G297" s="228"/>
      <c r="H297" s="232">
        <v>33.600000000000001</v>
      </c>
      <c r="I297" s="233"/>
      <c r="J297" s="228"/>
      <c r="K297" s="228"/>
      <c r="L297" s="234"/>
      <c r="M297" s="235"/>
      <c r="N297" s="236"/>
      <c r="O297" s="236"/>
      <c r="P297" s="236"/>
      <c r="Q297" s="236"/>
      <c r="R297" s="236"/>
      <c r="S297" s="236"/>
      <c r="T297" s="23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8" t="s">
        <v>135</v>
      </c>
      <c r="AU297" s="238" t="s">
        <v>85</v>
      </c>
      <c r="AV297" s="13" t="s">
        <v>85</v>
      </c>
      <c r="AW297" s="13" t="s">
        <v>32</v>
      </c>
      <c r="AX297" s="13" t="s">
        <v>83</v>
      </c>
      <c r="AY297" s="238" t="s">
        <v>126</v>
      </c>
    </row>
    <row r="298" s="2" customFormat="1" ht="16.5" customHeight="1">
      <c r="A298" s="38"/>
      <c r="B298" s="39"/>
      <c r="C298" s="260" t="s">
        <v>404</v>
      </c>
      <c r="D298" s="260" t="s">
        <v>215</v>
      </c>
      <c r="E298" s="261" t="s">
        <v>405</v>
      </c>
      <c r="F298" s="262" t="s">
        <v>406</v>
      </c>
      <c r="G298" s="263" t="s">
        <v>174</v>
      </c>
      <c r="H298" s="264">
        <v>34</v>
      </c>
      <c r="I298" s="265"/>
      <c r="J298" s="266">
        <f>ROUND(I298*H298,2)</f>
        <v>0</v>
      </c>
      <c r="K298" s="262" t="s">
        <v>132</v>
      </c>
      <c r="L298" s="267"/>
      <c r="M298" s="268" t="s">
        <v>1</v>
      </c>
      <c r="N298" s="269" t="s">
        <v>40</v>
      </c>
      <c r="O298" s="91"/>
      <c r="P298" s="223">
        <f>O298*H298</f>
        <v>0</v>
      </c>
      <c r="Q298" s="223">
        <v>0.12</v>
      </c>
      <c r="R298" s="223">
        <f>Q298*H298</f>
        <v>4.0800000000000001</v>
      </c>
      <c r="S298" s="223">
        <v>0</v>
      </c>
      <c r="T298" s="22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5" t="s">
        <v>190</v>
      </c>
      <c r="AT298" s="225" t="s">
        <v>215</v>
      </c>
      <c r="AU298" s="225" t="s">
        <v>85</v>
      </c>
      <c r="AY298" s="17" t="s">
        <v>126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7" t="s">
        <v>83</v>
      </c>
      <c r="BK298" s="226">
        <f>ROUND(I298*H298,2)</f>
        <v>0</v>
      </c>
      <c r="BL298" s="17" t="s">
        <v>133</v>
      </c>
      <c r="BM298" s="225" t="s">
        <v>407</v>
      </c>
    </row>
    <row r="299" s="12" customFormat="1" ht="22.8" customHeight="1">
      <c r="A299" s="12"/>
      <c r="B299" s="198"/>
      <c r="C299" s="199"/>
      <c r="D299" s="200" t="s">
        <v>74</v>
      </c>
      <c r="E299" s="212" t="s">
        <v>408</v>
      </c>
      <c r="F299" s="212" t="s">
        <v>409</v>
      </c>
      <c r="G299" s="199"/>
      <c r="H299" s="199"/>
      <c r="I299" s="202"/>
      <c r="J299" s="213">
        <f>BK299</f>
        <v>0</v>
      </c>
      <c r="K299" s="199"/>
      <c r="L299" s="204"/>
      <c r="M299" s="205"/>
      <c r="N299" s="206"/>
      <c r="O299" s="206"/>
      <c r="P299" s="207">
        <f>P300</f>
        <v>0</v>
      </c>
      <c r="Q299" s="206"/>
      <c r="R299" s="207">
        <f>R300</f>
        <v>0</v>
      </c>
      <c r="S299" s="206"/>
      <c r="T299" s="208">
        <f>T300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9" t="s">
        <v>83</v>
      </c>
      <c r="AT299" s="210" t="s">
        <v>74</v>
      </c>
      <c r="AU299" s="210" t="s">
        <v>83</v>
      </c>
      <c r="AY299" s="209" t="s">
        <v>126</v>
      </c>
      <c r="BK299" s="211">
        <f>BK300</f>
        <v>0</v>
      </c>
    </row>
    <row r="300" s="2" customFormat="1" ht="16.5" customHeight="1">
      <c r="A300" s="38"/>
      <c r="B300" s="39"/>
      <c r="C300" s="214" t="s">
        <v>410</v>
      </c>
      <c r="D300" s="214" t="s">
        <v>128</v>
      </c>
      <c r="E300" s="215" t="s">
        <v>411</v>
      </c>
      <c r="F300" s="216" t="s">
        <v>412</v>
      </c>
      <c r="G300" s="217" t="s">
        <v>193</v>
      </c>
      <c r="H300" s="218">
        <v>610.89400000000001</v>
      </c>
      <c r="I300" s="219"/>
      <c r="J300" s="220">
        <f>ROUND(I300*H300,2)</f>
        <v>0</v>
      </c>
      <c r="K300" s="216" t="s">
        <v>132</v>
      </c>
      <c r="L300" s="44"/>
      <c r="M300" s="221" t="s">
        <v>1</v>
      </c>
      <c r="N300" s="222" t="s">
        <v>40</v>
      </c>
      <c r="O300" s="91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5" t="s">
        <v>133</v>
      </c>
      <c r="AT300" s="225" t="s">
        <v>128</v>
      </c>
      <c r="AU300" s="225" t="s">
        <v>85</v>
      </c>
      <c r="AY300" s="17" t="s">
        <v>126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7" t="s">
        <v>83</v>
      </c>
      <c r="BK300" s="226">
        <f>ROUND(I300*H300,2)</f>
        <v>0</v>
      </c>
      <c r="BL300" s="17" t="s">
        <v>133</v>
      </c>
      <c r="BM300" s="225" t="s">
        <v>413</v>
      </c>
    </row>
    <row r="301" s="12" customFormat="1" ht="25.92" customHeight="1">
      <c r="A301" s="12"/>
      <c r="B301" s="198"/>
      <c r="C301" s="199"/>
      <c r="D301" s="200" t="s">
        <v>74</v>
      </c>
      <c r="E301" s="201" t="s">
        <v>414</v>
      </c>
      <c r="F301" s="201" t="s">
        <v>415</v>
      </c>
      <c r="G301" s="199"/>
      <c r="H301" s="199"/>
      <c r="I301" s="202"/>
      <c r="J301" s="203">
        <f>BK301</f>
        <v>0</v>
      </c>
      <c r="K301" s="199"/>
      <c r="L301" s="204"/>
      <c r="M301" s="205"/>
      <c r="N301" s="206"/>
      <c r="O301" s="206"/>
      <c r="P301" s="207">
        <f>P302+P308</f>
        <v>0</v>
      </c>
      <c r="Q301" s="206"/>
      <c r="R301" s="207">
        <f>R302+R308</f>
        <v>0.20472000000000001</v>
      </c>
      <c r="S301" s="206"/>
      <c r="T301" s="208">
        <f>T302+T308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9" t="s">
        <v>85</v>
      </c>
      <c r="AT301" s="210" t="s">
        <v>74</v>
      </c>
      <c r="AU301" s="210" t="s">
        <v>75</v>
      </c>
      <c r="AY301" s="209" t="s">
        <v>126</v>
      </c>
      <c r="BK301" s="211">
        <f>BK302+BK308</f>
        <v>0</v>
      </c>
    </row>
    <row r="302" s="12" customFormat="1" ht="22.8" customHeight="1">
      <c r="A302" s="12"/>
      <c r="B302" s="198"/>
      <c r="C302" s="199"/>
      <c r="D302" s="200" t="s">
        <v>74</v>
      </c>
      <c r="E302" s="212" t="s">
        <v>416</v>
      </c>
      <c r="F302" s="212" t="s">
        <v>417</v>
      </c>
      <c r="G302" s="199"/>
      <c r="H302" s="199"/>
      <c r="I302" s="202"/>
      <c r="J302" s="213">
        <f>BK302</f>
        <v>0</v>
      </c>
      <c r="K302" s="199"/>
      <c r="L302" s="204"/>
      <c r="M302" s="205"/>
      <c r="N302" s="206"/>
      <c r="O302" s="206"/>
      <c r="P302" s="207">
        <f>SUM(P303:P307)</f>
        <v>0</v>
      </c>
      <c r="Q302" s="206"/>
      <c r="R302" s="207">
        <f>SUM(R303:R307)</f>
        <v>0.1812</v>
      </c>
      <c r="S302" s="206"/>
      <c r="T302" s="208">
        <f>SUM(T303:T307)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9" t="s">
        <v>85</v>
      </c>
      <c r="AT302" s="210" t="s">
        <v>74</v>
      </c>
      <c r="AU302" s="210" t="s">
        <v>83</v>
      </c>
      <c r="AY302" s="209" t="s">
        <v>126</v>
      </c>
      <c r="BK302" s="211">
        <f>SUM(BK303:BK307)</f>
        <v>0</v>
      </c>
    </row>
    <row r="303" s="2" customFormat="1" ht="24.15" customHeight="1">
      <c r="A303" s="38"/>
      <c r="B303" s="39"/>
      <c r="C303" s="214" t="s">
        <v>418</v>
      </c>
      <c r="D303" s="214" t="s">
        <v>128</v>
      </c>
      <c r="E303" s="215" t="s">
        <v>419</v>
      </c>
      <c r="F303" s="216" t="s">
        <v>420</v>
      </c>
      <c r="G303" s="217" t="s">
        <v>131</v>
      </c>
      <c r="H303" s="218">
        <v>226.5</v>
      </c>
      <c r="I303" s="219"/>
      <c r="J303" s="220">
        <f>ROUND(I303*H303,2)</f>
        <v>0</v>
      </c>
      <c r="K303" s="216" t="s">
        <v>132</v>
      </c>
      <c r="L303" s="44"/>
      <c r="M303" s="221" t="s">
        <v>1</v>
      </c>
      <c r="N303" s="222" t="s">
        <v>40</v>
      </c>
      <c r="O303" s="91"/>
      <c r="P303" s="223">
        <f>O303*H303</f>
        <v>0</v>
      </c>
      <c r="Q303" s="223">
        <v>0.00080000000000000004</v>
      </c>
      <c r="R303" s="223">
        <f>Q303*H303</f>
        <v>0.1812</v>
      </c>
      <c r="S303" s="223">
        <v>0</v>
      </c>
      <c r="T303" s="22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5" t="s">
        <v>242</v>
      </c>
      <c r="AT303" s="225" t="s">
        <v>128</v>
      </c>
      <c r="AU303" s="225" t="s">
        <v>85</v>
      </c>
      <c r="AY303" s="17" t="s">
        <v>126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7" t="s">
        <v>83</v>
      </c>
      <c r="BK303" s="226">
        <f>ROUND(I303*H303,2)</f>
        <v>0</v>
      </c>
      <c r="BL303" s="17" t="s">
        <v>242</v>
      </c>
      <c r="BM303" s="225" t="s">
        <v>421</v>
      </c>
    </row>
    <row r="304" s="13" customFormat="1">
      <c r="A304" s="13"/>
      <c r="B304" s="227"/>
      <c r="C304" s="228"/>
      <c r="D304" s="229" t="s">
        <v>135</v>
      </c>
      <c r="E304" s="230" t="s">
        <v>1</v>
      </c>
      <c r="F304" s="231" t="s">
        <v>422</v>
      </c>
      <c r="G304" s="228"/>
      <c r="H304" s="232">
        <v>164.09999999999999</v>
      </c>
      <c r="I304" s="233"/>
      <c r="J304" s="228"/>
      <c r="K304" s="228"/>
      <c r="L304" s="234"/>
      <c r="M304" s="235"/>
      <c r="N304" s="236"/>
      <c r="O304" s="236"/>
      <c r="P304" s="236"/>
      <c r="Q304" s="236"/>
      <c r="R304" s="236"/>
      <c r="S304" s="236"/>
      <c r="T304" s="23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8" t="s">
        <v>135</v>
      </c>
      <c r="AU304" s="238" t="s">
        <v>85</v>
      </c>
      <c r="AV304" s="13" t="s">
        <v>85</v>
      </c>
      <c r="AW304" s="13" t="s">
        <v>32</v>
      </c>
      <c r="AX304" s="13" t="s">
        <v>75</v>
      </c>
      <c r="AY304" s="238" t="s">
        <v>126</v>
      </c>
    </row>
    <row r="305" s="13" customFormat="1">
      <c r="A305" s="13"/>
      <c r="B305" s="227"/>
      <c r="C305" s="228"/>
      <c r="D305" s="229" t="s">
        <v>135</v>
      </c>
      <c r="E305" s="230" t="s">
        <v>1</v>
      </c>
      <c r="F305" s="231" t="s">
        <v>423</v>
      </c>
      <c r="G305" s="228"/>
      <c r="H305" s="232">
        <v>62.399999999999999</v>
      </c>
      <c r="I305" s="233"/>
      <c r="J305" s="228"/>
      <c r="K305" s="228"/>
      <c r="L305" s="234"/>
      <c r="M305" s="235"/>
      <c r="N305" s="236"/>
      <c r="O305" s="236"/>
      <c r="P305" s="236"/>
      <c r="Q305" s="236"/>
      <c r="R305" s="236"/>
      <c r="S305" s="236"/>
      <c r="T305" s="23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8" t="s">
        <v>135</v>
      </c>
      <c r="AU305" s="238" t="s">
        <v>85</v>
      </c>
      <c r="AV305" s="13" t="s">
        <v>85</v>
      </c>
      <c r="AW305" s="13" t="s">
        <v>32</v>
      </c>
      <c r="AX305" s="13" t="s">
        <v>75</v>
      </c>
      <c r="AY305" s="238" t="s">
        <v>126</v>
      </c>
    </row>
    <row r="306" s="14" customFormat="1">
      <c r="A306" s="14"/>
      <c r="B306" s="239"/>
      <c r="C306" s="240"/>
      <c r="D306" s="229" t="s">
        <v>135</v>
      </c>
      <c r="E306" s="241" t="s">
        <v>1</v>
      </c>
      <c r="F306" s="242" t="s">
        <v>138</v>
      </c>
      <c r="G306" s="240"/>
      <c r="H306" s="243">
        <v>226.5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9" t="s">
        <v>135</v>
      </c>
      <c r="AU306" s="249" t="s">
        <v>85</v>
      </c>
      <c r="AV306" s="14" t="s">
        <v>133</v>
      </c>
      <c r="AW306" s="14" t="s">
        <v>32</v>
      </c>
      <c r="AX306" s="14" t="s">
        <v>83</v>
      </c>
      <c r="AY306" s="249" t="s">
        <v>126</v>
      </c>
    </row>
    <row r="307" s="2" customFormat="1" ht="24.15" customHeight="1">
      <c r="A307" s="38"/>
      <c r="B307" s="39"/>
      <c r="C307" s="214" t="s">
        <v>424</v>
      </c>
      <c r="D307" s="214" t="s">
        <v>128</v>
      </c>
      <c r="E307" s="215" t="s">
        <v>425</v>
      </c>
      <c r="F307" s="216" t="s">
        <v>426</v>
      </c>
      <c r="G307" s="217" t="s">
        <v>427</v>
      </c>
      <c r="H307" s="270"/>
      <c r="I307" s="219"/>
      <c r="J307" s="220">
        <f>ROUND(I307*H307,2)</f>
        <v>0</v>
      </c>
      <c r="K307" s="216" t="s">
        <v>132</v>
      </c>
      <c r="L307" s="44"/>
      <c r="M307" s="221" t="s">
        <v>1</v>
      </c>
      <c r="N307" s="222" t="s">
        <v>40</v>
      </c>
      <c r="O307" s="91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5" t="s">
        <v>242</v>
      </c>
      <c r="AT307" s="225" t="s">
        <v>128</v>
      </c>
      <c r="AU307" s="225" t="s">
        <v>85</v>
      </c>
      <c r="AY307" s="17" t="s">
        <v>126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7" t="s">
        <v>83</v>
      </c>
      <c r="BK307" s="226">
        <f>ROUND(I307*H307,2)</f>
        <v>0</v>
      </c>
      <c r="BL307" s="17" t="s">
        <v>242</v>
      </c>
      <c r="BM307" s="225" t="s">
        <v>428</v>
      </c>
    </row>
    <row r="308" s="12" customFormat="1" ht="22.8" customHeight="1">
      <c r="A308" s="12"/>
      <c r="B308" s="198"/>
      <c r="C308" s="199"/>
      <c r="D308" s="200" t="s">
        <v>74</v>
      </c>
      <c r="E308" s="212" t="s">
        <v>429</v>
      </c>
      <c r="F308" s="212" t="s">
        <v>430</v>
      </c>
      <c r="G308" s="199"/>
      <c r="H308" s="199"/>
      <c r="I308" s="202"/>
      <c r="J308" s="213">
        <f>BK308</f>
        <v>0</v>
      </c>
      <c r="K308" s="199"/>
      <c r="L308" s="204"/>
      <c r="M308" s="205"/>
      <c r="N308" s="206"/>
      <c r="O308" s="206"/>
      <c r="P308" s="207">
        <f>SUM(P309:P317)</f>
        <v>0</v>
      </c>
      <c r="Q308" s="206"/>
      <c r="R308" s="207">
        <f>SUM(R309:R317)</f>
        <v>0.023519999999999999</v>
      </c>
      <c r="S308" s="206"/>
      <c r="T308" s="208">
        <f>SUM(T309:T317)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9" t="s">
        <v>85</v>
      </c>
      <c r="AT308" s="210" t="s">
        <v>74</v>
      </c>
      <c r="AU308" s="210" t="s">
        <v>83</v>
      </c>
      <c r="AY308" s="209" t="s">
        <v>126</v>
      </c>
      <c r="BK308" s="211">
        <f>SUM(BK309:BK317)</f>
        <v>0</v>
      </c>
    </row>
    <row r="309" s="2" customFormat="1" ht="24.15" customHeight="1">
      <c r="A309" s="38"/>
      <c r="B309" s="39"/>
      <c r="C309" s="214" t="s">
        <v>431</v>
      </c>
      <c r="D309" s="214" t="s">
        <v>128</v>
      </c>
      <c r="E309" s="215" t="s">
        <v>432</v>
      </c>
      <c r="F309" s="216" t="s">
        <v>433</v>
      </c>
      <c r="G309" s="217" t="s">
        <v>174</v>
      </c>
      <c r="H309" s="218">
        <v>112</v>
      </c>
      <c r="I309" s="219"/>
      <c r="J309" s="220">
        <f>ROUND(I309*H309,2)</f>
        <v>0</v>
      </c>
      <c r="K309" s="216" t="s">
        <v>132</v>
      </c>
      <c r="L309" s="44"/>
      <c r="M309" s="221" t="s">
        <v>1</v>
      </c>
      <c r="N309" s="222" t="s">
        <v>40</v>
      </c>
      <c r="O309" s="91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5" t="s">
        <v>242</v>
      </c>
      <c r="AT309" s="225" t="s">
        <v>128</v>
      </c>
      <c r="AU309" s="225" t="s">
        <v>85</v>
      </c>
      <c r="AY309" s="17" t="s">
        <v>126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7" t="s">
        <v>83</v>
      </c>
      <c r="BK309" s="226">
        <f>ROUND(I309*H309,2)</f>
        <v>0</v>
      </c>
      <c r="BL309" s="17" t="s">
        <v>242</v>
      </c>
      <c r="BM309" s="225" t="s">
        <v>434</v>
      </c>
    </row>
    <row r="310" s="15" customFormat="1">
      <c r="A310" s="15"/>
      <c r="B310" s="250"/>
      <c r="C310" s="251"/>
      <c r="D310" s="229" t="s">
        <v>135</v>
      </c>
      <c r="E310" s="252" t="s">
        <v>1</v>
      </c>
      <c r="F310" s="253" t="s">
        <v>435</v>
      </c>
      <c r="G310" s="251"/>
      <c r="H310" s="252" t="s">
        <v>1</v>
      </c>
      <c r="I310" s="254"/>
      <c r="J310" s="251"/>
      <c r="K310" s="251"/>
      <c r="L310" s="255"/>
      <c r="M310" s="256"/>
      <c r="N310" s="257"/>
      <c r="O310" s="257"/>
      <c r="P310" s="257"/>
      <c r="Q310" s="257"/>
      <c r="R310" s="257"/>
      <c r="S310" s="257"/>
      <c r="T310" s="258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9" t="s">
        <v>135</v>
      </c>
      <c r="AU310" s="259" t="s">
        <v>85</v>
      </c>
      <c r="AV310" s="15" t="s">
        <v>83</v>
      </c>
      <c r="AW310" s="15" t="s">
        <v>32</v>
      </c>
      <c r="AX310" s="15" t="s">
        <v>75</v>
      </c>
      <c r="AY310" s="259" t="s">
        <v>126</v>
      </c>
    </row>
    <row r="311" s="13" customFormat="1">
      <c r="A311" s="13"/>
      <c r="B311" s="227"/>
      <c r="C311" s="228"/>
      <c r="D311" s="229" t="s">
        <v>135</v>
      </c>
      <c r="E311" s="230" t="s">
        <v>1</v>
      </c>
      <c r="F311" s="231" t="s">
        <v>436</v>
      </c>
      <c r="G311" s="228"/>
      <c r="H311" s="232">
        <v>47</v>
      </c>
      <c r="I311" s="233"/>
      <c r="J311" s="228"/>
      <c r="K311" s="228"/>
      <c r="L311" s="234"/>
      <c r="M311" s="235"/>
      <c r="N311" s="236"/>
      <c r="O311" s="236"/>
      <c r="P311" s="236"/>
      <c r="Q311" s="236"/>
      <c r="R311" s="236"/>
      <c r="S311" s="236"/>
      <c r="T311" s="23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8" t="s">
        <v>135</v>
      </c>
      <c r="AU311" s="238" t="s">
        <v>85</v>
      </c>
      <c r="AV311" s="13" t="s">
        <v>85</v>
      </c>
      <c r="AW311" s="13" t="s">
        <v>32</v>
      </c>
      <c r="AX311" s="13" t="s">
        <v>75</v>
      </c>
      <c r="AY311" s="238" t="s">
        <v>126</v>
      </c>
    </row>
    <row r="312" s="15" customFormat="1">
      <c r="A312" s="15"/>
      <c r="B312" s="250"/>
      <c r="C312" s="251"/>
      <c r="D312" s="229" t="s">
        <v>135</v>
      </c>
      <c r="E312" s="252" t="s">
        <v>1</v>
      </c>
      <c r="F312" s="253" t="s">
        <v>437</v>
      </c>
      <c r="G312" s="251"/>
      <c r="H312" s="252" t="s">
        <v>1</v>
      </c>
      <c r="I312" s="254"/>
      <c r="J312" s="251"/>
      <c r="K312" s="251"/>
      <c r="L312" s="255"/>
      <c r="M312" s="256"/>
      <c r="N312" s="257"/>
      <c r="O312" s="257"/>
      <c r="P312" s="257"/>
      <c r="Q312" s="257"/>
      <c r="R312" s="257"/>
      <c r="S312" s="257"/>
      <c r="T312" s="25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9" t="s">
        <v>135</v>
      </c>
      <c r="AU312" s="259" t="s">
        <v>85</v>
      </c>
      <c r="AV312" s="15" t="s">
        <v>83</v>
      </c>
      <c r="AW312" s="15" t="s">
        <v>32</v>
      </c>
      <c r="AX312" s="15" t="s">
        <v>75</v>
      </c>
      <c r="AY312" s="259" t="s">
        <v>126</v>
      </c>
    </row>
    <row r="313" s="13" customFormat="1">
      <c r="A313" s="13"/>
      <c r="B313" s="227"/>
      <c r="C313" s="228"/>
      <c r="D313" s="229" t="s">
        <v>135</v>
      </c>
      <c r="E313" s="230" t="s">
        <v>1</v>
      </c>
      <c r="F313" s="231" t="s">
        <v>438</v>
      </c>
      <c r="G313" s="228"/>
      <c r="H313" s="232">
        <v>65</v>
      </c>
      <c r="I313" s="233"/>
      <c r="J313" s="228"/>
      <c r="K313" s="228"/>
      <c r="L313" s="234"/>
      <c r="M313" s="235"/>
      <c r="N313" s="236"/>
      <c r="O313" s="236"/>
      <c r="P313" s="236"/>
      <c r="Q313" s="236"/>
      <c r="R313" s="236"/>
      <c r="S313" s="236"/>
      <c r="T313" s="23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8" t="s">
        <v>135</v>
      </c>
      <c r="AU313" s="238" t="s">
        <v>85</v>
      </c>
      <c r="AV313" s="13" t="s">
        <v>85</v>
      </c>
      <c r="AW313" s="13" t="s">
        <v>32</v>
      </c>
      <c r="AX313" s="13" t="s">
        <v>75</v>
      </c>
      <c r="AY313" s="238" t="s">
        <v>126</v>
      </c>
    </row>
    <row r="314" s="14" customFormat="1">
      <c r="A314" s="14"/>
      <c r="B314" s="239"/>
      <c r="C314" s="240"/>
      <c r="D314" s="229" t="s">
        <v>135</v>
      </c>
      <c r="E314" s="241" t="s">
        <v>1</v>
      </c>
      <c r="F314" s="242" t="s">
        <v>138</v>
      </c>
      <c r="G314" s="240"/>
      <c r="H314" s="243">
        <v>112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9" t="s">
        <v>135</v>
      </c>
      <c r="AU314" s="249" t="s">
        <v>85</v>
      </c>
      <c r="AV314" s="14" t="s">
        <v>133</v>
      </c>
      <c r="AW314" s="14" t="s">
        <v>32</v>
      </c>
      <c r="AX314" s="14" t="s">
        <v>83</v>
      </c>
      <c r="AY314" s="249" t="s">
        <v>126</v>
      </c>
    </row>
    <row r="315" s="2" customFormat="1" ht="21.75" customHeight="1">
      <c r="A315" s="38"/>
      <c r="B315" s="39"/>
      <c r="C315" s="260" t="s">
        <v>439</v>
      </c>
      <c r="D315" s="260" t="s">
        <v>215</v>
      </c>
      <c r="E315" s="261" t="s">
        <v>440</v>
      </c>
      <c r="F315" s="262" t="s">
        <v>441</v>
      </c>
      <c r="G315" s="263" t="s">
        <v>174</v>
      </c>
      <c r="H315" s="264">
        <v>117.59999999999999</v>
      </c>
      <c r="I315" s="265"/>
      <c r="J315" s="266">
        <f>ROUND(I315*H315,2)</f>
        <v>0</v>
      </c>
      <c r="K315" s="262" t="s">
        <v>132</v>
      </c>
      <c r="L315" s="267"/>
      <c r="M315" s="268" t="s">
        <v>1</v>
      </c>
      <c r="N315" s="269" t="s">
        <v>40</v>
      </c>
      <c r="O315" s="91"/>
      <c r="P315" s="223">
        <f>O315*H315</f>
        <v>0</v>
      </c>
      <c r="Q315" s="223">
        <v>0.00020000000000000001</v>
      </c>
      <c r="R315" s="223">
        <f>Q315*H315</f>
        <v>0.023519999999999999</v>
      </c>
      <c r="S315" s="223">
        <v>0</v>
      </c>
      <c r="T315" s="22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5" t="s">
        <v>336</v>
      </c>
      <c r="AT315" s="225" t="s">
        <v>215</v>
      </c>
      <c r="AU315" s="225" t="s">
        <v>85</v>
      </c>
      <c r="AY315" s="17" t="s">
        <v>126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7" t="s">
        <v>83</v>
      </c>
      <c r="BK315" s="226">
        <f>ROUND(I315*H315,2)</f>
        <v>0</v>
      </c>
      <c r="BL315" s="17" t="s">
        <v>242</v>
      </c>
      <c r="BM315" s="225" t="s">
        <v>442</v>
      </c>
    </row>
    <row r="316" s="13" customFormat="1">
      <c r="A316" s="13"/>
      <c r="B316" s="227"/>
      <c r="C316" s="228"/>
      <c r="D316" s="229" t="s">
        <v>135</v>
      </c>
      <c r="E316" s="228"/>
      <c r="F316" s="231" t="s">
        <v>443</v>
      </c>
      <c r="G316" s="228"/>
      <c r="H316" s="232">
        <v>117.59999999999999</v>
      </c>
      <c r="I316" s="233"/>
      <c r="J316" s="228"/>
      <c r="K316" s="228"/>
      <c r="L316" s="234"/>
      <c r="M316" s="235"/>
      <c r="N316" s="236"/>
      <c r="O316" s="236"/>
      <c r="P316" s="236"/>
      <c r="Q316" s="236"/>
      <c r="R316" s="236"/>
      <c r="S316" s="236"/>
      <c r="T316" s="23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8" t="s">
        <v>135</v>
      </c>
      <c r="AU316" s="238" t="s">
        <v>85</v>
      </c>
      <c r="AV316" s="13" t="s">
        <v>85</v>
      </c>
      <c r="AW316" s="13" t="s">
        <v>4</v>
      </c>
      <c r="AX316" s="13" t="s">
        <v>83</v>
      </c>
      <c r="AY316" s="238" t="s">
        <v>126</v>
      </c>
    </row>
    <row r="317" s="2" customFormat="1" ht="24.15" customHeight="1">
      <c r="A317" s="38"/>
      <c r="B317" s="39"/>
      <c r="C317" s="214" t="s">
        <v>444</v>
      </c>
      <c r="D317" s="214" t="s">
        <v>128</v>
      </c>
      <c r="E317" s="215" t="s">
        <v>445</v>
      </c>
      <c r="F317" s="216" t="s">
        <v>446</v>
      </c>
      <c r="G317" s="217" t="s">
        <v>427</v>
      </c>
      <c r="H317" s="270"/>
      <c r="I317" s="219"/>
      <c r="J317" s="220">
        <f>ROUND(I317*H317,2)</f>
        <v>0</v>
      </c>
      <c r="K317" s="216" t="s">
        <v>132</v>
      </c>
      <c r="L317" s="44"/>
      <c r="M317" s="221" t="s">
        <v>1</v>
      </c>
      <c r="N317" s="222" t="s">
        <v>40</v>
      </c>
      <c r="O317" s="91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5" t="s">
        <v>242</v>
      </c>
      <c r="AT317" s="225" t="s">
        <v>128</v>
      </c>
      <c r="AU317" s="225" t="s">
        <v>85</v>
      </c>
      <c r="AY317" s="17" t="s">
        <v>126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7" t="s">
        <v>83</v>
      </c>
      <c r="BK317" s="226">
        <f>ROUND(I317*H317,2)</f>
        <v>0</v>
      </c>
      <c r="BL317" s="17" t="s">
        <v>242</v>
      </c>
      <c r="BM317" s="225" t="s">
        <v>447</v>
      </c>
    </row>
    <row r="318" s="12" customFormat="1" ht="25.92" customHeight="1">
      <c r="A318" s="12"/>
      <c r="B318" s="198"/>
      <c r="C318" s="199"/>
      <c r="D318" s="200" t="s">
        <v>74</v>
      </c>
      <c r="E318" s="201" t="s">
        <v>448</v>
      </c>
      <c r="F318" s="201" t="s">
        <v>449</v>
      </c>
      <c r="G318" s="199"/>
      <c r="H318" s="199"/>
      <c r="I318" s="202"/>
      <c r="J318" s="203">
        <f>BK318</f>
        <v>0</v>
      </c>
      <c r="K318" s="199"/>
      <c r="L318" s="204"/>
      <c r="M318" s="205"/>
      <c r="N318" s="206"/>
      <c r="O318" s="206"/>
      <c r="P318" s="207">
        <f>P319+P321+P323+P325+P327</f>
        <v>0</v>
      </c>
      <c r="Q318" s="206"/>
      <c r="R318" s="207">
        <f>R319+R321+R323+R325+R327</f>
        <v>0</v>
      </c>
      <c r="S318" s="206"/>
      <c r="T318" s="208">
        <f>T319+T321+T323+T325+T327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9" t="s">
        <v>171</v>
      </c>
      <c r="AT318" s="210" t="s">
        <v>74</v>
      </c>
      <c r="AU318" s="210" t="s">
        <v>75</v>
      </c>
      <c r="AY318" s="209" t="s">
        <v>126</v>
      </c>
      <c r="BK318" s="211">
        <f>BK319+BK321+BK323+BK325+BK327</f>
        <v>0</v>
      </c>
    </row>
    <row r="319" s="12" customFormat="1" ht="22.8" customHeight="1">
      <c r="A319" s="12"/>
      <c r="B319" s="198"/>
      <c r="C319" s="199"/>
      <c r="D319" s="200" t="s">
        <v>74</v>
      </c>
      <c r="E319" s="212" t="s">
        <v>450</v>
      </c>
      <c r="F319" s="212" t="s">
        <v>451</v>
      </c>
      <c r="G319" s="199"/>
      <c r="H319" s="199"/>
      <c r="I319" s="202"/>
      <c r="J319" s="213">
        <f>BK319</f>
        <v>0</v>
      </c>
      <c r="K319" s="199"/>
      <c r="L319" s="204"/>
      <c r="M319" s="205"/>
      <c r="N319" s="206"/>
      <c r="O319" s="206"/>
      <c r="P319" s="207">
        <f>P320</f>
        <v>0</v>
      </c>
      <c r="Q319" s="206"/>
      <c r="R319" s="207">
        <f>R320</f>
        <v>0</v>
      </c>
      <c r="S319" s="206"/>
      <c r="T319" s="208">
        <f>T320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9" t="s">
        <v>171</v>
      </c>
      <c r="AT319" s="210" t="s">
        <v>74</v>
      </c>
      <c r="AU319" s="210" t="s">
        <v>83</v>
      </c>
      <c r="AY319" s="209" t="s">
        <v>126</v>
      </c>
      <c r="BK319" s="211">
        <f>BK320</f>
        <v>0</v>
      </c>
    </row>
    <row r="320" s="2" customFormat="1" ht="16.5" customHeight="1">
      <c r="A320" s="38"/>
      <c r="B320" s="39"/>
      <c r="C320" s="214" t="s">
        <v>452</v>
      </c>
      <c r="D320" s="214" t="s">
        <v>128</v>
      </c>
      <c r="E320" s="215" t="s">
        <v>453</v>
      </c>
      <c r="F320" s="216" t="s">
        <v>454</v>
      </c>
      <c r="G320" s="217" t="s">
        <v>455</v>
      </c>
      <c r="H320" s="218">
        <v>1</v>
      </c>
      <c r="I320" s="219"/>
      <c r="J320" s="220">
        <f>ROUND(I320*H320,2)</f>
        <v>0</v>
      </c>
      <c r="K320" s="216" t="s">
        <v>132</v>
      </c>
      <c r="L320" s="44"/>
      <c r="M320" s="221" t="s">
        <v>1</v>
      </c>
      <c r="N320" s="222" t="s">
        <v>40</v>
      </c>
      <c r="O320" s="91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5" t="s">
        <v>456</v>
      </c>
      <c r="AT320" s="225" t="s">
        <v>128</v>
      </c>
      <c r="AU320" s="225" t="s">
        <v>85</v>
      </c>
      <c r="AY320" s="17" t="s">
        <v>126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7" t="s">
        <v>83</v>
      </c>
      <c r="BK320" s="226">
        <f>ROUND(I320*H320,2)</f>
        <v>0</v>
      </c>
      <c r="BL320" s="17" t="s">
        <v>456</v>
      </c>
      <c r="BM320" s="225" t="s">
        <v>457</v>
      </c>
    </row>
    <row r="321" s="12" customFormat="1" ht="22.8" customHeight="1">
      <c r="A321" s="12"/>
      <c r="B321" s="198"/>
      <c r="C321" s="199"/>
      <c r="D321" s="200" t="s">
        <v>74</v>
      </c>
      <c r="E321" s="212" t="s">
        <v>458</v>
      </c>
      <c r="F321" s="212" t="s">
        <v>459</v>
      </c>
      <c r="G321" s="199"/>
      <c r="H321" s="199"/>
      <c r="I321" s="202"/>
      <c r="J321" s="213">
        <f>BK321</f>
        <v>0</v>
      </c>
      <c r="K321" s="199"/>
      <c r="L321" s="204"/>
      <c r="M321" s="205"/>
      <c r="N321" s="206"/>
      <c r="O321" s="206"/>
      <c r="P321" s="207">
        <f>P322</f>
        <v>0</v>
      </c>
      <c r="Q321" s="206"/>
      <c r="R321" s="207">
        <f>R322</f>
        <v>0</v>
      </c>
      <c r="S321" s="206"/>
      <c r="T321" s="208">
        <f>T322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9" t="s">
        <v>171</v>
      </c>
      <c r="AT321" s="210" t="s">
        <v>74</v>
      </c>
      <c r="AU321" s="210" t="s">
        <v>83</v>
      </c>
      <c r="AY321" s="209" t="s">
        <v>126</v>
      </c>
      <c r="BK321" s="211">
        <f>BK322</f>
        <v>0</v>
      </c>
    </row>
    <row r="322" s="2" customFormat="1" ht="16.5" customHeight="1">
      <c r="A322" s="38"/>
      <c r="B322" s="39"/>
      <c r="C322" s="214" t="s">
        <v>460</v>
      </c>
      <c r="D322" s="214" t="s">
        <v>128</v>
      </c>
      <c r="E322" s="215" t="s">
        <v>461</v>
      </c>
      <c r="F322" s="216" t="s">
        <v>459</v>
      </c>
      <c r="G322" s="217" t="s">
        <v>427</v>
      </c>
      <c r="H322" s="270"/>
      <c r="I322" s="219"/>
      <c r="J322" s="220">
        <f>ROUND(I322*H322,2)</f>
        <v>0</v>
      </c>
      <c r="K322" s="216" t="s">
        <v>132</v>
      </c>
      <c r="L322" s="44"/>
      <c r="M322" s="221" t="s">
        <v>1</v>
      </c>
      <c r="N322" s="222" t="s">
        <v>40</v>
      </c>
      <c r="O322" s="91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5" t="s">
        <v>456</v>
      </c>
      <c r="AT322" s="225" t="s">
        <v>128</v>
      </c>
      <c r="AU322" s="225" t="s">
        <v>85</v>
      </c>
      <c r="AY322" s="17" t="s">
        <v>126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7" t="s">
        <v>83</v>
      </c>
      <c r="BK322" s="226">
        <f>ROUND(I322*H322,2)</f>
        <v>0</v>
      </c>
      <c r="BL322" s="17" t="s">
        <v>456</v>
      </c>
      <c r="BM322" s="225" t="s">
        <v>462</v>
      </c>
    </row>
    <row r="323" s="12" customFormat="1" ht="22.8" customHeight="1">
      <c r="A323" s="12"/>
      <c r="B323" s="198"/>
      <c r="C323" s="199"/>
      <c r="D323" s="200" t="s">
        <v>74</v>
      </c>
      <c r="E323" s="212" t="s">
        <v>463</v>
      </c>
      <c r="F323" s="212" t="s">
        <v>464</v>
      </c>
      <c r="G323" s="199"/>
      <c r="H323" s="199"/>
      <c r="I323" s="202"/>
      <c r="J323" s="213">
        <f>BK323</f>
        <v>0</v>
      </c>
      <c r="K323" s="199"/>
      <c r="L323" s="204"/>
      <c r="M323" s="205"/>
      <c r="N323" s="206"/>
      <c r="O323" s="206"/>
      <c r="P323" s="207">
        <f>P324</f>
        <v>0</v>
      </c>
      <c r="Q323" s="206"/>
      <c r="R323" s="207">
        <f>R324</f>
        <v>0</v>
      </c>
      <c r="S323" s="206"/>
      <c r="T323" s="208">
        <f>T324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9" t="s">
        <v>171</v>
      </c>
      <c r="AT323" s="210" t="s">
        <v>74</v>
      </c>
      <c r="AU323" s="210" t="s">
        <v>83</v>
      </c>
      <c r="AY323" s="209" t="s">
        <v>126</v>
      </c>
      <c r="BK323" s="211">
        <f>BK324</f>
        <v>0</v>
      </c>
    </row>
    <row r="324" s="2" customFormat="1" ht="16.5" customHeight="1">
      <c r="A324" s="38"/>
      <c r="B324" s="39"/>
      <c r="C324" s="214" t="s">
        <v>465</v>
      </c>
      <c r="D324" s="214" t="s">
        <v>128</v>
      </c>
      <c r="E324" s="215" t="s">
        <v>466</v>
      </c>
      <c r="F324" s="216" t="s">
        <v>467</v>
      </c>
      <c r="G324" s="217" t="s">
        <v>455</v>
      </c>
      <c r="H324" s="218">
        <v>1</v>
      </c>
      <c r="I324" s="219"/>
      <c r="J324" s="220">
        <f>ROUND(I324*H324,2)</f>
        <v>0</v>
      </c>
      <c r="K324" s="216" t="s">
        <v>132</v>
      </c>
      <c r="L324" s="44"/>
      <c r="M324" s="221" t="s">
        <v>1</v>
      </c>
      <c r="N324" s="222" t="s">
        <v>40</v>
      </c>
      <c r="O324" s="91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5" t="s">
        <v>456</v>
      </c>
      <c r="AT324" s="225" t="s">
        <v>128</v>
      </c>
      <c r="AU324" s="225" t="s">
        <v>85</v>
      </c>
      <c r="AY324" s="17" t="s">
        <v>126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7" t="s">
        <v>83</v>
      </c>
      <c r="BK324" s="226">
        <f>ROUND(I324*H324,2)</f>
        <v>0</v>
      </c>
      <c r="BL324" s="17" t="s">
        <v>456</v>
      </c>
      <c r="BM324" s="225" t="s">
        <v>468</v>
      </c>
    </row>
    <row r="325" s="12" customFormat="1" ht="22.8" customHeight="1">
      <c r="A325" s="12"/>
      <c r="B325" s="198"/>
      <c r="C325" s="199"/>
      <c r="D325" s="200" t="s">
        <v>74</v>
      </c>
      <c r="E325" s="212" t="s">
        <v>469</v>
      </c>
      <c r="F325" s="212" t="s">
        <v>470</v>
      </c>
      <c r="G325" s="199"/>
      <c r="H325" s="199"/>
      <c r="I325" s="202"/>
      <c r="J325" s="213">
        <f>BK325</f>
        <v>0</v>
      </c>
      <c r="K325" s="199"/>
      <c r="L325" s="204"/>
      <c r="M325" s="205"/>
      <c r="N325" s="206"/>
      <c r="O325" s="206"/>
      <c r="P325" s="207">
        <f>P326</f>
        <v>0</v>
      </c>
      <c r="Q325" s="206"/>
      <c r="R325" s="207">
        <f>R326</f>
        <v>0</v>
      </c>
      <c r="S325" s="206"/>
      <c r="T325" s="208">
        <f>T326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9" t="s">
        <v>171</v>
      </c>
      <c r="AT325" s="210" t="s">
        <v>74</v>
      </c>
      <c r="AU325" s="210" t="s">
        <v>83</v>
      </c>
      <c r="AY325" s="209" t="s">
        <v>126</v>
      </c>
      <c r="BK325" s="211">
        <f>BK326</f>
        <v>0</v>
      </c>
    </row>
    <row r="326" s="2" customFormat="1" ht="21.75" customHeight="1">
      <c r="A326" s="38"/>
      <c r="B326" s="39"/>
      <c r="C326" s="214" t="s">
        <v>471</v>
      </c>
      <c r="D326" s="214" t="s">
        <v>128</v>
      </c>
      <c r="E326" s="215" t="s">
        <v>472</v>
      </c>
      <c r="F326" s="216" t="s">
        <v>473</v>
      </c>
      <c r="G326" s="217" t="s">
        <v>455</v>
      </c>
      <c r="H326" s="218">
        <v>1</v>
      </c>
      <c r="I326" s="219"/>
      <c r="J326" s="220">
        <f>ROUND(I326*H326,2)</f>
        <v>0</v>
      </c>
      <c r="K326" s="216" t="s">
        <v>132</v>
      </c>
      <c r="L326" s="44"/>
      <c r="M326" s="221" t="s">
        <v>1</v>
      </c>
      <c r="N326" s="222" t="s">
        <v>40</v>
      </c>
      <c r="O326" s="91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5" t="s">
        <v>456</v>
      </c>
      <c r="AT326" s="225" t="s">
        <v>128</v>
      </c>
      <c r="AU326" s="225" t="s">
        <v>85</v>
      </c>
      <c r="AY326" s="17" t="s">
        <v>126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7" t="s">
        <v>83</v>
      </c>
      <c r="BK326" s="226">
        <f>ROUND(I326*H326,2)</f>
        <v>0</v>
      </c>
      <c r="BL326" s="17" t="s">
        <v>456</v>
      </c>
      <c r="BM326" s="225" t="s">
        <v>474</v>
      </c>
    </row>
    <row r="327" s="12" customFormat="1" ht="22.8" customHeight="1">
      <c r="A327" s="12"/>
      <c r="B327" s="198"/>
      <c r="C327" s="199"/>
      <c r="D327" s="200" t="s">
        <v>74</v>
      </c>
      <c r="E327" s="212" t="s">
        <v>475</v>
      </c>
      <c r="F327" s="212" t="s">
        <v>476</v>
      </c>
      <c r="G327" s="199"/>
      <c r="H327" s="199"/>
      <c r="I327" s="202"/>
      <c r="J327" s="213">
        <f>BK327</f>
        <v>0</v>
      </c>
      <c r="K327" s="199"/>
      <c r="L327" s="204"/>
      <c r="M327" s="205"/>
      <c r="N327" s="206"/>
      <c r="O327" s="206"/>
      <c r="P327" s="207">
        <f>P328</f>
        <v>0</v>
      </c>
      <c r="Q327" s="206"/>
      <c r="R327" s="207">
        <f>R328</f>
        <v>0</v>
      </c>
      <c r="S327" s="206"/>
      <c r="T327" s="208">
        <f>T328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9" t="s">
        <v>171</v>
      </c>
      <c r="AT327" s="210" t="s">
        <v>74</v>
      </c>
      <c r="AU327" s="210" t="s">
        <v>83</v>
      </c>
      <c r="AY327" s="209" t="s">
        <v>126</v>
      </c>
      <c r="BK327" s="211">
        <f>BK328</f>
        <v>0</v>
      </c>
    </row>
    <row r="328" s="2" customFormat="1" ht="16.5" customHeight="1">
      <c r="A328" s="38"/>
      <c r="B328" s="39"/>
      <c r="C328" s="214" t="s">
        <v>477</v>
      </c>
      <c r="D328" s="214" t="s">
        <v>128</v>
      </c>
      <c r="E328" s="215" t="s">
        <v>478</v>
      </c>
      <c r="F328" s="216" t="s">
        <v>479</v>
      </c>
      <c r="G328" s="217" t="s">
        <v>455</v>
      </c>
      <c r="H328" s="218">
        <v>1</v>
      </c>
      <c r="I328" s="219"/>
      <c r="J328" s="220">
        <f>ROUND(I328*H328,2)</f>
        <v>0</v>
      </c>
      <c r="K328" s="216" t="s">
        <v>132</v>
      </c>
      <c r="L328" s="44"/>
      <c r="M328" s="271" t="s">
        <v>1</v>
      </c>
      <c r="N328" s="272" t="s">
        <v>40</v>
      </c>
      <c r="O328" s="273"/>
      <c r="P328" s="274">
        <f>O328*H328</f>
        <v>0</v>
      </c>
      <c r="Q328" s="274">
        <v>0</v>
      </c>
      <c r="R328" s="274">
        <f>Q328*H328</f>
        <v>0</v>
      </c>
      <c r="S328" s="274">
        <v>0</v>
      </c>
      <c r="T328" s="275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5" t="s">
        <v>456</v>
      </c>
      <c r="AT328" s="225" t="s">
        <v>128</v>
      </c>
      <c r="AU328" s="225" t="s">
        <v>85</v>
      </c>
      <c r="AY328" s="17" t="s">
        <v>126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7" t="s">
        <v>83</v>
      </c>
      <c r="BK328" s="226">
        <f>ROUND(I328*H328,2)</f>
        <v>0</v>
      </c>
      <c r="BL328" s="17" t="s">
        <v>456</v>
      </c>
      <c r="BM328" s="225" t="s">
        <v>480</v>
      </c>
    </row>
    <row r="329" s="2" customFormat="1" ht="6.96" customHeight="1">
      <c r="A329" s="38"/>
      <c r="B329" s="66"/>
      <c r="C329" s="67"/>
      <c r="D329" s="67"/>
      <c r="E329" s="67"/>
      <c r="F329" s="67"/>
      <c r="G329" s="67"/>
      <c r="H329" s="67"/>
      <c r="I329" s="67"/>
      <c r="J329" s="67"/>
      <c r="K329" s="67"/>
      <c r="L329" s="44"/>
      <c r="M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</row>
  </sheetData>
  <sheetProtection sheet="1" autoFilter="0" formatColumns="0" formatRows="0" objects="1" scenarios="1" spinCount="100000" saltValue="UdEDEvGGZhC/pklr8iDVkhs/mx8ZZQEdnNVe1pXr3YENEbEDWMI4XSnI5VhFG/yqHfR4KuiEwTFH/vKl6VyArg==" hashValue="2s9+K4+lPgAC9zqqiz8G1th/EotpJCZF3fCC1GJyzy7K/XD6qJx3ADYOj2wrkI4+cWxMfI0+xwYlZhhgMF0qPg==" algorithmName="SHA-512" password="CC35"/>
  <autoFilter ref="C132:K328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J323K</dc:creator>
  <cp:lastModifiedBy>J323K</cp:lastModifiedBy>
  <dcterms:created xsi:type="dcterms:W3CDTF">2025-01-21T10:02:09Z</dcterms:created>
  <dcterms:modified xsi:type="dcterms:W3CDTF">2025-01-21T10:02:11Z</dcterms:modified>
</cp:coreProperties>
</file>