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fopex\Desktop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Nové konstrukce" sheetId="3" r:id="rId3"/>
    <sheet name="03 - Vedlejší náklady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Bourací práce'!$C$122:$K$197</definedName>
    <definedName name="_xlnm.Print_Area" localSheetId="1">'01 - Bourací práce'!$C$4:$J$76,'01 - Bourací práce'!$C$82:$J$104,'01 - Bourací práce'!$C$110:$K$197</definedName>
    <definedName name="_xlnm.Print_Titles" localSheetId="1">'01 - Bourací práce'!$122:$122</definedName>
    <definedName name="_xlnm._FilterDatabase" localSheetId="2" hidden="1">'02 - Nové konstrukce'!$C$135:$K$448</definedName>
    <definedName name="_xlnm.Print_Area" localSheetId="2">'02 - Nové konstrukce'!$C$4:$J$76,'02 - Nové konstrukce'!$C$82:$J$117,'02 - Nové konstrukce'!$C$123:$K$448</definedName>
    <definedName name="_xlnm.Print_Titles" localSheetId="2">'02 - Nové konstrukce'!$135:$135</definedName>
    <definedName name="_xlnm._FilterDatabase" localSheetId="3" hidden="1">'03 - Vedlejší náklady'!$C$117:$K$124</definedName>
    <definedName name="_xlnm.Print_Area" localSheetId="3">'03 - Vedlejší náklady'!$C$4:$J$76,'03 - Vedlejší náklady'!$C$82:$J$99,'03 - Vedlejší náklady'!$C$105:$K$124</definedName>
    <definedName name="_xlnm.Print_Titles" localSheetId="3">'03 - Vedlejší náklady'!$117:$117</definedName>
    <definedName name="_xlnm.Print_Area" localSheetId="4">'Seznam figur'!$C$4:$G$112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123"/>
  <c r="BH123"/>
  <c r="BG123"/>
  <c r="BF123"/>
  <c r="T123"/>
  <c r="T122"/>
  <c r="R123"/>
  <c r="R122"/>
  <c r="P123"/>
  <c r="P122"/>
  <c r="BI120"/>
  <c r="BH120"/>
  <c r="BG120"/>
  <c r="BF120"/>
  <c r="T120"/>
  <c r="T119"/>
  <c r="T118"/>
  <c r="R120"/>
  <c r="R119"/>
  <c r="R118"/>
  <c r="P120"/>
  <c r="P119"/>
  <c r="P118"/>
  <c i="1" r="AU97"/>
  <c i="4" r="J115"/>
  <c r="F114"/>
  <c r="F112"/>
  <c r="E110"/>
  <c r="J92"/>
  <c r="F91"/>
  <c r="F89"/>
  <c r="E87"/>
  <c r="J21"/>
  <c r="E21"/>
  <c r="J114"/>
  <c r="J20"/>
  <c r="J18"/>
  <c r="E18"/>
  <c r="F115"/>
  <c r="J17"/>
  <c r="J12"/>
  <c r="J112"/>
  <c r="E7"/>
  <c r="E108"/>
  <c i="3" r="J37"/>
  <c r="J36"/>
  <c i="1" r="AY96"/>
  <c i="3" r="J35"/>
  <c i="1" r="AX96"/>
  <c i="3" r="BI442"/>
  <c r="BH442"/>
  <c r="BG442"/>
  <c r="BF442"/>
  <c r="T442"/>
  <c r="T441"/>
  <c r="R442"/>
  <c r="R441"/>
  <c r="P442"/>
  <c r="P441"/>
  <c r="BI437"/>
  <c r="BH437"/>
  <c r="BG437"/>
  <c r="BF437"/>
  <c r="T437"/>
  <c r="T436"/>
  <c r="R437"/>
  <c r="R436"/>
  <c r="P437"/>
  <c r="P436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6"/>
  <c r="BH426"/>
  <c r="BG426"/>
  <c r="BF426"/>
  <c r="T426"/>
  <c r="R426"/>
  <c r="P426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0"/>
  <c r="BH360"/>
  <c r="BG360"/>
  <c r="BF360"/>
  <c r="T360"/>
  <c r="R360"/>
  <c r="P360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3"/>
  <c r="BH343"/>
  <c r="BG343"/>
  <c r="BF343"/>
  <c r="T343"/>
  <c r="R343"/>
  <c r="P343"/>
  <c r="BI340"/>
  <c r="BH340"/>
  <c r="BG340"/>
  <c r="BF340"/>
  <c r="T340"/>
  <c r="R340"/>
  <c r="P340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08"/>
  <c r="BH308"/>
  <c r="BG308"/>
  <c r="BF308"/>
  <c r="T308"/>
  <c r="R308"/>
  <c r="P308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T213"/>
  <c r="R214"/>
  <c r="R213"/>
  <c r="P214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1"/>
  <c r="BH191"/>
  <c r="BG191"/>
  <c r="BF191"/>
  <c r="T191"/>
  <c r="R191"/>
  <c r="P191"/>
  <c r="BI172"/>
  <c r="BH172"/>
  <c r="BG172"/>
  <c r="BF172"/>
  <c r="T172"/>
  <c r="R172"/>
  <c r="P172"/>
  <c r="BI166"/>
  <c r="BH166"/>
  <c r="BG166"/>
  <c r="BF166"/>
  <c r="T166"/>
  <c r="R166"/>
  <c r="P166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J133"/>
  <c r="F132"/>
  <c r="F130"/>
  <c r="E128"/>
  <c r="J92"/>
  <c r="F91"/>
  <c r="F89"/>
  <c r="E87"/>
  <c r="J21"/>
  <c r="E21"/>
  <c r="J132"/>
  <c r="J20"/>
  <c r="J18"/>
  <c r="E18"/>
  <c r="F133"/>
  <c r="J17"/>
  <c r="J12"/>
  <c r="J89"/>
  <c r="E7"/>
  <c r="E85"/>
  <c i="2" r="J37"/>
  <c r="J36"/>
  <c i="1" r="AY95"/>
  <c i="2" r="J35"/>
  <c i="1" r="AX95"/>
  <c i="2" r="BI196"/>
  <c r="BH196"/>
  <c r="BG196"/>
  <c r="BF196"/>
  <c r="T196"/>
  <c r="T195"/>
  <c r="R196"/>
  <c r="R195"/>
  <c r="P196"/>
  <c r="P195"/>
  <c r="BI193"/>
  <c r="BH193"/>
  <c r="BG193"/>
  <c r="BF193"/>
  <c r="T193"/>
  <c r="T192"/>
  <c r="R193"/>
  <c r="R192"/>
  <c r="P193"/>
  <c r="P192"/>
  <c r="BI190"/>
  <c r="BH190"/>
  <c r="BG190"/>
  <c r="BF190"/>
  <c r="T190"/>
  <c r="T189"/>
  <c r="R190"/>
  <c r="R189"/>
  <c r="P190"/>
  <c r="P189"/>
  <c r="BI187"/>
  <c r="BH187"/>
  <c r="BG187"/>
  <c r="BF187"/>
  <c r="T187"/>
  <c r="T186"/>
  <c r="R187"/>
  <c r="R186"/>
  <c r="P187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25"/>
  <c r="BH125"/>
  <c r="BG125"/>
  <c r="BF125"/>
  <c r="T125"/>
  <c r="R125"/>
  <c r="P125"/>
  <c r="J120"/>
  <c r="F119"/>
  <c r="F117"/>
  <c r="E115"/>
  <c r="J92"/>
  <c r="F91"/>
  <c r="F89"/>
  <c r="E87"/>
  <c r="J21"/>
  <c r="E21"/>
  <c r="J119"/>
  <c r="J20"/>
  <c r="J18"/>
  <c r="E18"/>
  <c r="F120"/>
  <c r="J17"/>
  <c r="J12"/>
  <c r="J117"/>
  <c r="E7"/>
  <c r="E113"/>
  <c i="1" r="L90"/>
  <c r="AM90"/>
  <c r="AM89"/>
  <c r="L89"/>
  <c r="AM87"/>
  <c r="L87"/>
  <c r="L85"/>
  <c r="L84"/>
  <c i="2" r="BK193"/>
  <c r="J190"/>
  <c r="BK187"/>
  <c r="BK184"/>
  <c r="J184"/>
  <c r="BK180"/>
  <c r="BK178"/>
  <c r="BK175"/>
  <c r="J172"/>
  <c r="J196"/>
  <c r="J193"/>
  <c r="BK190"/>
  <c r="BK196"/>
  <c r="BK172"/>
  <c r="BK168"/>
  <c r="BK151"/>
  <c r="J151"/>
  <c r="J148"/>
  <c r="BK144"/>
  <c r="BK139"/>
  <c r="BK136"/>
  <c r="BK125"/>
  <c i="3" r="J442"/>
  <c r="J434"/>
  <c r="J429"/>
  <c r="J411"/>
  <c r="J405"/>
  <c r="BK399"/>
  <c r="BK393"/>
  <c r="BK386"/>
  <c r="J377"/>
  <c r="J371"/>
  <c r="J357"/>
  <c r="BK354"/>
  <c r="J351"/>
  <c r="J343"/>
  <c r="J340"/>
  <c r="J328"/>
  <c r="J321"/>
  <c r="BK315"/>
  <c r="BK308"/>
  <c r="J304"/>
  <c r="J300"/>
  <c r="J295"/>
  <c r="BK291"/>
  <c r="J289"/>
  <c r="J285"/>
  <c r="BK280"/>
  <c r="J276"/>
  <c r="BK271"/>
  <c r="BK267"/>
  <c r="J264"/>
  <c r="BK260"/>
  <c r="J255"/>
  <c r="BK252"/>
  <c r="BK248"/>
  <c r="J244"/>
  <c r="J240"/>
  <c r="BK236"/>
  <c r="J232"/>
  <c r="J228"/>
  <c r="BK223"/>
  <c r="BK217"/>
  <c r="J211"/>
  <c r="BK205"/>
  <c r="J200"/>
  <c r="BK191"/>
  <c r="BK159"/>
  <c r="BK155"/>
  <c r="J153"/>
  <c r="J151"/>
  <c r="BK142"/>
  <c r="J140"/>
  <c r="J138"/>
  <c r="BK442"/>
  <c r="J437"/>
  <c r="BK434"/>
  <c r="J431"/>
  <c r="BK429"/>
  <c r="BK426"/>
  <c r="BK411"/>
  <c r="J408"/>
  <c r="BK405"/>
  <c r="J402"/>
  <c r="J399"/>
  <c r="BK396"/>
  <c r="J393"/>
  <c r="J386"/>
  <c r="BK383"/>
  <c r="J380"/>
  <c r="BK377"/>
  <c r="J374"/>
  <c r="BK371"/>
  <c r="J360"/>
  <c r="BK357"/>
  <c r="BK356"/>
  <c r="J354"/>
  <c r="J353"/>
  <c r="BK351"/>
  <c r="J348"/>
  <c r="BK343"/>
  <c r="BK340"/>
  <c r="BK334"/>
  <c r="BK330"/>
  <c r="BK328"/>
  <c r="BK325"/>
  <c r="BK323"/>
  <c r="J323"/>
  <c r="BK321"/>
  <c r="J318"/>
  <c r="J315"/>
  <c r="BK313"/>
  <c r="J308"/>
  <c r="J305"/>
  <c r="BK300"/>
  <c r="BK295"/>
  <c r="J291"/>
  <c r="BK287"/>
  <c r="BK283"/>
  <c r="J278"/>
  <c r="BK273"/>
  <c r="BK269"/>
  <c r="BK266"/>
  <c r="BK262"/>
  <c r="BK258"/>
  <c r="BK254"/>
  <c r="J250"/>
  <c r="BK246"/>
  <c r="BK241"/>
  <c r="J238"/>
  <c r="J234"/>
  <c r="J230"/>
  <c r="J226"/>
  <c r="BK220"/>
  <c r="BK214"/>
  <c r="J208"/>
  <c r="J203"/>
  <c r="BK198"/>
  <c r="J172"/>
  <c r="J159"/>
  <c r="BK153"/>
  <c r="J142"/>
  <c r="BK138"/>
  <c i="4" r="BK123"/>
  <c r="BK120"/>
  <c i="2" r="J187"/>
  <c r="BK182"/>
  <c r="J182"/>
  <c r="J180"/>
  <c r="J178"/>
  <c i="1" r="AS94"/>
  <c i="2" r="BK170"/>
  <c r="J175"/>
  <c r="J170"/>
  <c r="J168"/>
  <c r="BK148"/>
  <c r="BK146"/>
  <c r="J146"/>
  <c r="J144"/>
  <c r="J139"/>
  <c r="J136"/>
  <c r="J125"/>
  <c i="3" r="BK437"/>
  <c r="BK431"/>
  <c r="J426"/>
  <c r="BK408"/>
  <c r="BK402"/>
  <c r="J396"/>
  <c r="J383"/>
  <c r="BK380"/>
  <c r="BK374"/>
  <c r="BK360"/>
  <c r="J356"/>
  <c r="BK353"/>
  <c r="BK348"/>
  <c r="J334"/>
  <c r="J330"/>
  <c r="J325"/>
  <c r="BK318"/>
  <c r="J313"/>
  <c r="BK305"/>
  <c r="BK302"/>
  <c r="J298"/>
  <c r="BK294"/>
  <c r="J287"/>
  <c r="J283"/>
  <c r="BK278"/>
  <c r="J273"/>
  <c r="J269"/>
  <c r="J266"/>
  <c r="J262"/>
  <c r="J258"/>
  <c r="J254"/>
  <c r="BK250"/>
  <c r="J246"/>
  <c r="J241"/>
  <c r="BK238"/>
  <c r="BK234"/>
  <c r="BK230"/>
  <c r="BK226"/>
  <c r="J220"/>
  <c r="J214"/>
  <c r="BK208"/>
  <c r="BK203"/>
  <c r="J198"/>
  <c r="BK172"/>
  <c r="BK166"/>
  <c r="BK304"/>
  <c r="J302"/>
  <c r="BK298"/>
  <c r="J294"/>
  <c r="BK289"/>
  <c r="BK285"/>
  <c r="J280"/>
  <c r="BK276"/>
  <c r="J271"/>
  <c r="J267"/>
  <c r="BK264"/>
  <c r="J260"/>
  <c r="BK255"/>
  <c r="J252"/>
  <c r="J248"/>
  <c r="BK244"/>
  <c r="BK240"/>
  <c r="J236"/>
  <c r="BK232"/>
  <c r="BK228"/>
  <c r="J223"/>
  <c r="J217"/>
  <c r="BK211"/>
  <c r="J205"/>
  <c r="BK200"/>
  <c r="J191"/>
  <c r="J166"/>
  <c r="J155"/>
  <c r="BK151"/>
  <c r="BK140"/>
  <c i="4" r="J123"/>
  <c r="J120"/>
  <c i="2" l="1" r="BK124"/>
  <c r="J124"/>
  <c r="J97"/>
  <c r="T124"/>
  <c r="T123"/>
  <c r="P167"/>
  <c r="T167"/>
  <c r="P177"/>
  <c r="T177"/>
  <c i="3" r="BK137"/>
  <c r="J137"/>
  <c r="J97"/>
  <c r="R137"/>
  <c r="BK158"/>
  <c r="J158"/>
  <c r="J98"/>
  <c r="R158"/>
  <c r="R307"/>
  <c i="2" r="P124"/>
  <c r="P123"/>
  <c i="1" r="AU95"/>
  <c i="2" r="R124"/>
  <c r="BK167"/>
  <c r="J167"/>
  <c r="J98"/>
  <c r="R167"/>
  <c r="BK177"/>
  <c r="J177"/>
  <c r="J99"/>
  <c r="R177"/>
  <c i="3" r="P137"/>
  <c r="T137"/>
  <c r="P158"/>
  <c r="T158"/>
  <c r="BK207"/>
  <c r="J207"/>
  <c r="J99"/>
  <c r="P207"/>
  <c r="R207"/>
  <c r="T207"/>
  <c r="BK216"/>
  <c r="J216"/>
  <c r="J101"/>
  <c r="P216"/>
  <c r="R216"/>
  <c r="T216"/>
  <c r="BK225"/>
  <c r="J225"/>
  <c r="J102"/>
  <c r="P225"/>
  <c r="R225"/>
  <c r="T225"/>
  <c r="BK243"/>
  <c r="J243"/>
  <c r="J103"/>
  <c r="P243"/>
  <c r="R243"/>
  <c r="T243"/>
  <c r="BK257"/>
  <c r="J257"/>
  <c r="J104"/>
  <c r="P257"/>
  <c r="R257"/>
  <c r="T257"/>
  <c r="BK275"/>
  <c r="J275"/>
  <c r="J105"/>
  <c r="P275"/>
  <c r="R275"/>
  <c r="T275"/>
  <c r="BK282"/>
  <c r="J282"/>
  <c r="J106"/>
  <c r="P282"/>
  <c r="R282"/>
  <c r="T282"/>
  <c r="BK286"/>
  <c r="J286"/>
  <c r="J107"/>
  <c r="P286"/>
  <c r="R286"/>
  <c r="T286"/>
  <c r="BK293"/>
  <c r="J293"/>
  <c r="J108"/>
  <c r="P293"/>
  <c r="R293"/>
  <c r="T293"/>
  <c r="BK297"/>
  <c r="J297"/>
  <c r="J109"/>
  <c r="P297"/>
  <c r="R297"/>
  <c r="T297"/>
  <c r="BK307"/>
  <c r="J307"/>
  <c r="J110"/>
  <c r="P307"/>
  <c r="T307"/>
  <c r="BK350"/>
  <c r="J350"/>
  <c r="J111"/>
  <c r="P350"/>
  <c r="R350"/>
  <c r="T350"/>
  <c r="BK359"/>
  <c r="J359"/>
  <c r="J112"/>
  <c r="P359"/>
  <c r="R359"/>
  <c r="T359"/>
  <c r="BK385"/>
  <c r="J385"/>
  <c r="J113"/>
  <c r="P385"/>
  <c r="R385"/>
  <c r="T385"/>
  <c r="BK404"/>
  <c r="J404"/>
  <c r="J114"/>
  <c r="P404"/>
  <c r="R404"/>
  <c r="T404"/>
  <c i="2" r="BK189"/>
  <c r="J189"/>
  <c r="J101"/>
  <c r="BK192"/>
  <c r="J192"/>
  <c r="J102"/>
  <c r="BK186"/>
  <c r="J186"/>
  <c r="J100"/>
  <c r="BK195"/>
  <c r="J195"/>
  <c r="J103"/>
  <c i="3" r="BK213"/>
  <c r="J213"/>
  <c r="J100"/>
  <c r="BK436"/>
  <c r="J436"/>
  <c r="J115"/>
  <c r="BK441"/>
  <c r="J441"/>
  <c r="J116"/>
  <c i="4" r="BK119"/>
  <c r="J119"/>
  <c r="J97"/>
  <c r="BK122"/>
  <c r="J122"/>
  <c r="J98"/>
  <c r="E85"/>
  <c r="F92"/>
  <c r="J89"/>
  <c r="J91"/>
  <c r="BE120"/>
  <c r="BE123"/>
  <c i="3" r="J91"/>
  <c r="E126"/>
  <c r="J130"/>
  <c r="BE138"/>
  <c r="BE142"/>
  <c r="BE151"/>
  <c r="BE166"/>
  <c r="BE172"/>
  <c r="BE191"/>
  <c r="BE198"/>
  <c r="BE205"/>
  <c r="BE208"/>
  <c r="BE211"/>
  <c r="BE214"/>
  <c r="BE217"/>
  <c r="BE223"/>
  <c r="BE226"/>
  <c r="BE228"/>
  <c r="BE230"/>
  <c r="BE238"/>
  <c r="BE240"/>
  <c r="BE244"/>
  <c r="BE252"/>
  <c r="BE254"/>
  <c r="BE255"/>
  <c r="BE260"/>
  <c r="BE262"/>
  <c r="BE264"/>
  <c r="BE271"/>
  <c r="BE273"/>
  <c r="BE280"/>
  <c r="BE283"/>
  <c r="BE285"/>
  <c r="BE287"/>
  <c r="BE289"/>
  <c r="BE295"/>
  <c r="BE298"/>
  <c r="BE302"/>
  <c r="BE305"/>
  <c r="BE308"/>
  <c r="BE315"/>
  <c r="BE321"/>
  <c r="BE323"/>
  <c r="BE325"/>
  <c r="BE328"/>
  <c r="BE330"/>
  <c r="BE334"/>
  <c r="BE340"/>
  <c r="BE354"/>
  <c r="BE356"/>
  <c r="BE357"/>
  <c r="BE360"/>
  <c r="BE374"/>
  <c r="BE380"/>
  <c r="BE383"/>
  <c r="BE393"/>
  <c r="BE402"/>
  <c r="BE408"/>
  <c r="BE411"/>
  <c r="BE426"/>
  <c r="BE431"/>
  <c r="BE434"/>
  <c r="BE437"/>
  <c r="BE442"/>
  <c r="F92"/>
  <c r="BE140"/>
  <c r="BE153"/>
  <c r="BE155"/>
  <c r="BE159"/>
  <c r="BE200"/>
  <c r="BE203"/>
  <c r="BE220"/>
  <c r="BE232"/>
  <c r="BE234"/>
  <c r="BE236"/>
  <c r="BE241"/>
  <c r="BE246"/>
  <c r="BE248"/>
  <c r="BE250"/>
  <c r="BE258"/>
  <c r="BE266"/>
  <c r="BE267"/>
  <c r="BE269"/>
  <c r="BE276"/>
  <c r="BE278"/>
  <c r="BE291"/>
  <c r="BE294"/>
  <c r="BE300"/>
  <c r="BE304"/>
  <c r="BE313"/>
  <c r="BE318"/>
  <c r="BE343"/>
  <c r="BE348"/>
  <c r="BE351"/>
  <c r="BE353"/>
  <c r="BE371"/>
  <c r="BE377"/>
  <c r="BE386"/>
  <c r="BE396"/>
  <c r="BE399"/>
  <c r="BE405"/>
  <c r="BE429"/>
  <c i="2" r="E85"/>
  <c r="J89"/>
  <c r="J91"/>
  <c r="F92"/>
  <c r="BE125"/>
  <c r="BE136"/>
  <c r="BE139"/>
  <c r="BE144"/>
  <c r="BE146"/>
  <c r="BE148"/>
  <c r="BE151"/>
  <c r="BE168"/>
  <c r="BE170"/>
  <c r="BE193"/>
  <c r="BE196"/>
  <c r="BE172"/>
  <c r="BE175"/>
  <c r="BE178"/>
  <c r="BE180"/>
  <c r="BE182"/>
  <c r="BE184"/>
  <c r="BE187"/>
  <c r="BE190"/>
  <c r="F34"/>
  <c i="1" r="BA95"/>
  <c i="2" r="F36"/>
  <c i="1" r="BC95"/>
  <c i="3" r="J34"/>
  <c i="1" r="AW96"/>
  <c i="3" r="F35"/>
  <c i="1" r="BB96"/>
  <c i="4" r="F34"/>
  <c i="1" r="BA97"/>
  <c i="4" r="J34"/>
  <c i="1" r="AW97"/>
  <c i="4" r="F35"/>
  <c i="1" r="BB97"/>
  <c i="4" r="F36"/>
  <c i="1" r="BC97"/>
  <c i="4" r="F37"/>
  <c i="1" r="BD97"/>
  <c i="2" r="J34"/>
  <c i="1" r="AW95"/>
  <c i="2" r="F35"/>
  <c i="1" r="BB95"/>
  <c i="2" r="F37"/>
  <c i="1" r="BD95"/>
  <c i="3" r="F36"/>
  <c i="1" r="BC96"/>
  <c i="3" r="F34"/>
  <c i="1" r="BA96"/>
  <c i="3" r="F37"/>
  <c i="1" r="BD96"/>
  <c i="3" l="1" r="T136"/>
  <c r="P136"/>
  <c i="1" r="AU96"/>
  <c i="2" r="R123"/>
  <c i="3" r="R136"/>
  <c i="2" r="BK123"/>
  <c r="J123"/>
  <c r="J96"/>
  <c i="3" r="BK136"/>
  <c r="J136"/>
  <c i="4" r="BK118"/>
  <c r="J118"/>
  <c r="J96"/>
  <c i="1" r="AU94"/>
  <c i="3" r="J30"/>
  <c i="1" r="AG96"/>
  <c i="2" r="J33"/>
  <c i="1" r="AV95"/>
  <c r="AT95"/>
  <c i="2" r="F33"/>
  <c i="1" r="AZ95"/>
  <c i="3" r="J33"/>
  <c i="1" r="AV96"/>
  <c r="AT96"/>
  <c r="AN96"/>
  <c i="4" r="F33"/>
  <c i="1" r="AZ97"/>
  <c r="BD94"/>
  <c r="W33"/>
  <c r="BA94"/>
  <c r="W30"/>
  <c i="3" r="F33"/>
  <c i="1" r="AZ96"/>
  <c i="4" r="J33"/>
  <c i="1" r="AV97"/>
  <c r="AT97"/>
  <c r="BB94"/>
  <c r="W31"/>
  <c r="BC94"/>
  <c r="W32"/>
  <c i="3" l="1" r="J96"/>
  <c r="J39"/>
  <c i="4" r="J30"/>
  <c i="1" r="AG97"/>
  <c i="2" r="J30"/>
  <c i="1" r="AG95"/>
  <c r="AZ94"/>
  <c r="W29"/>
  <c r="AW94"/>
  <c r="AK30"/>
  <c r="AY94"/>
  <c r="AX94"/>
  <c i="4" l="1" r="J39"/>
  <c i="2" r="J39"/>
  <c i="1" r="AN95"/>
  <c r="AN97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<sst xmlns="http://schemas.openxmlformats.org/spreadsheetml/2006/main">
  <si>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</si>
  <si>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</si>
  <si>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</si>
  <si>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</si>
  <si>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</si>
  <si>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{6b9c635c-5d03-48d1-a68e-73816d8a9a44}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</si>
  <si>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</si>
  <si>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</si>
  <si>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</si>
  <si>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</si>
  <si>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</si>
  <si>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</si>
  <si>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</si>
  <si>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</si>
  <si>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2025-K0-01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</si>
  <si>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</si>
  <si>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</si>
  <si>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Zimní stadion Kopřivnice – oprava sociálního zařízení ve 2.NP</t>
  </si>
  <si>
    <t>KSO:</t>
  </si>
  <si>
    <t>CC-CZ:</t>
  </si>
  <si>
    <t>Místo:</t>
  </si>
  <si>
    <t xml:space="preserve"> </t>
  </si>
  <si>
    <t>Datum:</t>
  </si>
  <si>
    <t>23. 1. 2025</t>
  </si>
  <si>
    <t>Zadavatel:</t>
  </si>
  <si>
    <t>IČ:</t>
  </si>
  <si>
    <t>Město Kopřivnice</t>
  </si>
  <si>
    <t>DIČ:</t>
  </si>
  <si>
    <t>Uchazeč:</t>
  </si>
  <si>
    <t>Vyplň údaj</t>
  </si>
  <si>
    <t>Projektant:</t>
  </si>
  <si>
    <t>True</t>
  </si>
  <si>
    <t>Zpracovatel:</t>
  </si>
  <si>
    <t>190 07 680</t>
  </si>
  <si>
    <t>Ladislav Pekárek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</si>
  <si>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</si>
  <si>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</si>
  <si>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</si>
  <si>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</si>
  <si>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</si>
  <si>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</si>
  <si>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</si>
  <si>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</si>
  <si>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</si>
  <si>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</si>
  <si>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</si>
  <si>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</si>
  <si>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</si>
  <si>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</si>
  <si>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</si>
  <si>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</si>
  <si>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</si>
  <si>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</si>
  <si>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</si>
  <si>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</si>
  <si>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</si>
  <si>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</si>
  <si>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</si>
  <si>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</si>
  <si>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</si>
  <si>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</si>
  <si>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</si>
  <si>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</si>
  <si>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</si>
  <si>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</si>
  <si>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</si>
  <si>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</si>
  <si>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</si>
  <si>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</si>
  <si>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</si>
  <si>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</si>
  <si>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</si>
  <si>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</si>
  <si>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</si>
  <si>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</si>
  <si>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</si>
  <si>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</si>
  <si>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</si>
  <si>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</si>
  <si>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</si>
  <si>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</si>
  <si>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</si>
  <si>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</si>
  <si>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</si>
  <si>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</si>
  <si>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{1d1eb9bf-2841-465d-a527-f4b00510b61d}</t>
  </si>
  <si>
    <t>2</t>
  </si>
  <si>
    <t>02</t>
  </si>
  <si>
    <t>Nové konstrukce</t>
  </si>
  <si>
    <t>{20f1f311-1bc3-41fc-94cd-7b6e1fee2406}</t>
  </si>
  <si>
    <t>03</t>
  </si>
  <si>
    <t>Vedlejší náklady</t>
  </si>
  <si>
    <t>{cc2c3879-5159-47c1-ac38-11758537db39}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</si>
  <si>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</si>
  <si>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</si>
  <si>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</si>
  <si>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</si>
  <si>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</si>
  <si>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</si>
  <si>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</si>
  <si>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</si>
  <si>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9 - Ostatní konstrukce a práce, bourání</t>
  </si>
  <si>
    <t>997 - Doprava suti a vybouraných hmot</t>
  </si>
  <si>
    <t>725 - Zdravotechnika - zařizovací předměty</t>
  </si>
  <si>
    <t>735 - Ústřední vytápění - otopná tělesa</t>
  </si>
  <si>
    <t>751 - Vzduchotechnika</t>
  </si>
  <si>
    <t>766 - Konstrukce truhlářské</t>
  </si>
  <si>
    <t>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</si>
  <si>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</si>
  <si>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</si>
  <si>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</si>
  <si>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</si>
  <si>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</si>
  <si>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</si>
  <si>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</si>
  <si>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</si>
  <si>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</si>
  <si>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</si>
  <si>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</si>
  <si>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</si>
  <si>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</si>
  <si>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9</t>
  </si>
  <si>
    <t>Ostatní konstrukce a práce, bourání</t>
  </si>
  <si>
    <t>ROZPOCET</t>
  </si>
  <si>
    <t>K</t>
  </si>
  <si>
    <t>962031013</t>
  </si>
  <si>
    <t>Bourání příček nebo přizdívek z cihel děrovaných, tl. přes 100 do 150 mm</t>
  </si>
  <si>
    <t>m2</t>
  </si>
  <si>
    <t>CS ÚRS 2025 01</t>
  </si>
  <si>
    <t>4</t>
  </si>
  <si>
    <t>-583439323</t>
  </si>
  <si>
    <t>Online PSC</t>
  </si>
  <si>
    <t>https://podminky.urs.cz/item/CS_URS_2025_01/962031013</t>
  </si>
  <si>
    <t>VV</t>
  </si>
  <si>
    <t>3,95*2,10</t>
  </si>
  <si>
    <t>-0,60*1,97*2</t>
  </si>
  <si>
    <t>3,05*2,10</t>
  </si>
  <si>
    <t>-0,60*1,97</t>
  </si>
  <si>
    <t>5,15*2,10</t>
  </si>
  <si>
    <t>0,95*2,10</t>
  </si>
  <si>
    <t>1,60*2,10*2</t>
  </si>
  <si>
    <t>Součet</t>
  </si>
  <si>
    <t>965081213</t>
  </si>
  <si>
    <t>Bourání podlah z dlaždic bez podkladního lože nebo mazaniny, s jakoukoliv výplní spár keramických nebo xylolitových tl. do 10 mm, plochy přes 1 m2</t>
  </si>
  <si>
    <t>-2135043142</t>
  </si>
  <si>
    <t>https://podminky.urs.cz/item/CS_URS_2025_01/965081213</t>
  </si>
  <si>
    <t>3,95*7,15</t>
  </si>
  <si>
    <t>3</t>
  </si>
  <si>
    <t>968072455</t>
  </si>
  <si>
    <t>Vybourání kovových rámů oken s křídly, dveřních zárubní, vrat, stěn, ostění nebo obkladů dveřních zárubní, plochy do 2 m2</t>
  </si>
  <si>
    <t>1431701993</t>
  </si>
  <si>
    <t>https://podminky.urs.cz/item/CS_URS_2025_01/968072455</t>
  </si>
  <si>
    <t>0,60*1,97*4</t>
  </si>
  <si>
    <t>0,80*1,97*3</t>
  </si>
  <si>
    <t>969031111</t>
  </si>
  <si>
    <t>Vybourání vnitřního potrubí včetně vysekání drážky ocelového do DN 50</t>
  </si>
  <si>
    <t>m</t>
  </si>
  <si>
    <t>1478828081</t>
  </si>
  <si>
    <t>https://podminky.urs.cz/item/CS_URS_2025_01/969031111</t>
  </si>
  <si>
    <t>5</t>
  </si>
  <si>
    <t>969041111</t>
  </si>
  <si>
    <t>Vybourání vnitřního potrubí včetně vysekání drážky plastového do DN 50</t>
  </si>
  <si>
    <t>-969240832</t>
  </si>
  <si>
    <t>https://podminky.urs.cz/item/CS_URS_2025_01/969041111</t>
  </si>
  <si>
    <t>6</t>
  </si>
  <si>
    <t>971038631</t>
  </si>
  <si>
    <t>Vybourání otvorů ve zdivu základovém nebo nadzákladovém z cihel, tvárnic, příčkovek dutých tvárnic nebo příčkovek, velikosti plochy do 4 m2, tl. do 150 mm</t>
  </si>
  <si>
    <t>-2021665075</t>
  </si>
  <si>
    <t>https://podminky.urs.cz/item/CS_URS_2025_01/971038631</t>
  </si>
  <si>
    <t>0,80*1,97*4</t>
  </si>
  <si>
    <t>7</t>
  </si>
  <si>
    <t>978059541</t>
  </si>
  <si>
    <t>Odsekání obkladů stěn včetně otlučení podkladní omítky až na zdivo z obkládaček vnitřních, z jakýchkoliv materiálů, plochy přes 1 m2</t>
  </si>
  <si>
    <t>65591798</t>
  </si>
  <si>
    <t>https://podminky.urs.cz/item/CS_URS_2025_01/978059541</t>
  </si>
  <si>
    <t>po obvodu</t>
  </si>
  <si>
    <t>(7,15+3,95)*2*2,10</t>
  </si>
  <si>
    <t>-0,80*1,97*3</t>
  </si>
  <si>
    <t>Mezisoučet</t>
  </si>
  <si>
    <t>vnitřní</t>
  </si>
  <si>
    <t>997</t>
  </si>
  <si>
    <t>Doprava suti a vybouraných hmot</t>
  </si>
  <si>
    <t>8</t>
  </si>
  <si>
    <t>997013212</t>
  </si>
  <si>
    <t>Vnitrostaveništní doprava suti a vybouraných hmot vodorovně do 50 m s naložením ručně pro budovy a haly výšky přes 6 do 9 m</t>
  </si>
  <si>
    <t>t</t>
  </si>
  <si>
    <t>19167260</t>
  </si>
  <si>
    <t>https://podminky.urs.cz/item/CS_URS_2025_01/997013212</t>
  </si>
  <si>
    <t>997013511</t>
  </si>
  <si>
    <t>Odvoz suti a vybouraných hmot z meziskládky na skládku s naložením a se složením, na vzdálenost do 1 km</t>
  </si>
  <si>
    <t>1869631367</t>
  </si>
  <si>
    <t>https://podminky.urs.cz/item/CS_URS_2025_01/997013511</t>
  </si>
  <si>
    <t>10</t>
  </si>
  <si>
    <t>997013509</t>
  </si>
  <si>
    <t>Odvoz suti a vybouraných hmot na skládku nebo meziskládku se složením, na vzdálenost Příplatek k ceně za každý další započatý 1 km přes 1 km</t>
  </si>
  <si>
    <t>-2051175457</t>
  </si>
  <si>
    <t>https://podminky.urs.cz/item/CS_URS_2025_01/997013509</t>
  </si>
  <si>
    <t>15,83*19 'Přepočtené koeficientem množství</t>
  </si>
  <si>
    <t>11</t>
  </si>
  <si>
    <t>997013631</t>
  </si>
  <si>
    <t>Poplatek za uložení stavebního odpadu na skládce (skládkovné) směsného stavebního a demoličního zatříděného do Katalogu odpadů pod kódem 17 09 04</t>
  </si>
  <si>
    <t>903670640</t>
  </si>
  <si>
    <t>https://podminky.urs.cz/item/CS_URS_2025_01/997013631</t>
  </si>
  <si>
    <t>725</t>
  </si>
  <si>
    <t>Zdravotechnika - zařizovací předměty</t>
  </si>
  <si>
    <t>725110811</t>
  </si>
  <si>
    <t>Demontáž klozetů splachovacíchch s nádrží nebo tlakovým splachovačem</t>
  </si>
  <si>
    <t>soubor</t>
  </si>
  <si>
    <t>16</t>
  </si>
  <si>
    <t>-1834992202</t>
  </si>
  <si>
    <t>https://podminky.urs.cz/item/CS_URS_2025_01/725110811</t>
  </si>
  <si>
    <t>13</t>
  </si>
  <si>
    <t>725122813</t>
  </si>
  <si>
    <t>Demontáž pisoárů s nádrží a 1 záchodkem</t>
  </si>
  <si>
    <t>1379856497</t>
  </si>
  <si>
    <t>https://podminky.urs.cz/item/CS_URS_2025_01/725122813</t>
  </si>
  <si>
    <t>14</t>
  </si>
  <si>
    <t>725210821</t>
  </si>
  <si>
    <t>Demontáž umyvadel bez výtokových armatur umyvadel</t>
  </si>
  <si>
    <t>1602718993</t>
  </si>
  <si>
    <t>https://podminky.urs.cz/item/CS_URS_2025_01/725210821</t>
  </si>
  <si>
    <t>15</t>
  </si>
  <si>
    <t>725820801</t>
  </si>
  <si>
    <t>Demontáž baterií nástěnných do G 3/4</t>
  </si>
  <si>
    <t>750096149</t>
  </si>
  <si>
    <t>https://podminky.urs.cz/item/CS_URS_2025_01/725820801</t>
  </si>
  <si>
    <t>735</t>
  </si>
  <si>
    <t>Ústřední vytápění - otopná tělesa</t>
  </si>
  <si>
    <t>735111810</t>
  </si>
  <si>
    <t>Demontáž otopných těles litinových článkových</t>
  </si>
  <si>
    <t>-440663857</t>
  </si>
  <si>
    <t>https://podminky.urs.cz/item/CS_URS_2025_01/735111810</t>
  </si>
  <si>
    <t>751</t>
  </si>
  <si>
    <t>Vzduchotechnika</t>
  </si>
  <si>
    <t>17</t>
  </si>
  <si>
    <t>751510862</t>
  </si>
  <si>
    <t>Demontáž vzduchotechnického potrubí plechového do suti čtyřhranného s přírubou, průřezu přes 0,13 do 0,50 m2</t>
  </si>
  <si>
    <t>-1212788203</t>
  </si>
  <si>
    <t>https://podminky.urs.cz/item/CS_URS_2025_01/751510862</t>
  </si>
  <si>
    <t>766</t>
  </si>
  <si>
    <t>Konstrukce truhlářské</t>
  </si>
  <si>
    <t>18</t>
  </si>
  <si>
    <t>766691914</t>
  </si>
  <si>
    <t>Ostatní práce vyvěšení nebo zavěšení křídel dřevěných dveřních, plochy do 2 m2</t>
  </si>
  <si>
    <t>kus</t>
  </si>
  <si>
    <t>-1250220734</t>
  </si>
  <si>
    <t>https://podminky.urs.cz/item/CS_URS_2025_01/766691914</t>
  </si>
  <si>
    <t>VRN9</t>
  </si>
  <si>
    <t>Ostatní náklady</t>
  </si>
  <si>
    <t>19</t>
  </si>
  <si>
    <t>094103000</t>
  </si>
  <si>
    <t>Náklady na vyklizení objektu</t>
  </si>
  <si>
    <t>suma</t>
  </si>
  <si>
    <t>1024</t>
  </si>
  <si>
    <t>1173243239</t>
  </si>
  <si>
    <t>https://podminky.urs.cz/item/CS_URS_2025_01/094103000</t>
  </si>
  <si>
    <t>Dlažba</t>
  </si>
  <si>
    <t>Keramická dlažba</t>
  </si>
  <si>
    <t>11,1</t>
  </si>
  <si>
    <t>Minerální_podhled</t>
  </si>
  <si>
    <t>Minerální podhled</t>
  </si>
  <si>
    <t>21,226</t>
  </si>
  <si>
    <t>Vinyl</t>
  </si>
  <si>
    <t>Vinylová podlaha</t>
  </si>
  <si>
    <t>15,4</t>
  </si>
  <si>
    <t>Keramický_obklad</t>
  </si>
  <si>
    <t>Keramický obklad</t>
  </si>
  <si>
    <t>50,896</t>
  </si>
  <si>
    <t>Štuk_strop</t>
  </si>
  <si>
    <t>Štuk strop</t>
  </si>
  <si>
    <t>5,7</t>
  </si>
  <si>
    <t>Štuk_stěny</t>
  </si>
  <si>
    <t>Štuk stěn</t>
  </si>
  <si>
    <t>29,413</t>
  </si>
  <si>
    <t>Omítka_ytong</t>
  </si>
  <si>
    <t>Omítka nová</t>
  </si>
  <si>
    <t>47,4</t>
  </si>
  <si>
    <t>02 - Nové konstrukce</t>
  </si>
  <si>
    <t>SDK_příčka</t>
  </si>
  <si>
    <t>SDK příčka</t>
  </si>
  <si>
    <t>13,048</t>
  </si>
  <si>
    <t>3 - Svislé a kompletní konstrukce</t>
  </si>
  <si>
    <t>6 - Úpravy povrchů, podlahy a osazování výplní</t>
  </si>
  <si>
    <t>998 - Přesun hmot</t>
  </si>
  <si>
    <t>713 - Izolace tepelné</t>
  </si>
  <si>
    <t>721 - Zdravotechnika - vnitřní kanalizace</t>
  </si>
  <si>
    <t>722 - Zdravotechnika - vnitřní vodovod</t>
  </si>
  <si>
    <t>733 - Ústřední vytápění - rozvodné potrubí</t>
  </si>
  <si>
    <t>734 - Ústřední vytápění - armatury</t>
  </si>
  <si>
    <t>741 - Elektroinstalace - silnoproud</t>
  </si>
  <si>
    <t>763 - Konstrukce suché výstavby</t>
  </si>
  <si>
    <t>771 - Podlahy z dlaždic</t>
  </si>
  <si>
    <t>776 - Podlahy povlakové</t>
  </si>
  <si>
    <t>781 - Dokončovací práce - obklady</t>
  </si>
  <si>
    <t>783 - Dokončovací práce - nátěry</t>
  </si>
  <si>
    <t>784 - Dokončovací práce - malby a tapety</t>
  </si>
  <si>
    <t>Svislé a kompletní konstrukce</t>
  </si>
  <si>
    <t>317121151</t>
  </si>
  <si>
    <t>Montáž překladů ze železobetonových prefabrikátů dodatečně do připravených rýh, světlosti otvoru do 1050 mm</t>
  </si>
  <si>
    <t>528572962</t>
  </si>
  <si>
    <t>https://podminky.urs.cz/item/CS_URS_2025_01/317121151</t>
  </si>
  <si>
    <t>M</t>
  </si>
  <si>
    <t>PFB.4020002</t>
  </si>
  <si>
    <t>Překlad 140/140 mm vylehčený RZP 119/14/14 V</t>
  </si>
  <si>
    <t>904480203</t>
  </si>
  <si>
    <t>P</t>
  </si>
  <si>
    <t>Poznámka k položce:_x000d_
1190/140/140</t>
  </si>
  <si>
    <t>340271045</t>
  </si>
  <si>
    <t>Zazdívka otvorů v příčkách nebo stěnách pórobetonovými tvárnicemi plochy přes 1 m2 do 4 m2, objemová hmotnost 500 kg/m3, tloušťka příčky 150 mm</t>
  </si>
  <si>
    <t>304837069</t>
  </si>
  <si>
    <t>https://podminky.urs.cz/item/CS_URS_2025_01/340271045</t>
  </si>
  <si>
    <t>mč 101</t>
  </si>
  <si>
    <t>0,40*2,00</t>
  </si>
  <si>
    <t>mč 102</t>
  </si>
  <si>
    <t>mč 105</t>
  </si>
  <si>
    <t>0,45*2,00</t>
  </si>
  <si>
    <t>342272225.XLA</t>
  </si>
  <si>
    <t>Příčka z tvárnic Ytong Klasik 100 na tenkovrstvou maltu tl 100 mm</t>
  </si>
  <si>
    <t>535421402</t>
  </si>
  <si>
    <t>3,95*3</t>
  </si>
  <si>
    <t>342272245.XLA</t>
  </si>
  <si>
    <t>Příčka z tvárnic Ytong Klasik 150 na tenkovrstvou maltu tl 150 mm</t>
  </si>
  <si>
    <t>-196242282</t>
  </si>
  <si>
    <t>3,95*4</t>
  </si>
  <si>
    <t>342291121</t>
  </si>
  <si>
    <t>Ukotvení příček plochými kotvami, do konstrukce cihelné</t>
  </si>
  <si>
    <t>1994012199</t>
  </si>
  <si>
    <t>https://podminky.urs.cz/item/CS_URS_2025_01/342291121</t>
  </si>
  <si>
    <t>3,00*4</t>
  </si>
  <si>
    <t>Úpravy povrchů, podlahy a osazování výplní</t>
  </si>
  <si>
    <t>611311131</t>
  </si>
  <si>
    <t>Vápenný štuk vnitřních ploch tloušťky do 3 mm vodorovných konstrukcí stropů rovných</t>
  </si>
  <si>
    <t>-1559701614</t>
  </si>
  <si>
    <t>https://podminky.urs.cz/item/CS_URS_2025_01/611311131</t>
  </si>
  <si>
    <t>2,85</t>
  </si>
  <si>
    <t>612311111</t>
  </si>
  <si>
    <t>Omítka vápenná vnitřních ploch nanášená ručně jednovrstvá hrubá, tloušťky do 10 mm zatřená svislých konstrukcí stěn</t>
  </si>
  <si>
    <t>-1674426661</t>
  </si>
  <si>
    <t>https://podminky.urs.cz/item/CS_URS_2025_01/612311111</t>
  </si>
  <si>
    <t>612311131</t>
  </si>
  <si>
    <t>Vápenný štuk vnitřních ploch tloušťky do 3 mm svislých konstrukcí stěn</t>
  </si>
  <si>
    <t>470388279</t>
  </si>
  <si>
    <t>https://podminky.urs.cz/item/CS_URS_2025_01/612311131</t>
  </si>
  <si>
    <t>přeštukování starých stěn</t>
  </si>
  <si>
    <t>(1,90+1,50)*2*0,55</t>
  </si>
  <si>
    <t>mč 103</t>
  </si>
  <si>
    <t>2,70*3,00</t>
  </si>
  <si>
    <t>-0,80*1,97</t>
  </si>
  <si>
    <t>mč 104</t>
  </si>
  <si>
    <t>2,70*0,55</t>
  </si>
  <si>
    <t>mč 106</t>
  </si>
  <si>
    <t>2,70*2,00</t>
  </si>
  <si>
    <t>1,00*2,00</t>
  </si>
  <si>
    <t>612311141</t>
  </si>
  <si>
    <t>Omítka vápenná vnitřních ploch nanášená ručně dvouvrstvá štuková, tloušťky jádrové omítky do 10 mm a tloušťky štuku do 3 mm svislých konstrukcí stěn</t>
  </si>
  <si>
    <t>-65928752</t>
  </si>
  <si>
    <t>https://podminky.urs.cz/item/CS_URS_2025_01/612311141</t>
  </si>
  <si>
    <t>nové příčky</t>
  </si>
  <si>
    <t>3,95*2,00</t>
  </si>
  <si>
    <t>3,95*4,00</t>
  </si>
  <si>
    <t>3,95*3,00*2</t>
  </si>
  <si>
    <t>612315223</t>
  </si>
  <si>
    <t>Vápenná omítka jednotlivých malých ploch štuková dvouvrstvá na stěnách, plochy jednotlivě přes 0,25 do 1 m2</t>
  </si>
  <si>
    <t>-385807973</t>
  </si>
  <si>
    <t>https://podminky.urs.cz/item/CS_URS_2025_01/612315223</t>
  </si>
  <si>
    <t>632441112</t>
  </si>
  <si>
    <t>Potěr anhydritový samonivelační ze suchých směsí tlouštky přes 20 do 30 mm</t>
  </si>
  <si>
    <t>-160475488</t>
  </si>
  <si>
    <t>https://podminky.urs.cz/item/CS_URS_2025_01/632441112</t>
  </si>
  <si>
    <t>642944121</t>
  </si>
  <si>
    <t>Osazení ocelových dveřních zárubní lisovaných nebo z úhelníků dodatečně s vybetonováním prahu, plochy do 2,5 m2</t>
  </si>
  <si>
    <t>-268438016</t>
  </si>
  <si>
    <t>https://podminky.urs.cz/item/CS_URS_2025_01/642944121</t>
  </si>
  <si>
    <t>55331487</t>
  </si>
  <si>
    <t>zárubeň jednokřídlá ocelová pro zdění tl stěny 110-150mm rozměru 800/1970, 2100mm</t>
  </si>
  <si>
    <t>-34804602</t>
  </si>
  <si>
    <t>Poznámka k položce:_x000d_
YH, YH s drážkou, YZP</t>
  </si>
  <si>
    <t>949101112</t>
  </si>
  <si>
    <t>Lešení pomocné pracovní pro objekty pozemních staveb pro zatížení do 150 kg/m2, o výšce lešeňové podlahy přes 1,9 do 3,5 m</t>
  </si>
  <si>
    <t>1815894411</t>
  </si>
  <si>
    <t>https://podminky.urs.cz/item/CS_URS_2025_01/949101112</t>
  </si>
  <si>
    <t>2,85+2,85+7,70+2,70+7,70+2,70</t>
  </si>
  <si>
    <t>952901111</t>
  </si>
  <si>
    <t>Vyčištění budov nebo objektů před předáním do užívání budov bytové nebo občanské výstavby, světlé výšky podlaží do 4 m</t>
  </si>
  <si>
    <t>-2102223472</t>
  </si>
  <si>
    <t>https://podminky.urs.cz/item/CS_URS_2025_01/952901111</t>
  </si>
  <si>
    <t>998</t>
  </si>
  <si>
    <t>Přesun hmot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</si>
  <si>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</si>
  <si>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</si>
  <si>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1307449675</t>
  </si>
  <si>
    <t>https://podminky.urs.cz/item/CS_URS_2025_01/998018001</t>
  </si>
  <si>
    <t>713</t>
  </si>
  <si>
    <t>Izolace tepelné</t>
  </si>
  <si>
    <t>713111111</t>
  </si>
  <si>
    <t>Montáž tepelné izolace stropů rohožemi, pásy, dílci, deskami, bloky (izolační materiál ve specifikaci) vrchem bez překrytí lepenkou kladenými volně</t>
  </si>
  <si>
    <t>-1461705881</t>
  </si>
  <si>
    <t>https://podminky.urs.cz/item/CS_URS_2025_01/713111111</t>
  </si>
  <si>
    <t>63152102</t>
  </si>
  <si>
    <t>pás tepelně izolační univerzální λ=0,032-0,033 tl 140mm</t>
  </si>
  <si>
    <t>32</t>
  </si>
  <si>
    <t>715109598</t>
  </si>
  <si>
    <t>21,226*1,05 'Přepočtené koeficientem množství</t>
  </si>
  <si>
    <t>20</t>
  </si>
  <si>
    <t>998713311</t>
  </si>
  <si>
    <t>Přesun hmot pro izolace tepelné stanovený procentní sazbou (%) z ceny vodorovná dopravní vzdálenost do 50 m ruční (bez užití mechanizace) v objektech výšky do 6 m</t>
  </si>
  <si>
    <t>%</t>
  </si>
  <si>
    <t>1733009489</t>
  </si>
  <si>
    <t>https://podminky.urs.cz/item/CS_URS_2025_01/998713311</t>
  </si>
  <si>
    <t>721</t>
  </si>
  <si>
    <t>Zdravotechnika - vnitřní kanalizace</t>
  </si>
  <si>
    <t>721173607</t>
  </si>
  <si>
    <t>Potrubí z trub polyetylenových svařované svodné (ležaté) DN 125</t>
  </si>
  <si>
    <t>-2046790396</t>
  </si>
  <si>
    <t>https://podminky.urs.cz/item/CS_URS_2025_01/721173607</t>
  </si>
  <si>
    <t>22</t>
  </si>
  <si>
    <t>721173707</t>
  </si>
  <si>
    <t>Potrubí z trub polyetylenových svařované odpadní (svislé) DN 125</t>
  </si>
  <si>
    <t>-1020383837</t>
  </si>
  <si>
    <t>https://podminky.urs.cz/item/CS_URS_2025_01/721173707</t>
  </si>
  <si>
    <t>23</t>
  </si>
  <si>
    <t>721173722</t>
  </si>
  <si>
    <t>Potrubí z trub polyetylenových svařované připojovací DN 40</t>
  </si>
  <si>
    <t>-241906899</t>
  </si>
  <si>
    <t>https://podminky.urs.cz/item/CS_URS_2025_01/721173722</t>
  </si>
  <si>
    <t>24</t>
  </si>
  <si>
    <t>721194104</t>
  </si>
  <si>
    <t>Vyměření přípojek na potrubí vyvedení a upevnění odpadních výpustek DN 40</t>
  </si>
  <si>
    <t>408268463</t>
  </si>
  <si>
    <t>https://podminky.urs.cz/item/CS_URS_2025_01/721194104</t>
  </si>
  <si>
    <t>25</t>
  </si>
  <si>
    <t>721212125</t>
  </si>
  <si>
    <t>Odtokové sprchové žlaby se zápachovou uzávěrkou a krycím roštem délky 900 mm</t>
  </si>
  <si>
    <t>848048172</t>
  </si>
  <si>
    <t>https://podminky.urs.cz/item/CS_URS_2025_01/721212125</t>
  </si>
  <si>
    <t>26</t>
  </si>
  <si>
    <t>721274126</t>
  </si>
  <si>
    <t>Ventily přivzdušňovací odpadních potrubí vnitřní DN 110</t>
  </si>
  <si>
    <t>-873974574</t>
  </si>
  <si>
    <t>https://podminky.urs.cz/item/CS_URS_2025_01/721274126</t>
  </si>
  <si>
    <t>27</t>
  </si>
  <si>
    <t>721290111</t>
  </si>
  <si>
    <t>Zkouška těsnosti kanalizace v objektech vodou do DN 125</t>
  </si>
  <si>
    <t>759484425</t>
  </si>
  <si>
    <t>https://podminky.urs.cz/item/CS_URS_2025_01/721290111</t>
  </si>
  <si>
    <t>28</t>
  </si>
  <si>
    <t>KON721-001</t>
  </si>
  <si>
    <t>Napojení na stávající kanalizaci včetně vybourání prostupů stropem</t>
  </si>
  <si>
    <t>-1267332857</t>
  </si>
  <si>
    <t>29</t>
  </si>
  <si>
    <t>998721312</t>
  </si>
  <si>
    <t>Přesun hmot pro vnitřní kanalizaci stanovený procentní sazbou (%) z ceny vodorovná dopravní vzdálenost do 50 m ruční (bez užití mechanizace) v objektech výšky přes 6 do 12 m</t>
  </si>
  <si>
    <t>1808967738</t>
  </si>
  <si>
    <t>https://podminky.urs.cz/item/CS_URS_2025_01/998721312</t>
  </si>
  <si>
    <t>722</t>
  </si>
  <si>
    <t>Zdravotechnika - vnitřní vodovod</t>
  </si>
  <si>
    <t>30</t>
  </si>
  <si>
    <t>722174002</t>
  </si>
  <si>
    <t>Potrubí z plastových trubek z polypropylenu PPR svařovaných polyfúzně PN 16 (SDR 7,4) D 20 x 2,8</t>
  </si>
  <si>
    <t>1222945349</t>
  </si>
  <si>
    <t>https://podminky.urs.cz/item/CS_URS_2025_01/722174002</t>
  </si>
  <si>
    <t>31</t>
  </si>
  <si>
    <t>722174003</t>
  </si>
  <si>
    <t>Potrubí z plastových trubek z polypropylenu PPR svařovaných polyfúzně PN 16 (SDR 7,4) D 25 x 3,5</t>
  </si>
  <si>
    <t>-595194819</t>
  </si>
  <si>
    <t>https://podminky.urs.cz/item/CS_URS_2025_01/722174003</t>
  </si>
  <si>
    <t>722181212</t>
  </si>
  <si>
    <t>Ochrana potrubí termoizolačními trubicemi z pěnového polyetylenu PE přilepenými v příčných a podélných spojích, tloušťky izolace do 6 mm, vnitřního průměru izolace DN přes 22 do 32 mm</t>
  </si>
  <si>
    <t>-1363438475</t>
  </si>
  <si>
    <t>https://podminky.urs.cz/item/CS_URS_2025_01/722181212</t>
  </si>
  <si>
    <t>33</t>
  </si>
  <si>
    <t>722220152</t>
  </si>
  <si>
    <t>Armatury s jedním závitem plastové (PPR) PN 20 (SDR 6) DN 20 x G 1/2"</t>
  </si>
  <si>
    <t>-358881303</t>
  </si>
  <si>
    <t>https://podminky.urs.cz/item/CS_URS_2025_01/722220152</t>
  </si>
  <si>
    <t>34</t>
  </si>
  <si>
    <t>722290246</t>
  </si>
  <si>
    <t>Zkoušky, proplach a desinfekce vodovodního potrubí zkoušky těsnosti vodovodního potrubí plastového do DN 40</t>
  </si>
  <si>
    <t>1427634284</t>
  </si>
  <si>
    <t>https://podminky.urs.cz/item/CS_URS_2025_01/722290246</t>
  </si>
  <si>
    <t>35</t>
  </si>
  <si>
    <t>KON722-01</t>
  </si>
  <si>
    <t>Armatury k vnitřnímu vodovodu</t>
  </si>
  <si>
    <t>2137505033</t>
  </si>
  <si>
    <t>36</t>
  </si>
  <si>
    <t>998722311</t>
  </si>
  <si>
    <t>Přesun hmot pro vnitřní vodovod stanovený procentní sazbou (%) z ceny vodorovná dopravní vzdálenost do 50 m ruční (bez užití mechanizace) v objektech výšky do 6 m</t>
  </si>
  <si>
    <t>148864849</t>
  </si>
  <si>
    <t>https://podminky.urs.cz/item/CS_URS_2025_01/998722311</t>
  </si>
  <si>
    <t>37</t>
  </si>
  <si>
    <t>725112022</t>
  </si>
  <si>
    <t>Zařízení záchodů klozety keramické závěsné na nosné stěny s hlubokým splachováním odpad vodorovný</t>
  </si>
  <si>
    <t>-1736352638</t>
  </si>
  <si>
    <t>https://podminky.urs.cz/item/CS_URS_2025_01/725112022</t>
  </si>
  <si>
    <t>38</t>
  </si>
  <si>
    <t>725211623</t>
  </si>
  <si>
    <t>Umyvadla keramická bílá bez výtokových armatur připevněná na stěnu šrouby se sloupem, šířka umyvadla 600 mm</t>
  </si>
  <si>
    <t>711908610</t>
  </si>
  <si>
    <t>https://podminky.urs.cz/item/CS_URS_2025_01/725211623</t>
  </si>
  <si>
    <t>39</t>
  </si>
  <si>
    <t>725244124</t>
  </si>
  <si>
    <t>Sprchové dveře a zástěny dveře sprchové do niky rámové se skleněnou výplní tl. 5 mm otvíravé dvoukřídlové, na vaničku šířky 1000 mm</t>
  </si>
  <si>
    <t>696504552</t>
  </si>
  <si>
    <t>https://podminky.urs.cz/item/CS_URS_2025_01/725244124</t>
  </si>
  <si>
    <t>40</t>
  </si>
  <si>
    <t>725291680</t>
  </si>
  <si>
    <t>Montáž doplňků zařízení koupelen a záchodů drobného elektrického zařízení osoušeče rukou</t>
  </si>
  <si>
    <t>-1841749202</t>
  </si>
  <si>
    <t>https://podminky.urs.cz/item/CS_URS_2025_01/725291680</t>
  </si>
  <si>
    <t>41</t>
  </si>
  <si>
    <t>55431063</t>
  </si>
  <si>
    <t>osušovač rukou elektrický nerezový matný kryt</t>
  </si>
  <si>
    <t>-1140223482</t>
  </si>
  <si>
    <t>42</t>
  </si>
  <si>
    <t>725813111</t>
  </si>
  <si>
    <t>Ventily rohové bez připojovací trubičky nebo flexi hadičky G 1/2"</t>
  </si>
  <si>
    <t>-552777260</t>
  </si>
  <si>
    <t>https://podminky.urs.cz/item/CS_URS_2025_01/725813111</t>
  </si>
  <si>
    <t>43</t>
  </si>
  <si>
    <t>725822613</t>
  </si>
  <si>
    <t>Baterie umyvadlové stojánkové pákové s výpustí</t>
  </si>
  <si>
    <t>738795188</t>
  </si>
  <si>
    <t>https://podminky.urs.cz/item/CS_URS_2025_01/725822613</t>
  </si>
  <si>
    <t>44</t>
  </si>
  <si>
    <t>725841353</t>
  </si>
  <si>
    <t>Baterie sprchové automatické se směšovací baterií a sprchovou růžicí</t>
  </si>
  <si>
    <t>724147819</t>
  </si>
  <si>
    <t>https://podminky.urs.cz/item/CS_URS_2025_01/725841353</t>
  </si>
  <si>
    <t>45</t>
  </si>
  <si>
    <t>998725312</t>
  </si>
  <si>
    <t>Přesun hmot pro zařizovací předměty stanovený procentní sazbou (%) z ceny vodorovná dopravní vzdálenost do 50 m ruční (bez užití mechanizace) v objektech výšky přes 6 do 12 m</t>
  </si>
  <si>
    <t>484365751</t>
  </si>
  <si>
    <t>https://podminky.urs.cz/item/CS_URS_2025_01/998725312</t>
  </si>
  <si>
    <t>733</t>
  </si>
  <si>
    <t>Ústřední vytápění - rozvodné potrubí</t>
  </si>
  <si>
    <t>46</t>
  </si>
  <si>
    <t>733221103</t>
  </si>
  <si>
    <t>Potrubí z trubek měděných měkkých spojovaných měkkým pájením Ø 18/1</t>
  </si>
  <si>
    <t>520502343</t>
  </si>
  <si>
    <t>https://podminky.urs.cz/item/CS_URS_2025_01/733221103</t>
  </si>
  <si>
    <t>47</t>
  </si>
  <si>
    <t>733291101</t>
  </si>
  <si>
    <t>Zkoušky těsnosti potrubí z trubek měděných Ø do 35/1,5</t>
  </si>
  <si>
    <t>-1736748567</t>
  </si>
  <si>
    <t>https://podminky.urs.cz/item/CS_URS_2025_01/733291101</t>
  </si>
  <si>
    <t>48</t>
  </si>
  <si>
    <t>998733312</t>
  </si>
  <si>
    <t>Přesun hmot pro rozvody potrubí stanovený procentní sazbou z ceny vodorovná dopravní vzdálenost do 50 m ruční (bez užití mechanizace) v objektech výšky přes 6 do 12 m</t>
  </si>
  <si>
    <t>446035040</t>
  </si>
  <si>
    <t>https://podminky.urs.cz/item/CS_URS_2025_01/998733312</t>
  </si>
  <si>
    <t>734</t>
  </si>
  <si>
    <t>Ústřední vytápění - armatury</t>
  </si>
  <si>
    <t>49</t>
  </si>
  <si>
    <t>734222811</t>
  </si>
  <si>
    <t>Ventily regulační závitové termostatické s hlavicí ručního ovládání PN 16 do 110°C přímé chromované G 3/8</t>
  </si>
  <si>
    <t>-1520802983</t>
  </si>
  <si>
    <t>https://podminky.urs.cz/item/CS_URS_2025_01/734222811</t>
  </si>
  <si>
    <t>50</t>
  </si>
  <si>
    <t>KON735-01</t>
  </si>
  <si>
    <t>Ostatní armatury k ústřednímu topení</t>
  </si>
  <si>
    <t>-417337222</t>
  </si>
  <si>
    <t>51</t>
  </si>
  <si>
    <t>735151373</t>
  </si>
  <si>
    <t>Otopná tělesa panelová dvoudesková PN 1,0 MPa, T do 110°C bez přídavné přestupní plochy výšky tělesa 600 mm stavební délky / výkonu 600 mm / 587 W</t>
  </si>
  <si>
    <t>104114940</t>
  </si>
  <si>
    <t>https://podminky.urs.cz/item/CS_URS_2025_01/735151373</t>
  </si>
  <si>
    <t>52</t>
  </si>
  <si>
    <t>735151376</t>
  </si>
  <si>
    <t>Otopná tělesa panelová dvoudesková PN 1,0 MPa, T do 110°C bez přídavné přestupní plochy výšky tělesa 600 mm stavební délky / výkonu 900 mm / 880 W</t>
  </si>
  <si>
    <t>-1368301593</t>
  </si>
  <si>
    <t>https://podminky.urs.cz/item/CS_URS_2025_01/735151376</t>
  </si>
  <si>
    <t>53</t>
  </si>
  <si>
    <t>998735312</t>
  </si>
  <si>
    <t>Přesun hmot pro otopná tělesa stanovený procentní sazbou (%) z ceny vodorovná dopravní vzdálenost do 50 m ruční (bez užití mechanizace) v objektech výšky přes 6 do 12 m</t>
  </si>
  <si>
    <t>-1817360408</t>
  </si>
  <si>
    <t>https://podminky.urs.cz/item/CS_URS_2025_01/998735312</t>
  </si>
  <si>
    <t>741</t>
  </si>
  <si>
    <t>Elektroinstalace - silnoproud</t>
  </si>
  <si>
    <t>54</t>
  </si>
  <si>
    <t>KON741-001</t>
  </si>
  <si>
    <t>Vnitřní elektroinstalece vč.svítidel a rozvaděče</t>
  </si>
  <si>
    <t>-1050427946</t>
  </si>
  <si>
    <t>55</t>
  </si>
  <si>
    <t>741810001</t>
  </si>
  <si>
    <t>Zkoušky a prohlídky elektrických rozvodů a zařízení celková prohlídka a vyhotovení revizní zprávy pro objem montážních prací do 100 tis. Kč</t>
  </si>
  <si>
    <t>102754196</t>
  </si>
  <si>
    <t>https://podminky.urs.cz/item/CS_URS_2025_01/741810001</t>
  </si>
  <si>
    <t>56</t>
  </si>
  <si>
    <t>751111011</t>
  </si>
  <si>
    <t>Montáž ventilátoru axiálního nízkotlakého nástěnného základního, průměru do 100 mm</t>
  </si>
  <si>
    <t>1834077535</t>
  </si>
  <si>
    <t>https://podminky.urs.cz/item/CS_URS_2025_01/751111011</t>
  </si>
  <si>
    <t>57</t>
  </si>
  <si>
    <t>ELD.SP110100000</t>
  </si>
  <si>
    <t>EDM 80 N</t>
  </si>
  <si>
    <t>-588966251</t>
  </si>
  <si>
    <t>Poznámka k položce:_x000d_
IP44 malý axiální ventilátor</t>
  </si>
  <si>
    <t>58</t>
  </si>
  <si>
    <t>751111131</t>
  </si>
  <si>
    <t>Montáž ventilátoru axiálního nízkotlakého potrubního základního, průměru do 200 mm</t>
  </si>
  <si>
    <t>-996205657</t>
  </si>
  <si>
    <t>https://podminky.urs.cz/item/CS_URS_2025_01/751111131</t>
  </si>
  <si>
    <t>59</t>
  </si>
  <si>
    <t>MAT-751-001</t>
  </si>
  <si>
    <t>Ventilátor do potrubí axiální plastový s přepínačem rychlosti Ø 100 mm</t>
  </si>
  <si>
    <t>ks</t>
  </si>
  <si>
    <t>1345694998</t>
  </si>
  <si>
    <t>60</t>
  </si>
  <si>
    <t>751510041</t>
  </si>
  <si>
    <t>Vzduchotechnické potrubí z pozinkovaného plechu kruhové, trouba spirálně vinutá bez příruby, průměru do 100 mm</t>
  </si>
  <si>
    <t>-1613497931</t>
  </si>
  <si>
    <t>https://podminky.urs.cz/item/CS_URS_2025_01/751510041</t>
  </si>
  <si>
    <t>763</t>
  </si>
  <si>
    <t>Konstrukce suché výstavby</t>
  </si>
  <si>
    <t>61</t>
  </si>
  <si>
    <t>763111333</t>
  </si>
  <si>
    <t>Příčka ze sádrokartonových desek s nosnou konstrukcí z jednoduchých ocelových profilů UW, CW jednoduše opláštěná deskou impregnovanou H2 tl. 12,5 mm, příčka tl. 100 mm, profil 75, s izolací, EI 30, Rw do 45 dB</t>
  </si>
  <si>
    <t>-1864128605</t>
  </si>
  <si>
    <t>https://podminky.urs.cz/item/CS_URS_2025_01/763111333</t>
  </si>
  <si>
    <t>2,70*3,00*2</t>
  </si>
  <si>
    <t>-0,80*1,97*2</t>
  </si>
  <si>
    <t>62</t>
  </si>
  <si>
    <t>763111717</t>
  </si>
  <si>
    <t>Příčka ze sádrokartonových desek ostatní konstrukce a práce na příčkách ze sádrokartonových desek základní penetrační nátěr (oboustranný)</t>
  </si>
  <si>
    <t>-399413110</t>
  </si>
  <si>
    <t>https://podminky.urs.cz/item/CS_URS_2025_01/763111717</t>
  </si>
  <si>
    <t>63</t>
  </si>
  <si>
    <t>763131751</t>
  </si>
  <si>
    <t>Podhled ze sádrokartonových desek ostatní práce a konstrukce na podhledech ze sádrokartonových desek montáž parotěsné zábrany</t>
  </si>
  <si>
    <t>-1980873413</t>
  </si>
  <si>
    <t>https://podminky.urs.cz/item/CS_URS_2025_01/763131751</t>
  </si>
  <si>
    <t>64</t>
  </si>
  <si>
    <t>28329274</t>
  </si>
  <si>
    <t>fólie PE vyztužená pro parotěsnou vrstvu (reakce na oheň - třída E) 110g/m2</t>
  </si>
  <si>
    <t>-1095527854</t>
  </si>
  <si>
    <t>21,226*1,1235 'Přepočtené koeficientem množství</t>
  </si>
  <si>
    <t>65</t>
  </si>
  <si>
    <t>763181311</t>
  </si>
  <si>
    <t>Výplně otvorů konstrukcí ze sádrokartonových desek montáž zárubně kovové s konstrukcí jednokřídlové</t>
  </si>
  <si>
    <t>-14447937</t>
  </si>
  <si>
    <t>https://podminky.urs.cz/item/CS_URS_2025_01/763181311</t>
  </si>
  <si>
    <t>66</t>
  </si>
  <si>
    <t>55331590</t>
  </si>
  <si>
    <t>zárubeň jednokřídlá ocelová pro sádrokartonové příčky tl stěny 75-100mm rozměru 800/1970, 2100mm</t>
  </si>
  <si>
    <t>-383505437</t>
  </si>
  <si>
    <t>Poznámka k položce:_x000d_
S, SH, SP</t>
  </si>
  <si>
    <t>67</t>
  </si>
  <si>
    <t>763411111</t>
  </si>
  <si>
    <t>Sanitární příčky vhodné do mokrého prostředí dělící z dřevotřískových desek s HPL-laminátem tl. 19,6 mm</t>
  </si>
  <si>
    <t>-1154176653</t>
  </si>
  <si>
    <t>https://podminky.urs.cz/item/CS_URS_2025_01/763411111</t>
  </si>
  <si>
    <t>2,00*0,60*2</t>
  </si>
  <si>
    <t>68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</si>
  <si>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</si>
  <si>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</si>
  <si>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664446103</t>
  </si>
  <si>
    <t>https://podminky.urs.cz/item/CS_URS_2025_01/763411121</t>
  </si>
  <si>
    <t>69</t>
  </si>
  <si>
    <t>763431001</t>
  </si>
  <si>
    <t>Montáž podhledu minerálního včetně zavěšeného roštu viditelného s panely vyjímatelnými, velikosti panelů do 0,36 m2</t>
  </si>
  <si>
    <t>1559430063</t>
  </si>
  <si>
    <t>https://podminky.urs.cz/item/CS_URS_2025_01/763431001</t>
  </si>
  <si>
    <t>Poznámka k položce:_x000d_
4 x kruhový talířový ventil pro odvětrání</t>
  </si>
  <si>
    <t>3,96*2,68*2</t>
  </si>
  <si>
    <t>70</t>
  </si>
  <si>
    <t>63126300</t>
  </si>
  <si>
    <t>panel akustický povrch velice porézní skelná tkanina hrana zatřená rovná αw=1,00 viditelný rastr š 24mm bílý tl 20mm</t>
  </si>
  <si>
    <t>-1798674143</t>
  </si>
  <si>
    <t>Poznámka k položce:_x000d_
A2-s1,d0</t>
  </si>
  <si>
    <t>odpočet světel</t>
  </si>
  <si>
    <t>-0,60*0,60*4</t>
  </si>
  <si>
    <t>71</t>
  </si>
  <si>
    <t>763431041</t>
  </si>
  <si>
    <t>Montáž podhledu minerálního včetně zavěšeného roštu Příplatek k cenám: za výšku zavěšení přes 0,5 do 1,0 m</t>
  </si>
  <si>
    <t>-1828142319</t>
  </si>
  <si>
    <t>https://podminky.urs.cz/item/CS_URS_2025_01/763431041</t>
  </si>
  <si>
    <t>72</t>
  </si>
  <si>
    <t>763431201</t>
  </si>
  <si>
    <t>Montáž podhledu minerálního napojení na stěnu lištou obvodovou</t>
  </si>
  <si>
    <t>-1517908742</t>
  </si>
  <si>
    <t>https://podminky.urs.cz/item/CS_URS_2025_01/763431201</t>
  </si>
  <si>
    <t>(2,85+2,70)*2*2</t>
  </si>
  <si>
    <t>(1,00+2,70)*2*2</t>
  </si>
  <si>
    <t>73</t>
  </si>
  <si>
    <t>998763310</t>
  </si>
  <si>
    <t>Přesun hmot pro dřevostavby stanovený procentní sazbou (%) z ceny vodorovná dopravní vzdálenost do 50 m ruční (bez užití mechanizace) v objektech výšky do 6 m</t>
  </si>
  <si>
    <t>-1096425139</t>
  </si>
  <si>
    <t>https://podminky.urs.cz/item/CS_URS_2025_01/998763310</t>
  </si>
  <si>
    <t>74</t>
  </si>
  <si>
    <t>766660001</t>
  </si>
  <si>
    <t>Montáž dveřních křídel dřevěných nebo plastových otevíravých do ocelové zárubně povrchově upravených jednokřídlových, šířky do 800 mm</t>
  </si>
  <si>
    <t>816696436</t>
  </si>
  <si>
    <t>https://podminky.urs.cz/item/CS_URS_2025_01/766660001</t>
  </si>
  <si>
    <t>75</t>
  </si>
  <si>
    <t>61161014</t>
  </si>
  <si>
    <t>dveře jednokřídlé dřevotřískové povrch lakovaný plné 800x1970-2100mm</t>
  </si>
  <si>
    <t>1575776168</t>
  </si>
  <si>
    <t>76</t>
  </si>
  <si>
    <t>766660729</t>
  </si>
  <si>
    <t>Montáž dveřních doplňků dveřního kování interiérového štítku s klikou</t>
  </si>
  <si>
    <t>1382227712</t>
  </si>
  <si>
    <t>https://podminky.urs.cz/item/CS_URS_2025_01/766660729</t>
  </si>
  <si>
    <t>77</t>
  </si>
  <si>
    <t>54914123</t>
  </si>
  <si>
    <t>dveřní kování interiérové rozetové klika/klika</t>
  </si>
  <si>
    <t>1201322196</t>
  </si>
  <si>
    <t>78</t>
  </si>
  <si>
    <t>998766311</t>
  </si>
  <si>
    <t>Přesun hmot pro konstrukce truhlářské stanovený procentní sazbou (%) z ceny vodorovná dopravní vzdálenost do 50 m ruční (bez užití mechanizace) v objektech výšky do 6 m</t>
  </si>
  <si>
    <t>-1660828218</t>
  </si>
  <si>
    <t>https://podminky.urs.cz/item/CS_URS_2025_01/998766311</t>
  </si>
  <si>
    <t>771</t>
  </si>
  <si>
    <t>Podlahy z dlaždic</t>
  </si>
  <si>
    <t>79</t>
  </si>
  <si>
    <t>771121011</t>
  </si>
  <si>
    <t>Příprava podkladu před provedením dlažby nátěr penetrační na podlahu</t>
  </si>
  <si>
    <t>1413291873</t>
  </si>
  <si>
    <t>https://podminky.urs.cz/item/CS_URS_2025_01/771121011</t>
  </si>
  <si>
    <t>2,70</t>
  </si>
  <si>
    <t>80</t>
  </si>
  <si>
    <t>771151011</t>
  </si>
  <si>
    <t>Příprava podkladu před provedením dlažby samonivelační stěrka min. pevnosti 20 MPa, tloušťky do 3 mm</t>
  </si>
  <si>
    <t>1276764703</t>
  </si>
  <si>
    <t>https://podminky.urs.cz/item/CS_URS_2025_01/771151011</t>
  </si>
  <si>
    <t>81</t>
  </si>
  <si>
    <t>771574516</t>
  </si>
  <si>
    <t>Montáž podlah z dlaždic keramických lepených cementovým flexibilním rychletuhnoucím lepidlem hladkých, tloušťky do 10 mm přes 9 do 12 ks/m2</t>
  </si>
  <si>
    <t>827062557</t>
  </si>
  <si>
    <t>https://podminky.urs.cz/item/CS_URS_2025_01/771574516</t>
  </si>
  <si>
    <t>82</t>
  </si>
  <si>
    <t>59761128</t>
  </si>
  <si>
    <t>dlažba keramická slinutá nemrazuvzdorná R9/A povrch hladký/matný tl do 10mm přes 9 do 12ks/m2</t>
  </si>
  <si>
    <t>-1977259654</t>
  </si>
  <si>
    <t>11,1*1,1 'Přepočtené koeficientem množství</t>
  </si>
  <si>
    <t>83</t>
  </si>
  <si>
    <t>771591112</t>
  </si>
  <si>
    <t>Izolace podlahy pod dlažbu nátěrem nebo stěrkou ve dvou vrstvách</t>
  </si>
  <si>
    <t>859262755</t>
  </si>
  <si>
    <t>https://podminky.urs.cz/item/CS_URS_2025_01/771591112</t>
  </si>
  <si>
    <t>84</t>
  </si>
  <si>
    <t>998771311</t>
  </si>
  <si>
    <t>Přesun hmot pro podlahy z dlaždic stanovený procentní sazbou (%) z ceny vodorovná dopravní vzdálenost do 50 m ruční (bez užití mechanizace) v objektech výšky do 6 m</t>
  </si>
  <si>
    <t>-1271003335</t>
  </si>
  <si>
    <t>https://podminky.urs.cz/item/CS_URS_2025_01/998771311</t>
  </si>
  <si>
    <t>776</t>
  </si>
  <si>
    <t>Podlahy povlakové</t>
  </si>
  <si>
    <t>85</t>
  </si>
  <si>
    <t>776121112</t>
  </si>
  <si>
    <t>Příprava podkladu povlakových podlah a stěn penetrace vodou ředitelná podlah</t>
  </si>
  <si>
    <t>1736154203</t>
  </si>
  <si>
    <t>https://podminky.urs.cz/item/CS_URS_2025_01/776121112</t>
  </si>
  <si>
    <t>7,70</t>
  </si>
  <si>
    <t>86</t>
  </si>
  <si>
    <t>776141111</t>
  </si>
  <si>
    <t>Příprava podkladu povlakových podlah a stěn vyrovnání samonivelační stěrkou podlah min.pevnosti 20 MPa, tloušťky do 3 mm</t>
  </si>
  <si>
    <t>-1962878226</t>
  </si>
  <si>
    <t>https://podminky.urs.cz/item/CS_URS_2025_01/776141111</t>
  </si>
  <si>
    <t>87</t>
  </si>
  <si>
    <t>776241111</t>
  </si>
  <si>
    <t>Montáž podlahovin ze sametového vinylu lepením pásů hladkých (bez vzoru)</t>
  </si>
  <si>
    <t>1197404025</t>
  </si>
  <si>
    <t>https://podminky.urs.cz/item/CS_URS_2025_01/776241111</t>
  </si>
  <si>
    <t>88</t>
  </si>
  <si>
    <t>28411108</t>
  </si>
  <si>
    <t>podlahovina vinylová heterogenní zátěžová třída zátěže 34/43, hořlavost Bfl-s1, nášlapná vrstva 0,7mm tl 2mm</t>
  </si>
  <si>
    <t>789827461</t>
  </si>
  <si>
    <t>15,4*1,1 'Přepočtené koeficientem množství</t>
  </si>
  <si>
    <t>89</t>
  </si>
  <si>
    <t>998776312</t>
  </si>
  <si>
    <t>Přesun hmot pro podlahy povlakové stanovený procentní sazbou (%) z ceny vodorovná dopravní vzdálenost do 50 m ruční (bez užití mechanizace) v objektech výšky přes 6 do 12 m</t>
  </si>
  <si>
    <t>-1281792496</t>
  </si>
  <si>
    <t>https://podminky.urs.cz/item/CS_URS_2025_01/998776312</t>
  </si>
  <si>
    <t>781</t>
  </si>
  <si>
    <t>Dokončovací práce - obklady</t>
  </si>
  <si>
    <t>90</t>
  </si>
  <si>
    <t>781121011</t>
  </si>
  <si>
    <t>Příprava podkladu před provedením obkladu nátěr penetrační na stěnu</t>
  </si>
  <si>
    <t>-1856191995</t>
  </si>
  <si>
    <t>https://podminky.urs.cz/item/CS_URS_2025_01/781121011</t>
  </si>
  <si>
    <t>91</t>
  </si>
  <si>
    <t>781131112</t>
  </si>
  <si>
    <t>Izolace stěny pod obklad izolace nátěrem nebo stěrkou ve dvou vrstvách</t>
  </si>
  <si>
    <t>-909624173</t>
  </si>
  <si>
    <t>https://podminky.urs.cz/item/CS_URS_2025_01/781131112</t>
  </si>
  <si>
    <t>92</t>
  </si>
  <si>
    <t>781472315</t>
  </si>
  <si>
    <t>Montáž keramických obkladů stěn lepených cementovým flexibilním rychletuhnoucím lepidlem hladkých přes 6 do 9 ks/m2</t>
  </si>
  <si>
    <t>837939715</t>
  </si>
  <si>
    <t>https://podminky.urs.cz/item/CS_URS_2025_01/781472315</t>
  </si>
  <si>
    <t>(1,90+1,55)*2*2,00</t>
  </si>
  <si>
    <t>(1,00+2,70)*2*2,00</t>
  </si>
  <si>
    <t>93</t>
  </si>
  <si>
    <t>59761723</t>
  </si>
  <si>
    <t>obklad keramický nemrazuvzdorný povrch reliéfní/lesklý tl do 10mm přes 6 do 9ks/m2</t>
  </si>
  <si>
    <t>1593459994</t>
  </si>
  <si>
    <t>50,896*1,1 'Přepočtené koeficientem množství</t>
  </si>
  <si>
    <t>94</t>
  </si>
  <si>
    <t>781491021</t>
  </si>
  <si>
    <t>Montáž zrcadel lepených silikonovým tmelem na keramický obklad, plochy do 1 m2</t>
  </si>
  <si>
    <t>1850173424</t>
  </si>
  <si>
    <t>https://podminky.urs.cz/item/CS_URS_2025_01/781491021</t>
  </si>
  <si>
    <t>95</t>
  </si>
  <si>
    <t>63465122</t>
  </si>
  <si>
    <t>zrcadlo nemontované čiré tl 3mm max rozměr 3210x2250mm</t>
  </si>
  <si>
    <t>778048959</t>
  </si>
  <si>
    <t>0,60*0,40*4</t>
  </si>
  <si>
    <t>0,96*1,1 'Přepočtené koeficientem množství</t>
  </si>
  <si>
    <t>96</t>
  </si>
  <si>
    <t>998781312</t>
  </si>
  <si>
    <t>Přesun hmot pro obklady keramické stanovený procentní sazbou (%) z ceny vodorovná dopravní vzdálenost do 50 m ruční (bez užití mechanizace) v objektech výšky přes 6 do 12 m</t>
  </si>
  <si>
    <t>1854954108</t>
  </si>
  <si>
    <t>https://podminky.urs.cz/item/CS_URS_2025_01/998781312</t>
  </si>
  <si>
    <t>783</t>
  </si>
  <si>
    <t>Dokončovací práce - nátěry</t>
  </si>
  <si>
    <t>97</t>
  </si>
  <si>
    <t>783327101</t>
  </si>
  <si>
    <t>Krycí nátěr (email) zámečnických konstrukcí jednonásobný akrylátový</t>
  </si>
  <si>
    <t>-694380184</t>
  </si>
  <si>
    <t>https://podminky.urs.cz/item/CS_URS_2025_01/783327101</t>
  </si>
  <si>
    <t>zárubně</t>
  </si>
  <si>
    <t>10,00</t>
  </si>
  <si>
    <t>784</t>
  </si>
  <si>
    <t>Dokončovací práce - malby a tapety</t>
  </si>
  <si>
    <t>98</t>
  </si>
  <si>
    <t>784211101</t>
  </si>
  <si>
    <t>Malby z malířských směsí oděruvzdorných za mokra dvojnásobné, bílé za mokra oděruvzdorné výborně v místnostech výšky do 3,80 m</t>
  </si>
  <si>
    <t>1344316259</t>
  </si>
  <si>
    <t>https://podminky.urs.cz/item/CS_URS_2025_01/784211101</t>
  </si>
  <si>
    <t>SDK_příčka*2</t>
  </si>
  <si>
    <t>03 - Vedlejší náklady</t>
  </si>
  <si>
    <t>VRN1 - Průzkumné, zeměměřičské a projektové práce</t>
  </si>
  <si>
    <t>VRN3 - Zařízení staveniště</t>
  </si>
  <si>
    <t>VRN1</t>
  </si>
  <si>
    <t>Průzkumné, zeměměřičské a projektové práce</t>
  </si>
  <si>
    <t>013254000</t>
  </si>
  <si>
    <t>Dokumentace skutečného provedení stavby - pouze elektro</t>
  </si>
  <si>
    <t>-2075673673</t>
  </si>
  <si>
    <t>https://podminky.urs.cz/item/CS_URS_2025_01/013254000</t>
  </si>
  <si>
    <t>VRN3</t>
  </si>
  <si>
    <t>Zařízení staveniště</t>
  </si>
  <si>
    <t>030001000</t>
  </si>
  <si>
    <t>-341696049</t>
  </si>
  <si>
    <t>https://podminky.urs.cz/item/CS_URS_2025_01/030001000</t>
  </si>
  <si>
    <t>SEZNAM FIGUR</t>
  </si>
  <si>
    <t>Výměra</t>
  </si>
  <si>
    <t>Použití figury:</t>
  </si>
  <si>
    <t>Nátěr penetrační na podlahu</t>
  </si>
  <si>
    <t>Samonivelační stěrka podlah pevnosti 20 MPa tl 3 mm</t>
  </si>
  <si>
    <t>Montáž podlah keramických hladkých lepených cementovým flexibilním rychletuhnoucím lepidlem přes 9 do 12 ks/m2</t>
  </si>
  <si>
    <t>Izolace pod dlažbu nátěrem nebo stěrkou ve dvou vrstvách</t>
  </si>
  <si>
    <t>Montáž obkladů keramických hladkých lepených cementovým flexibilním rychletuhnoucím lepidlem přes 6 do 9 ks/m2</t>
  </si>
  <si>
    <t>Nátěr penetrační na stěnu</t>
  </si>
  <si>
    <t>Izolace pod obklad nátěrem nebo stěrkou ve dvou vrstvách</t>
  </si>
  <si>
    <t>Montáž minerálního podhledu s vyjímatelnými panely vel. do 0,36 m2 na zavěšený viditelný rošt</t>
  </si>
  <si>
    <t>Montáž izolace tepelné vrchem stropů volně kladenými rohožemi, pásy, dílci, deskami</t>
  </si>
  <si>
    <t>Montáž parotěsné zábrany do SDK podhledu</t>
  </si>
  <si>
    <t>Příplatek k montáži minerálního podhledu na zavěšený rošt za výšku zavěšení přes 0,5 do 1,0 m</t>
  </si>
  <si>
    <t>Vápenná omítka štuková dvouvrstvá vnitřních stěn nanášená ručně</t>
  </si>
  <si>
    <t>Dvojnásobné bílé malby ze směsí za mokra výborně oděruvzdorných v místnostech v do 3,80 m</t>
  </si>
  <si>
    <t>SDK příčka tl 100 mm profil CW+UW 75 desky 1xH2 12,5 s izolací EI 30 Rw do 45 dB</t>
  </si>
  <si>
    <t>Vápenný štuk vnitřních stěn tloušťky do 3 mm</t>
  </si>
  <si>
    <t>Vápenný štuk vnitřních rovných stropů tloušťky do 3 mm</t>
  </si>
  <si>
    <t>Vodou ředitelná penetrace savého podkladu povlakových podlah</t>
  </si>
  <si>
    <t>Stěrka podlahová nivelační pro vyrovnání podkladu povlakových podlah pevnosti 20 MPa tl do 3 mm</t>
  </si>
  <si>
    <t>Lepení hladkých (bez vzoru) pásů ze sametového vinylu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</si>
</sst>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62031013" TargetMode="External" /><Relationship Id="rId2" Type="http://schemas.openxmlformats.org/officeDocument/2006/relationships/hyperlink" Target="https://podminky.urs.cz/item/CS_URS_2025_01/965081213" TargetMode="External" /><Relationship Id="rId3" Type="http://schemas.openxmlformats.org/officeDocument/2006/relationships/hyperlink" Target="https://podminky.urs.cz/item/CS_URS_2025_01/968072455" TargetMode="External" /><Relationship Id="rId4" Type="http://schemas.openxmlformats.org/officeDocument/2006/relationships/hyperlink" Target="https://podminky.urs.cz/item/CS_URS_2025_01/969031111" TargetMode="External" /><Relationship Id="rId5" Type="http://schemas.openxmlformats.org/officeDocument/2006/relationships/hyperlink" Target="https://podminky.urs.cz/item/CS_URS_2025_01/969041111" TargetMode="External" /><Relationship Id="rId6" Type="http://schemas.openxmlformats.org/officeDocument/2006/relationships/hyperlink" Target="https://podminky.urs.cz/item/CS_URS_2025_01/971038631" TargetMode="External" /><Relationship Id="rId7" Type="http://schemas.openxmlformats.org/officeDocument/2006/relationships/hyperlink" Target="https://podminky.urs.cz/item/CS_URS_2025_01/978059541" TargetMode="External" /><Relationship Id="rId8" Type="http://schemas.openxmlformats.org/officeDocument/2006/relationships/hyperlink" Target="https://podminky.urs.cz/item/CS_URS_2025_01/997013212" TargetMode="External" /><Relationship Id="rId9" Type="http://schemas.openxmlformats.org/officeDocument/2006/relationships/hyperlink" Target="https://podminky.urs.cz/item/CS_URS_2025_01/997013511" TargetMode="External" /><Relationship Id="rId10" Type="http://schemas.openxmlformats.org/officeDocument/2006/relationships/hyperlink" Target="https://podminky.urs.cz/item/CS_URS_2025_01/997013509" TargetMode="External" /><Relationship Id="rId11" Type="http://schemas.openxmlformats.org/officeDocument/2006/relationships/hyperlink" Target="https://podminky.urs.cz/item/CS_URS_2025_01/997013631" TargetMode="External" /><Relationship Id="rId12" Type="http://schemas.openxmlformats.org/officeDocument/2006/relationships/hyperlink" Target="https://podminky.urs.cz/item/CS_URS_2025_01/725110811" TargetMode="External" /><Relationship Id="rId13" Type="http://schemas.openxmlformats.org/officeDocument/2006/relationships/hyperlink" Target="https://podminky.urs.cz/item/CS_URS_2025_01/725122813" TargetMode="External" /><Relationship Id="rId14" Type="http://schemas.openxmlformats.org/officeDocument/2006/relationships/hyperlink" Target="https://podminky.urs.cz/item/CS_URS_2025_01/725210821" TargetMode="External" /><Relationship Id="rId15" Type="http://schemas.openxmlformats.org/officeDocument/2006/relationships/hyperlink" Target="https://podminky.urs.cz/item/CS_URS_2025_01/725820801" TargetMode="External" /><Relationship Id="rId16" Type="http://schemas.openxmlformats.org/officeDocument/2006/relationships/hyperlink" Target="https://podminky.urs.cz/item/CS_URS_2025_01/735111810" TargetMode="External" /><Relationship Id="rId17" Type="http://schemas.openxmlformats.org/officeDocument/2006/relationships/hyperlink" Target="https://podminky.urs.cz/item/CS_URS_2025_01/751510862" TargetMode="External" /><Relationship Id="rId18" Type="http://schemas.openxmlformats.org/officeDocument/2006/relationships/hyperlink" Target="https://podminky.urs.cz/item/CS_URS_2025_01/766691914" TargetMode="External" /><Relationship Id="rId19" Type="http://schemas.openxmlformats.org/officeDocument/2006/relationships/hyperlink" Target="https://podminky.urs.cz/item/CS_URS_2025_01/094103000" TargetMode="External" /><Relationship Id="rId2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7121151" TargetMode="External" /><Relationship Id="rId2" Type="http://schemas.openxmlformats.org/officeDocument/2006/relationships/hyperlink" Target="https://podminky.urs.cz/item/CS_URS_2025_01/340271045" TargetMode="External" /><Relationship Id="rId3" Type="http://schemas.openxmlformats.org/officeDocument/2006/relationships/hyperlink" Target="https://podminky.urs.cz/item/CS_URS_2025_01/342291121" TargetMode="External" /><Relationship Id="rId4" Type="http://schemas.openxmlformats.org/officeDocument/2006/relationships/hyperlink" Target="https://podminky.urs.cz/item/CS_URS_2025_01/611311131" TargetMode="External" /><Relationship Id="rId5" Type="http://schemas.openxmlformats.org/officeDocument/2006/relationships/hyperlink" Target="https://podminky.urs.cz/item/CS_URS_2025_01/612311111" TargetMode="External" /><Relationship Id="rId6" Type="http://schemas.openxmlformats.org/officeDocument/2006/relationships/hyperlink" Target="https://podminky.urs.cz/item/CS_URS_2025_01/612311131" TargetMode="External" /><Relationship Id="rId7" Type="http://schemas.openxmlformats.org/officeDocument/2006/relationships/hyperlink" Target="https://podminky.urs.cz/item/CS_URS_2025_01/612311141" TargetMode="External" /><Relationship Id="rId8" Type="http://schemas.openxmlformats.org/officeDocument/2006/relationships/hyperlink" Target="https://podminky.urs.cz/item/CS_URS_2025_01/612315223" TargetMode="External" /><Relationship Id="rId9" Type="http://schemas.openxmlformats.org/officeDocument/2006/relationships/hyperlink" Target="https://podminky.urs.cz/item/CS_URS_2025_01/632441112" TargetMode="External" /><Relationship Id="rId10" Type="http://schemas.openxmlformats.org/officeDocument/2006/relationships/hyperlink" Target="https://podminky.urs.cz/item/CS_URS_2025_01/642944121" TargetMode="External" /><Relationship Id="rId11" Type="http://schemas.openxmlformats.org/officeDocument/2006/relationships/hyperlink" Target="https://podminky.urs.cz/item/CS_URS_2025_01/949101112" TargetMode="External" /><Relationship Id="rId12" Type="http://schemas.openxmlformats.org/officeDocument/2006/relationships/hyperlink" Target="https://podminky.urs.cz/item/CS_URS_2025_01/952901111" TargetMode="External" /><Relationship Id="rId13" Type="http://schemas.openxmlformats.org/officeDocument/2006/relationships/hyperlink" Target="https://podminky.urs.cz/item/CS_URS_2025_01/998018001" TargetMode="External" /><Relationship Id="rId14" Type="http://schemas.openxmlformats.org/officeDocument/2006/relationships/hyperlink" Target="https://podminky.urs.cz/item/CS_URS_2025_01/713111111" TargetMode="External" /><Relationship Id="rId15" Type="http://schemas.openxmlformats.org/officeDocument/2006/relationships/hyperlink" Target="https://podminky.urs.cz/item/CS_URS_2025_01/998713311" TargetMode="External" /><Relationship Id="rId16" Type="http://schemas.openxmlformats.org/officeDocument/2006/relationships/hyperlink" Target="https://podminky.urs.cz/item/CS_URS_2025_01/721173607" TargetMode="External" /><Relationship Id="rId17" Type="http://schemas.openxmlformats.org/officeDocument/2006/relationships/hyperlink" Target="https://podminky.urs.cz/item/CS_URS_2025_01/721173707" TargetMode="External" /><Relationship Id="rId18" Type="http://schemas.openxmlformats.org/officeDocument/2006/relationships/hyperlink" Target="https://podminky.urs.cz/item/CS_URS_2025_01/721173722" TargetMode="External" /><Relationship Id="rId19" Type="http://schemas.openxmlformats.org/officeDocument/2006/relationships/hyperlink" Target="https://podminky.urs.cz/item/CS_URS_2025_01/721194104" TargetMode="External" /><Relationship Id="rId20" Type="http://schemas.openxmlformats.org/officeDocument/2006/relationships/hyperlink" Target="https://podminky.urs.cz/item/CS_URS_2025_01/721212125" TargetMode="External" /><Relationship Id="rId21" Type="http://schemas.openxmlformats.org/officeDocument/2006/relationships/hyperlink" Target="https://podminky.urs.cz/item/CS_URS_2025_01/721274126" TargetMode="External" /><Relationship Id="rId22" Type="http://schemas.openxmlformats.org/officeDocument/2006/relationships/hyperlink" Target="https://podminky.urs.cz/item/CS_URS_2025_01/721290111" TargetMode="External" /><Relationship Id="rId23" Type="http://schemas.openxmlformats.org/officeDocument/2006/relationships/hyperlink" Target="https://podminky.urs.cz/item/CS_URS_2025_01/998721312" TargetMode="External" /><Relationship Id="rId24" Type="http://schemas.openxmlformats.org/officeDocument/2006/relationships/hyperlink" Target="https://podminky.urs.cz/item/CS_URS_2025_01/722174002" TargetMode="External" /><Relationship Id="rId25" Type="http://schemas.openxmlformats.org/officeDocument/2006/relationships/hyperlink" Target="https://podminky.urs.cz/item/CS_URS_2025_01/722174003" TargetMode="External" /><Relationship Id="rId26" Type="http://schemas.openxmlformats.org/officeDocument/2006/relationships/hyperlink" Target="https://podminky.urs.cz/item/CS_URS_2025_01/722181212" TargetMode="External" /><Relationship Id="rId27" Type="http://schemas.openxmlformats.org/officeDocument/2006/relationships/hyperlink" Target="https://podminky.urs.cz/item/CS_URS_2025_01/722220152" TargetMode="External" /><Relationship Id="rId28" Type="http://schemas.openxmlformats.org/officeDocument/2006/relationships/hyperlink" Target="https://podminky.urs.cz/item/CS_URS_2025_01/722290246" TargetMode="External" /><Relationship Id="rId29" Type="http://schemas.openxmlformats.org/officeDocument/2006/relationships/hyperlink" Target="https://podminky.urs.cz/item/CS_URS_2025_01/998722311" TargetMode="External" /><Relationship Id="rId30" Type="http://schemas.openxmlformats.org/officeDocument/2006/relationships/hyperlink" Target="https://podminky.urs.cz/item/CS_URS_2025_01/725112022" TargetMode="External" /><Relationship Id="rId31" Type="http://schemas.openxmlformats.org/officeDocument/2006/relationships/hyperlink" Target="https://podminky.urs.cz/item/CS_URS_2025_01/725211623" TargetMode="External" /><Relationship Id="rId32" Type="http://schemas.openxmlformats.org/officeDocument/2006/relationships/hyperlink" Target="https://podminky.urs.cz/item/CS_URS_2025_01/725244124" TargetMode="External" /><Relationship Id="rId33" Type="http://schemas.openxmlformats.org/officeDocument/2006/relationships/hyperlink" Target="https://podminky.urs.cz/item/CS_URS_2025_01/725291680" TargetMode="External" /><Relationship Id="rId34" Type="http://schemas.openxmlformats.org/officeDocument/2006/relationships/hyperlink" Target="https://podminky.urs.cz/item/CS_URS_2025_01/725813111" TargetMode="External" /><Relationship Id="rId35" Type="http://schemas.openxmlformats.org/officeDocument/2006/relationships/hyperlink" Target="https://podminky.urs.cz/item/CS_URS_2025_01/725822613" TargetMode="External" /><Relationship Id="rId36" Type="http://schemas.openxmlformats.org/officeDocument/2006/relationships/hyperlink" Target="https://podminky.urs.cz/item/CS_URS_2025_01/725841353" TargetMode="External" /><Relationship Id="rId37" Type="http://schemas.openxmlformats.org/officeDocument/2006/relationships/hyperlink" Target="https://podminky.urs.cz/item/CS_URS_2025_01/998725312" TargetMode="External" /><Relationship Id="rId38" Type="http://schemas.openxmlformats.org/officeDocument/2006/relationships/hyperlink" Target="https://podminky.urs.cz/item/CS_URS_2025_01/733221103" TargetMode="External" /><Relationship Id="rId39" Type="http://schemas.openxmlformats.org/officeDocument/2006/relationships/hyperlink" Target="https://podminky.urs.cz/item/CS_URS_2025_01/733291101" TargetMode="External" /><Relationship Id="rId40" Type="http://schemas.openxmlformats.org/officeDocument/2006/relationships/hyperlink" Target="https://podminky.urs.cz/item/CS_URS_2025_01/998733312" TargetMode="External" /><Relationship Id="rId41" Type="http://schemas.openxmlformats.org/officeDocument/2006/relationships/hyperlink" Target="https://podminky.urs.cz/item/CS_URS_2025_01/734222811" TargetMode="External" /><Relationship Id="rId42" Type="http://schemas.openxmlformats.org/officeDocument/2006/relationships/hyperlink" Target="https://podminky.urs.cz/item/CS_URS_2025_01/735151373" TargetMode="External" /><Relationship Id="rId43" Type="http://schemas.openxmlformats.org/officeDocument/2006/relationships/hyperlink" Target="https://podminky.urs.cz/item/CS_URS_2025_01/735151376" TargetMode="External" /><Relationship Id="rId44" Type="http://schemas.openxmlformats.org/officeDocument/2006/relationships/hyperlink" Target="https://podminky.urs.cz/item/CS_URS_2025_01/998735312" TargetMode="External" /><Relationship Id="rId45" Type="http://schemas.openxmlformats.org/officeDocument/2006/relationships/hyperlink" Target="https://podminky.urs.cz/item/CS_URS_2025_01/741810001" TargetMode="External" /><Relationship Id="rId46" Type="http://schemas.openxmlformats.org/officeDocument/2006/relationships/hyperlink" Target="https://podminky.urs.cz/item/CS_URS_2025_01/751111011" TargetMode="External" /><Relationship Id="rId47" Type="http://schemas.openxmlformats.org/officeDocument/2006/relationships/hyperlink" Target="https://podminky.urs.cz/item/CS_URS_2025_01/751111131" TargetMode="External" /><Relationship Id="rId48" Type="http://schemas.openxmlformats.org/officeDocument/2006/relationships/hyperlink" Target="https://podminky.urs.cz/item/CS_URS_2025_01/751510041" TargetMode="External" /><Relationship Id="rId49" Type="http://schemas.openxmlformats.org/officeDocument/2006/relationships/hyperlink" Target="https://podminky.urs.cz/item/CS_URS_2025_01/763111333" TargetMode="External" /><Relationship Id="rId50" Type="http://schemas.openxmlformats.org/officeDocument/2006/relationships/hyperlink" Target="https://podminky.urs.cz/item/CS_URS_2025_01/763111717" TargetMode="External" /><Relationship Id="rId51" Type="http://schemas.openxmlformats.org/officeDocument/2006/relationships/hyperlink" Target="https://podminky.urs.cz/item/CS_URS_2025_01/763131751" TargetMode="External" /><Relationship Id="rId52" Type="http://schemas.openxmlformats.org/officeDocument/2006/relationships/hyperlink" Target="https://podminky.urs.cz/item/CS_URS_2025_01/763181311" TargetMode="External" /><Relationship Id="rId53" Type="http://schemas.openxmlformats.org/officeDocument/2006/relationships/hyperlink" Target="https://podminky.urs.cz/item/CS_URS_2025_01/763411111" TargetMode="External" /><Relationship Id="rId54" Type="http://schemas.openxmlformats.org/officeDocument/2006/relationships/hyperlink" Target="https://podminky.urs.cz/item/CS_URS_2025_01/763411121" TargetMode="External" /><Relationship Id="rId55" Type="http://schemas.openxmlformats.org/officeDocument/2006/relationships/hyperlink" Target="https://podminky.urs.cz/item/CS_URS_2025_01/763431001" TargetMode="External" /><Relationship Id="rId56" Type="http://schemas.openxmlformats.org/officeDocument/2006/relationships/hyperlink" Target="https://podminky.urs.cz/item/CS_URS_2025_01/763431041" TargetMode="External" /><Relationship Id="rId57" Type="http://schemas.openxmlformats.org/officeDocument/2006/relationships/hyperlink" Target="https://podminky.urs.cz/item/CS_URS_2025_01/763431201" TargetMode="External" /><Relationship Id="rId58" Type="http://schemas.openxmlformats.org/officeDocument/2006/relationships/hyperlink" Target="https://podminky.urs.cz/item/CS_URS_2025_01/998763310" TargetMode="External" /><Relationship Id="rId59" Type="http://schemas.openxmlformats.org/officeDocument/2006/relationships/hyperlink" Target="https://podminky.urs.cz/item/CS_URS_2025_01/766660001" TargetMode="External" /><Relationship Id="rId60" Type="http://schemas.openxmlformats.org/officeDocument/2006/relationships/hyperlink" Target="https://podminky.urs.cz/item/CS_URS_2025_01/766660729" TargetMode="External" /><Relationship Id="rId61" Type="http://schemas.openxmlformats.org/officeDocument/2006/relationships/hyperlink" Target="https://podminky.urs.cz/item/CS_URS_2025_01/998766311" TargetMode="External" /><Relationship Id="rId62" Type="http://schemas.openxmlformats.org/officeDocument/2006/relationships/hyperlink" Target="https://podminky.urs.cz/item/CS_URS_2025_01/771121011" TargetMode="External" /><Relationship Id="rId63" Type="http://schemas.openxmlformats.org/officeDocument/2006/relationships/hyperlink" Target="https://podminky.urs.cz/item/CS_URS_2025_01/771151011" TargetMode="External" /><Relationship Id="rId64" Type="http://schemas.openxmlformats.org/officeDocument/2006/relationships/hyperlink" Target="https://podminky.urs.cz/item/CS_URS_2025_01/771574516" TargetMode="External" /><Relationship Id="rId65" Type="http://schemas.openxmlformats.org/officeDocument/2006/relationships/hyperlink" Target="https://podminky.urs.cz/item/CS_URS_2025_01/771591112" TargetMode="External" /><Relationship Id="rId66" Type="http://schemas.openxmlformats.org/officeDocument/2006/relationships/hyperlink" Target="https://podminky.urs.cz/item/CS_URS_2025_01/998771311" TargetMode="External" /><Relationship Id="rId67" Type="http://schemas.openxmlformats.org/officeDocument/2006/relationships/hyperlink" Target="https://podminky.urs.cz/item/CS_URS_2025_01/776121112" TargetMode="External" /><Relationship Id="rId68" Type="http://schemas.openxmlformats.org/officeDocument/2006/relationships/hyperlink" Target="https://podminky.urs.cz/item/CS_URS_2025_01/776141111" TargetMode="External" /><Relationship Id="rId69" Type="http://schemas.openxmlformats.org/officeDocument/2006/relationships/hyperlink" Target="https://podminky.urs.cz/item/CS_URS_2025_01/776241111" TargetMode="External" /><Relationship Id="rId70" Type="http://schemas.openxmlformats.org/officeDocument/2006/relationships/hyperlink" Target="https://podminky.urs.cz/item/CS_URS_2025_01/998776312" TargetMode="External" /><Relationship Id="rId71" Type="http://schemas.openxmlformats.org/officeDocument/2006/relationships/hyperlink" Target="https://podminky.urs.cz/item/CS_URS_2025_01/781121011" TargetMode="External" /><Relationship Id="rId72" Type="http://schemas.openxmlformats.org/officeDocument/2006/relationships/hyperlink" Target="https://podminky.urs.cz/item/CS_URS_2025_01/781131112" TargetMode="External" /><Relationship Id="rId73" Type="http://schemas.openxmlformats.org/officeDocument/2006/relationships/hyperlink" Target="https://podminky.urs.cz/item/CS_URS_2025_01/781472315" TargetMode="External" /><Relationship Id="rId74" Type="http://schemas.openxmlformats.org/officeDocument/2006/relationships/hyperlink" Target="https://podminky.urs.cz/item/CS_URS_2025_01/781491021" TargetMode="External" /><Relationship Id="rId75" Type="http://schemas.openxmlformats.org/officeDocument/2006/relationships/hyperlink" Target="https://podminky.urs.cz/item/CS_URS_2025_01/998781312" TargetMode="External" /><Relationship Id="rId76" Type="http://schemas.openxmlformats.org/officeDocument/2006/relationships/hyperlink" Target="https://podminky.urs.cz/item/CS_URS_2025_01/783327101" TargetMode="External" /><Relationship Id="rId77" Type="http://schemas.openxmlformats.org/officeDocument/2006/relationships/hyperlink" Target="https://podminky.urs.cz/item/CS_URS_2025_01/784211101" TargetMode="External" /><Relationship Id="rId7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3254000" TargetMode="External" /><Relationship Id="rId2" Type="http://schemas.openxmlformats.org/officeDocument/2006/relationships/hyperlink" Target="https://podminky.urs.cz/item/CS_URS_2025_01/030001000" TargetMode="External" /><Relationship Id="rId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2025-K0-01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Zimní stadion Kopřivnice – oprava sociálního zařízení ve 2.NP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23. 1. 2025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Kopřivnice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>Ladislav Pekárek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Bourací práce'!J30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'01 - Bourací práce'!P123</f>
        <v>0</v>
      </c>
      <c r="AV95" s="128">
        <f>'01 - Bourací práce'!J33</f>
        <v>0</v>
      </c>
      <c r="AW95" s="128">
        <f>'01 - Bourací práce'!J34</f>
        <v>0</v>
      </c>
      <c r="AX95" s="128">
        <f>'01 - Bourací práce'!J35</f>
        <v>0</v>
      </c>
      <c r="AY95" s="128">
        <f>'01 - Bourací práce'!J36</f>
        <v>0</v>
      </c>
      <c r="AZ95" s="128">
        <f>'01 - Bourací práce'!F33</f>
        <v>0</v>
      </c>
      <c r="BA95" s="128">
        <f>'01 - Bourací práce'!F34</f>
        <v>0</v>
      </c>
      <c r="BB95" s="128">
        <f>'01 - Bourací práce'!F35</f>
        <v>0</v>
      </c>
      <c r="BC95" s="128">
        <f>'01 - Bourací práce'!F36</f>
        <v>0</v>
      </c>
      <c r="BD95" s="130">
        <f>'01 - Bourací práce'!F37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Nové konstrukce'!J30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'02 - Nové konstrukce'!P136</f>
        <v>0</v>
      </c>
      <c r="AV96" s="128">
        <f>'02 - Nové konstrukce'!J33</f>
        <v>0</v>
      </c>
      <c r="AW96" s="128">
        <f>'02 - Nové konstrukce'!J34</f>
        <v>0</v>
      </c>
      <c r="AX96" s="128">
        <f>'02 - Nové konstrukce'!J35</f>
        <v>0</v>
      </c>
      <c r="AY96" s="128">
        <f>'02 - Nové konstrukce'!J36</f>
        <v>0</v>
      </c>
      <c r="AZ96" s="128">
        <f>'02 - Nové konstrukce'!F33</f>
        <v>0</v>
      </c>
      <c r="BA96" s="128">
        <f>'02 - Nové konstrukce'!F34</f>
        <v>0</v>
      </c>
      <c r="BB96" s="128">
        <f>'02 - Nové konstrukce'!F35</f>
        <v>0</v>
      </c>
      <c r="BC96" s="128">
        <f>'02 - Nové konstrukce'!F36</f>
        <v>0</v>
      </c>
      <c r="BD96" s="130">
        <f>'02 - Nové konstrukce'!F37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Vedlejší náklady'!J30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32">
        <v>0</v>
      </c>
      <c r="AT97" s="133">
        <f>ROUND(SUM(AV97:AW97),2)</f>
        <v>0</v>
      </c>
      <c r="AU97" s="134">
        <f>'03 - Vedlejší náklady'!P118</f>
        <v>0</v>
      </c>
      <c r="AV97" s="133">
        <f>'03 - Vedlejší náklady'!J33</f>
        <v>0</v>
      </c>
      <c r="AW97" s="133">
        <f>'03 - Vedlejší náklady'!J34</f>
        <v>0</v>
      </c>
      <c r="AX97" s="133">
        <f>'03 - Vedlejší náklady'!J35</f>
        <v>0</v>
      </c>
      <c r="AY97" s="133">
        <f>'03 - Vedlejší náklady'!J36</f>
        <v>0</v>
      </c>
      <c r="AZ97" s="133">
        <f>'03 - Vedlejší náklady'!F33</f>
        <v>0</v>
      </c>
      <c r="BA97" s="133">
        <f>'03 - Vedlejší náklady'!F34</f>
        <v>0</v>
      </c>
      <c r="BB97" s="133">
        <f>'03 - Vedlejší náklady'!F35</f>
        <v>0</v>
      </c>
      <c r="BC97" s="133">
        <f>'03 - Vedlejší náklady'!F36</f>
        <v>0</v>
      </c>
      <c r="BD97" s="135">
        <f>'03 - Vedlejší náklady'!F37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MDLSjszg2tZu/5DXVqPihkVvrsgLIJbmhAYffmCMqXV69oDim8wxr9EbfFrMd/zArwb6myCC5ta3rE63Xd4HQA==" hashValue="M97zmATljMKiWagNZQc2ybb8La7317jP33RpjmJ4veL0DW9aHWmaohrPJefwEf/lmRSRR326kAxlrLs4PnB9aQ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 - Bourací práce'!C2" display="/"/>
    <hyperlink ref="A96" location="'02 - Nové konstrukce'!C2" display="/"/>
    <hyperlink ref="A97" location="'03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Zimní stadion Kopřivnice – oprava sociálního zařízení ve 2.NP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23. 1. 2025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ROUND((SUM(BE123:BE197)),  2)</f>
        <v>0</v>
      </c>
      <c r="G33" s="38"/>
      <c r="H33" s="38"/>
      <c r="I33" s="155">
        <v>0.20999999999999999</v>
      </c>
      <c r="J33" s="154">
        <f>ROUND(((SUM(BE123:BE197))*I33),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ROUND((SUM(BF123:BF197)),  2)</f>
        <v>0</v>
      </c>
      <c r="G34" s="38"/>
      <c r="H34" s="38"/>
      <c r="I34" s="155">
        <v>0.12</v>
      </c>
      <c r="J34" s="154">
        <f>ROUND(((SUM(BF123:BF197))*I34),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ROUND((SUM(BG123:BG197)),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ROUND((SUM(BH123:BH197)),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ROUND((SUM(BI123:BI197)),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Zimní stadion Kopřivnice – oprava sociálního zařízení ve 2.NP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Bourací práce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23. 1. 2025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Kopřivnice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Ladislav Pekárek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101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102</v>
      </c>
      <c r="E98" s="182"/>
      <c r="F98" s="182"/>
      <c r="G98" s="182"/>
      <c r="H98" s="182"/>
      <c r="I98" s="182"/>
      <c r="J98" s="183">
        <f>J167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103</v>
      </c>
      <c r="E99" s="182"/>
      <c r="F99" s="182"/>
      <c r="G99" s="182"/>
      <c r="H99" s="182"/>
      <c r="I99" s="182"/>
      <c r="J99" s="183">
        <f>J177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104</v>
      </c>
      <c r="E100" s="182"/>
      <c r="F100" s="182"/>
      <c r="G100" s="182"/>
      <c r="H100" s="182"/>
      <c r="I100" s="182"/>
      <c r="J100" s="183">
        <f>J186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105</v>
      </c>
      <c r="E101" s="182"/>
      <c r="F101" s="182"/>
      <c r="G101" s="182"/>
      <c r="H101" s="182"/>
      <c r="I101" s="182"/>
      <c r="J101" s="183">
        <f>J189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106</v>
      </c>
      <c r="E102" s="182"/>
      <c r="F102" s="182"/>
      <c r="G102" s="182"/>
      <c r="H102" s="182"/>
      <c r="I102" s="182"/>
      <c r="J102" s="183">
        <f>J192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9"/>
      <c r="C103" s="180"/>
      <c r="D103" s="181" t="s">
        <v>107</v>
      </c>
      <c r="E103" s="182"/>
      <c r="F103" s="182"/>
      <c r="G103" s="182"/>
      <c r="H103" s="182"/>
      <c r="I103" s="182"/>
      <c r="J103" s="183">
        <f>J195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108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Zimní stadion Kopřivnice – oprava sociálního zařízení ve 2.NP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94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01 - Bourací práce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23. 1. 2025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Město Kopřivnice</v>
      </c>
      <c r="G119" s="40"/>
      <c r="H119" s="40"/>
      <c r="I119" s="32" t="s">
        <v>30</v>
      </c>
      <c r="J119" s="36" t="str">
        <f>E21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32</v>
      </c>
      <c r="J120" s="36" t="str">
        <f>E24</f>
        <v>Ladislav Pekárek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0" customFormat="1" ht="29.28" customHeight="1">
      <c r="A122" s="185"/>
      <c r="B122" s="186"/>
      <c r="C122" s="187" t="s">
        <v>109</v>
      </c>
      <c r="D122" s="188" t="s">
        <v>61</v>
      </c>
      <c r="E122" s="188" t="s">
        <v>57</v>
      </c>
      <c r="F122" s="188" t="s">
        <v>58</v>
      </c>
      <c r="G122" s="188" t="s">
        <v>110</v>
      </c>
      <c r="H122" s="188" t="s">
        <v>111</v>
      </c>
      <c r="I122" s="188" t="s">
        <v>112</v>
      </c>
      <c r="J122" s="188" t="s">
        <v>98</v>
      </c>
      <c r="K122" s="189" t="s">
        <v>113</v>
      </c>
      <c r="L122" s="190"/>
      <c r="M122" s="100" t="s">
        <v>1</v>
      </c>
      <c r="N122" s="101" t="s">
        <v>40</v>
      </c>
      <c r="O122" s="101" t="s">
        <v>114</v>
      </c>
      <c r="P122" s="101" t="s">
        <v>115</v>
      </c>
      <c r="Q122" s="101" t="s">
        <v>116</v>
      </c>
      <c r="R122" s="101" t="s">
        <v>117</v>
      </c>
      <c r="S122" s="101" t="s">
        <v>118</v>
      </c>
      <c r="T122" s="102" t="s">
        <v>119</v>
      </c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</row>
    <row r="123" s="2" customFormat="1" ht="22.8" customHeight="1">
      <c r="A123" s="38"/>
      <c r="B123" s="39"/>
      <c r="C123" s="107" t="s">
        <v>120</v>
      </c>
      <c r="D123" s="40"/>
      <c r="E123" s="40"/>
      <c r="F123" s="40"/>
      <c r="G123" s="40"/>
      <c r="H123" s="40"/>
      <c r="I123" s="40"/>
      <c r="J123" s="191">
        <f>BK123</f>
        <v>0</v>
      </c>
      <c r="K123" s="40"/>
      <c r="L123" s="44"/>
      <c r="M123" s="103"/>
      <c r="N123" s="192"/>
      <c r="O123" s="104"/>
      <c r="P123" s="193">
        <f>P124+P167+P177+P186+P189+P192+P195</f>
        <v>0</v>
      </c>
      <c r="Q123" s="104"/>
      <c r="R123" s="193">
        <f>R124+R167+R177+R186+R189+R192+R195</f>
        <v>0</v>
      </c>
      <c r="S123" s="104"/>
      <c r="T123" s="194">
        <f>T124+T167+T177+T186+T189+T192+T195</f>
        <v>15.829550999999997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100</v>
      </c>
      <c r="BK123" s="195">
        <f>BK124+BK167+BK177+BK186+BK189+BK192+BK195</f>
        <v>0</v>
      </c>
    </row>
    <row r="124" s="11" customFormat="1" ht="25.92" customHeight="1">
      <c r="A124" s="11"/>
      <c r="B124" s="196"/>
      <c r="C124" s="197"/>
      <c r="D124" s="198" t="s">
        <v>75</v>
      </c>
      <c r="E124" s="199" t="s">
        <v>121</v>
      </c>
      <c r="F124" s="199" t="s">
        <v>122</v>
      </c>
      <c r="G124" s="197"/>
      <c r="H124" s="197"/>
      <c r="I124" s="200"/>
      <c r="J124" s="201">
        <f>BK124</f>
        <v>0</v>
      </c>
      <c r="K124" s="197"/>
      <c r="L124" s="202"/>
      <c r="M124" s="203"/>
      <c r="N124" s="204"/>
      <c r="O124" s="204"/>
      <c r="P124" s="205">
        <f>SUM(P125:P166)</f>
        <v>0</v>
      </c>
      <c r="Q124" s="204"/>
      <c r="R124" s="205">
        <f>SUM(R125:R166)</f>
        <v>0</v>
      </c>
      <c r="S124" s="204"/>
      <c r="T124" s="206">
        <f>SUM(T125:T166)</f>
        <v>15.274760999999998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7" t="s">
        <v>84</v>
      </c>
      <c r="AT124" s="208" t="s">
        <v>75</v>
      </c>
      <c r="AU124" s="208" t="s">
        <v>76</v>
      </c>
      <c r="AY124" s="207" t="s">
        <v>123</v>
      </c>
      <c r="BK124" s="209">
        <f>SUM(BK125:BK166)</f>
        <v>0</v>
      </c>
    </row>
    <row r="125" s="2" customFormat="1" ht="24.15" customHeight="1">
      <c r="A125" s="38"/>
      <c r="B125" s="39"/>
      <c r="C125" s="210" t="s">
        <v>84</v>
      </c>
      <c r="D125" s="210" t="s">
        <v>124</v>
      </c>
      <c r="E125" s="211" t="s">
        <v>125</v>
      </c>
      <c r="F125" s="212" t="s">
        <v>126</v>
      </c>
      <c r="G125" s="213" t="s">
        <v>127</v>
      </c>
      <c r="H125" s="214">
        <v>37.088999999999999</v>
      </c>
      <c r="I125" s="215"/>
      <c r="J125" s="216">
        <f>ROUND(I125*H125,2)</f>
        <v>0</v>
      </c>
      <c r="K125" s="212" t="s">
        <v>128</v>
      </c>
      <c r="L125" s="44"/>
      <c r="M125" s="217" t="s">
        <v>1</v>
      </c>
      <c r="N125" s="218" t="s">
        <v>41</v>
      </c>
      <c r="O125" s="91"/>
      <c r="P125" s="219">
        <f>O125*H125</f>
        <v>0</v>
      </c>
      <c r="Q125" s="219">
        <v>0</v>
      </c>
      <c r="R125" s="219">
        <f>Q125*H125</f>
        <v>0</v>
      </c>
      <c r="S125" s="219">
        <v>0.188</v>
      </c>
      <c r="T125" s="220">
        <f>S125*H125</f>
        <v>6.9727319999999997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1" t="s">
        <v>129</v>
      </c>
      <c r="AT125" s="221" t="s">
        <v>124</v>
      </c>
      <c r="AU125" s="221" t="s">
        <v>84</v>
      </c>
      <c r="AY125" s="17" t="s">
        <v>123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7" t="s">
        <v>84</v>
      </c>
      <c r="BK125" s="222">
        <f>ROUND(I125*H125,2)</f>
        <v>0</v>
      </c>
      <c r="BL125" s="17" t="s">
        <v>129</v>
      </c>
      <c r="BM125" s="221" t="s">
        <v>130</v>
      </c>
    </row>
    <row r="126" s="2" customFormat="1">
      <c r="A126" s="38"/>
      <c r="B126" s="39"/>
      <c r="C126" s="40"/>
      <c r="D126" s="223" t="s">
        <v>131</v>
      </c>
      <c r="E126" s="40"/>
      <c r="F126" s="224" t="s">
        <v>132</v>
      </c>
      <c r="G126" s="40"/>
      <c r="H126" s="40"/>
      <c r="I126" s="225"/>
      <c r="J126" s="40"/>
      <c r="K126" s="40"/>
      <c r="L126" s="44"/>
      <c r="M126" s="226"/>
      <c r="N126" s="227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131</v>
      </c>
      <c r="AU126" s="17" t="s">
        <v>84</v>
      </c>
    </row>
    <row r="127" s="12" customFormat="1">
      <c r="A127" s="12"/>
      <c r="B127" s="228"/>
      <c r="C127" s="229"/>
      <c r="D127" s="230" t="s">
        <v>133</v>
      </c>
      <c r="E127" s="231" t="s">
        <v>1</v>
      </c>
      <c r="F127" s="232" t="s">
        <v>134</v>
      </c>
      <c r="G127" s="229"/>
      <c r="H127" s="233">
        <v>8.2949999999999999</v>
      </c>
      <c r="I127" s="234"/>
      <c r="J127" s="229"/>
      <c r="K127" s="229"/>
      <c r="L127" s="235"/>
      <c r="M127" s="236"/>
      <c r="N127" s="237"/>
      <c r="O127" s="237"/>
      <c r="P127" s="237"/>
      <c r="Q127" s="237"/>
      <c r="R127" s="237"/>
      <c r="S127" s="237"/>
      <c r="T127" s="238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9" t="s">
        <v>133</v>
      </c>
      <c r="AU127" s="239" t="s">
        <v>84</v>
      </c>
      <c r="AV127" s="12" t="s">
        <v>86</v>
      </c>
      <c r="AW127" s="12" t="s">
        <v>31</v>
      </c>
      <c r="AX127" s="12" t="s">
        <v>76</v>
      </c>
      <c r="AY127" s="239" t="s">
        <v>123</v>
      </c>
    </row>
    <row r="128" s="12" customFormat="1">
      <c r="A128" s="12"/>
      <c r="B128" s="228"/>
      <c r="C128" s="229"/>
      <c r="D128" s="230" t="s">
        <v>133</v>
      </c>
      <c r="E128" s="231" t="s">
        <v>1</v>
      </c>
      <c r="F128" s="232" t="s">
        <v>135</v>
      </c>
      <c r="G128" s="229"/>
      <c r="H128" s="233">
        <v>-2.3639999999999999</v>
      </c>
      <c r="I128" s="234"/>
      <c r="J128" s="229"/>
      <c r="K128" s="229"/>
      <c r="L128" s="235"/>
      <c r="M128" s="236"/>
      <c r="N128" s="237"/>
      <c r="O128" s="237"/>
      <c r="P128" s="237"/>
      <c r="Q128" s="237"/>
      <c r="R128" s="237"/>
      <c r="S128" s="237"/>
      <c r="T128" s="238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9" t="s">
        <v>133</v>
      </c>
      <c r="AU128" s="239" t="s">
        <v>84</v>
      </c>
      <c r="AV128" s="12" t="s">
        <v>86</v>
      </c>
      <c r="AW128" s="12" t="s">
        <v>31</v>
      </c>
      <c r="AX128" s="12" t="s">
        <v>76</v>
      </c>
      <c r="AY128" s="239" t="s">
        <v>123</v>
      </c>
    </row>
    <row r="129" s="12" customFormat="1">
      <c r="A129" s="12"/>
      <c r="B129" s="228"/>
      <c r="C129" s="229"/>
      <c r="D129" s="230" t="s">
        <v>133</v>
      </c>
      <c r="E129" s="231" t="s">
        <v>1</v>
      </c>
      <c r="F129" s="232" t="s">
        <v>136</v>
      </c>
      <c r="G129" s="229"/>
      <c r="H129" s="233">
        <v>6.4050000000000002</v>
      </c>
      <c r="I129" s="234"/>
      <c r="J129" s="229"/>
      <c r="K129" s="229"/>
      <c r="L129" s="235"/>
      <c r="M129" s="236"/>
      <c r="N129" s="237"/>
      <c r="O129" s="237"/>
      <c r="P129" s="237"/>
      <c r="Q129" s="237"/>
      <c r="R129" s="237"/>
      <c r="S129" s="237"/>
      <c r="T129" s="238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9" t="s">
        <v>133</v>
      </c>
      <c r="AU129" s="239" t="s">
        <v>84</v>
      </c>
      <c r="AV129" s="12" t="s">
        <v>86</v>
      </c>
      <c r="AW129" s="12" t="s">
        <v>31</v>
      </c>
      <c r="AX129" s="12" t="s">
        <v>76</v>
      </c>
      <c r="AY129" s="239" t="s">
        <v>123</v>
      </c>
    </row>
    <row r="130" s="12" customFormat="1">
      <c r="A130" s="12"/>
      <c r="B130" s="228"/>
      <c r="C130" s="229"/>
      <c r="D130" s="230" t="s">
        <v>133</v>
      </c>
      <c r="E130" s="231" t="s">
        <v>1</v>
      </c>
      <c r="F130" s="232" t="s">
        <v>136</v>
      </c>
      <c r="G130" s="229"/>
      <c r="H130" s="233">
        <v>6.4050000000000002</v>
      </c>
      <c r="I130" s="234"/>
      <c r="J130" s="229"/>
      <c r="K130" s="229"/>
      <c r="L130" s="235"/>
      <c r="M130" s="236"/>
      <c r="N130" s="237"/>
      <c r="O130" s="237"/>
      <c r="P130" s="237"/>
      <c r="Q130" s="237"/>
      <c r="R130" s="237"/>
      <c r="S130" s="237"/>
      <c r="T130" s="238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9" t="s">
        <v>133</v>
      </c>
      <c r="AU130" s="239" t="s">
        <v>84</v>
      </c>
      <c r="AV130" s="12" t="s">
        <v>86</v>
      </c>
      <c r="AW130" s="12" t="s">
        <v>31</v>
      </c>
      <c r="AX130" s="12" t="s">
        <v>76</v>
      </c>
      <c r="AY130" s="239" t="s">
        <v>123</v>
      </c>
    </row>
    <row r="131" s="12" customFormat="1">
      <c r="A131" s="12"/>
      <c r="B131" s="228"/>
      <c r="C131" s="229"/>
      <c r="D131" s="230" t="s">
        <v>133</v>
      </c>
      <c r="E131" s="231" t="s">
        <v>1</v>
      </c>
      <c r="F131" s="232" t="s">
        <v>137</v>
      </c>
      <c r="G131" s="229"/>
      <c r="H131" s="233">
        <v>-1.1819999999999999</v>
      </c>
      <c r="I131" s="234"/>
      <c r="J131" s="229"/>
      <c r="K131" s="229"/>
      <c r="L131" s="235"/>
      <c r="M131" s="236"/>
      <c r="N131" s="237"/>
      <c r="O131" s="237"/>
      <c r="P131" s="237"/>
      <c r="Q131" s="237"/>
      <c r="R131" s="237"/>
      <c r="S131" s="237"/>
      <c r="T131" s="238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9" t="s">
        <v>133</v>
      </c>
      <c r="AU131" s="239" t="s">
        <v>84</v>
      </c>
      <c r="AV131" s="12" t="s">
        <v>86</v>
      </c>
      <c r="AW131" s="12" t="s">
        <v>31</v>
      </c>
      <c r="AX131" s="12" t="s">
        <v>76</v>
      </c>
      <c r="AY131" s="239" t="s">
        <v>123</v>
      </c>
    </row>
    <row r="132" s="12" customFormat="1">
      <c r="A132" s="12"/>
      <c r="B132" s="228"/>
      <c r="C132" s="229"/>
      <c r="D132" s="230" t="s">
        <v>133</v>
      </c>
      <c r="E132" s="231" t="s">
        <v>1</v>
      </c>
      <c r="F132" s="232" t="s">
        <v>138</v>
      </c>
      <c r="G132" s="229"/>
      <c r="H132" s="233">
        <v>10.815</v>
      </c>
      <c r="I132" s="234"/>
      <c r="J132" s="229"/>
      <c r="K132" s="229"/>
      <c r="L132" s="235"/>
      <c r="M132" s="236"/>
      <c r="N132" s="237"/>
      <c r="O132" s="237"/>
      <c r="P132" s="237"/>
      <c r="Q132" s="237"/>
      <c r="R132" s="237"/>
      <c r="S132" s="237"/>
      <c r="T132" s="238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9" t="s">
        <v>133</v>
      </c>
      <c r="AU132" s="239" t="s">
        <v>84</v>
      </c>
      <c r="AV132" s="12" t="s">
        <v>86</v>
      </c>
      <c r="AW132" s="12" t="s">
        <v>31</v>
      </c>
      <c r="AX132" s="12" t="s">
        <v>76</v>
      </c>
      <c r="AY132" s="239" t="s">
        <v>123</v>
      </c>
    </row>
    <row r="133" s="12" customFormat="1">
      <c r="A133" s="12"/>
      <c r="B133" s="228"/>
      <c r="C133" s="229"/>
      <c r="D133" s="230" t="s">
        <v>133</v>
      </c>
      <c r="E133" s="231" t="s">
        <v>1</v>
      </c>
      <c r="F133" s="232" t="s">
        <v>139</v>
      </c>
      <c r="G133" s="229"/>
      <c r="H133" s="233">
        <v>1.9950000000000001</v>
      </c>
      <c r="I133" s="234"/>
      <c r="J133" s="229"/>
      <c r="K133" s="229"/>
      <c r="L133" s="235"/>
      <c r="M133" s="236"/>
      <c r="N133" s="237"/>
      <c r="O133" s="237"/>
      <c r="P133" s="237"/>
      <c r="Q133" s="237"/>
      <c r="R133" s="237"/>
      <c r="S133" s="237"/>
      <c r="T133" s="238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9" t="s">
        <v>133</v>
      </c>
      <c r="AU133" s="239" t="s">
        <v>84</v>
      </c>
      <c r="AV133" s="12" t="s">
        <v>86</v>
      </c>
      <c r="AW133" s="12" t="s">
        <v>31</v>
      </c>
      <c r="AX133" s="12" t="s">
        <v>76</v>
      </c>
      <c r="AY133" s="239" t="s">
        <v>123</v>
      </c>
    </row>
    <row r="134" s="12" customFormat="1">
      <c r="A134" s="12"/>
      <c r="B134" s="228"/>
      <c r="C134" s="229"/>
      <c r="D134" s="230" t="s">
        <v>133</v>
      </c>
      <c r="E134" s="231" t="s">
        <v>1</v>
      </c>
      <c r="F134" s="232" t="s">
        <v>140</v>
      </c>
      <c r="G134" s="229"/>
      <c r="H134" s="233">
        <v>6.7199999999999998</v>
      </c>
      <c r="I134" s="234"/>
      <c r="J134" s="229"/>
      <c r="K134" s="229"/>
      <c r="L134" s="235"/>
      <c r="M134" s="236"/>
      <c r="N134" s="237"/>
      <c r="O134" s="237"/>
      <c r="P134" s="237"/>
      <c r="Q134" s="237"/>
      <c r="R134" s="237"/>
      <c r="S134" s="237"/>
      <c r="T134" s="238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9" t="s">
        <v>133</v>
      </c>
      <c r="AU134" s="239" t="s">
        <v>84</v>
      </c>
      <c r="AV134" s="12" t="s">
        <v>86</v>
      </c>
      <c r="AW134" s="12" t="s">
        <v>31</v>
      </c>
      <c r="AX134" s="12" t="s">
        <v>76</v>
      </c>
      <c r="AY134" s="239" t="s">
        <v>123</v>
      </c>
    </row>
    <row r="135" s="13" customFormat="1">
      <c r="A135" s="13"/>
      <c r="B135" s="240"/>
      <c r="C135" s="241"/>
      <c r="D135" s="230" t="s">
        <v>133</v>
      </c>
      <c r="E135" s="242" t="s">
        <v>1</v>
      </c>
      <c r="F135" s="243" t="s">
        <v>141</v>
      </c>
      <c r="G135" s="241"/>
      <c r="H135" s="244">
        <v>37.089000000000006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133</v>
      </c>
      <c r="AU135" s="250" t="s">
        <v>84</v>
      </c>
      <c r="AV135" s="13" t="s">
        <v>129</v>
      </c>
      <c r="AW135" s="13" t="s">
        <v>31</v>
      </c>
      <c r="AX135" s="13" t="s">
        <v>84</v>
      </c>
      <c r="AY135" s="250" t="s">
        <v>123</v>
      </c>
    </row>
    <row r="136" s="2" customFormat="1" ht="44.25" customHeight="1">
      <c r="A136" s="38"/>
      <c r="B136" s="39"/>
      <c r="C136" s="210" t="s">
        <v>86</v>
      </c>
      <c r="D136" s="210" t="s">
        <v>124</v>
      </c>
      <c r="E136" s="211" t="s">
        <v>142</v>
      </c>
      <c r="F136" s="212" t="s">
        <v>143</v>
      </c>
      <c r="G136" s="213" t="s">
        <v>127</v>
      </c>
      <c r="H136" s="214">
        <v>28.242999999999999</v>
      </c>
      <c r="I136" s="215"/>
      <c r="J136" s="216">
        <f>ROUND(I136*H136,2)</f>
        <v>0</v>
      </c>
      <c r="K136" s="212" t="s">
        <v>128</v>
      </c>
      <c r="L136" s="44"/>
      <c r="M136" s="217" t="s">
        <v>1</v>
      </c>
      <c r="N136" s="218" t="s">
        <v>41</v>
      </c>
      <c r="O136" s="91"/>
      <c r="P136" s="219">
        <f>O136*H136</f>
        <v>0</v>
      </c>
      <c r="Q136" s="219">
        <v>0</v>
      </c>
      <c r="R136" s="219">
        <f>Q136*H136</f>
        <v>0</v>
      </c>
      <c r="S136" s="219">
        <v>0.035000000000000003</v>
      </c>
      <c r="T136" s="220">
        <f>S136*H136</f>
        <v>0.98850500000000008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1" t="s">
        <v>129</v>
      </c>
      <c r="AT136" s="221" t="s">
        <v>124</v>
      </c>
      <c r="AU136" s="221" t="s">
        <v>84</v>
      </c>
      <c r="AY136" s="17" t="s">
        <v>123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7" t="s">
        <v>84</v>
      </c>
      <c r="BK136" s="222">
        <f>ROUND(I136*H136,2)</f>
        <v>0</v>
      </c>
      <c r="BL136" s="17" t="s">
        <v>129</v>
      </c>
      <c r="BM136" s="221" t="s">
        <v>144</v>
      </c>
    </row>
    <row r="137" s="2" customFormat="1">
      <c r="A137" s="38"/>
      <c r="B137" s="39"/>
      <c r="C137" s="40"/>
      <c r="D137" s="223" t="s">
        <v>131</v>
      </c>
      <c r="E137" s="40"/>
      <c r="F137" s="224" t="s">
        <v>145</v>
      </c>
      <c r="G137" s="40"/>
      <c r="H137" s="40"/>
      <c r="I137" s="225"/>
      <c r="J137" s="40"/>
      <c r="K137" s="40"/>
      <c r="L137" s="44"/>
      <c r="M137" s="226"/>
      <c r="N137" s="22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131</v>
      </c>
      <c r="AU137" s="17" t="s">
        <v>84</v>
      </c>
    </row>
    <row r="138" s="12" customFormat="1">
      <c r="A138" s="12"/>
      <c r="B138" s="228"/>
      <c r="C138" s="229"/>
      <c r="D138" s="230" t="s">
        <v>133</v>
      </c>
      <c r="E138" s="231" t="s">
        <v>1</v>
      </c>
      <c r="F138" s="232" t="s">
        <v>146</v>
      </c>
      <c r="G138" s="229"/>
      <c r="H138" s="233">
        <v>28.242999999999999</v>
      </c>
      <c r="I138" s="234"/>
      <c r="J138" s="229"/>
      <c r="K138" s="229"/>
      <c r="L138" s="235"/>
      <c r="M138" s="236"/>
      <c r="N138" s="237"/>
      <c r="O138" s="237"/>
      <c r="P138" s="237"/>
      <c r="Q138" s="237"/>
      <c r="R138" s="237"/>
      <c r="S138" s="237"/>
      <c r="T138" s="238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9" t="s">
        <v>133</v>
      </c>
      <c r="AU138" s="239" t="s">
        <v>84</v>
      </c>
      <c r="AV138" s="12" t="s">
        <v>86</v>
      </c>
      <c r="AW138" s="12" t="s">
        <v>31</v>
      </c>
      <c r="AX138" s="12" t="s">
        <v>84</v>
      </c>
      <c r="AY138" s="239" t="s">
        <v>123</v>
      </c>
    </row>
    <row r="139" s="2" customFormat="1" ht="37.8" customHeight="1">
      <c r="A139" s="38"/>
      <c r="B139" s="39"/>
      <c r="C139" s="210" t="s">
        <v>147</v>
      </c>
      <c r="D139" s="210" t="s">
        <v>124</v>
      </c>
      <c r="E139" s="211" t="s">
        <v>148</v>
      </c>
      <c r="F139" s="212" t="s">
        <v>149</v>
      </c>
      <c r="G139" s="213" t="s">
        <v>127</v>
      </c>
      <c r="H139" s="214">
        <v>9.4559999999999995</v>
      </c>
      <c r="I139" s="215"/>
      <c r="J139" s="216">
        <f>ROUND(I139*H139,2)</f>
        <v>0</v>
      </c>
      <c r="K139" s="212" t="s">
        <v>128</v>
      </c>
      <c r="L139" s="44"/>
      <c r="M139" s="217" t="s">
        <v>1</v>
      </c>
      <c r="N139" s="218" t="s">
        <v>41</v>
      </c>
      <c r="O139" s="91"/>
      <c r="P139" s="219">
        <f>O139*H139</f>
        <v>0</v>
      </c>
      <c r="Q139" s="219">
        <v>0</v>
      </c>
      <c r="R139" s="219">
        <f>Q139*H139</f>
        <v>0</v>
      </c>
      <c r="S139" s="219">
        <v>0.075999999999999998</v>
      </c>
      <c r="T139" s="220">
        <f>S139*H139</f>
        <v>0.71865599999999996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1" t="s">
        <v>129</v>
      </c>
      <c r="AT139" s="221" t="s">
        <v>124</v>
      </c>
      <c r="AU139" s="221" t="s">
        <v>84</v>
      </c>
      <c r="AY139" s="17" t="s">
        <v>123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7" t="s">
        <v>84</v>
      </c>
      <c r="BK139" s="222">
        <f>ROUND(I139*H139,2)</f>
        <v>0</v>
      </c>
      <c r="BL139" s="17" t="s">
        <v>129</v>
      </c>
      <c r="BM139" s="221" t="s">
        <v>150</v>
      </c>
    </row>
    <row r="140" s="2" customFormat="1">
      <c r="A140" s="38"/>
      <c r="B140" s="39"/>
      <c r="C140" s="40"/>
      <c r="D140" s="223" t="s">
        <v>131</v>
      </c>
      <c r="E140" s="40"/>
      <c r="F140" s="224" t="s">
        <v>151</v>
      </c>
      <c r="G140" s="40"/>
      <c r="H140" s="40"/>
      <c r="I140" s="225"/>
      <c r="J140" s="40"/>
      <c r="K140" s="40"/>
      <c r="L140" s="44"/>
      <c r="M140" s="226"/>
      <c r="N140" s="227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131</v>
      </c>
      <c r="AU140" s="17" t="s">
        <v>84</v>
      </c>
    </row>
    <row r="141" s="12" customFormat="1">
      <c r="A141" s="12"/>
      <c r="B141" s="228"/>
      <c r="C141" s="229"/>
      <c r="D141" s="230" t="s">
        <v>133</v>
      </c>
      <c r="E141" s="231" t="s">
        <v>1</v>
      </c>
      <c r="F141" s="232" t="s">
        <v>152</v>
      </c>
      <c r="G141" s="229"/>
      <c r="H141" s="233">
        <v>4.7279999999999998</v>
      </c>
      <c r="I141" s="234"/>
      <c r="J141" s="229"/>
      <c r="K141" s="229"/>
      <c r="L141" s="235"/>
      <c r="M141" s="236"/>
      <c r="N141" s="237"/>
      <c r="O141" s="237"/>
      <c r="P141" s="237"/>
      <c r="Q141" s="237"/>
      <c r="R141" s="237"/>
      <c r="S141" s="237"/>
      <c r="T141" s="238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9" t="s">
        <v>133</v>
      </c>
      <c r="AU141" s="239" t="s">
        <v>84</v>
      </c>
      <c r="AV141" s="12" t="s">
        <v>86</v>
      </c>
      <c r="AW141" s="12" t="s">
        <v>31</v>
      </c>
      <c r="AX141" s="12" t="s">
        <v>76</v>
      </c>
      <c r="AY141" s="239" t="s">
        <v>123</v>
      </c>
    </row>
    <row r="142" s="12" customFormat="1">
      <c r="A142" s="12"/>
      <c r="B142" s="228"/>
      <c r="C142" s="229"/>
      <c r="D142" s="230" t="s">
        <v>133</v>
      </c>
      <c r="E142" s="231" t="s">
        <v>1</v>
      </c>
      <c r="F142" s="232" t="s">
        <v>153</v>
      </c>
      <c r="G142" s="229"/>
      <c r="H142" s="233">
        <v>4.7279999999999998</v>
      </c>
      <c r="I142" s="234"/>
      <c r="J142" s="229"/>
      <c r="K142" s="229"/>
      <c r="L142" s="235"/>
      <c r="M142" s="236"/>
      <c r="N142" s="237"/>
      <c r="O142" s="237"/>
      <c r="P142" s="237"/>
      <c r="Q142" s="237"/>
      <c r="R142" s="237"/>
      <c r="S142" s="237"/>
      <c r="T142" s="238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9" t="s">
        <v>133</v>
      </c>
      <c r="AU142" s="239" t="s">
        <v>84</v>
      </c>
      <c r="AV142" s="12" t="s">
        <v>86</v>
      </c>
      <c r="AW142" s="12" t="s">
        <v>31</v>
      </c>
      <c r="AX142" s="12" t="s">
        <v>76</v>
      </c>
      <c r="AY142" s="239" t="s">
        <v>123</v>
      </c>
    </row>
    <row r="143" s="13" customFormat="1">
      <c r="A143" s="13"/>
      <c r="B143" s="240"/>
      <c r="C143" s="241"/>
      <c r="D143" s="230" t="s">
        <v>133</v>
      </c>
      <c r="E143" s="242" t="s">
        <v>1</v>
      </c>
      <c r="F143" s="243" t="s">
        <v>141</v>
      </c>
      <c r="G143" s="241"/>
      <c r="H143" s="244">
        <v>9.4559999999999995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133</v>
      </c>
      <c r="AU143" s="250" t="s">
        <v>84</v>
      </c>
      <c r="AV143" s="13" t="s">
        <v>129</v>
      </c>
      <c r="AW143" s="13" t="s">
        <v>31</v>
      </c>
      <c r="AX143" s="13" t="s">
        <v>84</v>
      </c>
      <c r="AY143" s="250" t="s">
        <v>123</v>
      </c>
    </row>
    <row r="144" s="2" customFormat="1" ht="24.15" customHeight="1">
      <c r="A144" s="38"/>
      <c r="B144" s="39"/>
      <c r="C144" s="210" t="s">
        <v>129</v>
      </c>
      <c r="D144" s="210" t="s">
        <v>124</v>
      </c>
      <c r="E144" s="211" t="s">
        <v>154</v>
      </c>
      <c r="F144" s="212" t="s">
        <v>155</v>
      </c>
      <c r="G144" s="213" t="s">
        <v>156</v>
      </c>
      <c r="H144" s="214">
        <v>20</v>
      </c>
      <c r="I144" s="215"/>
      <c r="J144" s="216">
        <f>ROUND(I144*H144,2)</f>
        <v>0</v>
      </c>
      <c r="K144" s="212" t="s">
        <v>128</v>
      </c>
      <c r="L144" s="44"/>
      <c r="M144" s="217" t="s">
        <v>1</v>
      </c>
      <c r="N144" s="218" t="s">
        <v>41</v>
      </c>
      <c r="O144" s="91"/>
      <c r="P144" s="219">
        <f>O144*H144</f>
        <v>0</v>
      </c>
      <c r="Q144" s="219">
        <v>0</v>
      </c>
      <c r="R144" s="219">
        <f>Q144*H144</f>
        <v>0</v>
      </c>
      <c r="S144" s="219">
        <v>0.0070000000000000001</v>
      </c>
      <c r="T144" s="220">
        <f>S144*H144</f>
        <v>0.14000000000000001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1" t="s">
        <v>129</v>
      </c>
      <c r="AT144" s="221" t="s">
        <v>124</v>
      </c>
      <c r="AU144" s="221" t="s">
        <v>84</v>
      </c>
      <c r="AY144" s="17" t="s">
        <v>123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7" t="s">
        <v>84</v>
      </c>
      <c r="BK144" s="222">
        <f>ROUND(I144*H144,2)</f>
        <v>0</v>
      </c>
      <c r="BL144" s="17" t="s">
        <v>129</v>
      </c>
      <c r="BM144" s="221" t="s">
        <v>157</v>
      </c>
    </row>
    <row r="145" s="2" customFormat="1">
      <c r="A145" s="38"/>
      <c r="B145" s="39"/>
      <c r="C145" s="40"/>
      <c r="D145" s="223" t="s">
        <v>131</v>
      </c>
      <c r="E145" s="40"/>
      <c r="F145" s="224" t="s">
        <v>158</v>
      </c>
      <c r="G145" s="40"/>
      <c r="H145" s="40"/>
      <c r="I145" s="225"/>
      <c r="J145" s="40"/>
      <c r="K145" s="40"/>
      <c r="L145" s="44"/>
      <c r="M145" s="226"/>
      <c r="N145" s="227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131</v>
      </c>
      <c r="AU145" s="17" t="s">
        <v>84</v>
      </c>
    </row>
    <row r="146" s="2" customFormat="1" ht="24.15" customHeight="1">
      <c r="A146" s="38"/>
      <c r="B146" s="39"/>
      <c r="C146" s="210" t="s">
        <v>159</v>
      </c>
      <c r="D146" s="210" t="s">
        <v>124</v>
      </c>
      <c r="E146" s="211" t="s">
        <v>160</v>
      </c>
      <c r="F146" s="212" t="s">
        <v>161</v>
      </c>
      <c r="G146" s="213" t="s">
        <v>156</v>
      </c>
      <c r="H146" s="214">
        <v>20</v>
      </c>
      <c r="I146" s="215"/>
      <c r="J146" s="216">
        <f>ROUND(I146*H146,2)</f>
        <v>0</v>
      </c>
      <c r="K146" s="212" t="s">
        <v>128</v>
      </c>
      <c r="L146" s="44"/>
      <c r="M146" s="217" t="s">
        <v>1</v>
      </c>
      <c r="N146" s="218" t="s">
        <v>41</v>
      </c>
      <c r="O146" s="91"/>
      <c r="P146" s="219">
        <f>O146*H146</f>
        <v>0</v>
      </c>
      <c r="Q146" s="219">
        <v>0</v>
      </c>
      <c r="R146" s="219">
        <f>Q146*H146</f>
        <v>0</v>
      </c>
      <c r="S146" s="219">
        <v>0.0022000000000000001</v>
      </c>
      <c r="T146" s="220">
        <f>S146*H146</f>
        <v>0.044000000000000004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1" t="s">
        <v>129</v>
      </c>
      <c r="AT146" s="221" t="s">
        <v>124</v>
      </c>
      <c r="AU146" s="221" t="s">
        <v>84</v>
      </c>
      <c r="AY146" s="17" t="s">
        <v>123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7" t="s">
        <v>84</v>
      </c>
      <c r="BK146" s="222">
        <f>ROUND(I146*H146,2)</f>
        <v>0</v>
      </c>
      <c r="BL146" s="17" t="s">
        <v>129</v>
      </c>
      <c r="BM146" s="221" t="s">
        <v>162</v>
      </c>
    </row>
    <row r="147" s="2" customFormat="1">
      <c r="A147" s="38"/>
      <c r="B147" s="39"/>
      <c r="C147" s="40"/>
      <c r="D147" s="223" t="s">
        <v>131</v>
      </c>
      <c r="E147" s="40"/>
      <c r="F147" s="224" t="s">
        <v>163</v>
      </c>
      <c r="G147" s="40"/>
      <c r="H147" s="40"/>
      <c r="I147" s="225"/>
      <c r="J147" s="40"/>
      <c r="K147" s="40"/>
      <c r="L147" s="44"/>
      <c r="M147" s="226"/>
      <c r="N147" s="22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131</v>
      </c>
      <c r="AU147" s="17" t="s">
        <v>84</v>
      </c>
    </row>
    <row r="148" s="2" customFormat="1" ht="49.05" customHeight="1">
      <c r="A148" s="38"/>
      <c r="B148" s="39"/>
      <c r="C148" s="210" t="s">
        <v>164</v>
      </c>
      <c r="D148" s="210" t="s">
        <v>124</v>
      </c>
      <c r="E148" s="211" t="s">
        <v>165</v>
      </c>
      <c r="F148" s="212" t="s">
        <v>166</v>
      </c>
      <c r="G148" s="213" t="s">
        <v>127</v>
      </c>
      <c r="H148" s="214">
        <v>6.3040000000000003</v>
      </c>
      <c r="I148" s="215"/>
      <c r="J148" s="216">
        <f>ROUND(I148*H148,2)</f>
        <v>0</v>
      </c>
      <c r="K148" s="212" t="s">
        <v>128</v>
      </c>
      <c r="L148" s="44"/>
      <c r="M148" s="217" t="s">
        <v>1</v>
      </c>
      <c r="N148" s="218" t="s">
        <v>41</v>
      </c>
      <c r="O148" s="91"/>
      <c r="P148" s="219">
        <f>O148*H148</f>
        <v>0</v>
      </c>
      <c r="Q148" s="219">
        <v>0</v>
      </c>
      <c r="R148" s="219">
        <f>Q148*H148</f>
        <v>0</v>
      </c>
      <c r="S148" s="219">
        <v>0.16500000000000001</v>
      </c>
      <c r="T148" s="220">
        <f>S148*H148</f>
        <v>1.0401600000000002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1" t="s">
        <v>129</v>
      </c>
      <c r="AT148" s="221" t="s">
        <v>124</v>
      </c>
      <c r="AU148" s="221" t="s">
        <v>84</v>
      </c>
      <c r="AY148" s="17" t="s">
        <v>123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7" t="s">
        <v>84</v>
      </c>
      <c r="BK148" s="222">
        <f>ROUND(I148*H148,2)</f>
        <v>0</v>
      </c>
      <c r="BL148" s="17" t="s">
        <v>129</v>
      </c>
      <c r="BM148" s="221" t="s">
        <v>167</v>
      </c>
    </row>
    <row r="149" s="2" customFormat="1">
      <c r="A149" s="38"/>
      <c r="B149" s="39"/>
      <c r="C149" s="40"/>
      <c r="D149" s="223" t="s">
        <v>131</v>
      </c>
      <c r="E149" s="40"/>
      <c r="F149" s="224" t="s">
        <v>168</v>
      </c>
      <c r="G149" s="40"/>
      <c r="H149" s="40"/>
      <c r="I149" s="225"/>
      <c r="J149" s="40"/>
      <c r="K149" s="40"/>
      <c r="L149" s="44"/>
      <c r="M149" s="226"/>
      <c r="N149" s="227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131</v>
      </c>
      <c r="AU149" s="17" t="s">
        <v>84</v>
      </c>
    </row>
    <row r="150" s="12" customFormat="1">
      <c r="A150" s="12"/>
      <c r="B150" s="228"/>
      <c r="C150" s="229"/>
      <c r="D150" s="230" t="s">
        <v>133</v>
      </c>
      <c r="E150" s="231" t="s">
        <v>1</v>
      </c>
      <c r="F150" s="232" t="s">
        <v>169</v>
      </c>
      <c r="G150" s="229"/>
      <c r="H150" s="233">
        <v>6.3040000000000003</v>
      </c>
      <c r="I150" s="234"/>
      <c r="J150" s="229"/>
      <c r="K150" s="229"/>
      <c r="L150" s="235"/>
      <c r="M150" s="236"/>
      <c r="N150" s="237"/>
      <c r="O150" s="237"/>
      <c r="P150" s="237"/>
      <c r="Q150" s="237"/>
      <c r="R150" s="237"/>
      <c r="S150" s="237"/>
      <c r="T150" s="238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9" t="s">
        <v>133</v>
      </c>
      <c r="AU150" s="239" t="s">
        <v>84</v>
      </c>
      <c r="AV150" s="12" t="s">
        <v>86</v>
      </c>
      <c r="AW150" s="12" t="s">
        <v>31</v>
      </c>
      <c r="AX150" s="12" t="s">
        <v>84</v>
      </c>
      <c r="AY150" s="239" t="s">
        <v>123</v>
      </c>
    </row>
    <row r="151" s="2" customFormat="1" ht="37.8" customHeight="1">
      <c r="A151" s="38"/>
      <c r="B151" s="39"/>
      <c r="C151" s="210" t="s">
        <v>170</v>
      </c>
      <c r="D151" s="210" t="s">
        <v>124</v>
      </c>
      <c r="E151" s="211" t="s">
        <v>171</v>
      </c>
      <c r="F151" s="212" t="s">
        <v>172</v>
      </c>
      <c r="G151" s="213" t="s">
        <v>127</v>
      </c>
      <c r="H151" s="214">
        <v>78.980999999999995</v>
      </c>
      <c r="I151" s="215"/>
      <c r="J151" s="216">
        <f>ROUND(I151*H151,2)</f>
        <v>0</v>
      </c>
      <c r="K151" s="212" t="s">
        <v>128</v>
      </c>
      <c r="L151" s="44"/>
      <c r="M151" s="217" t="s">
        <v>1</v>
      </c>
      <c r="N151" s="218" t="s">
        <v>41</v>
      </c>
      <c r="O151" s="91"/>
      <c r="P151" s="219">
        <f>O151*H151</f>
        <v>0</v>
      </c>
      <c r="Q151" s="219">
        <v>0</v>
      </c>
      <c r="R151" s="219">
        <f>Q151*H151</f>
        <v>0</v>
      </c>
      <c r="S151" s="219">
        <v>0.068000000000000005</v>
      </c>
      <c r="T151" s="220">
        <f>S151*H151</f>
        <v>5.3707079999999996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1" t="s">
        <v>129</v>
      </c>
      <c r="AT151" s="221" t="s">
        <v>124</v>
      </c>
      <c r="AU151" s="221" t="s">
        <v>84</v>
      </c>
      <c r="AY151" s="17" t="s">
        <v>123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7" t="s">
        <v>84</v>
      </c>
      <c r="BK151" s="222">
        <f>ROUND(I151*H151,2)</f>
        <v>0</v>
      </c>
      <c r="BL151" s="17" t="s">
        <v>129</v>
      </c>
      <c r="BM151" s="221" t="s">
        <v>173</v>
      </c>
    </row>
    <row r="152" s="2" customFormat="1">
      <c r="A152" s="38"/>
      <c r="B152" s="39"/>
      <c r="C152" s="40"/>
      <c r="D152" s="223" t="s">
        <v>131</v>
      </c>
      <c r="E152" s="40"/>
      <c r="F152" s="224" t="s">
        <v>174</v>
      </c>
      <c r="G152" s="40"/>
      <c r="H152" s="40"/>
      <c r="I152" s="225"/>
      <c r="J152" s="40"/>
      <c r="K152" s="40"/>
      <c r="L152" s="44"/>
      <c r="M152" s="226"/>
      <c r="N152" s="227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131</v>
      </c>
      <c r="AU152" s="17" t="s">
        <v>84</v>
      </c>
    </row>
    <row r="153" s="14" customFormat="1">
      <c r="A153" s="14"/>
      <c r="B153" s="251"/>
      <c r="C153" s="252"/>
      <c r="D153" s="230" t="s">
        <v>133</v>
      </c>
      <c r="E153" s="253" t="s">
        <v>1</v>
      </c>
      <c r="F153" s="254" t="s">
        <v>175</v>
      </c>
      <c r="G153" s="252"/>
      <c r="H153" s="253" t="s">
        <v>1</v>
      </c>
      <c r="I153" s="255"/>
      <c r="J153" s="252"/>
      <c r="K153" s="252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133</v>
      </c>
      <c r="AU153" s="260" t="s">
        <v>84</v>
      </c>
      <c r="AV153" s="14" t="s">
        <v>84</v>
      </c>
      <c r="AW153" s="14" t="s">
        <v>31</v>
      </c>
      <c r="AX153" s="14" t="s">
        <v>76</v>
      </c>
      <c r="AY153" s="260" t="s">
        <v>123</v>
      </c>
    </row>
    <row r="154" s="12" customFormat="1">
      <c r="A154" s="12"/>
      <c r="B154" s="228"/>
      <c r="C154" s="229"/>
      <c r="D154" s="230" t="s">
        <v>133</v>
      </c>
      <c r="E154" s="231" t="s">
        <v>1</v>
      </c>
      <c r="F154" s="232" t="s">
        <v>176</v>
      </c>
      <c r="G154" s="229"/>
      <c r="H154" s="233">
        <v>46.619999999999997</v>
      </c>
      <c r="I154" s="234"/>
      <c r="J154" s="229"/>
      <c r="K154" s="229"/>
      <c r="L154" s="235"/>
      <c r="M154" s="236"/>
      <c r="N154" s="237"/>
      <c r="O154" s="237"/>
      <c r="P154" s="237"/>
      <c r="Q154" s="237"/>
      <c r="R154" s="237"/>
      <c r="S154" s="237"/>
      <c r="T154" s="238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9" t="s">
        <v>133</v>
      </c>
      <c r="AU154" s="239" t="s">
        <v>84</v>
      </c>
      <c r="AV154" s="12" t="s">
        <v>86</v>
      </c>
      <c r="AW154" s="12" t="s">
        <v>31</v>
      </c>
      <c r="AX154" s="12" t="s">
        <v>76</v>
      </c>
      <c r="AY154" s="239" t="s">
        <v>123</v>
      </c>
    </row>
    <row r="155" s="12" customFormat="1">
      <c r="A155" s="12"/>
      <c r="B155" s="228"/>
      <c r="C155" s="229"/>
      <c r="D155" s="230" t="s">
        <v>133</v>
      </c>
      <c r="E155" s="231" t="s">
        <v>1</v>
      </c>
      <c r="F155" s="232" t="s">
        <v>177</v>
      </c>
      <c r="G155" s="229"/>
      <c r="H155" s="233">
        <v>-4.7279999999999998</v>
      </c>
      <c r="I155" s="234"/>
      <c r="J155" s="229"/>
      <c r="K155" s="229"/>
      <c r="L155" s="235"/>
      <c r="M155" s="236"/>
      <c r="N155" s="237"/>
      <c r="O155" s="237"/>
      <c r="P155" s="237"/>
      <c r="Q155" s="237"/>
      <c r="R155" s="237"/>
      <c r="S155" s="237"/>
      <c r="T155" s="238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9" t="s">
        <v>133</v>
      </c>
      <c r="AU155" s="239" t="s">
        <v>84</v>
      </c>
      <c r="AV155" s="12" t="s">
        <v>86</v>
      </c>
      <c r="AW155" s="12" t="s">
        <v>31</v>
      </c>
      <c r="AX155" s="12" t="s">
        <v>76</v>
      </c>
      <c r="AY155" s="239" t="s">
        <v>123</v>
      </c>
    </row>
    <row r="156" s="15" customFormat="1">
      <c r="A156" s="15"/>
      <c r="B156" s="261"/>
      <c r="C156" s="262"/>
      <c r="D156" s="230" t="s">
        <v>133</v>
      </c>
      <c r="E156" s="263" t="s">
        <v>1</v>
      </c>
      <c r="F156" s="264" t="s">
        <v>178</v>
      </c>
      <c r="G156" s="262"/>
      <c r="H156" s="265">
        <v>41.891999999999996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1" t="s">
        <v>133</v>
      </c>
      <c r="AU156" s="271" t="s">
        <v>84</v>
      </c>
      <c r="AV156" s="15" t="s">
        <v>147</v>
      </c>
      <c r="AW156" s="15" t="s">
        <v>31</v>
      </c>
      <c r="AX156" s="15" t="s">
        <v>76</v>
      </c>
      <c r="AY156" s="271" t="s">
        <v>123</v>
      </c>
    </row>
    <row r="157" s="14" customFormat="1">
      <c r="A157" s="14"/>
      <c r="B157" s="251"/>
      <c r="C157" s="252"/>
      <c r="D157" s="230" t="s">
        <v>133</v>
      </c>
      <c r="E157" s="253" t="s">
        <v>1</v>
      </c>
      <c r="F157" s="254" t="s">
        <v>179</v>
      </c>
      <c r="G157" s="252"/>
      <c r="H157" s="253" t="s">
        <v>1</v>
      </c>
      <c r="I157" s="255"/>
      <c r="J157" s="252"/>
      <c r="K157" s="252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133</v>
      </c>
      <c r="AU157" s="260" t="s">
        <v>84</v>
      </c>
      <c r="AV157" s="14" t="s">
        <v>84</v>
      </c>
      <c r="AW157" s="14" t="s">
        <v>31</v>
      </c>
      <c r="AX157" s="14" t="s">
        <v>76</v>
      </c>
      <c r="AY157" s="260" t="s">
        <v>123</v>
      </c>
    </row>
    <row r="158" s="12" customFormat="1">
      <c r="A158" s="12"/>
      <c r="B158" s="228"/>
      <c r="C158" s="229"/>
      <c r="D158" s="230" t="s">
        <v>133</v>
      </c>
      <c r="E158" s="231" t="s">
        <v>1</v>
      </c>
      <c r="F158" s="232" t="s">
        <v>134</v>
      </c>
      <c r="G158" s="229"/>
      <c r="H158" s="233">
        <v>8.2949999999999999</v>
      </c>
      <c r="I158" s="234"/>
      <c r="J158" s="229"/>
      <c r="K158" s="229"/>
      <c r="L158" s="235"/>
      <c r="M158" s="236"/>
      <c r="N158" s="237"/>
      <c r="O158" s="237"/>
      <c r="P158" s="237"/>
      <c r="Q158" s="237"/>
      <c r="R158" s="237"/>
      <c r="S158" s="237"/>
      <c r="T158" s="238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9" t="s">
        <v>133</v>
      </c>
      <c r="AU158" s="239" t="s">
        <v>84</v>
      </c>
      <c r="AV158" s="12" t="s">
        <v>86</v>
      </c>
      <c r="AW158" s="12" t="s">
        <v>31</v>
      </c>
      <c r="AX158" s="12" t="s">
        <v>76</v>
      </c>
      <c r="AY158" s="239" t="s">
        <v>123</v>
      </c>
    </row>
    <row r="159" s="12" customFormat="1">
      <c r="A159" s="12"/>
      <c r="B159" s="228"/>
      <c r="C159" s="229"/>
      <c r="D159" s="230" t="s">
        <v>133</v>
      </c>
      <c r="E159" s="231" t="s">
        <v>1</v>
      </c>
      <c r="F159" s="232" t="s">
        <v>135</v>
      </c>
      <c r="G159" s="229"/>
      <c r="H159" s="233">
        <v>-2.3639999999999999</v>
      </c>
      <c r="I159" s="234"/>
      <c r="J159" s="229"/>
      <c r="K159" s="229"/>
      <c r="L159" s="235"/>
      <c r="M159" s="236"/>
      <c r="N159" s="237"/>
      <c r="O159" s="237"/>
      <c r="P159" s="237"/>
      <c r="Q159" s="237"/>
      <c r="R159" s="237"/>
      <c r="S159" s="237"/>
      <c r="T159" s="238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9" t="s">
        <v>133</v>
      </c>
      <c r="AU159" s="239" t="s">
        <v>84</v>
      </c>
      <c r="AV159" s="12" t="s">
        <v>86</v>
      </c>
      <c r="AW159" s="12" t="s">
        <v>31</v>
      </c>
      <c r="AX159" s="12" t="s">
        <v>76</v>
      </c>
      <c r="AY159" s="239" t="s">
        <v>123</v>
      </c>
    </row>
    <row r="160" s="12" customFormat="1">
      <c r="A160" s="12"/>
      <c r="B160" s="228"/>
      <c r="C160" s="229"/>
      <c r="D160" s="230" t="s">
        <v>133</v>
      </c>
      <c r="E160" s="231" t="s">
        <v>1</v>
      </c>
      <c r="F160" s="232" t="s">
        <v>136</v>
      </c>
      <c r="G160" s="229"/>
      <c r="H160" s="233">
        <v>6.4050000000000002</v>
      </c>
      <c r="I160" s="234"/>
      <c r="J160" s="229"/>
      <c r="K160" s="229"/>
      <c r="L160" s="235"/>
      <c r="M160" s="236"/>
      <c r="N160" s="237"/>
      <c r="O160" s="237"/>
      <c r="P160" s="237"/>
      <c r="Q160" s="237"/>
      <c r="R160" s="237"/>
      <c r="S160" s="237"/>
      <c r="T160" s="238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9" t="s">
        <v>133</v>
      </c>
      <c r="AU160" s="239" t="s">
        <v>84</v>
      </c>
      <c r="AV160" s="12" t="s">
        <v>86</v>
      </c>
      <c r="AW160" s="12" t="s">
        <v>31</v>
      </c>
      <c r="AX160" s="12" t="s">
        <v>76</v>
      </c>
      <c r="AY160" s="239" t="s">
        <v>123</v>
      </c>
    </row>
    <row r="161" s="12" customFormat="1">
      <c r="A161" s="12"/>
      <c r="B161" s="228"/>
      <c r="C161" s="229"/>
      <c r="D161" s="230" t="s">
        <v>133</v>
      </c>
      <c r="E161" s="231" t="s">
        <v>1</v>
      </c>
      <c r="F161" s="232" t="s">
        <v>136</v>
      </c>
      <c r="G161" s="229"/>
      <c r="H161" s="233">
        <v>6.4050000000000002</v>
      </c>
      <c r="I161" s="234"/>
      <c r="J161" s="229"/>
      <c r="K161" s="229"/>
      <c r="L161" s="235"/>
      <c r="M161" s="236"/>
      <c r="N161" s="237"/>
      <c r="O161" s="237"/>
      <c r="P161" s="237"/>
      <c r="Q161" s="237"/>
      <c r="R161" s="237"/>
      <c r="S161" s="237"/>
      <c r="T161" s="238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9" t="s">
        <v>133</v>
      </c>
      <c r="AU161" s="239" t="s">
        <v>84</v>
      </c>
      <c r="AV161" s="12" t="s">
        <v>86</v>
      </c>
      <c r="AW161" s="12" t="s">
        <v>31</v>
      </c>
      <c r="AX161" s="12" t="s">
        <v>76</v>
      </c>
      <c r="AY161" s="239" t="s">
        <v>123</v>
      </c>
    </row>
    <row r="162" s="12" customFormat="1">
      <c r="A162" s="12"/>
      <c r="B162" s="228"/>
      <c r="C162" s="229"/>
      <c r="D162" s="230" t="s">
        <v>133</v>
      </c>
      <c r="E162" s="231" t="s">
        <v>1</v>
      </c>
      <c r="F162" s="232" t="s">
        <v>137</v>
      </c>
      <c r="G162" s="229"/>
      <c r="H162" s="233">
        <v>-1.1819999999999999</v>
      </c>
      <c r="I162" s="234"/>
      <c r="J162" s="229"/>
      <c r="K162" s="229"/>
      <c r="L162" s="235"/>
      <c r="M162" s="236"/>
      <c r="N162" s="237"/>
      <c r="O162" s="237"/>
      <c r="P162" s="237"/>
      <c r="Q162" s="237"/>
      <c r="R162" s="237"/>
      <c r="S162" s="237"/>
      <c r="T162" s="238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9" t="s">
        <v>133</v>
      </c>
      <c r="AU162" s="239" t="s">
        <v>84</v>
      </c>
      <c r="AV162" s="12" t="s">
        <v>86</v>
      </c>
      <c r="AW162" s="12" t="s">
        <v>31</v>
      </c>
      <c r="AX162" s="12" t="s">
        <v>76</v>
      </c>
      <c r="AY162" s="239" t="s">
        <v>123</v>
      </c>
    </row>
    <row r="163" s="12" customFormat="1">
      <c r="A163" s="12"/>
      <c r="B163" s="228"/>
      <c r="C163" s="229"/>
      <c r="D163" s="230" t="s">
        <v>133</v>
      </c>
      <c r="E163" s="231" t="s">
        <v>1</v>
      </c>
      <c r="F163" s="232" t="s">
        <v>138</v>
      </c>
      <c r="G163" s="229"/>
      <c r="H163" s="233">
        <v>10.815</v>
      </c>
      <c r="I163" s="234"/>
      <c r="J163" s="229"/>
      <c r="K163" s="229"/>
      <c r="L163" s="235"/>
      <c r="M163" s="236"/>
      <c r="N163" s="237"/>
      <c r="O163" s="237"/>
      <c r="P163" s="237"/>
      <c r="Q163" s="237"/>
      <c r="R163" s="237"/>
      <c r="S163" s="237"/>
      <c r="T163" s="238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9" t="s">
        <v>133</v>
      </c>
      <c r="AU163" s="239" t="s">
        <v>84</v>
      </c>
      <c r="AV163" s="12" t="s">
        <v>86</v>
      </c>
      <c r="AW163" s="12" t="s">
        <v>31</v>
      </c>
      <c r="AX163" s="12" t="s">
        <v>76</v>
      </c>
      <c r="AY163" s="239" t="s">
        <v>123</v>
      </c>
    </row>
    <row r="164" s="12" customFormat="1">
      <c r="A164" s="12"/>
      <c r="B164" s="228"/>
      <c r="C164" s="229"/>
      <c r="D164" s="230" t="s">
        <v>133</v>
      </c>
      <c r="E164" s="231" t="s">
        <v>1</v>
      </c>
      <c r="F164" s="232" t="s">
        <v>139</v>
      </c>
      <c r="G164" s="229"/>
      <c r="H164" s="233">
        <v>1.9950000000000001</v>
      </c>
      <c r="I164" s="234"/>
      <c r="J164" s="229"/>
      <c r="K164" s="229"/>
      <c r="L164" s="235"/>
      <c r="M164" s="236"/>
      <c r="N164" s="237"/>
      <c r="O164" s="237"/>
      <c r="P164" s="237"/>
      <c r="Q164" s="237"/>
      <c r="R164" s="237"/>
      <c r="S164" s="237"/>
      <c r="T164" s="238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9" t="s">
        <v>133</v>
      </c>
      <c r="AU164" s="239" t="s">
        <v>84</v>
      </c>
      <c r="AV164" s="12" t="s">
        <v>86</v>
      </c>
      <c r="AW164" s="12" t="s">
        <v>31</v>
      </c>
      <c r="AX164" s="12" t="s">
        <v>76</v>
      </c>
      <c r="AY164" s="239" t="s">
        <v>123</v>
      </c>
    </row>
    <row r="165" s="12" customFormat="1">
      <c r="A165" s="12"/>
      <c r="B165" s="228"/>
      <c r="C165" s="229"/>
      <c r="D165" s="230" t="s">
        <v>133</v>
      </c>
      <c r="E165" s="231" t="s">
        <v>1</v>
      </c>
      <c r="F165" s="232" t="s">
        <v>140</v>
      </c>
      <c r="G165" s="229"/>
      <c r="H165" s="233">
        <v>6.7199999999999998</v>
      </c>
      <c r="I165" s="234"/>
      <c r="J165" s="229"/>
      <c r="K165" s="229"/>
      <c r="L165" s="235"/>
      <c r="M165" s="236"/>
      <c r="N165" s="237"/>
      <c r="O165" s="237"/>
      <c r="P165" s="237"/>
      <c r="Q165" s="237"/>
      <c r="R165" s="237"/>
      <c r="S165" s="237"/>
      <c r="T165" s="238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9" t="s">
        <v>133</v>
      </c>
      <c r="AU165" s="239" t="s">
        <v>84</v>
      </c>
      <c r="AV165" s="12" t="s">
        <v>86</v>
      </c>
      <c r="AW165" s="12" t="s">
        <v>31</v>
      </c>
      <c r="AX165" s="12" t="s">
        <v>76</v>
      </c>
      <c r="AY165" s="239" t="s">
        <v>123</v>
      </c>
    </row>
    <row r="166" s="13" customFormat="1">
      <c r="A166" s="13"/>
      <c r="B166" s="240"/>
      <c r="C166" s="241"/>
      <c r="D166" s="230" t="s">
        <v>133</v>
      </c>
      <c r="E166" s="242" t="s">
        <v>1</v>
      </c>
      <c r="F166" s="243" t="s">
        <v>141</v>
      </c>
      <c r="G166" s="241"/>
      <c r="H166" s="244">
        <v>78.981000000000009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133</v>
      </c>
      <c r="AU166" s="250" t="s">
        <v>84</v>
      </c>
      <c r="AV166" s="13" t="s">
        <v>129</v>
      </c>
      <c r="AW166" s="13" t="s">
        <v>31</v>
      </c>
      <c r="AX166" s="13" t="s">
        <v>84</v>
      </c>
      <c r="AY166" s="250" t="s">
        <v>123</v>
      </c>
    </row>
    <row r="167" s="11" customFormat="1" ht="25.92" customHeight="1">
      <c r="A167" s="11"/>
      <c r="B167" s="196"/>
      <c r="C167" s="197"/>
      <c r="D167" s="198" t="s">
        <v>75</v>
      </c>
      <c r="E167" s="199" t="s">
        <v>180</v>
      </c>
      <c r="F167" s="199" t="s">
        <v>181</v>
      </c>
      <c r="G167" s="197"/>
      <c r="H167" s="197"/>
      <c r="I167" s="200"/>
      <c r="J167" s="201">
        <f>BK167</f>
        <v>0</v>
      </c>
      <c r="K167" s="197"/>
      <c r="L167" s="202"/>
      <c r="M167" s="203"/>
      <c r="N167" s="204"/>
      <c r="O167" s="204"/>
      <c r="P167" s="205">
        <f>SUM(P168:P176)</f>
        <v>0</v>
      </c>
      <c r="Q167" s="204"/>
      <c r="R167" s="205">
        <f>SUM(R168:R176)</f>
        <v>0</v>
      </c>
      <c r="S167" s="204"/>
      <c r="T167" s="206">
        <f>SUM(T168:T176)</f>
        <v>0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R167" s="207" t="s">
        <v>84</v>
      </c>
      <c r="AT167" s="208" t="s">
        <v>75</v>
      </c>
      <c r="AU167" s="208" t="s">
        <v>76</v>
      </c>
      <c r="AY167" s="207" t="s">
        <v>123</v>
      </c>
      <c r="BK167" s="209">
        <f>SUM(BK168:BK176)</f>
        <v>0</v>
      </c>
    </row>
    <row r="168" s="2" customFormat="1" ht="37.8" customHeight="1">
      <c r="A168" s="38"/>
      <c r="B168" s="39"/>
      <c r="C168" s="210" t="s">
        <v>182</v>
      </c>
      <c r="D168" s="210" t="s">
        <v>124</v>
      </c>
      <c r="E168" s="211" t="s">
        <v>183</v>
      </c>
      <c r="F168" s="212" t="s">
        <v>184</v>
      </c>
      <c r="G168" s="213" t="s">
        <v>185</v>
      </c>
      <c r="H168" s="214">
        <v>15.83</v>
      </c>
      <c r="I168" s="215"/>
      <c r="J168" s="216">
        <f>ROUND(I168*H168,2)</f>
        <v>0</v>
      </c>
      <c r="K168" s="212" t="s">
        <v>128</v>
      </c>
      <c r="L168" s="44"/>
      <c r="M168" s="217" t="s">
        <v>1</v>
      </c>
      <c r="N168" s="218" t="s">
        <v>41</v>
      </c>
      <c r="O168" s="91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2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1" t="s">
        <v>129</v>
      </c>
      <c r="AT168" s="221" t="s">
        <v>124</v>
      </c>
      <c r="AU168" s="221" t="s">
        <v>84</v>
      </c>
      <c r="AY168" s="17" t="s">
        <v>123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7" t="s">
        <v>84</v>
      </c>
      <c r="BK168" s="222">
        <f>ROUND(I168*H168,2)</f>
        <v>0</v>
      </c>
      <c r="BL168" s="17" t="s">
        <v>129</v>
      </c>
      <c r="BM168" s="221" t="s">
        <v>186</v>
      </c>
    </row>
    <row r="169" s="2" customFormat="1">
      <c r="A169" s="38"/>
      <c r="B169" s="39"/>
      <c r="C169" s="40"/>
      <c r="D169" s="223" t="s">
        <v>131</v>
      </c>
      <c r="E169" s="40"/>
      <c r="F169" s="224" t="s">
        <v>187</v>
      </c>
      <c r="G169" s="40"/>
      <c r="H169" s="40"/>
      <c r="I169" s="225"/>
      <c r="J169" s="40"/>
      <c r="K169" s="40"/>
      <c r="L169" s="44"/>
      <c r="M169" s="226"/>
      <c r="N169" s="227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131</v>
      </c>
      <c r="AU169" s="17" t="s">
        <v>84</v>
      </c>
    </row>
    <row r="170" s="2" customFormat="1" ht="37.8" customHeight="1">
      <c r="A170" s="38"/>
      <c r="B170" s="39"/>
      <c r="C170" s="210" t="s">
        <v>121</v>
      </c>
      <c r="D170" s="210" t="s">
        <v>124</v>
      </c>
      <c r="E170" s="211" t="s">
        <v>188</v>
      </c>
      <c r="F170" s="212" t="s">
        <v>189</v>
      </c>
      <c r="G170" s="213" t="s">
        <v>185</v>
      </c>
      <c r="H170" s="214">
        <v>15.83</v>
      </c>
      <c r="I170" s="215"/>
      <c r="J170" s="216">
        <f>ROUND(I170*H170,2)</f>
        <v>0</v>
      </c>
      <c r="K170" s="212" t="s">
        <v>128</v>
      </c>
      <c r="L170" s="44"/>
      <c r="M170" s="217" t="s">
        <v>1</v>
      </c>
      <c r="N170" s="218" t="s">
        <v>41</v>
      </c>
      <c r="O170" s="91"/>
      <c r="P170" s="219">
        <f>O170*H170</f>
        <v>0</v>
      </c>
      <c r="Q170" s="219">
        <v>0</v>
      </c>
      <c r="R170" s="219">
        <f>Q170*H170</f>
        <v>0</v>
      </c>
      <c r="S170" s="219">
        <v>0</v>
      </c>
      <c r="T170" s="22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1" t="s">
        <v>129</v>
      </c>
      <c r="AT170" s="221" t="s">
        <v>124</v>
      </c>
      <c r="AU170" s="221" t="s">
        <v>84</v>
      </c>
      <c r="AY170" s="17" t="s">
        <v>123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7" t="s">
        <v>84</v>
      </c>
      <c r="BK170" s="222">
        <f>ROUND(I170*H170,2)</f>
        <v>0</v>
      </c>
      <c r="BL170" s="17" t="s">
        <v>129</v>
      </c>
      <c r="BM170" s="221" t="s">
        <v>190</v>
      </c>
    </row>
    <row r="171" s="2" customFormat="1">
      <c r="A171" s="38"/>
      <c r="B171" s="39"/>
      <c r="C171" s="40"/>
      <c r="D171" s="223" t="s">
        <v>131</v>
      </c>
      <c r="E171" s="40"/>
      <c r="F171" s="224" t="s">
        <v>191</v>
      </c>
      <c r="G171" s="40"/>
      <c r="H171" s="40"/>
      <c r="I171" s="225"/>
      <c r="J171" s="40"/>
      <c r="K171" s="40"/>
      <c r="L171" s="44"/>
      <c r="M171" s="226"/>
      <c r="N171" s="227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131</v>
      </c>
      <c r="AU171" s="17" t="s">
        <v>84</v>
      </c>
    </row>
    <row r="172" s="2" customFormat="1" ht="44.25" customHeight="1">
      <c r="A172" s="38"/>
      <c r="B172" s="39"/>
      <c r="C172" s="210" t="s">
        <v>192</v>
      </c>
      <c r="D172" s="210" t="s">
        <v>124</v>
      </c>
      <c r="E172" s="211" t="s">
        <v>193</v>
      </c>
      <c r="F172" s="212" t="s">
        <v>194</v>
      </c>
      <c r="G172" s="213" t="s">
        <v>185</v>
      </c>
      <c r="H172" s="214">
        <v>300.76999999999998</v>
      </c>
      <c r="I172" s="215"/>
      <c r="J172" s="216">
        <f>ROUND(I172*H172,2)</f>
        <v>0</v>
      </c>
      <c r="K172" s="212" t="s">
        <v>128</v>
      </c>
      <c r="L172" s="44"/>
      <c r="M172" s="217" t="s">
        <v>1</v>
      </c>
      <c r="N172" s="218" t="s">
        <v>41</v>
      </c>
      <c r="O172" s="91"/>
      <c r="P172" s="219">
        <f>O172*H172</f>
        <v>0</v>
      </c>
      <c r="Q172" s="219">
        <v>0</v>
      </c>
      <c r="R172" s="219">
        <f>Q172*H172</f>
        <v>0</v>
      </c>
      <c r="S172" s="219">
        <v>0</v>
      </c>
      <c r="T172" s="22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1" t="s">
        <v>129</v>
      </c>
      <c r="AT172" s="221" t="s">
        <v>124</v>
      </c>
      <c r="AU172" s="221" t="s">
        <v>84</v>
      </c>
      <c r="AY172" s="17" t="s">
        <v>123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7" t="s">
        <v>84</v>
      </c>
      <c r="BK172" s="222">
        <f>ROUND(I172*H172,2)</f>
        <v>0</v>
      </c>
      <c r="BL172" s="17" t="s">
        <v>129</v>
      </c>
      <c r="BM172" s="221" t="s">
        <v>195</v>
      </c>
    </row>
    <row r="173" s="2" customFormat="1">
      <c r="A173" s="38"/>
      <c r="B173" s="39"/>
      <c r="C173" s="40"/>
      <c r="D173" s="223" t="s">
        <v>131</v>
      </c>
      <c r="E173" s="40"/>
      <c r="F173" s="224" t="s">
        <v>196</v>
      </c>
      <c r="G173" s="40"/>
      <c r="H173" s="40"/>
      <c r="I173" s="225"/>
      <c r="J173" s="40"/>
      <c r="K173" s="40"/>
      <c r="L173" s="44"/>
      <c r="M173" s="226"/>
      <c r="N173" s="227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131</v>
      </c>
      <c r="AU173" s="17" t="s">
        <v>84</v>
      </c>
    </row>
    <row r="174" s="12" customFormat="1">
      <c r="A174" s="12"/>
      <c r="B174" s="228"/>
      <c r="C174" s="229"/>
      <c r="D174" s="230" t="s">
        <v>133</v>
      </c>
      <c r="E174" s="229"/>
      <c r="F174" s="232" t="s">
        <v>197</v>
      </c>
      <c r="G174" s="229"/>
      <c r="H174" s="233">
        <v>300.76999999999998</v>
      </c>
      <c r="I174" s="234"/>
      <c r="J174" s="229"/>
      <c r="K174" s="229"/>
      <c r="L174" s="235"/>
      <c r="M174" s="236"/>
      <c r="N174" s="237"/>
      <c r="O174" s="237"/>
      <c r="P174" s="237"/>
      <c r="Q174" s="237"/>
      <c r="R174" s="237"/>
      <c r="S174" s="237"/>
      <c r="T174" s="238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9" t="s">
        <v>133</v>
      </c>
      <c r="AU174" s="239" t="s">
        <v>84</v>
      </c>
      <c r="AV174" s="12" t="s">
        <v>86</v>
      </c>
      <c r="AW174" s="12" t="s">
        <v>4</v>
      </c>
      <c r="AX174" s="12" t="s">
        <v>84</v>
      </c>
      <c r="AY174" s="239" t="s">
        <v>123</v>
      </c>
    </row>
    <row r="175" s="2" customFormat="1" ht="44.25" customHeight="1">
      <c r="A175" s="38"/>
      <c r="B175" s="39"/>
      <c r="C175" s="210" t="s">
        <v>198</v>
      </c>
      <c r="D175" s="210" t="s">
        <v>124</v>
      </c>
      <c r="E175" s="211" t="s">
        <v>199</v>
      </c>
      <c r="F175" s="212" t="s">
        <v>200</v>
      </c>
      <c r="G175" s="213" t="s">
        <v>185</v>
      </c>
      <c r="H175" s="214">
        <v>15.83</v>
      </c>
      <c r="I175" s="215"/>
      <c r="J175" s="216">
        <f>ROUND(I175*H175,2)</f>
        <v>0</v>
      </c>
      <c r="K175" s="212" t="s">
        <v>128</v>
      </c>
      <c r="L175" s="44"/>
      <c r="M175" s="217" t="s">
        <v>1</v>
      </c>
      <c r="N175" s="218" t="s">
        <v>41</v>
      </c>
      <c r="O175" s="91"/>
      <c r="P175" s="219">
        <f>O175*H175</f>
        <v>0</v>
      </c>
      <c r="Q175" s="219">
        <v>0</v>
      </c>
      <c r="R175" s="219">
        <f>Q175*H175</f>
        <v>0</v>
      </c>
      <c r="S175" s="219">
        <v>0</v>
      </c>
      <c r="T175" s="22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1" t="s">
        <v>129</v>
      </c>
      <c r="AT175" s="221" t="s">
        <v>124</v>
      </c>
      <c r="AU175" s="221" t="s">
        <v>84</v>
      </c>
      <c r="AY175" s="17" t="s">
        <v>123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7" t="s">
        <v>84</v>
      </c>
      <c r="BK175" s="222">
        <f>ROUND(I175*H175,2)</f>
        <v>0</v>
      </c>
      <c r="BL175" s="17" t="s">
        <v>129</v>
      </c>
      <c r="BM175" s="221" t="s">
        <v>201</v>
      </c>
    </row>
    <row r="176" s="2" customFormat="1">
      <c r="A176" s="38"/>
      <c r="B176" s="39"/>
      <c r="C176" s="40"/>
      <c r="D176" s="223" t="s">
        <v>131</v>
      </c>
      <c r="E176" s="40"/>
      <c r="F176" s="224" t="s">
        <v>202</v>
      </c>
      <c r="G176" s="40"/>
      <c r="H176" s="40"/>
      <c r="I176" s="225"/>
      <c r="J176" s="40"/>
      <c r="K176" s="40"/>
      <c r="L176" s="44"/>
      <c r="M176" s="226"/>
      <c r="N176" s="227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131</v>
      </c>
      <c r="AU176" s="17" t="s">
        <v>84</v>
      </c>
    </row>
    <row r="177" s="11" customFormat="1" ht="25.92" customHeight="1">
      <c r="A177" s="11"/>
      <c r="B177" s="196"/>
      <c r="C177" s="197"/>
      <c r="D177" s="198" t="s">
        <v>75</v>
      </c>
      <c r="E177" s="199" t="s">
        <v>203</v>
      </c>
      <c r="F177" s="199" t="s">
        <v>204</v>
      </c>
      <c r="G177" s="197"/>
      <c r="H177" s="197"/>
      <c r="I177" s="200"/>
      <c r="J177" s="201">
        <f>BK177</f>
        <v>0</v>
      </c>
      <c r="K177" s="197"/>
      <c r="L177" s="202"/>
      <c r="M177" s="203"/>
      <c r="N177" s="204"/>
      <c r="O177" s="204"/>
      <c r="P177" s="205">
        <f>SUM(P178:P185)</f>
        <v>0</v>
      </c>
      <c r="Q177" s="204"/>
      <c r="R177" s="205">
        <f>SUM(R178:R185)</f>
        <v>0</v>
      </c>
      <c r="S177" s="204"/>
      <c r="T177" s="206">
        <f>SUM(T178:T185)</f>
        <v>0.15318999999999999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207" t="s">
        <v>86</v>
      </c>
      <c r="AT177" s="208" t="s">
        <v>75</v>
      </c>
      <c r="AU177" s="208" t="s">
        <v>76</v>
      </c>
      <c r="AY177" s="207" t="s">
        <v>123</v>
      </c>
      <c r="BK177" s="209">
        <f>SUM(BK178:BK185)</f>
        <v>0</v>
      </c>
    </row>
    <row r="178" s="2" customFormat="1" ht="24.15" customHeight="1">
      <c r="A178" s="38"/>
      <c r="B178" s="39"/>
      <c r="C178" s="210" t="s">
        <v>8</v>
      </c>
      <c r="D178" s="210" t="s">
        <v>124</v>
      </c>
      <c r="E178" s="211" t="s">
        <v>205</v>
      </c>
      <c r="F178" s="212" t="s">
        <v>206</v>
      </c>
      <c r="G178" s="213" t="s">
        <v>207</v>
      </c>
      <c r="H178" s="214">
        <v>3</v>
      </c>
      <c r="I178" s="215"/>
      <c r="J178" s="216">
        <f>ROUND(I178*H178,2)</f>
        <v>0</v>
      </c>
      <c r="K178" s="212" t="s">
        <v>128</v>
      </c>
      <c r="L178" s="44"/>
      <c r="M178" s="217" t="s">
        <v>1</v>
      </c>
      <c r="N178" s="218" t="s">
        <v>41</v>
      </c>
      <c r="O178" s="91"/>
      <c r="P178" s="219">
        <f>O178*H178</f>
        <v>0</v>
      </c>
      <c r="Q178" s="219">
        <v>0</v>
      </c>
      <c r="R178" s="219">
        <f>Q178*H178</f>
        <v>0</v>
      </c>
      <c r="S178" s="219">
        <v>0.01933</v>
      </c>
      <c r="T178" s="220">
        <f>S178*H178</f>
        <v>0.05799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1" t="s">
        <v>208</v>
      </c>
      <c r="AT178" s="221" t="s">
        <v>124</v>
      </c>
      <c r="AU178" s="221" t="s">
        <v>84</v>
      </c>
      <c r="AY178" s="17" t="s">
        <v>123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7" t="s">
        <v>84</v>
      </c>
      <c r="BK178" s="222">
        <f>ROUND(I178*H178,2)</f>
        <v>0</v>
      </c>
      <c r="BL178" s="17" t="s">
        <v>208</v>
      </c>
      <c r="BM178" s="221" t="s">
        <v>209</v>
      </c>
    </row>
    <row r="179" s="2" customFormat="1">
      <c r="A179" s="38"/>
      <c r="B179" s="39"/>
      <c r="C179" s="40"/>
      <c r="D179" s="223" t="s">
        <v>131</v>
      </c>
      <c r="E179" s="40"/>
      <c r="F179" s="224" t="s">
        <v>210</v>
      </c>
      <c r="G179" s="40"/>
      <c r="H179" s="40"/>
      <c r="I179" s="225"/>
      <c r="J179" s="40"/>
      <c r="K179" s="40"/>
      <c r="L179" s="44"/>
      <c r="M179" s="226"/>
      <c r="N179" s="227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131</v>
      </c>
      <c r="AU179" s="17" t="s">
        <v>84</v>
      </c>
    </row>
    <row r="180" s="2" customFormat="1" ht="16.5" customHeight="1">
      <c r="A180" s="38"/>
      <c r="B180" s="39"/>
      <c r="C180" s="210" t="s">
        <v>211</v>
      </c>
      <c r="D180" s="210" t="s">
        <v>124</v>
      </c>
      <c r="E180" s="211" t="s">
        <v>212</v>
      </c>
      <c r="F180" s="212" t="s">
        <v>213</v>
      </c>
      <c r="G180" s="213" t="s">
        <v>207</v>
      </c>
      <c r="H180" s="214">
        <v>3</v>
      </c>
      <c r="I180" s="215"/>
      <c r="J180" s="216">
        <f>ROUND(I180*H180,2)</f>
        <v>0</v>
      </c>
      <c r="K180" s="212" t="s">
        <v>128</v>
      </c>
      <c r="L180" s="44"/>
      <c r="M180" s="217" t="s">
        <v>1</v>
      </c>
      <c r="N180" s="218" t="s">
        <v>41</v>
      </c>
      <c r="O180" s="91"/>
      <c r="P180" s="219">
        <f>O180*H180</f>
        <v>0</v>
      </c>
      <c r="Q180" s="219">
        <v>0</v>
      </c>
      <c r="R180" s="219">
        <f>Q180*H180</f>
        <v>0</v>
      </c>
      <c r="S180" s="219">
        <v>0.0172</v>
      </c>
      <c r="T180" s="220">
        <f>S180*H180</f>
        <v>0.0516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1" t="s">
        <v>208</v>
      </c>
      <c r="AT180" s="221" t="s">
        <v>124</v>
      </c>
      <c r="AU180" s="221" t="s">
        <v>84</v>
      </c>
      <c r="AY180" s="17" t="s">
        <v>123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7" t="s">
        <v>84</v>
      </c>
      <c r="BK180" s="222">
        <f>ROUND(I180*H180,2)</f>
        <v>0</v>
      </c>
      <c r="BL180" s="17" t="s">
        <v>208</v>
      </c>
      <c r="BM180" s="221" t="s">
        <v>214</v>
      </c>
    </row>
    <row r="181" s="2" customFormat="1">
      <c r="A181" s="38"/>
      <c r="B181" s="39"/>
      <c r="C181" s="40"/>
      <c r="D181" s="223" t="s">
        <v>131</v>
      </c>
      <c r="E181" s="40"/>
      <c r="F181" s="224" t="s">
        <v>215</v>
      </c>
      <c r="G181" s="40"/>
      <c r="H181" s="40"/>
      <c r="I181" s="225"/>
      <c r="J181" s="40"/>
      <c r="K181" s="40"/>
      <c r="L181" s="44"/>
      <c r="M181" s="226"/>
      <c r="N181" s="227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131</v>
      </c>
      <c r="AU181" s="17" t="s">
        <v>84</v>
      </c>
    </row>
    <row r="182" s="2" customFormat="1" ht="21.75" customHeight="1">
      <c r="A182" s="38"/>
      <c r="B182" s="39"/>
      <c r="C182" s="210" t="s">
        <v>216</v>
      </c>
      <c r="D182" s="210" t="s">
        <v>124</v>
      </c>
      <c r="E182" s="211" t="s">
        <v>217</v>
      </c>
      <c r="F182" s="212" t="s">
        <v>218</v>
      </c>
      <c r="G182" s="213" t="s">
        <v>207</v>
      </c>
      <c r="H182" s="214">
        <v>2</v>
      </c>
      <c r="I182" s="215"/>
      <c r="J182" s="216">
        <f>ROUND(I182*H182,2)</f>
        <v>0</v>
      </c>
      <c r="K182" s="212" t="s">
        <v>128</v>
      </c>
      <c r="L182" s="44"/>
      <c r="M182" s="217" t="s">
        <v>1</v>
      </c>
      <c r="N182" s="218" t="s">
        <v>41</v>
      </c>
      <c r="O182" s="91"/>
      <c r="P182" s="219">
        <f>O182*H182</f>
        <v>0</v>
      </c>
      <c r="Q182" s="219">
        <v>0</v>
      </c>
      <c r="R182" s="219">
        <f>Q182*H182</f>
        <v>0</v>
      </c>
      <c r="S182" s="219">
        <v>0.019460000000000002</v>
      </c>
      <c r="T182" s="220">
        <f>S182*H182</f>
        <v>0.038920000000000003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1" t="s">
        <v>208</v>
      </c>
      <c r="AT182" s="221" t="s">
        <v>124</v>
      </c>
      <c r="AU182" s="221" t="s">
        <v>84</v>
      </c>
      <c r="AY182" s="17" t="s">
        <v>123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7" t="s">
        <v>84</v>
      </c>
      <c r="BK182" s="222">
        <f>ROUND(I182*H182,2)</f>
        <v>0</v>
      </c>
      <c r="BL182" s="17" t="s">
        <v>208</v>
      </c>
      <c r="BM182" s="221" t="s">
        <v>219</v>
      </c>
    </row>
    <row r="183" s="2" customFormat="1">
      <c r="A183" s="38"/>
      <c r="B183" s="39"/>
      <c r="C183" s="40"/>
      <c r="D183" s="223" t="s">
        <v>131</v>
      </c>
      <c r="E183" s="40"/>
      <c r="F183" s="224" t="s">
        <v>220</v>
      </c>
      <c r="G183" s="40"/>
      <c r="H183" s="40"/>
      <c r="I183" s="225"/>
      <c r="J183" s="40"/>
      <c r="K183" s="40"/>
      <c r="L183" s="44"/>
      <c r="M183" s="226"/>
      <c r="N183" s="227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131</v>
      </c>
      <c r="AU183" s="17" t="s">
        <v>84</v>
      </c>
    </row>
    <row r="184" s="2" customFormat="1" ht="16.5" customHeight="1">
      <c r="A184" s="38"/>
      <c r="B184" s="39"/>
      <c r="C184" s="210" t="s">
        <v>221</v>
      </c>
      <c r="D184" s="210" t="s">
        <v>124</v>
      </c>
      <c r="E184" s="211" t="s">
        <v>222</v>
      </c>
      <c r="F184" s="212" t="s">
        <v>223</v>
      </c>
      <c r="G184" s="213" t="s">
        <v>207</v>
      </c>
      <c r="H184" s="214">
        <v>3</v>
      </c>
      <c r="I184" s="215"/>
      <c r="J184" s="216">
        <f>ROUND(I184*H184,2)</f>
        <v>0</v>
      </c>
      <c r="K184" s="212" t="s">
        <v>128</v>
      </c>
      <c r="L184" s="44"/>
      <c r="M184" s="217" t="s">
        <v>1</v>
      </c>
      <c r="N184" s="218" t="s">
        <v>41</v>
      </c>
      <c r="O184" s="91"/>
      <c r="P184" s="219">
        <f>O184*H184</f>
        <v>0</v>
      </c>
      <c r="Q184" s="219">
        <v>0</v>
      </c>
      <c r="R184" s="219">
        <f>Q184*H184</f>
        <v>0</v>
      </c>
      <c r="S184" s="219">
        <v>0.00156</v>
      </c>
      <c r="T184" s="220">
        <f>S184*H184</f>
        <v>0.0046800000000000001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1" t="s">
        <v>208</v>
      </c>
      <c r="AT184" s="221" t="s">
        <v>124</v>
      </c>
      <c r="AU184" s="221" t="s">
        <v>84</v>
      </c>
      <c r="AY184" s="17" t="s">
        <v>123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7" t="s">
        <v>84</v>
      </c>
      <c r="BK184" s="222">
        <f>ROUND(I184*H184,2)</f>
        <v>0</v>
      </c>
      <c r="BL184" s="17" t="s">
        <v>208</v>
      </c>
      <c r="BM184" s="221" t="s">
        <v>224</v>
      </c>
    </row>
    <row r="185" s="2" customFormat="1">
      <c r="A185" s="38"/>
      <c r="B185" s="39"/>
      <c r="C185" s="40"/>
      <c r="D185" s="223" t="s">
        <v>131</v>
      </c>
      <c r="E185" s="40"/>
      <c r="F185" s="224" t="s">
        <v>225</v>
      </c>
      <c r="G185" s="40"/>
      <c r="H185" s="40"/>
      <c r="I185" s="225"/>
      <c r="J185" s="40"/>
      <c r="K185" s="40"/>
      <c r="L185" s="44"/>
      <c r="M185" s="226"/>
      <c r="N185" s="227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131</v>
      </c>
      <c r="AU185" s="17" t="s">
        <v>84</v>
      </c>
    </row>
    <row r="186" s="11" customFormat="1" ht="25.92" customHeight="1">
      <c r="A186" s="11"/>
      <c r="B186" s="196"/>
      <c r="C186" s="197"/>
      <c r="D186" s="198" t="s">
        <v>75</v>
      </c>
      <c r="E186" s="199" t="s">
        <v>226</v>
      </c>
      <c r="F186" s="199" t="s">
        <v>227</v>
      </c>
      <c r="G186" s="197"/>
      <c r="H186" s="197"/>
      <c r="I186" s="200"/>
      <c r="J186" s="201">
        <f>BK186</f>
        <v>0</v>
      </c>
      <c r="K186" s="197"/>
      <c r="L186" s="202"/>
      <c r="M186" s="203"/>
      <c r="N186" s="204"/>
      <c r="O186" s="204"/>
      <c r="P186" s="205">
        <f>SUM(P187:P188)</f>
        <v>0</v>
      </c>
      <c r="Q186" s="204"/>
      <c r="R186" s="205">
        <f>SUM(R187:R188)</f>
        <v>0</v>
      </c>
      <c r="S186" s="204"/>
      <c r="T186" s="206">
        <f>SUM(T187:T188)</f>
        <v>0.11900000000000001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R186" s="207" t="s">
        <v>86</v>
      </c>
      <c r="AT186" s="208" t="s">
        <v>75</v>
      </c>
      <c r="AU186" s="208" t="s">
        <v>76</v>
      </c>
      <c r="AY186" s="207" t="s">
        <v>123</v>
      </c>
      <c r="BK186" s="209">
        <f>SUM(BK187:BK188)</f>
        <v>0</v>
      </c>
    </row>
    <row r="187" s="2" customFormat="1" ht="16.5" customHeight="1">
      <c r="A187" s="38"/>
      <c r="B187" s="39"/>
      <c r="C187" s="210" t="s">
        <v>208</v>
      </c>
      <c r="D187" s="210" t="s">
        <v>124</v>
      </c>
      <c r="E187" s="211" t="s">
        <v>228</v>
      </c>
      <c r="F187" s="212" t="s">
        <v>229</v>
      </c>
      <c r="G187" s="213" t="s">
        <v>127</v>
      </c>
      <c r="H187" s="214">
        <v>5</v>
      </c>
      <c r="I187" s="215"/>
      <c r="J187" s="216">
        <f>ROUND(I187*H187,2)</f>
        <v>0</v>
      </c>
      <c r="K187" s="212" t="s">
        <v>128</v>
      </c>
      <c r="L187" s="44"/>
      <c r="M187" s="217" t="s">
        <v>1</v>
      </c>
      <c r="N187" s="218" t="s">
        <v>41</v>
      </c>
      <c r="O187" s="91"/>
      <c r="P187" s="219">
        <f>O187*H187</f>
        <v>0</v>
      </c>
      <c r="Q187" s="219">
        <v>0</v>
      </c>
      <c r="R187" s="219">
        <f>Q187*H187</f>
        <v>0</v>
      </c>
      <c r="S187" s="219">
        <v>0.023800000000000002</v>
      </c>
      <c r="T187" s="220">
        <f>S187*H187</f>
        <v>0.11900000000000001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1" t="s">
        <v>208</v>
      </c>
      <c r="AT187" s="221" t="s">
        <v>124</v>
      </c>
      <c r="AU187" s="221" t="s">
        <v>84</v>
      </c>
      <c r="AY187" s="17" t="s">
        <v>123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7" t="s">
        <v>84</v>
      </c>
      <c r="BK187" s="222">
        <f>ROUND(I187*H187,2)</f>
        <v>0</v>
      </c>
      <c r="BL187" s="17" t="s">
        <v>208</v>
      </c>
      <c r="BM187" s="221" t="s">
        <v>230</v>
      </c>
    </row>
    <row r="188" s="2" customFormat="1">
      <c r="A188" s="38"/>
      <c r="B188" s="39"/>
      <c r="C188" s="40"/>
      <c r="D188" s="223" t="s">
        <v>131</v>
      </c>
      <c r="E188" s="40"/>
      <c r="F188" s="224" t="s">
        <v>231</v>
      </c>
      <c r="G188" s="40"/>
      <c r="H188" s="40"/>
      <c r="I188" s="225"/>
      <c r="J188" s="40"/>
      <c r="K188" s="40"/>
      <c r="L188" s="44"/>
      <c r="M188" s="226"/>
      <c r="N188" s="227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131</v>
      </c>
      <c r="AU188" s="17" t="s">
        <v>84</v>
      </c>
    </row>
    <row r="189" s="11" customFormat="1" ht="25.92" customHeight="1">
      <c r="A189" s="11"/>
      <c r="B189" s="196"/>
      <c r="C189" s="197"/>
      <c r="D189" s="198" t="s">
        <v>75</v>
      </c>
      <c r="E189" s="199" t="s">
        <v>232</v>
      </c>
      <c r="F189" s="199" t="s">
        <v>233</v>
      </c>
      <c r="G189" s="197"/>
      <c r="H189" s="197"/>
      <c r="I189" s="200"/>
      <c r="J189" s="201">
        <f>BK189</f>
        <v>0</v>
      </c>
      <c r="K189" s="197"/>
      <c r="L189" s="202"/>
      <c r="M189" s="203"/>
      <c r="N189" s="204"/>
      <c r="O189" s="204"/>
      <c r="P189" s="205">
        <f>SUM(P190:P191)</f>
        <v>0</v>
      </c>
      <c r="Q189" s="204"/>
      <c r="R189" s="205">
        <f>SUM(R190:R191)</f>
        <v>0</v>
      </c>
      <c r="S189" s="204"/>
      <c r="T189" s="206">
        <f>SUM(T190:T191)</f>
        <v>0.11459999999999999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R189" s="207" t="s">
        <v>86</v>
      </c>
      <c r="AT189" s="208" t="s">
        <v>75</v>
      </c>
      <c r="AU189" s="208" t="s">
        <v>76</v>
      </c>
      <c r="AY189" s="207" t="s">
        <v>123</v>
      </c>
      <c r="BK189" s="209">
        <f>SUM(BK190:BK191)</f>
        <v>0</v>
      </c>
    </row>
    <row r="190" s="2" customFormat="1" ht="37.8" customHeight="1">
      <c r="A190" s="38"/>
      <c r="B190" s="39"/>
      <c r="C190" s="210" t="s">
        <v>234</v>
      </c>
      <c r="D190" s="210" t="s">
        <v>124</v>
      </c>
      <c r="E190" s="211" t="s">
        <v>235</v>
      </c>
      <c r="F190" s="212" t="s">
        <v>236</v>
      </c>
      <c r="G190" s="213" t="s">
        <v>156</v>
      </c>
      <c r="H190" s="214">
        <v>6</v>
      </c>
      <c r="I190" s="215"/>
      <c r="J190" s="216">
        <f>ROUND(I190*H190,2)</f>
        <v>0</v>
      </c>
      <c r="K190" s="212" t="s">
        <v>128</v>
      </c>
      <c r="L190" s="44"/>
      <c r="M190" s="217" t="s">
        <v>1</v>
      </c>
      <c r="N190" s="218" t="s">
        <v>41</v>
      </c>
      <c r="O190" s="91"/>
      <c r="P190" s="219">
        <f>O190*H190</f>
        <v>0</v>
      </c>
      <c r="Q190" s="219">
        <v>0</v>
      </c>
      <c r="R190" s="219">
        <f>Q190*H190</f>
        <v>0</v>
      </c>
      <c r="S190" s="219">
        <v>0.019099999999999999</v>
      </c>
      <c r="T190" s="220">
        <f>S190*H190</f>
        <v>0.11459999999999999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1" t="s">
        <v>208</v>
      </c>
      <c r="AT190" s="221" t="s">
        <v>124</v>
      </c>
      <c r="AU190" s="221" t="s">
        <v>84</v>
      </c>
      <c r="AY190" s="17" t="s">
        <v>123</v>
      </c>
      <c r="BE190" s="222">
        <f>IF(N190="základní",J190,0)</f>
        <v>0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7" t="s">
        <v>84</v>
      </c>
      <c r="BK190" s="222">
        <f>ROUND(I190*H190,2)</f>
        <v>0</v>
      </c>
      <c r="BL190" s="17" t="s">
        <v>208</v>
      </c>
      <c r="BM190" s="221" t="s">
        <v>237</v>
      </c>
    </row>
    <row r="191" s="2" customFormat="1">
      <c r="A191" s="38"/>
      <c r="B191" s="39"/>
      <c r="C191" s="40"/>
      <c r="D191" s="223" t="s">
        <v>131</v>
      </c>
      <c r="E191" s="40"/>
      <c r="F191" s="224" t="s">
        <v>238</v>
      </c>
      <c r="G191" s="40"/>
      <c r="H191" s="40"/>
      <c r="I191" s="225"/>
      <c r="J191" s="40"/>
      <c r="K191" s="40"/>
      <c r="L191" s="44"/>
      <c r="M191" s="226"/>
      <c r="N191" s="227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131</v>
      </c>
      <c r="AU191" s="17" t="s">
        <v>84</v>
      </c>
    </row>
    <row r="192" s="11" customFormat="1" ht="25.92" customHeight="1">
      <c r="A192" s="11"/>
      <c r="B192" s="196"/>
      <c r="C192" s="197"/>
      <c r="D192" s="198" t="s">
        <v>75</v>
      </c>
      <c r="E192" s="199" t="s">
        <v>239</v>
      </c>
      <c r="F192" s="199" t="s">
        <v>240</v>
      </c>
      <c r="G192" s="197"/>
      <c r="H192" s="197"/>
      <c r="I192" s="200"/>
      <c r="J192" s="201">
        <f>BK192</f>
        <v>0</v>
      </c>
      <c r="K192" s="197"/>
      <c r="L192" s="202"/>
      <c r="M192" s="203"/>
      <c r="N192" s="204"/>
      <c r="O192" s="204"/>
      <c r="P192" s="205">
        <f>SUM(P193:P194)</f>
        <v>0</v>
      </c>
      <c r="Q192" s="204"/>
      <c r="R192" s="205">
        <f>SUM(R193:R194)</f>
        <v>0</v>
      </c>
      <c r="S192" s="204"/>
      <c r="T192" s="206">
        <f>SUM(T193:T194)</f>
        <v>0.16800000000000001</v>
      </c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R192" s="207" t="s">
        <v>86</v>
      </c>
      <c r="AT192" s="208" t="s">
        <v>75</v>
      </c>
      <c r="AU192" s="208" t="s">
        <v>76</v>
      </c>
      <c r="AY192" s="207" t="s">
        <v>123</v>
      </c>
      <c r="BK192" s="209">
        <f>SUM(BK193:BK194)</f>
        <v>0</v>
      </c>
    </row>
    <row r="193" s="2" customFormat="1" ht="24.15" customHeight="1">
      <c r="A193" s="38"/>
      <c r="B193" s="39"/>
      <c r="C193" s="210" t="s">
        <v>241</v>
      </c>
      <c r="D193" s="210" t="s">
        <v>124</v>
      </c>
      <c r="E193" s="211" t="s">
        <v>242</v>
      </c>
      <c r="F193" s="212" t="s">
        <v>243</v>
      </c>
      <c r="G193" s="213" t="s">
        <v>244</v>
      </c>
      <c r="H193" s="214">
        <v>7</v>
      </c>
      <c r="I193" s="215"/>
      <c r="J193" s="216">
        <f>ROUND(I193*H193,2)</f>
        <v>0</v>
      </c>
      <c r="K193" s="212" t="s">
        <v>128</v>
      </c>
      <c r="L193" s="44"/>
      <c r="M193" s="217" t="s">
        <v>1</v>
      </c>
      <c r="N193" s="218" t="s">
        <v>41</v>
      </c>
      <c r="O193" s="91"/>
      <c r="P193" s="219">
        <f>O193*H193</f>
        <v>0</v>
      </c>
      <c r="Q193" s="219">
        <v>0</v>
      </c>
      <c r="R193" s="219">
        <f>Q193*H193</f>
        <v>0</v>
      </c>
      <c r="S193" s="219">
        <v>0.024</v>
      </c>
      <c r="T193" s="220">
        <f>S193*H193</f>
        <v>0.16800000000000001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1" t="s">
        <v>208</v>
      </c>
      <c r="AT193" s="221" t="s">
        <v>124</v>
      </c>
      <c r="AU193" s="221" t="s">
        <v>84</v>
      </c>
      <c r="AY193" s="17" t="s">
        <v>123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7" t="s">
        <v>84</v>
      </c>
      <c r="BK193" s="222">
        <f>ROUND(I193*H193,2)</f>
        <v>0</v>
      </c>
      <c r="BL193" s="17" t="s">
        <v>208</v>
      </c>
      <c r="BM193" s="221" t="s">
        <v>245</v>
      </c>
    </row>
    <row r="194" s="2" customFormat="1">
      <c r="A194" s="38"/>
      <c r="B194" s="39"/>
      <c r="C194" s="40"/>
      <c r="D194" s="223" t="s">
        <v>131</v>
      </c>
      <c r="E194" s="40"/>
      <c r="F194" s="224" t="s">
        <v>246</v>
      </c>
      <c r="G194" s="40"/>
      <c r="H194" s="40"/>
      <c r="I194" s="225"/>
      <c r="J194" s="40"/>
      <c r="K194" s="40"/>
      <c r="L194" s="44"/>
      <c r="M194" s="226"/>
      <c r="N194" s="227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131</v>
      </c>
      <c r="AU194" s="17" t="s">
        <v>84</v>
      </c>
    </row>
    <row r="195" s="11" customFormat="1" ht="25.92" customHeight="1">
      <c r="A195" s="11"/>
      <c r="B195" s="196"/>
      <c r="C195" s="197"/>
      <c r="D195" s="198" t="s">
        <v>75</v>
      </c>
      <c r="E195" s="199" t="s">
        <v>247</v>
      </c>
      <c r="F195" s="199" t="s">
        <v>248</v>
      </c>
      <c r="G195" s="197"/>
      <c r="H195" s="197"/>
      <c r="I195" s="200"/>
      <c r="J195" s="201">
        <f>BK195</f>
        <v>0</v>
      </c>
      <c r="K195" s="197"/>
      <c r="L195" s="202"/>
      <c r="M195" s="203"/>
      <c r="N195" s="204"/>
      <c r="O195" s="204"/>
      <c r="P195" s="205">
        <f>SUM(P196:P197)</f>
        <v>0</v>
      </c>
      <c r="Q195" s="204"/>
      <c r="R195" s="205">
        <f>SUM(R196:R197)</f>
        <v>0</v>
      </c>
      <c r="S195" s="204"/>
      <c r="T195" s="206">
        <f>SUM(T196:T197)</f>
        <v>0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R195" s="207" t="s">
        <v>159</v>
      </c>
      <c r="AT195" s="208" t="s">
        <v>75</v>
      </c>
      <c r="AU195" s="208" t="s">
        <v>76</v>
      </c>
      <c r="AY195" s="207" t="s">
        <v>123</v>
      </c>
      <c r="BK195" s="209">
        <f>SUM(BK196:BK197)</f>
        <v>0</v>
      </c>
    </row>
    <row r="196" s="2" customFormat="1" ht="16.5" customHeight="1">
      <c r="A196" s="38"/>
      <c r="B196" s="39"/>
      <c r="C196" s="210" t="s">
        <v>249</v>
      </c>
      <c r="D196" s="210" t="s">
        <v>124</v>
      </c>
      <c r="E196" s="211" t="s">
        <v>250</v>
      </c>
      <c r="F196" s="212" t="s">
        <v>251</v>
      </c>
      <c r="G196" s="213" t="s">
        <v>252</v>
      </c>
      <c r="H196" s="214">
        <v>1</v>
      </c>
      <c r="I196" s="215"/>
      <c r="J196" s="216">
        <f>ROUND(I196*H196,2)</f>
        <v>0</v>
      </c>
      <c r="K196" s="212" t="s">
        <v>128</v>
      </c>
      <c r="L196" s="44"/>
      <c r="M196" s="217" t="s">
        <v>1</v>
      </c>
      <c r="N196" s="218" t="s">
        <v>41</v>
      </c>
      <c r="O196" s="91"/>
      <c r="P196" s="219">
        <f>O196*H196</f>
        <v>0</v>
      </c>
      <c r="Q196" s="219">
        <v>0</v>
      </c>
      <c r="R196" s="219">
        <f>Q196*H196</f>
        <v>0</v>
      </c>
      <c r="S196" s="219">
        <v>0</v>
      </c>
      <c r="T196" s="22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1" t="s">
        <v>253</v>
      </c>
      <c r="AT196" s="221" t="s">
        <v>124</v>
      </c>
      <c r="AU196" s="221" t="s">
        <v>84</v>
      </c>
      <c r="AY196" s="17" t="s">
        <v>123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7" t="s">
        <v>84</v>
      </c>
      <c r="BK196" s="222">
        <f>ROUND(I196*H196,2)</f>
        <v>0</v>
      </c>
      <c r="BL196" s="17" t="s">
        <v>253</v>
      </c>
      <c r="BM196" s="221" t="s">
        <v>254</v>
      </c>
    </row>
    <row r="197" s="2" customFormat="1">
      <c r="A197" s="38"/>
      <c r="B197" s="39"/>
      <c r="C197" s="40"/>
      <c r="D197" s="223" t="s">
        <v>131</v>
      </c>
      <c r="E197" s="40"/>
      <c r="F197" s="224" t="s">
        <v>255</v>
      </c>
      <c r="G197" s="40"/>
      <c r="H197" s="40"/>
      <c r="I197" s="225"/>
      <c r="J197" s="40"/>
      <c r="K197" s="40"/>
      <c r="L197" s="44"/>
      <c r="M197" s="272"/>
      <c r="N197" s="273"/>
      <c r="O197" s="274"/>
      <c r="P197" s="274"/>
      <c r="Q197" s="274"/>
      <c r="R197" s="274"/>
      <c r="S197" s="274"/>
      <c r="T197" s="27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131</v>
      </c>
      <c r="AU197" s="17" t="s">
        <v>84</v>
      </c>
    </row>
    <row r="198" s="2" customFormat="1" ht="6.96" customHeight="1">
      <c r="A198" s="38"/>
      <c r="B198" s="66"/>
      <c r="C198" s="67"/>
      <c r="D198" s="67"/>
      <c r="E198" s="67"/>
      <c r="F198" s="67"/>
      <c r="G198" s="67"/>
      <c r="H198" s="67"/>
      <c r="I198" s="67"/>
      <c r="J198" s="67"/>
      <c r="K198" s="67"/>
      <c r="L198" s="44"/>
      <c r="M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</row>
  </sheetData>
  <sheetProtection sheet="1" autoFilter="0" formatColumns="0" formatRows="0" objects="1" scenarios="1" spinCount="100000" saltValue="Nzff+llpPGGdtiBZ+X6Id4PzdgZsd0+MYYXyDPYgHsVAIylaUlBGYgVgfapw247DosWcFS7IKJ6jwRQgE8wKIQ==" hashValue="ELXrBGuUOMHdeAADa7lOWxs2kgDq7D2s9sJRD6GemstU6aVb9wbhQTKWhb+7196q3tRKIUoPwVio7xfU10CVKw==" algorithmName="SHA-512" password="CC35"/>
  <autoFilter ref="C122:K197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6" r:id="rId1" display="https://podminky.urs.cz/item/CS_URS_2025_01/962031013"/>
    <hyperlink ref="F137" r:id="rId2" display="https://podminky.urs.cz/item/CS_URS_2025_01/965081213"/>
    <hyperlink ref="F140" r:id="rId3" display="https://podminky.urs.cz/item/CS_URS_2025_01/968072455"/>
    <hyperlink ref="F145" r:id="rId4" display="https://podminky.urs.cz/item/CS_URS_2025_01/969031111"/>
    <hyperlink ref="F147" r:id="rId5" display="https://podminky.urs.cz/item/CS_URS_2025_01/969041111"/>
    <hyperlink ref="F149" r:id="rId6" display="https://podminky.urs.cz/item/CS_URS_2025_01/971038631"/>
    <hyperlink ref="F152" r:id="rId7" display="https://podminky.urs.cz/item/CS_URS_2025_01/978059541"/>
    <hyperlink ref="F169" r:id="rId8" display="https://podminky.urs.cz/item/CS_URS_2025_01/997013212"/>
    <hyperlink ref="F171" r:id="rId9" display="https://podminky.urs.cz/item/CS_URS_2025_01/997013511"/>
    <hyperlink ref="F173" r:id="rId10" display="https://podminky.urs.cz/item/CS_URS_2025_01/997013509"/>
    <hyperlink ref="F176" r:id="rId11" display="https://podminky.urs.cz/item/CS_URS_2025_01/997013631"/>
    <hyperlink ref="F179" r:id="rId12" display="https://podminky.urs.cz/item/CS_URS_2025_01/725110811"/>
    <hyperlink ref="F181" r:id="rId13" display="https://podminky.urs.cz/item/CS_URS_2025_01/725122813"/>
    <hyperlink ref="F183" r:id="rId14" display="https://podminky.urs.cz/item/CS_URS_2025_01/725210821"/>
    <hyperlink ref="F185" r:id="rId15" display="https://podminky.urs.cz/item/CS_URS_2025_01/725820801"/>
    <hyperlink ref="F188" r:id="rId16" display="https://podminky.urs.cz/item/CS_URS_2025_01/735111810"/>
    <hyperlink ref="F191" r:id="rId17" display="https://podminky.urs.cz/item/CS_URS_2025_01/751510862"/>
    <hyperlink ref="F194" r:id="rId18" display="https://podminky.urs.cz/item/CS_URS_2025_01/766691914"/>
    <hyperlink ref="F197" r:id="rId19" display="https://podminky.urs.cz/item/CS_URS_2025_01/094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  <c r="AZ2" s="276" t="s">
        <v>256</v>
      </c>
      <c r="BA2" s="276" t="s">
        <v>257</v>
      </c>
      <c r="BB2" s="276" t="s">
        <v>127</v>
      </c>
      <c r="BC2" s="276" t="s">
        <v>258</v>
      </c>
      <c r="BD2" s="276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  <c r="AZ3" s="276" t="s">
        <v>259</v>
      </c>
      <c r="BA3" s="276" t="s">
        <v>260</v>
      </c>
      <c r="BB3" s="276" t="s">
        <v>127</v>
      </c>
      <c r="BC3" s="276" t="s">
        <v>261</v>
      </c>
      <c r="BD3" s="276" t="s">
        <v>86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  <c r="AZ4" s="276" t="s">
        <v>262</v>
      </c>
      <c r="BA4" s="276" t="s">
        <v>263</v>
      </c>
      <c r="BB4" s="276" t="s">
        <v>127</v>
      </c>
      <c r="BC4" s="276" t="s">
        <v>264</v>
      </c>
      <c r="BD4" s="276" t="s">
        <v>86</v>
      </c>
    </row>
    <row r="5" s="1" customFormat="1" ht="6.96" customHeight="1">
      <c r="B5" s="20"/>
      <c r="L5" s="20"/>
      <c r="AZ5" s="276" t="s">
        <v>265</v>
      </c>
      <c r="BA5" s="276" t="s">
        <v>266</v>
      </c>
      <c r="BB5" s="276" t="s">
        <v>127</v>
      </c>
      <c r="BC5" s="276" t="s">
        <v>267</v>
      </c>
      <c r="BD5" s="276" t="s">
        <v>86</v>
      </c>
    </row>
    <row r="6" s="1" customFormat="1" ht="12" customHeight="1">
      <c r="B6" s="20"/>
      <c r="D6" s="140" t="s">
        <v>16</v>
      </c>
      <c r="L6" s="20"/>
      <c r="AZ6" s="276" t="s">
        <v>268</v>
      </c>
      <c r="BA6" s="276" t="s">
        <v>269</v>
      </c>
      <c r="BB6" s="276" t="s">
        <v>127</v>
      </c>
      <c r="BC6" s="276" t="s">
        <v>270</v>
      </c>
      <c r="BD6" s="276" t="s">
        <v>86</v>
      </c>
    </row>
    <row r="7" s="1" customFormat="1" ht="16.5" customHeight="1">
      <c r="B7" s="20"/>
      <c r="E7" s="141" t="str">
        <f>'Rekapitulace stavby'!K6</f>
        <v>Zimní stadion Kopřivnice – oprava sociálního zařízení ve 2.NP</v>
      </c>
      <c r="F7" s="140"/>
      <c r="G7" s="140"/>
      <c r="H7" s="140"/>
      <c r="L7" s="20"/>
      <c r="AZ7" s="276" t="s">
        <v>271</v>
      </c>
      <c r="BA7" s="276" t="s">
        <v>272</v>
      </c>
      <c r="BB7" s="276" t="s">
        <v>127</v>
      </c>
      <c r="BC7" s="276" t="s">
        <v>273</v>
      </c>
      <c r="BD7" s="276" t="s">
        <v>86</v>
      </c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276" t="s">
        <v>274</v>
      </c>
      <c r="BA8" s="276" t="s">
        <v>275</v>
      </c>
      <c r="BB8" s="276" t="s">
        <v>127</v>
      </c>
      <c r="BC8" s="276" t="s">
        <v>276</v>
      </c>
      <c r="BD8" s="276" t="s">
        <v>86</v>
      </c>
    </row>
    <row r="9" s="2" customFormat="1" ht="16.5" customHeight="1">
      <c r="A9" s="38"/>
      <c r="B9" s="44"/>
      <c r="C9" s="38"/>
      <c r="D9" s="38"/>
      <c r="E9" s="142" t="s">
        <v>277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276" t="s">
        <v>278</v>
      </c>
      <c r="BA9" s="276" t="s">
        <v>279</v>
      </c>
      <c r="BB9" s="276" t="s">
        <v>127</v>
      </c>
      <c r="BC9" s="276" t="s">
        <v>280</v>
      </c>
      <c r="BD9" s="276" t="s">
        <v>86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23. 1. 2025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ROUND(J136,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ROUND((SUM(BE136:BE448)),  2)</f>
        <v>0</v>
      </c>
      <c r="G33" s="38"/>
      <c r="H33" s="38"/>
      <c r="I33" s="155">
        <v>0.20999999999999999</v>
      </c>
      <c r="J33" s="154">
        <f>ROUND(((SUM(BE136:BE448))*I33),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ROUND((SUM(BF136:BF448)),  2)</f>
        <v>0</v>
      </c>
      <c r="G34" s="38"/>
      <c r="H34" s="38"/>
      <c r="I34" s="155">
        <v>0.12</v>
      </c>
      <c r="J34" s="154">
        <f>ROUND(((SUM(BF136:BF448))*I34),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ROUND((SUM(BG136:BG448)),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ROUND((SUM(BH136:BH448)),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ROUND((SUM(BI136:BI448)),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Zimní stadion Kopřivnice – oprava sociálního zařízení ve 2.NP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Nové konstrukce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23. 1. 2025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Kopřivnice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Ladislav Pekárek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J136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281</v>
      </c>
      <c r="E97" s="182"/>
      <c r="F97" s="182"/>
      <c r="G97" s="182"/>
      <c r="H97" s="182"/>
      <c r="I97" s="182"/>
      <c r="J97" s="183">
        <f>J137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282</v>
      </c>
      <c r="E98" s="182"/>
      <c r="F98" s="182"/>
      <c r="G98" s="182"/>
      <c r="H98" s="182"/>
      <c r="I98" s="182"/>
      <c r="J98" s="183">
        <f>J158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101</v>
      </c>
      <c r="E99" s="182"/>
      <c r="F99" s="182"/>
      <c r="G99" s="182"/>
      <c r="H99" s="182"/>
      <c r="I99" s="182"/>
      <c r="J99" s="183">
        <f>J207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283</v>
      </c>
      <c r="E100" s="182"/>
      <c r="F100" s="182"/>
      <c r="G100" s="182"/>
      <c r="H100" s="182"/>
      <c r="I100" s="182"/>
      <c r="J100" s="183">
        <f>J213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284</v>
      </c>
      <c r="E101" s="182"/>
      <c r="F101" s="182"/>
      <c r="G101" s="182"/>
      <c r="H101" s="182"/>
      <c r="I101" s="182"/>
      <c r="J101" s="183">
        <f>J216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285</v>
      </c>
      <c r="E102" s="182"/>
      <c r="F102" s="182"/>
      <c r="G102" s="182"/>
      <c r="H102" s="182"/>
      <c r="I102" s="182"/>
      <c r="J102" s="183">
        <f>J225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9"/>
      <c r="C103" s="180"/>
      <c r="D103" s="181" t="s">
        <v>286</v>
      </c>
      <c r="E103" s="182"/>
      <c r="F103" s="182"/>
      <c r="G103" s="182"/>
      <c r="H103" s="182"/>
      <c r="I103" s="182"/>
      <c r="J103" s="183">
        <f>J243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9"/>
      <c r="C104" s="180"/>
      <c r="D104" s="181" t="s">
        <v>103</v>
      </c>
      <c r="E104" s="182"/>
      <c r="F104" s="182"/>
      <c r="G104" s="182"/>
      <c r="H104" s="182"/>
      <c r="I104" s="182"/>
      <c r="J104" s="183">
        <f>J257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9"/>
      <c r="C105" s="180"/>
      <c r="D105" s="181" t="s">
        <v>287</v>
      </c>
      <c r="E105" s="182"/>
      <c r="F105" s="182"/>
      <c r="G105" s="182"/>
      <c r="H105" s="182"/>
      <c r="I105" s="182"/>
      <c r="J105" s="183">
        <f>J275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9"/>
      <c r="C106" s="180"/>
      <c r="D106" s="181" t="s">
        <v>288</v>
      </c>
      <c r="E106" s="182"/>
      <c r="F106" s="182"/>
      <c r="G106" s="182"/>
      <c r="H106" s="182"/>
      <c r="I106" s="182"/>
      <c r="J106" s="183">
        <f>J282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9"/>
      <c r="C107" s="180"/>
      <c r="D107" s="181" t="s">
        <v>104</v>
      </c>
      <c r="E107" s="182"/>
      <c r="F107" s="182"/>
      <c r="G107" s="182"/>
      <c r="H107" s="182"/>
      <c r="I107" s="182"/>
      <c r="J107" s="183">
        <f>J286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9"/>
      <c r="C108" s="180"/>
      <c r="D108" s="181" t="s">
        <v>289</v>
      </c>
      <c r="E108" s="182"/>
      <c r="F108" s="182"/>
      <c r="G108" s="182"/>
      <c r="H108" s="182"/>
      <c r="I108" s="182"/>
      <c r="J108" s="183">
        <f>J293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9"/>
      <c r="C109" s="180"/>
      <c r="D109" s="181" t="s">
        <v>105</v>
      </c>
      <c r="E109" s="182"/>
      <c r="F109" s="182"/>
      <c r="G109" s="182"/>
      <c r="H109" s="182"/>
      <c r="I109" s="182"/>
      <c r="J109" s="183">
        <f>J297</f>
        <v>0</v>
      </c>
      <c r="K109" s="180"/>
      <c r="L109" s="18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9"/>
      <c r="C110" s="180"/>
      <c r="D110" s="181" t="s">
        <v>290</v>
      </c>
      <c r="E110" s="182"/>
      <c r="F110" s="182"/>
      <c r="G110" s="182"/>
      <c r="H110" s="182"/>
      <c r="I110" s="182"/>
      <c r="J110" s="183">
        <f>J307</f>
        <v>0</v>
      </c>
      <c r="K110" s="180"/>
      <c r="L110" s="18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9"/>
      <c r="C111" s="180"/>
      <c r="D111" s="181" t="s">
        <v>106</v>
      </c>
      <c r="E111" s="182"/>
      <c r="F111" s="182"/>
      <c r="G111" s="182"/>
      <c r="H111" s="182"/>
      <c r="I111" s="182"/>
      <c r="J111" s="183">
        <f>J350</f>
        <v>0</v>
      </c>
      <c r="K111" s="180"/>
      <c r="L111" s="18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79"/>
      <c r="C112" s="180"/>
      <c r="D112" s="181" t="s">
        <v>291</v>
      </c>
      <c r="E112" s="182"/>
      <c r="F112" s="182"/>
      <c r="G112" s="182"/>
      <c r="H112" s="182"/>
      <c r="I112" s="182"/>
      <c r="J112" s="183">
        <f>J359</f>
        <v>0</v>
      </c>
      <c r="K112" s="180"/>
      <c r="L112" s="18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79"/>
      <c r="C113" s="180"/>
      <c r="D113" s="181" t="s">
        <v>292</v>
      </c>
      <c r="E113" s="182"/>
      <c r="F113" s="182"/>
      <c r="G113" s="182"/>
      <c r="H113" s="182"/>
      <c r="I113" s="182"/>
      <c r="J113" s="183">
        <f>J385</f>
        <v>0</v>
      </c>
      <c r="K113" s="180"/>
      <c r="L113" s="18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79"/>
      <c r="C114" s="180"/>
      <c r="D114" s="181" t="s">
        <v>293</v>
      </c>
      <c r="E114" s="182"/>
      <c r="F114" s="182"/>
      <c r="G114" s="182"/>
      <c r="H114" s="182"/>
      <c r="I114" s="182"/>
      <c r="J114" s="183">
        <f>J404</f>
        <v>0</v>
      </c>
      <c r="K114" s="180"/>
      <c r="L114" s="18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79"/>
      <c r="C115" s="180"/>
      <c r="D115" s="181" t="s">
        <v>294</v>
      </c>
      <c r="E115" s="182"/>
      <c r="F115" s="182"/>
      <c r="G115" s="182"/>
      <c r="H115" s="182"/>
      <c r="I115" s="182"/>
      <c r="J115" s="183">
        <f>J436</f>
        <v>0</v>
      </c>
      <c r="K115" s="180"/>
      <c r="L115" s="18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79"/>
      <c r="C116" s="180"/>
      <c r="D116" s="181" t="s">
        <v>295</v>
      </c>
      <c r="E116" s="182"/>
      <c r="F116" s="182"/>
      <c r="G116" s="182"/>
      <c r="H116" s="182"/>
      <c r="I116" s="182"/>
      <c r="J116" s="183">
        <f>J441</f>
        <v>0</v>
      </c>
      <c r="K116" s="180"/>
      <c r="L116" s="184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108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174" t="str">
        <f>E7</f>
        <v>Zimní stadion Kopřivnice – oprava sociálního zařízení ve 2.NP</v>
      </c>
      <c r="F126" s="32"/>
      <c r="G126" s="32"/>
      <c r="H126" s="32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94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E9</f>
        <v>02 - Nové konstrukce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F12</f>
        <v xml:space="preserve"> </v>
      </c>
      <c r="G130" s="40"/>
      <c r="H130" s="40"/>
      <c r="I130" s="32" t="s">
        <v>22</v>
      </c>
      <c r="J130" s="79" t="str">
        <f>IF(J12="","",J12)</f>
        <v>23. 1. 2025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E15</f>
        <v>Město Kopřivnice</v>
      </c>
      <c r="G132" s="40"/>
      <c r="H132" s="40"/>
      <c r="I132" s="32" t="s">
        <v>30</v>
      </c>
      <c r="J132" s="36" t="str">
        <f>E21</f>
        <v xml:space="preserve">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IF(E18="","",E18)</f>
        <v>Vyplň údaj</v>
      </c>
      <c r="G133" s="40"/>
      <c r="H133" s="40"/>
      <c r="I133" s="32" t="s">
        <v>32</v>
      </c>
      <c r="J133" s="36" t="str">
        <f>E24</f>
        <v>Ladislav Pekárek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0" customFormat="1" ht="29.28" customHeight="1">
      <c r="A135" s="185"/>
      <c r="B135" s="186"/>
      <c r="C135" s="187" t="s">
        <v>109</v>
      </c>
      <c r="D135" s="188" t="s">
        <v>61</v>
      </c>
      <c r="E135" s="188" t="s">
        <v>57</v>
      </c>
      <c r="F135" s="188" t="s">
        <v>58</v>
      </c>
      <c r="G135" s="188" t="s">
        <v>110</v>
      </c>
      <c r="H135" s="188" t="s">
        <v>111</v>
      </c>
      <c r="I135" s="188" t="s">
        <v>112</v>
      </c>
      <c r="J135" s="188" t="s">
        <v>98</v>
      </c>
      <c r="K135" s="189" t="s">
        <v>113</v>
      </c>
      <c r="L135" s="190"/>
      <c r="M135" s="100" t="s">
        <v>1</v>
      </c>
      <c r="N135" s="101" t="s">
        <v>40</v>
      </c>
      <c r="O135" s="101" t="s">
        <v>114</v>
      </c>
      <c r="P135" s="101" t="s">
        <v>115</v>
      </c>
      <c r="Q135" s="101" t="s">
        <v>116</v>
      </c>
      <c r="R135" s="101" t="s">
        <v>117</v>
      </c>
      <c r="S135" s="101" t="s">
        <v>118</v>
      </c>
      <c r="T135" s="102" t="s">
        <v>119</v>
      </c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</row>
    <row r="136" s="2" customFormat="1" ht="22.8" customHeight="1">
      <c r="A136" s="38"/>
      <c r="B136" s="39"/>
      <c r="C136" s="107" t="s">
        <v>120</v>
      </c>
      <c r="D136" s="40"/>
      <c r="E136" s="40"/>
      <c r="F136" s="40"/>
      <c r="G136" s="40"/>
      <c r="H136" s="40"/>
      <c r="I136" s="40"/>
      <c r="J136" s="191">
        <f>BK136</f>
        <v>0</v>
      </c>
      <c r="K136" s="40"/>
      <c r="L136" s="44"/>
      <c r="M136" s="103"/>
      <c r="N136" s="192"/>
      <c r="O136" s="104"/>
      <c r="P136" s="193">
        <f>P137+P158+P207+P213+P216+P225+P243+P257+P275+P282+P286+P293+P297+P307+P350+P359+P385+P404+P436+P441</f>
        <v>0</v>
      </c>
      <c r="Q136" s="104"/>
      <c r="R136" s="193">
        <f>R137+R158+R207+R213+R216+R225+R243+R257+R275+R282+R286+R293+R297+R307+R350+R359+R385+R404+R436+R441</f>
        <v>9.6454381999999992</v>
      </c>
      <c r="S136" s="104"/>
      <c r="T136" s="194">
        <f>T137+T158+T207+T213+T216+T225+T243+T257+T275+T282+T286+T293+T297+T307+T350+T359+T385+T404+T436+T441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100</v>
      </c>
      <c r="BK136" s="195">
        <f>BK137+BK158+BK207+BK213+BK216+BK225+BK243+BK257+BK275+BK282+BK286+BK293+BK297+BK307+BK350+BK359+BK385+BK404+BK436+BK441</f>
        <v>0</v>
      </c>
    </row>
    <row r="137" s="11" customFormat="1" ht="25.92" customHeight="1">
      <c r="A137" s="11"/>
      <c r="B137" s="196"/>
      <c r="C137" s="197"/>
      <c r="D137" s="198" t="s">
        <v>75</v>
      </c>
      <c r="E137" s="199" t="s">
        <v>147</v>
      </c>
      <c r="F137" s="199" t="s">
        <v>296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SUM(P138:P157)</f>
        <v>0</v>
      </c>
      <c r="Q137" s="204"/>
      <c r="R137" s="205">
        <f>SUM(R138:R157)</f>
        <v>2.4498880000000001</v>
      </c>
      <c r="S137" s="204"/>
      <c r="T137" s="206">
        <f>SUM(T138:T157)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07" t="s">
        <v>84</v>
      </c>
      <c r="AT137" s="208" t="s">
        <v>75</v>
      </c>
      <c r="AU137" s="208" t="s">
        <v>76</v>
      </c>
      <c r="AY137" s="207" t="s">
        <v>123</v>
      </c>
      <c r="BK137" s="209">
        <f>SUM(BK138:BK157)</f>
        <v>0</v>
      </c>
    </row>
    <row r="138" s="2" customFormat="1" ht="37.8" customHeight="1">
      <c r="A138" s="38"/>
      <c r="B138" s="39"/>
      <c r="C138" s="210" t="s">
        <v>84</v>
      </c>
      <c r="D138" s="210" t="s">
        <v>124</v>
      </c>
      <c r="E138" s="211" t="s">
        <v>297</v>
      </c>
      <c r="F138" s="212" t="s">
        <v>298</v>
      </c>
      <c r="G138" s="213" t="s">
        <v>244</v>
      </c>
      <c r="H138" s="214">
        <v>4</v>
      </c>
      <c r="I138" s="215"/>
      <c r="J138" s="216">
        <f>ROUND(I138*H138,2)</f>
        <v>0</v>
      </c>
      <c r="K138" s="212" t="s">
        <v>128</v>
      </c>
      <c r="L138" s="44"/>
      <c r="M138" s="217" t="s">
        <v>1</v>
      </c>
      <c r="N138" s="218" t="s">
        <v>41</v>
      </c>
      <c r="O138" s="91"/>
      <c r="P138" s="219">
        <f>O138*H138</f>
        <v>0</v>
      </c>
      <c r="Q138" s="219">
        <v>0.02588</v>
      </c>
      <c r="R138" s="219">
        <f>Q138*H138</f>
        <v>0.10352</v>
      </c>
      <c r="S138" s="219">
        <v>0</v>
      </c>
      <c r="T138" s="22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1" t="s">
        <v>129</v>
      </c>
      <c r="AT138" s="221" t="s">
        <v>124</v>
      </c>
      <c r="AU138" s="221" t="s">
        <v>84</v>
      </c>
      <c r="AY138" s="17" t="s">
        <v>123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7" t="s">
        <v>84</v>
      </c>
      <c r="BK138" s="222">
        <f>ROUND(I138*H138,2)</f>
        <v>0</v>
      </c>
      <c r="BL138" s="17" t="s">
        <v>129</v>
      </c>
      <c r="BM138" s="221" t="s">
        <v>299</v>
      </c>
    </row>
    <row r="139" s="2" customFormat="1">
      <c r="A139" s="38"/>
      <c r="B139" s="39"/>
      <c r="C139" s="40"/>
      <c r="D139" s="223" t="s">
        <v>131</v>
      </c>
      <c r="E139" s="40"/>
      <c r="F139" s="224" t="s">
        <v>300</v>
      </c>
      <c r="G139" s="40"/>
      <c r="H139" s="40"/>
      <c r="I139" s="225"/>
      <c r="J139" s="40"/>
      <c r="K139" s="40"/>
      <c r="L139" s="44"/>
      <c r="M139" s="226"/>
      <c r="N139" s="227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131</v>
      </c>
      <c r="AU139" s="17" t="s">
        <v>84</v>
      </c>
    </row>
    <row r="140" s="2" customFormat="1" ht="21.75" customHeight="1">
      <c r="A140" s="38"/>
      <c r="B140" s="39"/>
      <c r="C140" s="277" t="s">
        <v>86</v>
      </c>
      <c r="D140" s="277" t="s">
        <v>301</v>
      </c>
      <c r="E140" s="278" t="s">
        <v>302</v>
      </c>
      <c r="F140" s="279" t="s">
        <v>303</v>
      </c>
      <c r="G140" s="280" t="s">
        <v>244</v>
      </c>
      <c r="H140" s="281">
        <v>4</v>
      </c>
      <c r="I140" s="282"/>
      <c r="J140" s="283">
        <f>ROUND(I140*H140,2)</f>
        <v>0</v>
      </c>
      <c r="K140" s="279" t="s">
        <v>1</v>
      </c>
      <c r="L140" s="284"/>
      <c r="M140" s="285" t="s">
        <v>1</v>
      </c>
      <c r="N140" s="286" t="s">
        <v>41</v>
      </c>
      <c r="O140" s="91"/>
      <c r="P140" s="219">
        <f>O140*H140</f>
        <v>0</v>
      </c>
      <c r="Q140" s="219">
        <v>0.041000000000000002</v>
      </c>
      <c r="R140" s="219">
        <f>Q140*H140</f>
        <v>0.16400000000000001</v>
      </c>
      <c r="S140" s="219">
        <v>0</v>
      </c>
      <c r="T140" s="22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1" t="s">
        <v>182</v>
      </c>
      <c r="AT140" s="221" t="s">
        <v>301</v>
      </c>
      <c r="AU140" s="221" t="s">
        <v>84</v>
      </c>
      <c r="AY140" s="17" t="s">
        <v>123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7" t="s">
        <v>84</v>
      </c>
      <c r="BK140" s="222">
        <f>ROUND(I140*H140,2)</f>
        <v>0</v>
      </c>
      <c r="BL140" s="17" t="s">
        <v>129</v>
      </c>
      <c r="BM140" s="221" t="s">
        <v>304</v>
      </c>
    </row>
    <row r="141" s="2" customFormat="1">
      <c r="A141" s="38"/>
      <c r="B141" s="39"/>
      <c r="C141" s="40"/>
      <c r="D141" s="230" t="s">
        <v>305</v>
      </c>
      <c r="E141" s="40"/>
      <c r="F141" s="287" t="s">
        <v>306</v>
      </c>
      <c r="G141" s="40"/>
      <c r="H141" s="40"/>
      <c r="I141" s="225"/>
      <c r="J141" s="40"/>
      <c r="K141" s="40"/>
      <c r="L141" s="44"/>
      <c r="M141" s="226"/>
      <c r="N141" s="227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305</v>
      </c>
      <c r="AU141" s="17" t="s">
        <v>84</v>
      </c>
    </row>
    <row r="142" s="2" customFormat="1" ht="49.05" customHeight="1">
      <c r="A142" s="38"/>
      <c r="B142" s="39"/>
      <c r="C142" s="210" t="s">
        <v>147</v>
      </c>
      <c r="D142" s="210" t="s">
        <v>124</v>
      </c>
      <c r="E142" s="211" t="s">
        <v>307</v>
      </c>
      <c r="F142" s="212" t="s">
        <v>308</v>
      </c>
      <c r="G142" s="213" t="s">
        <v>127</v>
      </c>
      <c r="H142" s="214">
        <v>2.5</v>
      </c>
      <c r="I142" s="215"/>
      <c r="J142" s="216">
        <f>ROUND(I142*H142,2)</f>
        <v>0</v>
      </c>
      <c r="K142" s="212" t="s">
        <v>128</v>
      </c>
      <c r="L142" s="44"/>
      <c r="M142" s="217" t="s">
        <v>1</v>
      </c>
      <c r="N142" s="218" t="s">
        <v>41</v>
      </c>
      <c r="O142" s="91"/>
      <c r="P142" s="219">
        <f>O142*H142</f>
        <v>0</v>
      </c>
      <c r="Q142" s="219">
        <v>0.079210000000000003</v>
      </c>
      <c r="R142" s="219">
        <f>Q142*H142</f>
        <v>0.19802500000000001</v>
      </c>
      <c r="S142" s="219">
        <v>0</v>
      </c>
      <c r="T142" s="22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1" t="s">
        <v>129</v>
      </c>
      <c r="AT142" s="221" t="s">
        <v>124</v>
      </c>
      <c r="AU142" s="221" t="s">
        <v>84</v>
      </c>
      <c r="AY142" s="17" t="s">
        <v>123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7" t="s">
        <v>84</v>
      </c>
      <c r="BK142" s="222">
        <f>ROUND(I142*H142,2)</f>
        <v>0</v>
      </c>
      <c r="BL142" s="17" t="s">
        <v>129</v>
      </c>
      <c r="BM142" s="221" t="s">
        <v>309</v>
      </c>
    </row>
    <row r="143" s="2" customFormat="1">
      <c r="A143" s="38"/>
      <c r="B143" s="39"/>
      <c r="C143" s="40"/>
      <c r="D143" s="223" t="s">
        <v>131</v>
      </c>
      <c r="E143" s="40"/>
      <c r="F143" s="224" t="s">
        <v>310</v>
      </c>
      <c r="G143" s="40"/>
      <c r="H143" s="40"/>
      <c r="I143" s="225"/>
      <c r="J143" s="40"/>
      <c r="K143" s="40"/>
      <c r="L143" s="44"/>
      <c r="M143" s="226"/>
      <c r="N143" s="227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131</v>
      </c>
      <c r="AU143" s="17" t="s">
        <v>84</v>
      </c>
    </row>
    <row r="144" s="14" customFormat="1">
      <c r="A144" s="14"/>
      <c r="B144" s="251"/>
      <c r="C144" s="252"/>
      <c r="D144" s="230" t="s">
        <v>133</v>
      </c>
      <c r="E144" s="253" t="s">
        <v>1</v>
      </c>
      <c r="F144" s="254" t="s">
        <v>311</v>
      </c>
      <c r="G144" s="252"/>
      <c r="H144" s="253" t="s">
        <v>1</v>
      </c>
      <c r="I144" s="255"/>
      <c r="J144" s="252"/>
      <c r="K144" s="252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133</v>
      </c>
      <c r="AU144" s="260" t="s">
        <v>84</v>
      </c>
      <c r="AV144" s="14" t="s">
        <v>84</v>
      </c>
      <c r="AW144" s="14" t="s">
        <v>31</v>
      </c>
      <c r="AX144" s="14" t="s">
        <v>76</v>
      </c>
      <c r="AY144" s="260" t="s">
        <v>123</v>
      </c>
    </row>
    <row r="145" s="12" customFormat="1">
      <c r="A145" s="12"/>
      <c r="B145" s="228"/>
      <c r="C145" s="229"/>
      <c r="D145" s="230" t="s">
        <v>133</v>
      </c>
      <c r="E145" s="231" t="s">
        <v>1</v>
      </c>
      <c r="F145" s="232" t="s">
        <v>312</v>
      </c>
      <c r="G145" s="229"/>
      <c r="H145" s="233">
        <v>0.80000000000000004</v>
      </c>
      <c r="I145" s="234"/>
      <c r="J145" s="229"/>
      <c r="K145" s="229"/>
      <c r="L145" s="235"/>
      <c r="M145" s="236"/>
      <c r="N145" s="237"/>
      <c r="O145" s="237"/>
      <c r="P145" s="237"/>
      <c r="Q145" s="237"/>
      <c r="R145" s="237"/>
      <c r="S145" s="237"/>
      <c r="T145" s="238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39" t="s">
        <v>133</v>
      </c>
      <c r="AU145" s="239" t="s">
        <v>84</v>
      </c>
      <c r="AV145" s="12" t="s">
        <v>86</v>
      </c>
      <c r="AW145" s="12" t="s">
        <v>31</v>
      </c>
      <c r="AX145" s="12" t="s">
        <v>76</v>
      </c>
      <c r="AY145" s="239" t="s">
        <v>123</v>
      </c>
    </row>
    <row r="146" s="14" customFormat="1">
      <c r="A146" s="14"/>
      <c r="B146" s="251"/>
      <c r="C146" s="252"/>
      <c r="D146" s="230" t="s">
        <v>133</v>
      </c>
      <c r="E146" s="253" t="s">
        <v>1</v>
      </c>
      <c r="F146" s="254" t="s">
        <v>313</v>
      </c>
      <c r="G146" s="252"/>
      <c r="H146" s="253" t="s">
        <v>1</v>
      </c>
      <c r="I146" s="255"/>
      <c r="J146" s="252"/>
      <c r="K146" s="252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133</v>
      </c>
      <c r="AU146" s="260" t="s">
        <v>84</v>
      </c>
      <c r="AV146" s="14" t="s">
        <v>84</v>
      </c>
      <c r="AW146" s="14" t="s">
        <v>31</v>
      </c>
      <c r="AX146" s="14" t="s">
        <v>76</v>
      </c>
      <c r="AY146" s="260" t="s">
        <v>123</v>
      </c>
    </row>
    <row r="147" s="12" customFormat="1">
      <c r="A147" s="12"/>
      <c r="B147" s="228"/>
      <c r="C147" s="229"/>
      <c r="D147" s="230" t="s">
        <v>133</v>
      </c>
      <c r="E147" s="231" t="s">
        <v>1</v>
      </c>
      <c r="F147" s="232" t="s">
        <v>312</v>
      </c>
      <c r="G147" s="229"/>
      <c r="H147" s="233">
        <v>0.80000000000000004</v>
      </c>
      <c r="I147" s="234"/>
      <c r="J147" s="229"/>
      <c r="K147" s="229"/>
      <c r="L147" s="235"/>
      <c r="M147" s="236"/>
      <c r="N147" s="237"/>
      <c r="O147" s="237"/>
      <c r="P147" s="237"/>
      <c r="Q147" s="237"/>
      <c r="R147" s="237"/>
      <c r="S147" s="237"/>
      <c r="T147" s="238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9" t="s">
        <v>133</v>
      </c>
      <c r="AU147" s="239" t="s">
        <v>84</v>
      </c>
      <c r="AV147" s="12" t="s">
        <v>86</v>
      </c>
      <c r="AW147" s="12" t="s">
        <v>31</v>
      </c>
      <c r="AX147" s="12" t="s">
        <v>76</v>
      </c>
      <c r="AY147" s="239" t="s">
        <v>123</v>
      </c>
    </row>
    <row r="148" s="14" customFormat="1">
      <c r="A148" s="14"/>
      <c r="B148" s="251"/>
      <c r="C148" s="252"/>
      <c r="D148" s="230" t="s">
        <v>133</v>
      </c>
      <c r="E148" s="253" t="s">
        <v>1</v>
      </c>
      <c r="F148" s="254" t="s">
        <v>314</v>
      </c>
      <c r="G148" s="252"/>
      <c r="H148" s="253" t="s">
        <v>1</v>
      </c>
      <c r="I148" s="255"/>
      <c r="J148" s="252"/>
      <c r="K148" s="252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133</v>
      </c>
      <c r="AU148" s="260" t="s">
        <v>84</v>
      </c>
      <c r="AV148" s="14" t="s">
        <v>84</v>
      </c>
      <c r="AW148" s="14" t="s">
        <v>31</v>
      </c>
      <c r="AX148" s="14" t="s">
        <v>76</v>
      </c>
      <c r="AY148" s="260" t="s">
        <v>123</v>
      </c>
    </row>
    <row r="149" s="12" customFormat="1">
      <c r="A149" s="12"/>
      <c r="B149" s="228"/>
      <c r="C149" s="229"/>
      <c r="D149" s="230" t="s">
        <v>133</v>
      </c>
      <c r="E149" s="231" t="s">
        <v>1</v>
      </c>
      <c r="F149" s="232" t="s">
        <v>315</v>
      </c>
      <c r="G149" s="229"/>
      <c r="H149" s="233">
        <v>0.90000000000000002</v>
      </c>
      <c r="I149" s="234"/>
      <c r="J149" s="229"/>
      <c r="K149" s="229"/>
      <c r="L149" s="235"/>
      <c r="M149" s="236"/>
      <c r="N149" s="237"/>
      <c r="O149" s="237"/>
      <c r="P149" s="237"/>
      <c r="Q149" s="237"/>
      <c r="R149" s="237"/>
      <c r="S149" s="237"/>
      <c r="T149" s="238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9" t="s">
        <v>133</v>
      </c>
      <c r="AU149" s="239" t="s">
        <v>84</v>
      </c>
      <c r="AV149" s="12" t="s">
        <v>86</v>
      </c>
      <c r="AW149" s="12" t="s">
        <v>31</v>
      </c>
      <c r="AX149" s="12" t="s">
        <v>76</v>
      </c>
      <c r="AY149" s="239" t="s">
        <v>123</v>
      </c>
    </row>
    <row r="150" s="13" customFormat="1">
      <c r="A150" s="13"/>
      <c r="B150" s="240"/>
      <c r="C150" s="241"/>
      <c r="D150" s="230" t="s">
        <v>133</v>
      </c>
      <c r="E150" s="242" t="s">
        <v>1</v>
      </c>
      <c r="F150" s="243" t="s">
        <v>141</v>
      </c>
      <c r="G150" s="241"/>
      <c r="H150" s="244">
        <v>2.5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133</v>
      </c>
      <c r="AU150" s="250" t="s">
        <v>84</v>
      </c>
      <c r="AV150" s="13" t="s">
        <v>129</v>
      </c>
      <c r="AW150" s="13" t="s">
        <v>31</v>
      </c>
      <c r="AX150" s="13" t="s">
        <v>84</v>
      </c>
      <c r="AY150" s="250" t="s">
        <v>123</v>
      </c>
    </row>
    <row r="151" s="2" customFormat="1" ht="24.15" customHeight="1">
      <c r="A151" s="38"/>
      <c r="B151" s="39"/>
      <c r="C151" s="210" t="s">
        <v>129</v>
      </c>
      <c r="D151" s="210" t="s">
        <v>124</v>
      </c>
      <c r="E151" s="211" t="s">
        <v>316</v>
      </c>
      <c r="F151" s="212" t="s">
        <v>317</v>
      </c>
      <c r="G151" s="213" t="s">
        <v>127</v>
      </c>
      <c r="H151" s="214">
        <v>11.85</v>
      </c>
      <c r="I151" s="215"/>
      <c r="J151" s="216">
        <f>ROUND(I151*H151,2)</f>
        <v>0</v>
      </c>
      <c r="K151" s="212" t="s">
        <v>1</v>
      </c>
      <c r="L151" s="44"/>
      <c r="M151" s="217" t="s">
        <v>1</v>
      </c>
      <c r="N151" s="218" t="s">
        <v>41</v>
      </c>
      <c r="O151" s="91"/>
      <c r="P151" s="219">
        <f>O151*H151</f>
        <v>0</v>
      </c>
      <c r="Q151" s="219">
        <v>0.06166</v>
      </c>
      <c r="R151" s="219">
        <f>Q151*H151</f>
        <v>0.73067099999999996</v>
      </c>
      <c r="S151" s="219">
        <v>0</v>
      </c>
      <c r="T151" s="22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1" t="s">
        <v>129</v>
      </c>
      <c r="AT151" s="221" t="s">
        <v>124</v>
      </c>
      <c r="AU151" s="221" t="s">
        <v>84</v>
      </c>
      <c r="AY151" s="17" t="s">
        <v>123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7" t="s">
        <v>84</v>
      </c>
      <c r="BK151" s="222">
        <f>ROUND(I151*H151,2)</f>
        <v>0</v>
      </c>
      <c r="BL151" s="17" t="s">
        <v>129</v>
      </c>
      <c r="BM151" s="221" t="s">
        <v>318</v>
      </c>
    </row>
    <row r="152" s="12" customFormat="1">
      <c r="A152" s="12"/>
      <c r="B152" s="228"/>
      <c r="C152" s="229"/>
      <c r="D152" s="230" t="s">
        <v>133</v>
      </c>
      <c r="E152" s="231" t="s">
        <v>1</v>
      </c>
      <c r="F152" s="232" t="s">
        <v>319</v>
      </c>
      <c r="G152" s="229"/>
      <c r="H152" s="233">
        <v>11.85</v>
      </c>
      <c r="I152" s="234"/>
      <c r="J152" s="229"/>
      <c r="K152" s="229"/>
      <c r="L152" s="235"/>
      <c r="M152" s="236"/>
      <c r="N152" s="237"/>
      <c r="O152" s="237"/>
      <c r="P152" s="237"/>
      <c r="Q152" s="237"/>
      <c r="R152" s="237"/>
      <c r="S152" s="237"/>
      <c r="T152" s="238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9" t="s">
        <v>133</v>
      </c>
      <c r="AU152" s="239" t="s">
        <v>84</v>
      </c>
      <c r="AV152" s="12" t="s">
        <v>86</v>
      </c>
      <c r="AW152" s="12" t="s">
        <v>31</v>
      </c>
      <c r="AX152" s="12" t="s">
        <v>84</v>
      </c>
      <c r="AY152" s="239" t="s">
        <v>123</v>
      </c>
    </row>
    <row r="153" s="2" customFormat="1" ht="24.15" customHeight="1">
      <c r="A153" s="38"/>
      <c r="B153" s="39"/>
      <c r="C153" s="210" t="s">
        <v>159</v>
      </c>
      <c r="D153" s="210" t="s">
        <v>124</v>
      </c>
      <c r="E153" s="211" t="s">
        <v>320</v>
      </c>
      <c r="F153" s="212" t="s">
        <v>321</v>
      </c>
      <c r="G153" s="213" t="s">
        <v>127</v>
      </c>
      <c r="H153" s="214">
        <v>15.800000000000001</v>
      </c>
      <c r="I153" s="215"/>
      <c r="J153" s="216">
        <f>ROUND(I153*H153,2)</f>
        <v>0</v>
      </c>
      <c r="K153" s="212" t="s">
        <v>1</v>
      </c>
      <c r="L153" s="44"/>
      <c r="M153" s="217" t="s">
        <v>1</v>
      </c>
      <c r="N153" s="218" t="s">
        <v>41</v>
      </c>
      <c r="O153" s="91"/>
      <c r="P153" s="219">
        <f>O153*H153</f>
        <v>0</v>
      </c>
      <c r="Q153" s="219">
        <v>0.079240000000000005</v>
      </c>
      <c r="R153" s="219">
        <f>Q153*H153</f>
        <v>1.2519920000000002</v>
      </c>
      <c r="S153" s="219">
        <v>0</v>
      </c>
      <c r="T153" s="22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1" t="s">
        <v>129</v>
      </c>
      <c r="AT153" s="221" t="s">
        <v>124</v>
      </c>
      <c r="AU153" s="221" t="s">
        <v>84</v>
      </c>
      <c r="AY153" s="17" t="s">
        <v>123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7" t="s">
        <v>84</v>
      </c>
      <c r="BK153" s="222">
        <f>ROUND(I153*H153,2)</f>
        <v>0</v>
      </c>
      <c r="BL153" s="17" t="s">
        <v>129</v>
      </c>
      <c r="BM153" s="221" t="s">
        <v>322</v>
      </c>
    </row>
    <row r="154" s="12" customFormat="1">
      <c r="A154" s="12"/>
      <c r="B154" s="228"/>
      <c r="C154" s="229"/>
      <c r="D154" s="230" t="s">
        <v>133</v>
      </c>
      <c r="E154" s="231" t="s">
        <v>1</v>
      </c>
      <c r="F154" s="232" t="s">
        <v>323</v>
      </c>
      <c r="G154" s="229"/>
      <c r="H154" s="233">
        <v>15.800000000000001</v>
      </c>
      <c r="I154" s="234"/>
      <c r="J154" s="229"/>
      <c r="K154" s="229"/>
      <c r="L154" s="235"/>
      <c r="M154" s="236"/>
      <c r="N154" s="237"/>
      <c r="O154" s="237"/>
      <c r="P154" s="237"/>
      <c r="Q154" s="237"/>
      <c r="R154" s="237"/>
      <c r="S154" s="237"/>
      <c r="T154" s="238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9" t="s">
        <v>133</v>
      </c>
      <c r="AU154" s="239" t="s">
        <v>84</v>
      </c>
      <c r="AV154" s="12" t="s">
        <v>86</v>
      </c>
      <c r="AW154" s="12" t="s">
        <v>31</v>
      </c>
      <c r="AX154" s="12" t="s">
        <v>84</v>
      </c>
      <c r="AY154" s="239" t="s">
        <v>123</v>
      </c>
    </row>
    <row r="155" s="2" customFormat="1" ht="24.15" customHeight="1">
      <c r="A155" s="38"/>
      <c r="B155" s="39"/>
      <c r="C155" s="210" t="s">
        <v>164</v>
      </c>
      <c r="D155" s="210" t="s">
        <v>124</v>
      </c>
      <c r="E155" s="211" t="s">
        <v>324</v>
      </c>
      <c r="F155" s="212" t="s">
        <v>325</v>
      </c>
      <c r="G155" s="213" t="s">
        <v>156</v>
      </c>
      <c r="H155" s="214">
        <v>12</v>
      </c>
      <c r="I155" s="215"/>
      <c r="J155" s="216">
        <f>ROUND(I155*H155,2)</f>
        <v>0</v>
      </c>
      <c r="K155" s="212" t="s">
        <v>128</v>
      </c>
      <c r="L155" s="44"/>
      <c r="M155" s="217" t="s">
        <v>1</v>
      </c>
      <c r="N155" s="218" t="s">
        <v>41</v>
      </c>
      <c r="O155" s="91"/>
      <c r="P155" s="219">
        <f>O155*H155</f>
        <v>0</v>
      </c>
      <c r="Q155" s="219">
        <v>0.00013999999999999999</v>
      </c>
      <c r="R155" s="219">
        <f>Q155*H155</f>
        <v>0.0016799999999999999</v>
      </c>
      <c r="S155" s="219">
        <v>0</v>
      </c>
      <c r="T155" s="22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1" t="s">
        <v>129</v>
      </c>
      <c r="AT155" s="221" t="s">
        <v>124</v>
      </c>
      <c r="AU155" s="221" t="s">
        <v>84</v>
      </c>
      <c r="AY155" s="17" t="s">
        <v>123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7" t="s">
        <v>84</v>
      </c>
      <c r="BK155" s="222">
        <f>ROUND(I155*H155,2)</f>
        <v>0</v>
      </c>
      <c r="BL155" s="17" t="s">
        <v>129</v>
      </c>
      <c r="BM155" s="221" t="s">
        <v>326</v>
      </c>
    </row>
    <row r="156" s="2" customFormat="1">
      <c r="A156" s="38"/>
      <c r="B156" s="39"/>
      <c r="C156" s="40"/>
      <c r="D156" s="223" t="s">
        <v>131</v>
      </c>
      <c r="E156" s="40"/>
      <c r="F156" s="224" t="s">
        <v>327</v>
      </c>
      <c r="G156" s="40"/>
      <c r="H156" s="40"/>
      <c r="I156" s="225"/>
      <c r="J156" s="40"/>
      <c r="K156" s="40"/>
      <c r="L156" s="44"/>
      <c r="M156" s="226"/>
      <c r="N156" s="227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131</v>
      </c>
      <c r="AU156" s="17" t="s">
        <v>84</v>
      </c>
    </row>
    <row r="157" s="12" customFormat="1">
      <c r="A157" s="12"/>
      <c r="B157" s="228"/>
      <c r="C157" s="229"/>
      <c r="D157" s="230" t="s">
        <v>133</v>
      </c>
      <c r="E157" s="231" t="s">
        <v>1</v>
      </c>
      <c r="F157" s="232" t="s">
        <v>328</v>
      </c>
      <c r="G157" s="229"/>
      <c r="H157" s="233">
        <v>12</v>
      </c>
      <c r="I157" s="234"/>
      <c r="J157" s="229"/>
      <c r="K157" s="229"/>
      <c r="L157" s="235"/>
      <c r="M157" s="236"/>
      <c r="N157" s="237"/>
      <c r="O157" s="237"/>
      <c r="P157" s="237"/>
      <c r="Q157" s="237"/>
      <c r="R157" s="237"/>
      <c r="S157" s="237"/>
      <c r="T157" s="238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9" t="s">
        <v>133</v>
      </c>
      <c r="AU157" s="239" t="s">
        <v>84</v>
      </c>
      <c r="AV157" s="12" t="s">
        <v>86</v>
      </c>
      <c r="AW157" s="12" t="s">
        <v>31</v>
      </c>
      <c r="AX157" s="12" t="s">
        <v>84</v>
      </c>
      <c r="AY157" s="239" t="s">
        <v>123</v>
      </c>
    </row>
    <row r="158" s="11" customFormat="1" ht="25.92" customHeight="1">
      <c r="A158" s="11"/>
      <c r="B158" s="196"/>
      <c r="C158" s="197"/>
      <c r="D158" s="198" t="s">
        <v>75</v>
      </c>
      <c r="E158" s="199" t="s">
        <v>164</v>
      </c>
      <c r="F158" s="199" t="s">
        <v>329</v>
      </c>
      <c r="G158" s="197"/>
      <c r="H158" s="197"/>
      <c r="I158" s="200"/>
      <c r="J158" s="201">
        <f>BK158</f>
        <v>0</v>
      </c>
      <c r="K158" s="197"/>
      <c r="L158" s="202"/>
      <c r="M158" s="203"/>
      <c r="N158" s="204"/>
      <c r="O158" s="204"/>
      <c r="P158" s="205">
        <f>SUM(P159:P206)</f>
        <v>0</v>
      </c>
      <c r="Q158" s="204"/>
      <c r="R158" s="205">
        <f>SUM(R159:R206)</f>
        <v>3.7904845000000003</v>
      </c>
      <c r="S158" s="204"/>
      <c r="T158" s="206">
        <f>SUM(T159:T206)</f>
        <v>0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207" t="s">
        <v>84</v>
      </c>
      <c r="AT158" s="208" t="s">
        <v>75</v>
      </c>
      <c r="AU158" s="208" t="s">
        <v>76</v>
      </c>
      <c r="AY158" s="207" t="s">
        <v>123</v>
      </c>
      <c r="BK158" s="209">
        <f>SUM(BK159:BK206)</f>
        <v>0</v>
      </c>
    </row>
    <row r="159" s="2" customFormat="1" ht="24.15" customHeight="1">
      <c r="A159" s="38"/>
      <c r="B159" s="39"/>
      <c r="C159" s="210" t="s">
        <v>170</v>
      </c>
      <c r="D159" s="210" t="s">
        <v>124</v>
      </c>
      <c r="E159" s="211" t="s">
        <v>330</v>
      </c>
      <c r="F159" s="212" t="s">
        <v>331</v>
      </c>
      <c r="G159" s="213" t="s">
        <v>127</v>
      </c>
      <c r="H159" s="214">
        <v>5.7000000000000002</v>
      </c>
      <c r="I159" s="215"/>
      <c r="J159" s="216">
        <f>ROUND(I159*H159,2)</f>
        <v>0</v>
      </c>
      <c r="K159" s="212" t="s">
        <v>128</v>
      </c>
      <c r="L159" s="44"/>
      <c r="M159" s="217" t="s">
        <v>1</v>
      </c>
      <c r="N159" s="218" t="s">
        <v>41</v>
      </c>
      <c r="O159" s="91"/>
      <c r="P159" s="219">
        <f>O159*H159</f>
        <v>0</v>
      </c>
      <c r="Q159" s="219">
        <v>0.0040000000000000001</v>
      </c>
      <c r="R159" s="219">
        <f>Q159*H159</f>
        <v>0.022800000000000001</v>
      </c>
      <c r="S159" s="219">
        <v>0</v>
      </c>
      <c r="T159" s="22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1" t="s">
        <v>129</v>
      </c>
      <c r="AT159" s="221" t="s">
        <v>124</v>
      </c>
      <c r="AU159" s="221" t="s">
        <v>84</v>
      </c>
      <c r="AY159" s="17" t="s">
        <v>123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7" t="s">
        <v>84</v>
      </c>
      <c r="BK159" s="222">
        <f>ROUND(I159*H159,2)</f>
        <v>0</v>
      </c>
      <c r="BL159" s="17" t="s">
        <v>129</v>
      </c>
      <c r="BM159" s="221" t="s">
        <v>332</v>
      </c>
    </row>
    <row r="160" s="2" customFormat="1">
      <c r="A160" s="38"/>
      <c r="B160" s="39"/>
      <c r="C160" s="40"/>
      <c r="D160" s="223" t="s">
        <v>131</v>
      </c>
      <c r="E160" s="40"/>
      <c r="F160" s="224" t="s">
        <v>333</v>
      </c>
      <c r="G160" s="40"/>
      <c r="H160" s="40"/>
      <c r="I160" s="225"/>
      <c r="J160" s="40"/>
      <c r="K160" s="40"/>
      <c r="L160" s="44"/>
      <c r="M160" s="226"/>
      <c r="N160" s="227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131</v>
      </c>
      <c r="AU160" s="17" t="s">
        <v>84</v>
      </c>
    </row>
    <row r="161" s="14" customFormat="1">
      <c r="A161" s="14"/>
      <c r="B161" s="251"/>
      <c r="C161" s="252"/>
      <c r="D161" s="230" t="s">
        <v>133</v>
      </c>
      <c r="E161" s="253" t="s">
        <v>1</v>
      </c>
      <c r="F161" s="254" t="s">
        <v>311</v>
      </c>
      <c r="G161" s="252"/>
      <c r="H161" s="253" t="s">
        <v>1</v>
      </c>
      <c r="I161" s="255"/>
      <c r="J161" s="252"/>
      <c r="K161" s="252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133</v>
      </c>
      <c r="AU161" s="260" t="s">
        <v>84</v>
      </c>
      <c r="AV161" s="14" t="s">
        <v>84</v>
      </c>
      <c r="AW161" s="14" t="s">
        <v>31</v>
      </c>
      <c r="AX161" s="14" t="s">
        <v>76</v>
      </c>
      <c r="AY161" s="260" t="s">
        <v>123</v>
      </c>
    </row>
    <row r="162" s="12" customFormat="1">
      <c r="A162" s="12"/>
      <c r="B162" s="228"/>
      <c r="C162" s="229"/>
      <c r="D162" s="230" t="s">
        <v>133</v>
      </c>
      <c r="E162" s="231" t="s">
        <v>1</v>
      </c>
      <c r="F162" s="232" t="s">
        <v>334</v>
      </c>
      <c r="G162" s="229"/>
      <c r="H162" s="233">
        <v>2.8500000000000001</v>
      </c>
      <c r="I162" s="234"/>
      <c r="J162" s="229"/>
      <c r="K162" s="229"/>
      <c r="L162" s="235"/>
      <c r="M162" s="236"/>
      <c r="N162" s="237"/>
      <c r="O162" s="237"/>
      <c r="P162" s="237"/>
      <c r="Q162" s="237"/>
      <c r="R162" s="237"/>
      <c r="S162" s="237"/>
      <c r="T162" s="238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9" t="s">
        <v>133</v>
      </c>
      <c r="AU162" s="239" t="s">
        <v>84</v>
      </c>
      <c r="AV162" s="12" t="s">
        <v>86</v>
      </c>
      <c r="AW162" s="12" t="s">
        <v>31</v>
      </c>
      <c r="AX162" s="12" t="s">
        <v>76</v>
      </c>
      <c r="AY162" s="239" t="s">
        <v>123</v>
      </c>
    </row>
    <row r="163" s="14" customFormat="1">
      <c r="A163" s="14"/>
      <c r="B163" s="251"/>
      <c r="C163" s="252"/>
      <c r="D163" s="230" t="s">
        <v>133</v>
      </c>
      <c r="E163" s="253" t="s">
        <v>1</v>
      </c>
      <c r="F163" s="254" t="s">
        <v>313</v>
      </c>
      <c r="G163" s="252"/>
      <c r="H163" s="253" t="s">
        <v>1</v>
      </c>
      <c r="I163" s="255"/>
      <c r="J163" s="252"/>
      <c r="K163" s="252"/>
      <c r="L163" s="256"/>
      <c r="M163" s="257"/>
      <c r="N163" s="258"/>
      <c r="O163" s="258"/>
      <c r="P163" s="258"/>
      <c r="Q163" s="258"/>
      <c r="R163" s="258"/>
      <c r="S163" s="258"/>
      <c r="T163" s="25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0" t="s">
        <v>133</v>
      </c>
      <c r="AU163" s="260" t="s">
        <v>84</v>
      </c>
      <c r="AV163" s="14" t="s">
        <v>84</v>
      </c>
      <c r="AW163" s="14" t="s">
        <v>31</v>
      </c>
      <c r="AX163" s="14" t="s">
        <v>76</v>
      </c>
      <c r="AY163" s="260" t="s">
        <v>123</v>
      </c>
    </row>
    <row r="164" s="12" customFormat="1">
      <c r="A164" s="12"/>
      <c r="B164" s="228"/>
      <c r="C164" s="229"/>
      <c r="D164" s="230" t="s">
        <v>133</v>
      </c>
      <c r="E164" s="231" t="s">
        <v>1</v>
      </c>
      <c r="F164" s="232" t="s">
        <v>334</v>
      </c>
      <c r="G164" s="229"/>
      <c r="H164" s="233">
        <v>2.8500000000000001</v>
      </c>
      <c r="I164" s="234"/>
      <c r="J164" s="229"/>
      <c r="K164" s="229"/>
      <c r="L164" s="235"/>
      <c r="M164" s="236"/>
      <c r="N164" s="237"/>
      <c r="O164" s="237"/>
      <c r="P164" s="237"/>
      <c r="Q164" s="237"/>
      <c r="R164" s="237"/>
      <c r="S164" s="237"/>
      <c r="T164" s="238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9" t="s">
        <v>133</v>
      </c>
      <c r="AU164" s="239" t="s">
        <v>84</v>
      </c>
      <c r="AV164" s="12" t="s">
        <v>86</v>
      </c>
      <c r="AW164" s="12" t="s">
        <v>31</v>
      </c>
      <c r="AX164" s="12" t="s">
        <v>76</v>
      </c>
      <c r="AY164" s="239" t="s">
        <v>123</v>
      </c>
    </row>
    <row r="165" s="13" customFormat="1">
      <c r="A165" s="13"/>
      <c r="B165" s="240"/>
      <c r="C165" s="241"/>
      <c r="D165" s="230" t="s">
        <v>133</v>
      </c>
      <c r="E165" s="242" t="s">
        <v>268</v>
      </c>
      <c r="F165" s="243" t="s">
        <v>141</v>
      </c>
      <c r="G165" s="241"/>
      <c r="H165" s="244">
        <v>5.7000000000000002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133</v>
      </c>
      <c r="AU165" s="250" t="s">
        <v>84</v>
      </c>
      <c r="AV165" s="13" t="s">
        <v>129</v>
      </c>
      <c r="AW165" s="13" t="s">
        <v>31</v>
      </c>
      <c r="AX165" s="13" t="s">
        <v>84</v>
      </c>
      <c r="AY165" s="250" t="s">
        <v>123</v>
      </c>
    </row>
    <row r="166" s="2" customFormat="1" ht="37.8" customHeight="1">
      <c r="A166" s="38"/>
      <c r="B166" s="39"/>
      <c r="C166" s="210" t="s">
        <v>182</v>
      </c>
      <c r="D166" s="210" t="s">
        <v>124</v>
      </c>
      <c r="E166" s="211" t="s">
        <v>335</v>
      </c>
      <c r="F166" s="212" t="s">
        <v>336</v>
      </c>
      <c r="G166" s="213" t="s">
        <v>127</v>
      </c>
      <c r="H166" s="214">
        <v>41.892000000000003</v>
      </c>
      <c r="I166" s="215"/>
      <c r="J166" s="216">
        <f>ROUND(I166*H166,2)</f>
        <v>0</v>
      </c>
      <c r="K166" s="212" t="s">
        <v>128</v>
      </c>
      <c r="L166" s="44"/>
      <c r="M166" s="217" t="s">
        <v>1</v>
      </c>
      <c r="N166" s="218" t="s">
        <v>41</v>
      </c>
      <c r="O166" s="91"/>
      <c r="P166" s="219">
        <f>O166*H166</f>
        <v>0</v>
      </c>
      <c r="Q166" s="219">
        <v>0.0147</v>
      </c>
      <c r="R166" s="219">
        <f>Q166*H166</f>
        <v>0.61581240000000004</v>
      </c>
      <c r="S166" s="219">
        <v>0</v>
      </c>
      <c r="T166" s="22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1" t="s">
        <v>129</v>
      </c>
      <c r="AT166" s="221" t="s">
        <v>124</v>
      </c>
      <c r="AU166" s="221" t="s">
        <v>84</v>
      </c>
      <c r="AY166" s="17" t="s">
        <v>123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7" t="s">
        <v>84</v>
      </c>
      <c r="BK166" s="222">
        <f>ROUND(I166*H166,2)</f>
        <v>0</v>
      </c>
      <c r="BL166" s="17" t="s">
        <v>129</v>
      </c>
      <c r="BM166" s="221" t="s">
        <v>337</v>
      </c>
    </row>
    <row r="167" s="2" customFormat="1">
      <c r="A167" s="38"/>
      <c r="B167" s="39"/>
      <c r="C167" s="40"/>
      <c r="D167" s="223" t="s">
        <v>131</v>
      </c>
      <c r="E167" s="40"/>
      <c r="F167" s="224" t="s">
        <v>338</v>
      </c>
      <c r="G167" s="40"/>
      <c r="H167" s="40"/>
      <c r="I167" s="225"/>
      <c r="J167" s="40"/>
      <c r="K167" s="40"/>
      <c r="L167" s="44"/>
      <c r="M167" s="226"/>
      <c r="N167" s="227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131</v>
      </c>
      <c r="AU167" s="17" t="s">
        <v>84</v>
      </c>
    </row>
    <row r="168" s="14" customFormat="1">
      <c r="A168" s="14"/>
      <c r="B168" s="251"/>
      <c r="C168" s="252"/>
      <c r="D168" s="230" t="s">
        <v>133</v>
      </c>
      <c r="E168" s="253" t="s">
        <v>1</v>
      </c>
      <c r="F168" s="254" t="s">
        <v>175</v>
      </c>
      <c r="G168" s="252"/>
      <c r="H168" s="253" t="s">
        <v>1</v>
      </c>
      <c r="I168" s="255"/>
      <c r="J168" s="252"/>
      <c r="K168" s="252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133</v>
      </c>
      <c r="AU168" s="260" t="s">
        <v>84</v>
      </c>
      <c r="AV168" s="14" t="s">
        <v>84</v>
      </c>
      <c r="AW168" s="14" t="s">
        <v>31</v>
      </c>
      <c r="AX168" s="14" t="s">
        <v>76</v>
      </c>
      <c r="AY168" s="260" t="s">
        <v>123</v>
      </c>
    </row>
    <row r="169" s="12" customFormat="1">
      <c r="A169" s="12"/>
      <c r="B169" s="228"/>
      <c r="C169" s="229"/>
      <c r="D169" s="230" t="s">
        <v>133</v>
      </c>
      <c r="E169" s="231" t="s">
        <v>1</v>
      </c>
      <c r="F169" s="232" t="s">
        <v>176</v>
      </c>
      <c r="G169" s="229"/>
      <c r="H169" s="233">
        <v>46.619999999999997</v>
      </c>
      <c r="I169" s="234"/>
      <c r="J169" s="229"/>
      <c r="K169" s="229"/>
      <c r="L169" s="235"/>
      <c r="M169" s="236"/>
      <c r="N169" s="237"/>
      <c r="O169" s="237"/>
      <c r="P169" s="237"/>
      <c r="Q169" s="237"/>
      <c r="R169" s="237"/>
      <c r="S169" s="237"/>
      <c r="T169" s="238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9" t="s">
        <v>133</v>
      </c>
      <c r="AU169" s="239" t="s">
        <v>84</v>
      </c>
      <c r="AV169" s="12" t="s">
        <v>86</v>
      </c>
      <c r="AW169" s="12" t="s">
        <v>31</v>
      </c>
      <c r="AX169" s="12" t="s">
        <v>76</v>
      </c>
      <c r="AY169" s="239" t="s">
        <v>123</v>
      </c>
    </row>
    <row r="170" s="12" customFormat="1">
      <c r="A170" s="12"/>
      <c r="B170" s="228"/>
      <c r="C170" s="229"/>
      <c r="D170" s="230" t="s">
        <v>133</v>
      </c>
      <c r="E170" s="231" t="s">
        <v>1</v>
      </c>
      <c r="F170" s="232" t="s">
        <v>177</v>
      </c>
      <c r="G170" s="229"/>
      <c r="H170" s="233">
        <v>-4.7279999999999998</v>
      </c>
      <c r="I170" s="234"/>
      <c r="J170" s="229"/>
      <c r="K170" s="229"/>
      <c r="L170" s="235"/>
      <c r="M170" s="236"/>
      <c r="N170" s="237"/>
      <c r="O170" s="237"/>
      <c r="P170" s="237"/>
      <c r="Q170" s="237"/>
      <c r="R170" s="237"/>
      <c r="S170" s="237"/>
      <c r="T170" s="238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39" t="s">
        <v>133</v>
      </c>
      <c r="AU170" s="239" t="s">
        <v>84</v>
      </c>
      <c r="AV170" s="12" t="s">
        <v>86</v>
      </c>
      <c r="AW170" s="12" t="s">
        <v>31</v>
      </c>
      <c r="AX170" s="12" t="s">
        <v>76</v>
      </c>
      <c r="AY170" s="239" t="s">
        <v>123</v>
      </c>
    </row>
    <row r="171" s="13" customFormat="1">
      <c r="A171" s="13"/>
      <c r="B171" s="240"/>
      <c r="C171" s="241"/>
      <c r="D171" s="230" t="s">
        <v>133</v>
      </c>
      <c r="E171" s="242" t="s">
        <v>1</v>
      </c>
      <c r="F171" s="243" t="s">
        <v>141</v>
      </c>
      <c r="G171" s="241"/>
      <c r="H171" s="244">
        <v>41.891999999999996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133</v>
      </c>
      <c r="AU171" s="250" t="s">
        <v>84</v>
      </c>
      <c r="AV171" s="13" t="s">
        <v>129</v>
      </c>
      <c r="AW171" s="13" t="s">
        <v>31</v>
      </c>
      <c r="AX171" s="13" t="s">
        <v>84</v>
      </c>
      <c r="AY171" s="250" t="s">
        <v>123</v>
      </c>
    </row>
    <row r="172" s="2" customFormat="1" ht="24.15" customHeight="1">
      <c r="A172" s="38"/>
      <c r="B172" s="39"/>
      <c r="C172" s="210" t="s">
        <v>121</v>
      </c>
      <c r="D172" s="210" t="s">
        <v>124</v>
      </c>
      <c r="E172" s="211" t="s">
        <v>339</v>
      </c>
      <c r="F172" s="212" t="s">
        <v>340</v>
      </c>
      <c r="G172" s="213" t="s">
        <v>127</v>
      </c>
      <c r="H172" s="214">
        <v>29.413</v>
      </c>
      <c r="I172" s="215"/>
      <c r="J172" s="216">
        <f>ROUND(I172*H172,2)</f>
        <v>0</v>
      </c>
      <c r="K172" s="212" t="s">
        <v>128</v>
      </c>
      <c r="L172" s="44"/>
      <c r="M172" s="217" t="s">
        <v>1</v>
      </c>
      <c r="N172" s="218" t="s">
        <v>41</v>
      </c>
      <c r="O172" s="91"/>
      <c r="P172" s="219">
        <f>O172*H172</f>
        <v>0</v>
      </c>
      <c r="Q172" s="219">
        <v>0.0040000000000000001</v>
      </c>
      <c r="R172" s="219">
        <f>Q172*H172</f>
        <v>0.11765200000000001</v>
      </c>
      <c r="S172" s="219">
        <v>0</v>
      </c>
      <c r="T172" s="22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1" t="s">
        <v>129</v>
      </c>
      <c r="AT172" s="221" t="s">
        <v>124</v>
      </c>
      <c r="AU172" s="221" t="s">
        <v>84</v>
      </c>
      <c r="AY172" s="17" t="s">
        <v>123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7" t="s">
        <v>84</v>
      </c>
      <c r="BK172" s="222">
        <f>ROUND(I172*H172,2)</f>
        <v>0</v>
      </c>
      <c r="BL172" s="17" t="s">
        <v>129</v>
      </c>
      <c r="BM172" s="221" t="s">
        <v>341</v>
      </c>
    </row>
    <row r="173" s="2" customFormat="1">
      <c r="A173" s="38"/>
      <c r="B173" s="39"/>
      <c r="C173" s="40"/>
      <c r="D173" s="223" t="s">
        <v>131</v>
      </c>
      <c r="E173" s="40"/>
      <c r="F173" s="224" t="s">
        <v>342</v>
      </c>
      <c r="G173" s="40"/>
      <c r="H173" s="40"/>
      <c r="I173" s="225"/>
      <c r="J173" s="40"/>
      <c r="K173" s="40"/>
      <c r="L173" s="44"/>
      <c r="M173" s="226"/>
      <c r="N173" s="227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131</v>
      </c>
      <c r="AU173" s="17" t="s">
        <v>84</v>
      </c>
    </row>
    <row r="174" s="14" customFormat="1">
      <c r="A174" s="14"/>
      <c r="B174" s="251"/>
      <c r="C174" s="252"/>
      <c r="D174" s="230" t="s">
        <v>133</v>
      </c>
      <c r="E174" s="253" t="s">
        <v>1</v>
      </c>
      <c r="F174" s="254" t="s">
        <v>343</v>
      </c>
      <c r="G174" s="252"/>
      <c r="H174" s="253" t="s">
        <v>1</v>
      </c>
      <c r="I174" s="255"/>
      <c r="J174" s="252"/>
      <c r="K174" s="252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133</v>
      </c>
      <c r="AU174" s="260" t="s">
        <v>84</v>
      </c>
      <c r="AV174" s="14" t="s">
        <v>84</v>
      </c>
      <c r="AW174" s="14" t="s">
        <v>31</v>
      </c>
      <c r="AX174" s="14" t="s">
        <v>76</v>
      </c>
      <c r="AY174" s="260" t="s">
        <v>123</v>
      </c>
    </row>
    <row r="175" s="14" customFormat="1">
      <c r="A175" s="14"/>
      <c r="B175" s="251"/>
      <c r="C175" s="252"/>
      <c r="D175" s="230" t="s">
        <v>133</v>
      </c>
      <c r="E175" s="253" t="s">
        <v>1</v>
      </c>
      <c r="F175" s="254" t="s">
        <v>311</v>
      </c>
      <c r="G175" s="252"/>
      <c r="H175" s="253" t="s">
        <v>1</v>
      </c>
      <c r="I175" s="255"/>
      <c r="J175" s="252"/>
      <c r="K175" s="252"/>
      <c r="L175" s="256"/>
      <c r="M175" s="257"/>
      <c r="N175" s="258"/>
      <c r="O175" s="258"/>
      <c r="P175" s="258"/>
      <c r="Q175" s="258"/>
      <c r="R175" s="258"/>
      <c r="S175" s="258"/>
      <c r="T175" s="25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0" t="s">
        <v>133</v>
      </c>
      <c r="AU175" s="260" t="s">
        <v>84</v>
      </c>
      <c r="AV175" s="14" t="s">
        <v>84</v>
      </c>
      <c r="AW175" s="14" t="s">
        <v>31</v>
      </c>
      <c r="AX175" s="14" t="s">
        <v>76</v>
      </c>
      <c r="AY175" s="260" t="s">
        <v>123</v>
      </c>
    </row>
    <row r="176" s="12" customFormat="1">
      <c r="A176" s="12"/>
      <c r="B176" s="228"/>
      <c r="C176" s="229"/>
      <c r="D176" s="230" t="s">
        <v>133</v>
      </c>
      <c r="E176" s="231" t="s">
        <v>1</v>
      </c>
      <c r="F176" s="232" t="s">
        <v>344</v>
      </c>
      <c r="G176" s="229"/>
      <c r="H176" s="233">
        <v>3.7400000000000002</v>
      </c>
      <c r="I176" s="234"/>
      <c r="J176" s="229"/>
      <c r="K176" s="229"/>
      <c r="L176" s="235"/>
      <c r="M176" s="236"/>
      <c r="N176" s="237"/>
      <c r="O176" s="237"/>
      <c r="P176" s="237"/>
      <c r="Q176" s="237"/>
      <c r="R176" s="237"/>
      <c r="S176" s="237"/>
      <c r="T176" s="238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9" t="s">
        <v>133</v>
      </c>
      <c r="AU176" s="239" t="s">
        <v>84</v>
      </c>
      <c r="AV176" s="12" t="s">
        <v>86</v>
      </c>
      <c r="AW176" s="12" t="s">
        <v>31</v>
      </c>
      <c r="AX176" s="12" t="s">
        <v>76</v>
      </c>
      <c r="AY176" s="239" t="s">
        <v>123</v>
      </c>
    </row>
    <row r="177" s="14" customFormat="1">
      <c r="A177" s="14"/>
      <c r="B177" s="251"/>
      <c r="C177" s="252"/>
      <c r="D177" s="230" t="s">
        <v>133</v>
      </c>
      <c r="E177" s="253" t="s">
        <v>1</v>
      </c>
      <c r="F177" s="254" t="s">
        <v>313</v>
      </c>
      <c r="G177" s="252"/>
      <c r="H177" s="253" t="s">
        <v>1</v>
      </c>
      <c r="I177" s="255"/>
      <c r="J177" s="252"/>
      <c r="K177" s="252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133</v>
      </c>
      <c r="AU177" s="260" t="s">
        <v>84</v>
      </c>
      <c r="AV177" s="14" t="s">
        <v>84</v>
      </c>
      <c r="AW177" s="14" t="s">
        <v>31</v>
      </c>
      <c r="AX177" s="14" t="s">
        <v>76</v>
      </c>
      <c r="AY177" s="260" t="s">
        <v>123</v>
      </c>
    </row>
    <row r="178" s="12" customFormat="1">
      <c r="A178" s="12"/>
      <c r="B178" s="228"/>
      <c r="C178" s="229"/>
      <c r="D178" s="230" t="s">
        <v>133</v>
      </c>
      <c r="E178" s="231" t="s">
        <v>1</v>
      </c>
      <c r="F178" s="232" t="s">
        <v>344</v>
      </c>
      <c r="G178" s="229"/>
      <c r="H178" s="233">
        <v>3.7400000000000002</v>
      </c>
      <c r="I178" s="234"/>
      <c r="J178" s="229"/>
      <c r="K178" s="229"/>
      <c r="L178" s="235"/>
      <c r="M178" s="236"/>
      <c r="N178" s="237"/>
      <c r="O178" s="237"/>
      <c r="P178" s="237"/>
      <c r="Q178" s="237"/>
      <c r="R178" s="237"/>
      <c r="S178" s="237"/>
      <c r="T178" s="238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39" t="s">
        <v>133</v>
      </c>
      <c r="AU178" s="239" t="s">
        <v>84</v>
      </c>
      <c r="AV178" s="12" t="s">
        <v>86</v>
      </c>
      <c r="AW178" s="12" t="s">
        <v>31</v>
      </c>
      <c r="AX178" s="12" t="s">
        <v>76</v>
      </c>
      <c r="AY178" s="239" t="s">
        <v>123</v>
      </c>
    </row>
    <row r="179" s="14" customFormat="1">
      <c r="A179" s="14"/>
      <c r="B179" s="251"/>
      <c r="C179" s="252"/>
      <c r="D179" s="230" t="s">
        <v>133</v>
      </c>
      <c r="E179" s="253" t="s">
        <v>1</v>
      </c>
      <c r="F179" s="254" t="s">
        <v>345</v>
      </c>
      <c r="G179" s="252"/>
      <c r="H179" s="253" t="s">
        <v>1</v>
      </c>
      <c r="I179" s="255"/>
      <c r="J179" s="252"/>
      <c r="K179" s="252"/>
      <c r="L179" s="256"/>
      <c r="M179" s="257"/>
      <c r="N179" s="258"/>
      <c r="O179" s="258"/>
      <c r="P179" s="258"/>
      <c r="Q179" s="258"/>
      <c r="R179" s="258"/>
      <c r="S179" s="258"/>
      <c r="T179" s="25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0" t="s">
        <v>133</v>
      </c>
      <c r="AU179" s="260" t="s">
        <v>84</v>
      </c>
      <c r="AV179" s="14" t="s">
        <v>84</v>
      </c>
      <c r="AW179" s="14" t="s">
        <v>31</v>
      </c>
      <c r="AX179" s="14" t="s">
        <v>76</v>
      </c>
      <c r="AY179" s="260" t="s">
        <v>123</v>
      </c>
    </row>
    <row r="180" s="12" customFormat="1">
      <c r="A180" s="12"/>
      <c r="B180" s="228"/>
      <c r="C180" s="229"/>
      <c r="D180" s="230" t="s">
        <v>133</v>
      </c>
      <c r="E180" s="231" t="s">
        <v>1</v>
      </c>
      <c r="F180" s="232" t="s">
        <v>346</v>
      </c>
      <c r="G180" s="229"/>
      <c r="H180" s="233">
        <v>8.0999999999999996</v>
      </c>
      <c r="I180" s="234"/>
      <c r="J180" s="229"/>
      <c r="K180" s="229"/>
      <c r="L180" s="235"/>
      <c r="M180" s="236"/>
      <c r="N180" s="237"/>
      <c r="O180" s="237"/>
      <c r="P180" s="237"/>
      <c r="Q180" s="237"/>
      <c r="R180" s="237"/>
      <c r="S180" s="237"/>
      <c r="T180" s="238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9" t="s">
        <v>133</v>
      </c>
      <c r="AU180" s="239" t="s">
        <v>84</v>
      </c>
      <c r="AV180" s="12" t="s">
        <v>86</v>
      </c>
      <c r="AW180" s="12" t="s">
        <v>31</v>
      </c>
      <c r="AX180" s="12" t="s">
        <v>76</v>
      </c>
      <c r="AY180" s="239" t="s">
        <v>123</v>
      </c>
    </row>
    <row r="181" s="12" customFormat="1">
      <c r="A181" s="12"/>
      <c r="B181" s="228"/>
      <c r="C181" s="229"/>
      <c r="D181" s="230" t="s">
        <v>133</v>
      </c>
      <c r="E181" s="231" t="s">
        <v>1</v>
      </c>
      <c r="F181" s="232" t="s">
        <v>347</v>
      </c>
      <c r="G181" s="229"/>
      <c r="H181" s="233">
        <v>-1.5760000000000001</v>
      </c>
      <c r="I181" s="234"/>
      <c r="J181" s="229"/>
      <c r="K181" s="229"/>
      <c r="L181" s="235"/>
      <c r="M181" s="236"/>
      <c r="N181" s="237"/>
      <c r="O181" s="237"/>
      <c r="P181" s="237"/>
      <c r="Q181" s="237"/>
      <c r="R181" s="237"/>
      <c r="S181" s="237"/>
      <c r="T181" s="238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9" t="s">
        <v>133</v>
      </c>
      <c r="AU181" s="239" t="s">
        <v>84</v>
      </c>
      <c r="AV181" s="12" t="s">
        <v>86</v>
      </c>
      <c r="AW181" s="12" t="s">
        <v>31</v>
      </c>
      <c r="AX181" s="12" t="s">
        <v>76</v>
      </c>
      <c r="AY181" s="239" t="s">
        <v>123</v>
      </c>
    </row>
    <row r="182" s="14" customFormat="1">
      <c r="A182" s="14"/>
      <c r="B182" s="251"/>
      <c r="C182" s="252"/>
      <c r="D182" s="230" t="s">
        <v>133</v>
      </c>
      <c r="E182" s="253" t="s">
        <v>1</v>
      </c>
      <c r="F182" s="254" t="s">
        <v>348</v>
      </c>
      <c r="G182" s="252"/>
      <c r="H182" s="253" t="s">
        <v>1</v>
      </c>
      <c r="I182" s="255"/>
      <c r="J182" s="252"/>
      <c r="K182" s="252"/>
      <c r="L182" s="256"/>
      <c r="M182" s="257"/>
      <c r="N182" s="258"/>
      <c r="O182" s="258"/>
      <c r="P182" s="258"/>
      <c r="Q182" s="258"/>
      <c r="R182" s="258"/>
      <c r="S182" s="258"/>
      <c r="T182" s="25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0" t="s">
        <v>133</v>
      </c>
      <c r="AU182" s="260" t="s">
        <v>84</v>
      </c>
      <c r="AV182" s="14" t="s">
        <v>84</v>
      </c>
      <c r="AW182" s="14" t="s">
        <v>31</v>
      </c>
      <c r="AX182" s="14" t="s">
        <v>76</v>
      </c>
      <c r="AY182" s="260" t="s">
        <v>123</v>
      </c>
    </row>
    <row r="183" s="12" customFormat="1">
      <c r="A183" s="12"/>
      <c r="B183" s="228"/>
      <c r="C183" s="229"/>
      <c r="D183" s="230" t="s">
        <v>133</v>
      </c>
      <c r="E183" s="231" t="s">
        <v>1</v>
      </c>
      <c r="F183" s="232" t="s">
        <v>349</v>
      </c>
      <c r="G183" s="229"/>
      <c r="H183" s="233">
        <v>1.4850000000000001</v>
      </c>
      <c r="I183" s="234"/>
      <c r="J183" s="229"/>
      <c r="K183" s="229"/>
      <c r="L183" s="235"/>
      <c r="M183" s="236"/>
      <c r="N183" s="237"/>
      <c r="O183" s="237"/>
      <c r="P183" s="237"/>
      <c r="Q183" s="237"/>
      <c r="R183" s="237"/>
      <c r="S183" s="237"/>
      <c r="T183" s="238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9" t="s">
        <v>133</v>
      </c>
      <c r="AU183" s="239" t="s">
        <v>84</v>
      </c>
      <c r="AV183" s="12" t="s">
        <v>86</v>
      </c>
      <c r="AW183" s="12" t="s">
        <v>31</v>
      </c>
      <c r="AX183" s="12" t="s">
        <v>76</v>
      </c>
      <c r="AY183" s="239" t="s">
        <v>123</v>
      </c>
    </row>
    <row r="184" s="14" customFormat="1">
      <c r="A184" s="14"/>
      <c r="B184" s="251"/>
      <c r="C184" s="252"/>
      <c r="D184" s="230" t="s">
        <v>133</v>
      </c>
      <c r="E184" s="253" t="s">
        <v>1</v>
      </c>
      <c r="F184" s="254" t="s">
        <v>314</v>
      </c>
      <c r="G184" s="252"/>
      <c r="H184" s="253" t="s">
        <v>1</v>
      </c>
      <c r="I184" s="255"/>
      <c r="J184" s="252"/>
      <c r="K184" s="252"/>
      <c r="L184" s="256"/>
      <c r="M184" s="257"/>
      <c r="N184" s="258"/>
      <c r="O184" s="258"/>
      <c r="P184" s="258"/>
      <c r="Q184" s="258"/>
      <c r="R184" s="258"/>
      <c r="S184" s="258"/>
      <c r="T184" s="25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0" t="s">
        <v>133</v>
      </c>
      <c r="AU184" s="260" t="s">
        <v>84</v>
      </c>
      <c r="AV184" s="14" t="s">
        <v>84</v>
      </c>
      <c r="AW184" s="14" t="s">
        <v>31</v>
      </c>
      <c r="AX184" s="14" t="s">
        <v>76</v>
      </c>
      <c r="AY184" s="260" t="s">
        <v>123</v>
      </c>
    </row>
    <row r="185" s="12" customFormat="1">
      <c r="A185" s="12"/>
      <c r="B185" s="228"/>
      <c r="C185" s="229"/>
      <c r="D185" s="230" t="s">
        <v>133</v>
      </c>
      <c r="E185" s="231" t="s">
        <v>1</v>
      </c>
      <c r="F185" s="232" t="s">
        <v>346</v>
      </c>
      <c r="G185" s="229"/>
      <c r="H185" s="233">
        <v>8.0999999999999996</v>
      </c>
      <c r="I185" s="234"/>
      <c r="J185" s="229"/>
      <c r="K185" s="229"/>
      <c r="L185" s="235"/>
      <c r="M185" s="236"/>
      <c r="N185" s="237"/>
      <c r="O185" s="237"/>
      <c r="P185" s="237"/>
      <c r="Q185" s="237"/>
      <c r="R185" s="237"/>
      <c r="S185" s="237"/>
      <c r="T185" s="238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39" t="s">
        <v>133</v>
      </c>
      <c r="AU185" s="239" t="s">
        <v>84</v>
      </c>
      <c r="AV185" s="12" t="s">
        <v>86</v>
      </c>
      <c r="AW185" s="12" t="s">
        <v>31</v>
      </c>
      <c r="AX185" s="12" t="s">
        <v>76</v>
      </c>
      <c r="AY185" s="239" t="s">
        <v>123</v>
      </c>
    </row>
    <row r="186" s="12" customFormat="1">
      <c r="A186" s="12"/>
      <c r="B186" s="228"/>
      <c r="C186" s="229"/>
      <c r="D186" s="230" t="s">
        <v>133</v>
      </c>
      <c r="E186" s="231" t="s">
        <v>1</v>
      </c>
      <c r="F186" s="232" t="s">
        <v>347</v>
      </c>
      <c r="G186" s="229"/>
      <c r="H186" s="233">
        <v>-1.5760000000000001</v>
      </c>
      <c r="I186" s="234"/>
      <c r="J186" s="229"/>
      <c r="K186" s="229"/>
      <c r="L186" s="235"/>
      <c r="M186" s="236"/>
      <c r="N186" s="237"/>
      <c r="O186" s="237"/>
      <c r="P186" s="237"/>
      <c r="Q186" s="237"/>
      <c r="R186" s="237"/>
      <c r="S186" s="237"/>
      <c r="T186" s="238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9" t="s">
        <v>133</v>
      </c>
      <c r="AU186" s="239" t="s">
        <v>84</v>
      </c>
      <c r="AV186" s="12" t="s">
        <v>86</v>
      </c>
      <c r="AW186" s="12" t="s">
        <v>31</v>
      </c>
      <c r="AX186" s="12" t="s">
        <v>76</v>
      </c>
      <c r="AY186" s="239" t="s">
        <v>123</v>
      </c>
    </row>
    <row r="187" s="14" customFormat="1">
      <c r="A187" s="14"/>
      <c r="B187" s="251"/>
      <c r="C187" s="252"/>
      <c r="D187" s="230" t="s">
        <v>133</v>
      </c>
      <c r="E187" s="253" t="s">
        <v>1</v>
      </c>
      <c r="F187" s="254" t="s">
        <v>350</v>
      </c>
      <c r="G187" s="252"/>
      <c r="H187" s="253" t="s">
        <v>1</v>
      </c>
      <c r="I187" s="255"/>
      <c r="J187" s="252"/>
      <c r="K187" s="252"/>
      <c r="L187" s="256"/>
      <c r="M187" s="257"/>
      <c r="N187" s="258"/>
      <c r="O187" s="258"/>
      <c r="P187" s="258"/>
      <c r="Q187" s="258"/>
      <c r="R187" s="258"/>
      <c r="S187" s="258"/>
      <c r="T187" s="25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0" t="s">
        <v>133</v>
      </c>
      <c r="AU187" s="260" t="s">
        <v>84</v>
      </c>
      <c r="AV187" s="14" t="s">
        <v>84</v>
      </c>
      <c r="AW187" s="14" t="s">
        <v>31</v>
      </c>
      <c r="AX187" s="14" t="s">
        <v>76</v>
      </c>
      <c r="AY187" s="260" t="s">
        <v>123</v>
      </c>
    </row>
    <row r="188" s="12" customFormat="1">
      <c r="A188" s="12"/>
      <c r="B188" s="228"/>
      <c r="C188" s="229"/>
      <c r="D188" s="230" t="s">
        <v>133</v>
      </c>
      <c r="E188" s="231" t="s">
        <v>1</v>
      </c>
      <c r="F188" s="232" t="s">
        <v>351</v>
      </c>
      <c r="G188" s="229"/>
      <c r="H188" s="233">
        <v>5.4000000000000004</v>
      </c>
      <c r="I188" s="234"/>
      <c r="J188" s="229"/>
      <c r="K188" s="229"/>
      <c r="L188" s="235"/>
      <c r="M188" s="236"/>
      <c r="N188" s="237"/>
      <c r="O188" s="237"/>
      <c r="P188" s="237"/>
      <c r="Q188" s="237"/>
      <c r="R188" s="237"/>
      <c r="S188" s="237"/>
      <c r="T188" s="238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9" t="s">
        <v>133</v>
      </c>
      <c r="AU188" s="239" t="s">
        <v>84</v>
      </c>
      <c r="AV188" s="12" t="s">
        <v>86</v>
      </c>
      <c r="AW188" s="12" t="s">
        <v>31</v>
      </c>
      <c r="AX188" s="12" t="s">
        <v>76</v>
      </c>
      <c r="AY188" s="239" t="s">
        <v>123</v>
      </c>
    </row>
    <row r="189" s="12" customFormat="1">
      <c r="A189" s="12"/>
      <c r="B189" s="228"/>
      <c r="C189" s="229"/>
      <c r="D189" s="230" t="s">
        <v>133</v>
      </c>
      <c r="E189" s="231" t="s">
        <v>1</v>
      </c>
      <c r="F189" s="232" t="s">
        <v>352</v>
      </c>
      <c r="G189" s="229"/>
      <c r="H189" s="233">
        <v>2</v>
      </c>
      <c r="I189" s="234"/>
      <c r="J189" s="229"/>
      <c r="K189" s="229"/>
      <c r="L189" s="235"/>
      <c r="M189" s="236"/>
      <c r="N189" s="237"/>
      <c r="O189" s="237"/>
      <c r="P189" s="237"/>
      <c r="Q189" s="237"/>
      <c r="R189" s="237"/>
      <c r="S189" s="237"/>
      <c r="T189" s="238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9" t="s">
        <v>133</v>
      </c>
      <c r="AU189" s="239" t="s">
        <v>84</v>
      </c>
      <c r="AV189" s="12" t="s">
        <v>86</v>
      </c>
      <c r="AW189" s="12" t="s">
        <v>31</v>
      </c>
      <c r="AX189" s="12" t="s">
        <v>76</v>
      </c>
      <c r="AY189" s="239" t="s">
        <v>123</v>
      </c>
    </row>
    <row r="190" s="13" customFormat="1">
      <c r="A190" s="13"/>
      <c r="B190" s="240"/>
      <c r="C190" s="241"/>
      <c r="D190" s="230" t="s">
        <v>133</v>
      </c>
      <c r="E190" s="242" t="s">
        <v>271</v>
      </c>
      <c r="F190" s="243" t="s">
        <v>141</v>
      </c>
      <c r="G190" s="241"/>
      <c r="H190" s="244">
        <v>29.413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133</v>
      </c>
      <c r="AU190" s="250" t="s">
        <v>84</v>
      </c>
      <c r="AV190" s="13" t="s">
        <v>129</v>
      </c>
      <c r="AW190" s="13" t="s">
        <v>31</v>
      </c>
      <c r="AX190" s="13" t="s">
        <v>84</v>
      </c>
      <c r="AY190" s="250" t="s">
        <v>123</v>
      </c>
    </row>
    <row r="191" s="2" customFormat="1" ht="44.25" customHeight="1">
      <c r="A191" s="38"/>
      <c r="B191" s="39"/>
      <c r="C191" s="210" t="s">
        <v>192</v>
      </c>
      <c r="D191" s="210" t="s">
        <v>124</v>
      </c>
      <c r="E191" s="211" t="s">
        <v>353</v>
      </c>
      <c r="F191" s="212" t="s">
        <v>354</v>
      </c>
      <c r="G191" s="213" t="s">
        <v>127</v>
      </c>
      <c r="H191" s="214">
        <v>47.399999999999999</v>
      </c>
      <c r="I191" s="215"/>
      <c r="J191" s="216">
        <f>ROUND(I191*H191,2)</f>
        <v>0</v>
      </c>
      <c r="K191" s="212" t="s">
        <v>128</v>
      </c>
      <c r="L191" s="44"/>
      <c r="M191" s="217" t="s">
        <v>1</v>
      </c>
      <c r="N191" s="218" t="s">
        <v>41</v>
      </c>
      <c r="O191" s="91"/>
      <c r="P191" s="219">
        <f>O191*H191</f>
        <v>0</v>
      </c>
      <c r="Q191" s="219">
        <v>0.017330000000000002</v>
      </c>
      <c r="R191" s="219">
        <f>Q191*H191</f>
        <v>0.82144200000000001</v>
      </c>
      <c r="S191" s="219">
        <v>0</v>
      </c>
      <c r="T191" s="22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1" t="s">
        <v>129</v>
      </c>
      <c r="AT191" s="221" t="s">
        <v>124</v>
      </c>
      <c r="AU191" s="221" t="s">
        <v>84</v>
      </c>
      <c r="AY191" s="17" t="s">
        <v>123</v>
      </c>
      <c r="BE191" s="222">
        <f>IF(N191="základní",J191,0)</f>
        <v>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17" t="s">
        <v>84</v>
      </c>
      <c r="BK191" s="222">
        <f>ROUND(I191*H191,2)</f>
        <v>0</v>
      </c>
      <c r="BL191" s="17" t="s">
        <v>129</v>
      </c>
      <c r="BM191" s="221" t="s">
        <v>355</v>
      </c>
    </row>
    <row r="192" s="2" customFormat="1">
      <c r="A192" s="38"/>
      <c r="B192" s="39"/>
      <c r="C192" s="40"/>
      <c r="D192" s="223" t="s">
        <v>131</v>
      </c>
      <c r="E192" s="40"/>
      <c r="F192" s="224" t="s">
        <v>356</v>
      </c>
      <c r="G192" s="40"/>
      <c r="H192" s="40"/>
      <c r="I192" s="225"/>
      <c r="J192" s="40"/>
      <c r="K192" s="40"/>
      <c r="L192" s="44"/>
      <c r="M192" s="226"/>
      <c r="N192" s="227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131</v>
      </c>
      <c r="AU192" s="17" t="s">
        <v>84</v>
      </c>
    </row>
    <row r="193" s="14" customFormat="1">
      <c r="A193" s="14"/>
      <c r="B193" s="251"/>
      <c r="C193" s="252"/>
      <c r="D193" s="230" t="s">
        <v>133</v>
      </c>
      <c r="E193" s="253" t="s">
        <v>1</v>
      </c>
      <c r="F193" s="254" t="s">
        <v>357</v>
      </c>
      <c r="G193" s="252"/>
      <c r="H193" s="253" t="s">
        <v>1</v>
      </c>
      <c r="I193" s="255"/>
      <c r="J193" s="252"/>
      <c r="K193" s="252"/>
      <c r="L193" s="256"/>
      <c r="M193" s="257"/>
      <c r="N193" s="258"/>
      <c r="O193" s="258"/>
      <c r="P193" s="258"/>
      <c r="Q193" s="258"/>
      <c r="R193" s="258"/>
      <c r="S193" s="258"/>
      <c r="T193" s="25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0" t="s">
        <v>133</v>
      </c>
      <c r="AU193" s="260" t="s">
        <v>84</v>
      </c>
      <c r="AV193" s="14" t="s">
        <v>84</v>
      </c>
      <c r="AW193" s="14" t="s">
        <v>31</v>
      </c>
      <c r="AX193" s="14" t="s">
        <v>76</v>
      </c>
      <c r="AY193" s="260" t="s">
        <v>123</v>
      </c>
    </row>
    <row r="194" s="12" customFormat="1">
      <c r="A194" s="12"/>
      <c r="B194" s="228"/>
      <c r="C194" s="229"/>
      <c r="D194" s="230" t="s">
        <v>133</v>
      </c>
      <c r="E194" s="231" t="s">
        <v>1</v>
      </c>
      <c r="F194" s="232" t="s">
        <v>358</v>
      </c>
      <c r="G194" s="229"/>
      <c r="H194" s="233">
        <v>7.9000000000000004</v>
      </c>
      <c r="I194" s="234"/>
      <c r="J194" s="229"/>
      <c r="K194" s="229"/>
      <c r="L194" s="235"/>
      <c r="M194" s="236"/>
      <c r="N194" s="237"/>
      <c r="O194" s="237"/>
      <c r="P194" s="237"/>
      <c r="Q194" s="237"/>
      <c r="R194" s="237"/>
      <c r="S194" s="237"/>
      <c r="T194" s="238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39" t="s">
        <v>133</v>
      </c>
      <c r="AU194" s="239" t="s">
        <v>84</v>
      </c>
      <c r="AV194" s="12" t="s">
        <v>86</v>
      </c>
      <c r="AW194" s="12" t="s">
        <v>31</v>
      </c>
      <c r="AX194" s="12" t="s">
        <v>76</v>
      </c>
      <c r="AY194" s="239" t="s">
        <v>123</v>
      </c>
    </row>
    <row r="195" s="12" customFormat="1">
      <c r="A195" s="12"/>
      <c r="B195" s="228"/>
      <c r="C195" s="229"/>
      <c r="D195" s="230" t="s">
        <v>133</v>
      </c>
      <c r="E195" s="231" t="s">
        <v>1</v>
      </c>
      <c r="F195" s="232" t="s">
        <v>359</v>
      </c>
      <c r="G195" s="229"/>
      <c r="H195" s="233">
        <v>15.800000000000001</v>
      </c>
      <c r="I195" s="234"/>
      <c r="J195" s="229"/>
      <c r="K195" s="229"/>
      <c r="L195" s="235"/>
      <c r="M195" s="236"/>
      <c r="N195" s="237"/>
      <c r="O195" s="237"/>
      <c r="P195" s="237"/>
      <c r="Q195" s="237"/>
      <c r="R195" s="237"/>
      <c r="S195" s="237"/>
      <c r="T195" s="238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239" t="s">
        <v>133</v>
      </c>
      <c r="AU195" s="239" t="s">
        <v>84</v>
      </c>
      <c r="AV195" s="12" t="s">
        <v>86</v>
      </c>
      <c r="AW195" s="12" t="s">
        <v>31</v>
      </c>
      <c r="AX195" s="12" t="s">
        <v>76</v>
      </c>
      <c r="AY195" s="239" t="s">
        <v>123</v>
      </c>
    </row>
    <row r="196" s="12" customFormat="1">
      <c r="A196" s="12"/>
      <c r="B196" s="228"/>
      <c r="C196" s="229"/>
      <c r="D196" s="230" t="s">
        <v>133</v>
      </c>
      <c r="E196" s="231" t="s">
        <v>1</v>
      </c>
      <c r="F196" s="232" t="s">
        <v>360</v>
      </c>
      <c r="G196" s="229"/>
      <c r="H196" s="233">
        <v>23.699999999999999</v>
      </c>
      <c r="I196" s="234"/>
      <c r="J196" s="229"/>
      <c r="K196" s="229"/>
      <c r="L196" s="235"/>
      <c r="M196" s="236"/>
      <c r="N196" s="237"/>
      <c r="O196" s="237"/>
      <c r="P196" s="237"/>
      <c r="Q196" s="237"/>
      <c r="R196" s="237"/>
      <c r="S196" s="237"/>
      <c r="T196" s="238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9" t="s">
        <v>133</v>
      </c>
      <c r="AU196" s="239" t="s">
        <v>84</v>
      </c>
      <c r="AV196" s="12" t="s">
        <v>86</v>
      </c>
      <c r="AW196" s="12" t="s">
        <v>31</v>
      </c>
      <c r="AX196" s="12" t="s">
        <v>76</v>
      </c>
      <c r="AY196" s="239" t="s">
        <v>123</v>
      </c>
    </row>
    <row r="197" s="13" customFormat="1">
      <c r="A197" s="13"/>
      <c r="B197" s="240"/>
      <c r="C197" s="241"/>
      <c r="D197" s="230" t="s">
        <v>133</v>
      </c>
      <c r="E197" s="242" t="s">
        <v>274</v>
      </c>
      <c r="F197" s="243" t="s">
        <v>141</v>
      </c>
      <c r="G197" s="241"/>
      <c r="H197" s="244">
        <v>47.399999999999999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133</v>
      </c>
      <c r="AU197" s="250" t="s">
        <v>84</v>
      </c>
      <c r="AV197" s="13" t="s">
        <v>129</v>
      </c>
      <c r="AW197" s="13" t="s">
        <v>31</v>
      </c>
      <c r="AX197" s="13" t="s">
        <v>84</v>
      </c>
      <c r="AY197" s="250" t="s">
        <v>123</v>
      </c>
    </row>
    <row r="198" s="2" customFormat="1" ht="37.8" customHeight="1">
      <c r="A198" s="38"/>
      <c r="B198" s="39"/>
      <c r="C198" s="210" t="s">
        <v>198</v>
      </c>
      <c r="D198" s="210" t="s">
        <v>124</v>
      </c>
      <c r="E198" s="211" t="s">
        <v>361</v>
      </c>
      <c r="F198" s="212" t="s">
        <v>362</v>
      </c>
      <c r="G198" s="213" t="s">
        <v>244</v>
      </c>
      <c r="H198" s="214">
        <v>8</v>
      </c>
      <c r="I198" s="215"/>
      <c r="J198" s="216">
        <f>ROUND(I198*H198,2)</f>
        <v>0</v>
      </c>
      <c r="K198" s="212" t="s">
        <v>128</v>
      </c>
      <c r="L198" s="44"/>
      <c r="M198" s="217" t="s">
        <v>1</v>
      </c>
      <c r="N198" s="218" t="s">
        <v>41</v>
      </c>
      <c r="O198" s="91"/>
      <c r="P198" s="219">
        <f>O198*H198</f>
        <v>0</v>
      </c>
      <c r="Q198" s="219">
        <v>0.040599999999999997</v>
      </c>
      <c r="R198" s="219">
        <f>Q198*H198</f>
        <v>0.32479999999999998</v>
      </c>
      <c r="S198" s="219">
        <v>0</v>
      </c>
      <c r="T198" s="22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1" t="s">
        <v>129</v>
      </c>
      <c r="AT198" s="221" t="s">
        <v>124</v>
      </c>
      <c r="AU198" s="221" t="s">
        <v>84</v>
      </c>
      <c r="AY198" s="17" t="s">
        <v>123</v>
      </c>
      <c r="BE198" s="222">
        <f>IF(N198="základní",J198,0)</f>
        <v>0</v>
      </c>
      <c r="BF198" s="222">
        <f>IF(N198="snížená",J198,0)</f>
        <v>0</v>
      </c>
      <c r="BG198" s="222">
        <f>IF(N198="zákl. přenesená",J198,0)</f>
        <v>0</v>
      </c>
      <c r="BH198" s="222">
        <f>IF(N198="sníž. přenesená",J198,0)</f>
        <v>0</v>
      </c>
      <c r="BI198" s="222">
        <f>IF(N198="nulová",J198,0)</f>
        <v>0</v>
      </c>
      <c r="BJ198" s="17" t="s">
        <v>84</v>
      </c>
      <c r="BK198" s="222">
        <f>ROUND(I198*H198,2)</f>
        <v>0</v>
      </c>
      <c r="BL198" s="17" t="s">
        <v>129</v>
      </c>
      <c r="BM198" s="221" t="s">
        <v>363</v>
      </c>
    </row>
    <row r="199" s="2" customFormat="1">
      <c r="A199" s="38"/>
      <c r="B199" s="39"/>
      <c r="C199" s="40"/>
      <c r="D199" s="223" t="s">
        <v>131</v>
      </c>
      <c r="E199" s="40"/>
      <c r="F199" s="224" t="s">
        <v>364</v>
      </c>
      <c r="G199" s="40"/>
      <c r="H199" s="40"/>
      <c r="I199" s="225"/>
      <c r="J199" s="40"/>
      <c r="K199" s="40"/>
      <c r="L199" s="44"/>
      <c r="M199" s="226"/>
      <c r="N199" s="227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131</v>
      </c>
      <c r="AU199" s="17" t="s">
        <v>84</v>
      </c>
    </row>
    <row r="200" s="2" customFormat="1" ht="24.15" customHeight="1">
      <c r="A200" s="38"/>
      <c r="B200" s="39"/>
      <c r="C200" s="210" t="s">
        <v>8</v>
      </c>
      <c r="D200" s="210" t="s">
        <v>124</v>
      </c>
      <c r="E200" s="211" t="s">
        <v>365</v>
      </c>
      <c r="F200" s="212" t="s">
        <v>366</v>
      </c>
      <c r="G200" s="213" t="s">
        <v>127</v>
      </c>
      <c r="H200" s="214">
        <v>28.242999999999999</v>
      </c>
      <c r="I200" s="215"/>
      <c r="J200" s="216">
        <f>ROUND(I200*H200,2)</f>
        <v>0</v>
      </c>
      <c r="K200" s="212" t="s">
        <v>128</v>
      </c>
      <c r="L200" s="44"/>
      <c r="M200" s="217" t="s">
        <v>1</v>
      </c>
      <c r="N200" s="218" t="s">
        <v>41</v>
      </c>
      <c r="O200" s="91"/>
      <c r="P200" s="219">
        <f>O200*H200</f>
        <v>0</v>
      </c>
      <c r="Q200" s="219">
        <v>0.0567</v>
      </c>
      <c r="R200" s="219">
        <f>Q200*H200</f>
        <v>1.6013781</v>
      </c>
      <c r="S200" s="219">
        <v>0</v>
      </c>
      <c r="T200" s="22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1" t="s">
        <v>129</v>
      </c>
      <c r="AT200" s="221" t="s">
        <v>124</v>
      </c>
      <c r="AU200" s="221" t="s">
        <v>84</v>
      </c>
      <c r="AY200" s="17" t="s">
        <v>123</v>
      </c>
      <c r="BE200" s="222">
        <f>IF(N200="základní",J200,0)</f>
        <v>0</v>
      </c>
      <c r="BF200" s="222">
        <f>IF(N200="snížená",J200,0)</f>
        <v>0</v>
      </c>
      <c r="BG200" s="222">
        <f>IF(N200="zákl. přenesená",J200,0)</f>
        <v>0</v>
      </c>
      <c r="BH200" s="222">
        <f>IF(N200="sníž. přenesená",J200,0)</f>
        <v>0</v>
      </c>
      <c r="BI200" s="222">
        <f>IF(N200="nulová",J200,0)</f>
        <v>0</v>
      </c>
      <c r="BJ200" s="17" t="s">
        <v>84</v>
      </c>
      <c r="BK200" s="222">
        <f>ROUND(I200*H200,2)</f>
        <v>0</v>
      </c>
      <c r="BL200" s="17" t="s">
        <v>129</v>
      </c>
      <c r="BM200" s="221" t="s">
        <v>367</v>
      </c>
    </row>
    <row r="201" s="2" customFormat="1">
      <c r="A201" s="38"/>
      <c r="B201" s="39"/>
      <c r="C201" s="40"/>
      <c r="D201" s="223" t="s">
        <v>131</v>
      </c>
      <c r="E201" s="40"/>
      <c r="F201" s="224" t="s">
        <v>368</v>
      </c>
      <c r="G201" s="40"/>
      <c r="H201" s="40"/>
      <c r="I201" s="225"/>
      <c r="J201" s="40"/>
      <c r="K201" s="40"/>
      <c r="L201" s="44"/>
      <c r="M201" s="226"/>
      <c r="N201" s="227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131</v>
      </c>
      <c r="AU201" s="17" t="s">
        <v>84</v>
      </c>
    </row>
    <row r="202" s="12" customFormat="1">
      <c r="A202" s="12"/>
      <c r="B202" s="228"/>
      <c r="C202" s="229"/>
      <c r="D202" s="230" t="s">
        <v>133</v>
      </c>
      <c r="E202" s="231" t="s">
        <v>1</v>
      </c>
      <c r="F202" s="232" t="s">
        <v>146</v>
      </c>
      <c r="G202" s="229"/>
      <c r="H202" s="233">
        <v>28.242999999999999</v>
      </c>
      <c r="I202" s="234"/>
      <c r="J202" s="229"/>
      <c r="K202" s="229"/>
      <c r="L202" s="235"/>
      <c r="M202" s="236"/>
      <c r="N202" s="237"/>
      <c r="O202" s="237"/>
      <c r="P202" s="237"/>
      <c r="Q202" s="237"/>
      <c r="R202" s="237"/>
      <c r="S202" s="237"/>
      <c r="T202" s="238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39" t="s">
        <v>133</v>
      </c>
      <c r="AU202" s="239" t="s">
        <v>84</v>
      </c>
      <c r="AV202" s="12" t="s">
        <v>86</v>
      </c>
      <c r="AW202" s="12" t="s">
        <v>31</v>
      </c>
      <c r="AX202" s="12" t="s">
        <v>84</v>
      </c>
      <c r="AY202" s="239" t="s">
        <v>123</v>
      </c>
    </row>
    <row r="203" s="2" customFormat="1" ht="37.8" customHeight="1">
      <c r="A203" s="38"/>
      <c r="B203" s="39"/>
      <c r="C203" s="210" t="s">
        <v>211</v>
      </c>
      <c r="D203" s="210" t="s">
        <v>124</v>
      </c>
      <c r="E203" s="211" t="s">
        <v>369</v>
      </c>
      <c r="F203" s="212" t="s">
        <v>370</v>
      </c>
      <c r="G203" s="213" t="s">
        <v>244</v>
      </c>
      <c r="H203" s="214">
        <v>4</v>
      </c>
      <c r="I203" s="215"/>
      <c r="J203" s="216">
        <f>ROUND(I203*H203,2)</f>
        <v>0</v>
      </c>
      <c r="K203" s="212" t="s">
        <v>128</v>
      </c>
      <c r="L203" s="44"/>
      <c r="M203" s="217" t="s">
        <v>1</v>
      </c>
      <c r="N203" s="218" t="s">
        <v>41</v>
      </c>
      <c r="O203" s="91"/>
      <c r="P203" s="219">
        <f>O203*H203</f>
        <v>0</v>
      </c>
      <c r="Q203" s="219">
        <v>0.056439999999999997</v>
      </c>
      <c r="R203" s="219">
        <f>Q203*H203</f>
        <v>0.22575999999999999</v>
      </c>
      <c r="S203" s="219">
        <v>0</v>
      </c>
      <c r="T203" s="22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1" t="s">
        <v>129</v>
      </c>
      <c r="AT203" s="221" t="s">
        <v>124</v>
      </c>
      <c r="AU203" s="221" t="s">
        <v>84</v>
      </c>
      <c r="AY203" s="17" t="s">
        <v>123</v>
      </c>
      <c r="BE203" s="222">
        <f>IF(N203="základní",J203,0)</f>
        <v>0</v>
      </c>
      <c r="BF203" s="222">
        <f>IF(N203="snížená",J203,0)</f>
        <v>0</v>
      </c>
      <c r="BG203" s="222">
        <f>IF(N203="zákl. přenesená",J203,0)</f>
        <v>0</v>
      </c>
      <c r="BH203" s="222">
        <f>IF(N203="sníž. přenesená",J203,0)</f>
        <v>0</v>
      </c>
      <c r="BI203" s="222">
        <f>IF(N203="nulová",J203,0)</f>
        <v>0</v>
      </c>
      <c r="BJ203" s="17" t="s">
        <v>84</v>
      </c>
      <c r="BK203" s="222">
        <f>ROUND(I203*H203,2)</f>
        <v>0</v>
      </c>
      <c r="BL203" s="17" t="s">
        <v>129</v>
      </c>
      <c r="BM203" s="221" t="s">
        <v>371</v>
      </c>
    </row>
    <row r="204" s="2" customFormat="1">
      <c r="A204" s="38"/>
      <c r="B204" s="39"/>
      <c r="C204" s="40"/>
      <c r="D204" s="223" t="s">
        <v>131</v>
      </c>
      <c r="E204" s="40"/>
      <c r="F204" s="224" t="s">
        <v>372</v>
      </c>
      <c r="G204" s="40"/>
      <c r="H204" s="40"/>
      <c r="I204" s="225"/>
      <c r="J204" s="40"/>
      <c r="K204" s="40"/>
      <c r="L204" s="44"/>
      <c r="M204" s="226"/>
      <c r="N204" s="227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131</v>
      </c>
      <c r="AU204" s="17" t="s">
        <v>84</v>
      </c>
    </row>
    <row r="205" s="2" customFormat="1" ht="24.15" customHeight="1">
      <c r="A205" s="38"/>
      <c r="B205" s="39"/>
      <c r="C205" s="277" t="s">
        <v>216</v>
      </c>
      <c r="D205" s="277" t="s">
        <v>301</v>
      </c>
      <c r="E205" s="278" t="s">
        <v>373</v>
      </c>
      <c r="F205" s="279" t="s">
        <v>374</v>
      </c>
      <c r="G205" s="280" t="s">
        <v>244</v>
      </c>
      <c r="H205" s="281">
        <v>4</v>
      </c>
      <c r="I205" s="282"/>
      <c r="J205" s="283">
        <f>ROUND(I205*H205,2)</f>
        <v>0</v>
      </c>
      <c r="K205" s="279" t="s">
        <v>128</v>
      </c>
      <c r="L205" s="284"/>
      <c r="M205" s="285" t="s">
        <v>1</v>
      </c>
      <c r="N205" s="286" t="s">
        <v>41</v>
      </c>
      <c r="O205" s="91"/>
      <c r="P205" s="219">
        <f>O205*H205</f>
        <v>0</v>
      </c>
      <c r="Q205" s="219">
        <v>0.01521</v>
      </c>
      <c r="R205" s="219">
        <f>Q205*H205</f>
        <v>0.060839999999999998</v>
      </c>
      <c r="S205" s="219">
        <v>0</v>
      </c>
      <c r="T205" s="22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1" t="s">
        <v>182</v>
      </c>
      <c r="AT205" s="221" t="s">
        <v>301</v>
      </c>
      <c r="AU205" s="221" t="s">
        <v>84</v>
      </c>
      <c r="AY205" s="17" t="s">
        <v>123</v>
      </c>
      <c r="BE205" s="222">
        <f>IF(N205="základní",J205,0)</f>
        <v>0</v>
      </c>
      <c r="BF205" s="222">
        <f>IF(N205="snížená",J205,0)</f>
        <v>0</v>
      </c>
      <c r="BG205" s="222">
        <f>IF(N205="zákl. přenesená",J205,0)</f>
        <v>0</v>
      </c>
      <c r="BH205" s="222">
        <f>IF(N205="sníž. přenesená",J205,0)</f>
        <v>0</v>
      </c>
      <c r="BI205" s="222">
        <f>IF(N205="nulová",J205,0)</f>
        <v>0</v>
      </c>
      <c r="BJ205" s="17" t="s">
        <v>84</v>
      </c>
      <c r="BK205" s="222">
        <f>ROUND(I205*H205,2)</f>
        <v>0</v>
      </c>
      <c r="BL205" s="17" t="s">
        <v>129</v>
      </c>
      <c r="BM205" s="221" t="s">
        <v>375</v>
      </c>
    </row>
    <row r="206" s="2" customFormat="1">
      <c r="A206" s="38"/>
      <c r="B206" s="39"/>
      <c r="C206" s="40"/>
      <c r="D206" s="230" t="s">
        <v>305</v>
      </c>
      <c r="E206" s="40"/>
      <c r="F206" s="287" t="s">
        <v>376</v>
      </c>
      <c r="G206" s="40"/>
      <c r="H206" s="40"/>
      <c r="I206" s="225"/>
      <c r="J206" s="40"/>
      <c r="K206" s="40"/>
      <c r="L206" s="44"/>
      <c r="M206" s="226"/>
      <c r="N206" s="227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305</v>
      </c>
      <c r="AU206" s="17" t="s">
        <v>84</v>
      </c>
    </row>
    <row r="207" s="11" customFormat="1" ht="25.92" customHeight="1">
      <c r="A207" s="11"/>
      <c r="B207" s="196"/>
      <c r="C207" s="197"/>
      <c r="D207" s="198" t="s">
        <v>75</v>
      </c>
      <c r="E207" s="199" t="s">
        <v>121</v>
      </c>
      <c r="F207" s="199" t="s">
        <v>122</v>
      </c>
      <c r="G207" s="197"/>
      <c r="H207" s="197"/>
      <c r="I207" s="200"/>
      <c r="J207" s="201">
        <f>BK207</f>
        <v>0</v>
      </c>
      <c r="K207" s="197"/>
      <c r="L207" s="202"/>
      <c r="M207" s="203"/>
      <c r="N207" s="204"/>
      <c r="O207" s="204"/>
      <c r="P207" s="205">
        <f>SUM(P208:P212)</f>
        <v>0</v>
      </c>
      <c r="Q207" s="204"/>
      <c r="R207" s="205">
        <f>SUM(R208:R212)</f>
        <v>0.0010600000000000002</v>
      </c>
      <c r="S207" s="204"/>
      <c r="T207" s="206">
        <f>SUM(T208:T212)</f>
        <v>0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R207" s="207" t="s">
        <v>84</v>
      </c>
      <c r="AT207" s="208" t="s">
        <v>75</v>
      </c>
      <c r="AU207" s="208" t="s">
        <v>76</v>
      </c>
      <c r="AY207" s="207" t="s">
        <v>123</v>
      </c>
      <c r="BK207" s="209">
        <f>SUM(BK208:BK212)</f>
        <v>0</v>
      </c>
    </row>
    <row r="208" s="2" customFormat="1" ht="37.8" customHeight="1">
      <c r="A208" s="38"/>
      <c r="B208" s="39"/>
      <c r="C208" s="210" t="s">
        <v>221</v>
      </c>
      <c r="D208" s="210" t="s">
        <v>124</v>
      </c>
      <c r="E208" s="211" t="s">
        <v>377</v>
      </c>
      <c r="F208" s="212" t="s">
        <v>378</v>
      </c>
      <c r="G208" s="213" t="s">
        <v>127</v>
      </c>
      <c r="H208" s="214">
        <v>26.5</v>
      </c>
      <c r="I208" s="215"/>
      <c r="J208" s="216">
        <f>ROUND(I208*H208,2)</f>
        <v>0</v>
      </c>
      <c r="K208" s="212" t="s">
        <v>128</v>
      </c>
      <c r="L208" s="44"/>
      <c r="M208" s="217" t="s">
        <v>1</v>
      </c>
      <c r="N208" s="218" t="s">
        <v>41</v>
      </c>
      <c r="O208" s="91"/>
      <c r="P208" s="219">
        <f>O208*H208</f>
        <v>0</v>
      </c>
      <c r="Q208" s="219">
        <v>0</v>
      </c>
      <c r="R208" s="219">
        <f>Q208*H208</f>
        <v>0</v>
      </c>
      <c r="S208" s="219">
        <v>0</v>
      </c>
      <c r="T208" s="22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1" t="s">
        <v>129</v>
      </c>
      <c r="AT208" s="221" t="s">
        <v>124</v>
      </c>
      <c r="AU208" s="221" t="s">
        <v>84</v>
      </c>
      <c r="AY208" s="17" t="s">
        <v>123</v>
      </c>
      <c r="BE208" s="222">
        <f>IF(N208="základní",J208,0)</f>
        <v>0</v>
      </c>
      <c r="BF208" s="222">
        <f>IF(N208="snížená",J208,0)</f>
        <v>0</v>
      </c>
      <c r="BG208" s="222">
        <f>IF(N208="zákl. přenesená",J208,0)</f>
        <v>0</v>
      </c>
      <c r="BH208" s="222">
        <f>IF(N208="sníž. přenesená",J208,0)</f>
        <v>0</v>
      </c>
      <c r="BI208" s="222">
        <f>IF(N208="nulová",J208,0)</f>
        <v>0</v>
      </c>
      <c r="BJ208" s="17" t="s">
        <v>84</v>
      </c>
      <c r="BK208" s="222">
        <f>ROUND(I208*H208,2)</f>
        <v>0</v>
      </c>
      <c r="BL208" s="17" t="s">
        <v>129</v>
      </c>
      <c r="BM208" s="221" t="s">
        <v>379</v>
      </c>
    </row>
    <row r="209" s="2" customFormat="1">
      <c r="A209" s="38"/>
      <c r="B209" s="39"/>
      <c r="C209" s="40"/>
      <c r="D209" s="223" t="s">
        <v>131</v>
      </c>
      <c r="E209" s="40"/>
      <c r="F209" s="224" t="s">
        <v>380</v>
      </c>
      <c r="G209" s="40"/>
      <c r="H209" s="40"/>
      <c r="I209" s="225"/>
      <c r="J209" s="40"/>
      <c r="K209" s="40"/>
      <c r="L209" s="44"/>
      <c r="M209" s="226"/>
      <c r="N209" s="227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131</v>
      </c>
      <c r="AU209" s="17" t="s">
        <v>84</v>
      </c>
    </row>
    <row r="210" s="12" customFormat="1">
      <c r="A210" s="12"/>
      <c r="B210" s="228"/>
      <c r="C210" s="229"/>
      <c r="D210" s="230" t="s">
        <v>133</v>
      </c>
      <c r="E210" s="231" t="s">
        <v>1</v>
      </c>
      <c r="F210" s="232" t="s">
        <v>381</v>
      </c>
      <c r="G210" s="229"/>
      <c r="H210" s="233">
        <v>26.5</v>
      </c>
      <c r="I210" s="234"/>
      <c r="J210" s="229"/>
      <c r="K210" s="229"/>
      <c r="L210" s="235"/>
      <c r="M210" s="236"/>
      <c r="N210" s="237"/>
      <c r="O210" s="237"/>
      <c r="P210" s="237"/>
      <c r="Q210" s="237"/>
      <c r="R210" s="237"/>
      <c r="S210" s="237"/>
      <c r="T210" s="238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39" t="s">
        <v>133</v>
      </c>
      <c r="AU210" s="239" t="s">
        <v>84</v>
      </c>
      <c r="AV210" s="12" t="s">
        <v>86</v>
      </c>
      <c r="AW210" s="12" t="s">
        <v>31</v>
      </c>
      <c r="AX210" s="12" t="s">
        <v>84</v>
      </c>
      <c r="AY210" s="239" t="s">
        <v>123</v>
      </c>
    </row>
    <row r="211" s="2" customFormat="1" ht="37.8" customHeight="1">
      <c r="A211" s="38"/>
      <c r="B211" s="39"/>
      <c r="C211" s="210" t="s">
        <v>208</v>
      </c>
      <c r="D211" s="210" t="s">
        <v>124</v>
      </c>
      <c r="E211" s="211" t="s">
        <v>382</v>
      </c>
      <c r="F211" s="212" t="s">
        <v>383</v>
      </c>
      <c r="G211" s="213" t="s">
        <v>127</v>
      </c>
      <c r="H211" s="214">
        <v>26.5</v>
      </c>
      <c r="I211" s="215"/>
      <c r="J211" s="216">
        <f>ROUND(I211*H211,2)</f>
        <v>0</v>
      </c>
      <c r="K211" s="212" t="s">
        <v>128</v>
      </c>
      <c r="L211" s="44"/>
      <c r="M211" s="217" t="s">
        <v>1</v>
      </c>
      <c r="N211" s="218" t="s">
        <v>41</v>
      </c>
      <c r="O211" s="91"/>
      <c r="P211" s="219">
        <f>O211*H211</f>
        <v>0</v>
      </c>
      <c r="Q211" s="219">
        <v>4.0000000000000003E-05</v>
      </c>
      <c r="R211" s="219">
        <f>Q211*H211</f>
        <v>0.0010600000000000002</v>
      </c>
      <c r="S211" s="219">
        <v>0</v>
      </c>
      <c r="T211" s="22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1" t="s">
        <v>129</v>
      </c>
      <c r="AT211" s="221" t="s">
        <v>124</v>
      </c>
      <c r="AU211" s="221" t="s">
        <v>84</v>
      </c>
      <c r="AY211" s="17" t="s">
        <v>123</v>
      </c>
      <c r="BE211" s="222">
        <f>IF(N211="základní",J211,0)</f>
        <v>0</v>
      </c>
      <c r="BF211" s="222">
        <f>IF(N211="snížená",J211,0)</f>
        <v>0</v>
      </c>
      <c r="BG211" s="222">
        <f>IF(N211="zákl. přenesená",J211,0)</f>
        <v>0</v>
      </c>
      <c r="BH211" s="222">
        <f>IF(N211="sníž. přenesená",J211,0)</f>
        <v>0</v>
      </c>
      <c r="BI211" s="222">
        <f>IF(N211="nulová",J211,0)</f>
        <v>0</v>
      </c>
      <c r="BJ211" s="17" t="s">
        <v>84</v>
      </c>
      <c r="BK211" s="222">
        <f>ROUND(I211*H211,2)</f>
        <v>0</v>
      </c>
      <c r="BL211" s="17" t="s">
        <v>129</v>
      </c>
      <c r="BM211" s="221" t="s">
        <v>384</v>
      </c>
    </row>
    <row r="212" s="2" customFormat="1">
      <c r="A212" s="38"/>
      <c r="B212" s="39"/>
      <c r="C212" s="40"/>
      <c r="D212" s="223" t="s">
        <v>131</v>
      </c>
      <c r="E212" s="40"/>
      <c r="F212" s="224" t="s">
        <v>385</v>
      </c>
      <c r="G212" s="40"/>
      <c r="H212" s="40"/>
      <c r="I212" s="225"/>
      <c r="J212" s="40"/>
      <c r="K212" s="40"/>
      <c r="L212" s="44"/>
      <c r="M212" s="226"/>
      <c r="N212" s="227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131</v>
      </c>
      <c r="AU212" s="17" t="s">
        <v>84</v>
      </c>
    </row>
    <row r="213" s="11" customFormat="1" ht="25.92" customHeight="1">
      <c r="A213" s="11"/>
      <c r="B213" s="196"/>
      <c r="C213" s="197"/>
      <c r="D213" s="198" t="s">
        <v>75</v>
      </c>
      <c r="E213" s="199" t="s">
        <v>386</v>
      </c>
      <c r="F213" s="199" t="s">
        <v>387</v>
      </c>
      <c r="G213" s="197"/>
      <c r="H213" s="197"/>
      <c r="I213" s="200"/>
      <c r="J213" s="201">
        <f>BK213</f>
        <v>0</v>
      </c>
      <c r="K213" s="197"/>
      <c r="L213" s="202"/>
      <c r="M213" s="203"/>
      <c r="N213" s="204"/>
      <c r="O213" s="204"/>
      <c r="P213" s="205">
        <f>SUM(P214:P215)</f>
        <v>0</v>
      </c>
      <c r="Q213" s="204"/>
      <c r="R213" s="205">
        <f>SUM(R214:R215)</f>
        <v>0</v>
      </c>
      <c r="S213" s="204"/>
      <c r="T213" s="206">
        <f>SUM(T214:T215)</f>
        <v>0</v>
      </c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R213" s="207" t="s">
        <v>84</v>
      </c>
      <c r="AT213" s="208" t="s">
        <v>75</v>
      </c>
      <c r="AU213" s="208" t="s">
        <v>76</v>
      </c>
      <c r="AY213" s="207" t="s">
        <v>123</v>
      </c>
      <c r="BK213" s="209">
        <f>SUM(BK214:BK215)</f>
        <v>0</v>
      </c>
    </row>
    <row r="214" s="2" customFormat="1" ht="55.5" customHeight="1">
      <c r="A214" s="38"/>
      <c r="B214" s="39"/>
      <c r="C214" s="210" t="s">
        <v>234</v>
      </c>
      <c r="D214" s="210" t="s">
        <v>124</v>
      </c>
      <c r="E214" s="211" t="s">
        <v>388</v>
      </c>
      <c r="F214" s="212" t="s">
        <v>389</v>
      </c>
      <c r="G214" s="213" t="s">
        <v>185</v>
      </c>
      <c r="H214" s="214">
        <v>6.2409999999999997</v>
      </c>
      <c r="I214" s="215"/>
      <c r="J214" s="216">
        <f>ROUND(I214*H214,2)</f>
        <v>0</v>
      </c>
      <c r="K214" s="212" t="s">
        <v>128</v>
      </c>
      <c r="L214" s="44"/>
      <c r="M214" s="217" t="s">
        <v>1</v>
      </c>
      <c r="N214" s="218" t="s">
        <v>41</v>
      </c>
      <c r="O214" s="91"/>
      <c r="P214" s="219">
        <f>O214*H214</f>
        <v>0</v>
      </c>
      <c r="Q214" s="219">
        <v>0</v>
      </c>
      <c r="R214" s="219">
        <f>Q214*H214</f>
        <v>0</v>
      </c>
      <c r="S214" s="219">
        <v>0</v>
      </c>
      <c r="T214" s="22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1" t="s">
        <v>129</v>
      </c>
      <c r="AT214" s="221" t="s">
        <v>124</v>
      </c>
      <c r="AU214" s="221" t="s">
        <v>84</v>
      </c>
      <c r="AY214" s="17" t="s">
        <v>123</v>
      </c>
      <c r="BE214" s="222">
        <f>IF(N214="základní",J214,0)</f>
        <v>0</v>
      </c>
      <c r="BF214" s="222">
        <f>IF(N214="snížená",J214,0)</f>
        <v>0</v>
      </c>
      <c r="BG214" s="222">
        <f>IF(N214="zákl. přenesená",J214,0)</f>
        <v>0</v>
      </c>
      <c r="BH214" s="222">
        <f>IF(N214="sníž. přenesená",J214,0)</f>
        <v>0</v>
      </c>
      <c r="BI214" s="222">
        <f>IF(N214="nulová",J214,0)</f>
        <v>0</v>
      </c>
      <c r="BJ214" s="17" t="s">
        <v>84</v>
      </c>
      <c r="BK214" s="222">
        <f>ROUND(I214*H214,2)</f>
        <v>0</v>
      </c>
      <c r="BL214" s="17" t="s">
        <v>129</v>
      </c>
      <c r="BM214" s="221" t="s">
        <v>390</v>
      </c>
    </row>
    <row r="215" s="2" customFormat="1">
      <c r="A215" s="38"/>
      <c r="B215" s="39"/>
      <c r="C215" s="40"/>
      <c r="D215" s="223" t="s">
        <v>131</v>
      </c>
      <c r="E215" s="40"/>
      <c r="F215" s="224" t="s">
        <v>391</v>
      </c>
      <c r="G215" s="40"/>
      <c r="H215" s="40"/>
      <c r="I215" s="225"/>
      <c r="J215" s="40"/>
      <c r="K215" s="40"/>
      <c r="L215" s="44"/>
      <c r="M215" s="226"/>
      <c r="N215" s="227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131</v>
      </c>
      <c r="AU215" s="17" t="s">
        <v>84</v>
      </c>
    </row>
    <row r="216" s="11" customFormat="1" ht="25.92" customHeight="1">
      <c r="A216" s="11"/>
      <c r="B216" s="196"/>
      <c r="C216" s="197"/>
      <c r="D216" s="198" t="s">
        <v>75</v>
      </c>
      <c r="E216" s="199" t="s">
        <v>392</v>
      </c>
      <c r="F216" s="199" t="s">
        <v>393</v>
      </c>
      <c r="G216" s="197"/>
      <c r="H216" s="197"/>
      <c r="I216" s="200"/>
      <c r="J216" s="201">
        <f>BK216</f>
        <v>0</v>
      </c>
      <c r="K216" s="197"/>
      <c r="L216" s="202"/>
      <c r="M216" s="203"/>
      <c r="N216" s="204"/>
      <c r="O216" s="204"/>
      <c r="P216" s="205">
        <f>SUM(P217:P224)</f>
        <v>0</v>
      </c>
      <c r="Q216" s="204"/>
      <c r="R216" s="205">
        <f>SUM(R217:R224)</f>
        <v>0.093605399999999991</v>
      </c>
      <c r="S216" s="204"/>
      <c r="T216" s="206">
        <f>SUM(T217:T224)</f>
        <v>0</v>
      </c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R216" s="207" t="s">
        <v>86</v>
      </c>
      <c r="AT216" s="208" t="s">
        <v>75</v>
      </c>
      <c r="AU216" s="208" t="s">
        <v>76</v>
      </c>
      <c r="AY216" s="207" t="s">
        <v>123</v>
      </c>
      <c r="BK216" s="209">
        <f>SUM(BK217:BK224)</f>
        <v>0</v>
      </c>
    </row>
    <row r="217" s="2" customFormat="1" ht="44.25" customHeight="1">
      <c r="A217" s="38"/>
      <c r="B217" s="39"/>
      <c r="C217" s="210" t="s">
        <v>241</v>
      </c>
      <c r="D217" s="210" t="s">
        <v>124</v>
      </c>
      <c r="E217" s="211" t="s">
        <v>394</v>
      </c>
      <c r="F217" s="212" t="s">
        <v>395</v>
      </c>
      <c r="G217" s="213" t="s">
        <v>127</v>
      </c>
      <c r="H217" s="214">
        <v>21.225999999999999</v>
      </c>
      <c r="I217" s="215"/>
      <c r="J217" s="216">
        <f>ROUND(I217*H217,2)</f>
        <v>0</v>
      </c>
      <c r="K217" s="212" t="s">
        <v>128</v>
      </c>
      <c r="L217" s="44"/>
      <c r="M217" s="217" t="s">
        <v>1</v>
      </c>
      <c r="N217" s="218" t="s">
        <v>41</v>
      </c>
      <c r="O217" s="91"/>
      <c r="P217" s="219">
        <f>O217*H217</f>
        <v>0</v>
      </c>
      <c r="Q217" s="219">
        <v>0</v>
      </c>
      <c r="R217" s="219">
        <f>Q217*H217</f>
        <v>0</v>
      </c>
      <c r="S217" s="219">
        <v>0</v>
      </c>
      <c r="T217" s="22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1" t="s">
        <v>208</v>
      </c>
      <c r="AT217" s="221" t="s">
        <v>124</v>
      </c>
      <c r="AU217" s="221" t="s">
        <v>84</v>
      </c>
      <c r="AY217" s="17" t="s">
        <v>123</v>
      </c>
      <c r="BE217" s="222">
        <f>IF(N217="základní",J217,0)</f>
        <v>0</v>
      </c>
      <c r="BF217" s="222">
        <f>IF(N217="snížená",J217,0)</f>
        <v>0</v>
      </c>
      <c r="BG217" s="222">
        <f>IF(N217="zákl. přenesená",J217,0)</f>
        <v>0</v>
      </c>
      <c r="BH217" s="222">
        <f>IF(N217="sníž. přenesená",J217,0)</f>
        <v>0</v>
      </c>
      <c r="BI217" s="222">
        <f>IF(N217="nulová",J217,0)</f>
        <v>0</v>
      </c>
      <c r="BJ217" s="17" t="s">
        <v>84</v>
      </c>
      <c r="BK217" s="222">
        <f>ROUND(I217*H217,2)</f>
        <v>0</v>
      </c>
      <c r="BL217" s="17" t="s">
        <v>208</v>
      </c>
      <c r="BM217" s="221" t="s">
        <v>396</v>
      </c>
    </row>
    <row r="218" s="2" customFormat="1">
      <c r="A218" s="38"/>
      <c r="B218" s="39"/>
      <c r="C218" s="40"/>
      <c r="D218" s="223" t="s">
        <v>131</v>
      </c>
      <c r="E218" s="40"/>
      <c r="F218" s="224" t="s">
        <v>397</v>
      </c>
      <c r="G218" s="40"/>
      <c r="H218" s="40"/>
      <c r="I218" s="225"/>
      <c r="J218" s="40"/>
      <c r="K218" s="40"/>
      <c r="L218" s="44"/>
      <c r="M218" s="226"/>
      <c r="N218" s="227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131</v>
      </c>
      <c r="AU218" s="17" t="s">
        <v>84</v>
      </c>
    </row>
    <row r="219" s="12" customFormat="1">
      <c r="A219" s="12"/>
      <c r="B219" s="228"/>
      <c r="C219" s="229"/>
      <c r="D219" s="230" t="s">
        <v>133</v>
      </c>
      <c r="E219" s="231" t="s">
        <v>1</v>
      </c>
      <c r="F219" s="232" t="s">
        <v>259</v>
      </c>
      <c r="G219" s="229"/>
      <c r="H219" s="233">
        <v>21.225999999999999</v>
      </c>
      <c r="I219" s="234"/>
      <c r="J219" s="229"/>
      <c r="K219" s="229"/>
      <c r="L219" s="235"/>
      <c r="M219" s="236"/>
      <c r="N219" s="237"/>
      <c r="O219" s="237"/>
      <c r="P219" s="237"/>
      <c r="Q219" s="237"/>
      <c r="R219" s="237"/>
      <c r="S219" s="237"/>
      <c r="T219" s="238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39" t="s">
        <v>133</v>
      </c>
      <c r="AU219" s="239" t="s">
        <v>84</v>
      </c>
      <c r="AV219" s="12" t="s">
        <v>86</v>
      </c>
      <c r="AW219" s="12" t="s">
        <v>31</v>
      </c>
      <c r="AX219" s="12" t="s">
        <v>84</v>
      </c>
      <c r="AY219" s="239" t="s">
        <v>123</v>
      </c>
    </row>
    <row r="220" s="2" customFormat="1" ht="24.15" customHeight="1">
      <c r="A220" s="38"/>
      <c r="B220" s="39"/>
      <c r="C220" s="277" t="s">
        <v>249</v>
      </c>
      <c r="D220" s="277" t="s">
        <v>301</v>
      </c>
      <c r="E220" s="278" t="s">
        <v>398</v>
      </c>
      <c r="F220" s="279" t="s">
        <v>399</v>
      </c>
      <c r="G220" s="280" t="s">
        <v>127</v>
      </c>
      <c r="H220" s="281">
        <v>22.286999999999999</v>
      </c>
      <c r="I220" s="282"/>
      <c r="J220" s="283">
        <f>ROUND(I220*H220,2)</f>
        <v>0</v>
      </c>
      <c r="K220" s="279" t="s">
        <v>128</v>
      </c>
      <c r="L220" s="284"/>
      <c r="M220" s="285" t="s">
        <v>1</v>
      </c>
      <c r="N220" s="286" t="s">
        <v>41</v>
      </c>
      <c r="O220" s="91"/>
      <c r="P220" s="219">
        <f>O220*H220</f>
        <v>0</v>
      </c>
      <c r="Q220" s="219">
        <v>0.0041999999999999997</v>
      </c>
      <c r="R220" s="219">
        <f>Q220*H220</f>
        <v>0.093605399999999991</v>
      </c>
      <c r="S220" s="219">
        <v>0</v>
      </c>
      <c r="T220" s="22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1" t="s">
        <v>400</v>
      </c>
      <c r="AT220" s="221" t="s">
        <v>301</v>
      </c>
      <c r="AU220" s="221" t="s">
        <v>84</v>
      </c>
      <c r="AY220" s="17" t="s">
        <v>123</v>
      </c>
      <c r="BE220" s="222">
        <f>IF(N220="základní",J220,0)</f>
        <v>0</v>
      </c>
      <c r="BF220" s="222">
        <f>IF(N220="snížená",J220,0)</f>
        <v>0</v>
      </c>
      <c r="BG220" s="222">
        <f>IF(N220="zákl. přenesená",J220,0)</f>
        <v>0</v>
      </c>
      <c r="BH220" s="222">
        <f>IF(N220="sníž. přenesená",J220,0)</f>
        <v>0</v>
      </c>
      <c r="BI220" s="222">
        <f>IF(N220="nulová",J220,0)</f>
        <v>0</v>
      </c>
      <c r="BJ220" s="17" t="s">
        <v>84</v>
      </c>
      <c r="BK220" s="222">
        <f>ROUND(I220*H220,2)</f>
        <v>0</v>
      </c>
      <c r="BL220" s="17" t="s">
        <v>208</v>
      </c>
      <c r="BM220" s="221" t="s">
        <v>401</v>
      </c>
    </row>
    <row r="221" s="12" customFormat="1">
      <c r="A221" s="12"/>
      <c r="B221" s="228"/>
      <c r="C221" s="229"/>
      <c r="D221" s="230" t="s">
        <v>133</v>
      </c>
      <c r="E221" s="231" t="s">
        <v>1</v>
      </c>
      <c r="F221" s="232" t="s">
        <v>259</v>
      </c>
      <c r="G221" s="229"/>
      <c r="H221" s="233">
        <v>21.225999999999999</v>
      </c>
      <c r="I221" s="234"/>
      <c r="J221" s="229"/>
      <c r="K221" s="229"/>
      <c r="L221" s="235"/>
      <c r="M221" s="236"/>
      <c r="N221" s="237"/>
      <c r="O221" s="237"/>
      <c r="P221" s="237"/>
      <c r="Q221" s="237"/>
      <c r="R221" s="237"/>
      <c r="S221" s="237"/>
      <c r="T221" s="238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39" t="s">
        <v>133</v>
      </c>
      <c r="AU221" s="239" t="s">
        <v>84</v>
      </c>
      <c r="AV221" s="12" t="s">
        <v>86</v>
      </c>
      <c r="AW221" s="12" t="s">
        <v>31</v>
      </c>
      <c r="AX221" s="12" t="s">
        <v>84</v>
      </c>
      <c r="AY221" s="239" t="s">
        <v>123</v>
      </c>
    </row>
    <row r="222" s="12" customFormat="1">
      <c r="A222" s="12"/>
      <c r="B222" s="228"/>
      <c r="C222" s="229"/>
      <c r="D222" s="230" t="s">
        <v>133</v>
      </c>
      <c r="E222" s="229"/>
      <c r="F222" s="232" t="s">
        <v>402</v>
      </c>
      <c r="G222" s="229"/>
      <c r="H222" s="233">
        <v>22.286999999999999</v>
      </c>
      <c r="I222" s="234"/>
      <c r="J222" s="229"/>
      <c r="K222" s="229"/>
      <c r="L222" s="235"/>
      <c r="M222" s="236"/>
      <c r="N222" s="237"/>
      <c r="O222" s="237"/>
      <c r="P222" s="237"/>
      <c r="Q222" s="237"/>
      <c r="R222" s="237"/>
      <c r="S222" s="237"/>
      <c r="T222" s="238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9" t="s">
        <v>133</v>
      </c>
      <c r="AU222" s="239" t="s">
        <v>84</v>
      </c>
      <c r="AV222" s="12" t="s">
        <v>86</v>
      </c>
      <c r="AW222" s="12" t="s">
        <v>4</v>
      </c>
      <c r="AX222" s="12" t="s">
        <v>84</v>
      </c>
      <c r="AY222" s="239" t="s">
        <v>123</v>
      </c>
    </row>
    <row r="223" s="2" customFormat="1" ht="49.05" customHeight="1">
      <c r="A223" s="38"/>
      <c r="B223" s="39"/>
      <c r="C223" s="210" t="s">
        <v>403</v>
      </c>
      <c r="D223" s="210" t="s">
        <v>124</v>
      </c>
      <c r="E223" s="211" t="s">
        <v>404</v>
      </c>
      <c r="F223" s="212" t="s">
        <v>405</v>
      </c>
      <c r="G223" s="213" t="s">
        <v>406</v>
      </c>
      <c r="H223" s="288"/>
      <c r="I223" s="215"/>
      <c r="J223" s="216">
        <f>ROUND(I223*H223,2)</f>
        <v>0</v>
      </c>
      <c r="K223" s="212" t="s">
        <v>128</v>
      </c>
      <c r="L223" s="44"/>
      <c r="M223" s="217" t="s">
        <v>1</v>
      </c>
      <c r="N223" s="218" t="s">
        <v>41</v>
      </c>
      <c r="O223" s="91"/>
      <c r="P223" s="219">
        <f>O223*H223</f>
        <v>0</v>
      </c>
      <c r="Q223" s="219">
        <v>0</v>
      </c>
      <c r="R223" s="219">
        <f>Q223*H223</f>
        <v>0</v>
      </c>
      <c r="S223" s="219">
        <v>0</v>
      </c>
      <c r="T223" s="22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1" t="s">
        <v>208</v>
      </c>
      <c r="AT223" s="221" t="s">
        <v>124</v>
      </c>
      <c r="AU223" s="221" t="s">
        <v>84</v>
      </c>
      <c r="AY223" s="17" t="s">
        <v>123</v>
      </c>
      <c r="BE223" s="222">
        <f>IF(N223="základní",J223,0)</f>
        <v>0</v>
      </c>
      <c r="BF223" s="222">
        <f>IF(N223="snížená",J223,0)</f>
        <v>0</v>
      </c>
      <c r="BG223" s="222">
        <f>IF(N223="zákl. přenesená",J223,0)</f>
        <v>0</v>
      </c>
      <c r="BH223" s="222">
        <f>IF(N223="sníž. přenesená",J223,0)</f>
        <v>0</v>
      </c>
      <c r="BI223" s="222">
        <f>IF(N223="nulová",J223,0)</f>
        <v>0</v>
      </c>
      <c r="BJ223" s="17" t="s">
        <v>84</v>
      </c>
      <c r="BK223" s="222">
        <f>ROUND(I223*H223,2)</f>
        <v>0</v>
      </c>
      <c r="BL223" s="17" t="s">
        <v>208</v>
      </c>
      <c r="BM223" s="221" t="s">
        <v>407</v>
      </c>
    </row>
    <row r="224" s="2" customFormat="1">
      <c r="A224" s="38"/>
      <c r="B224" s="39"/>
      <c r="C224" s="40"/>
      <c r="D224" s="223" t="s">
        <v>131</v>
      </c>
      <c r="E224" s="40"/>
      <c r="F224" s="224" t="s">
        <v>408</v>
      </c>
      <c r="G224" s="40"/>
      <c r="H224" s="40"/>
      <c r="I224" s="225"/>
      <c r="J224" s="40"/>
      <c r="K224" s="40"/>
      <c r="L224" s="44"/>
      <c r="M224" s="226"/>
      <c r="N224" s="227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131</v>
      </c>
      <c r="AU224" s="17" t="s">
        <v>84</v>
      </c>
    </row>
    <row r="225" s="11" customFormat="1" ht="25.92" customHeight="1">
      <c r="A225" s="11"/>
      <c r="B225" s="196"/>
      <c r="C225" s="197"/>
      <c r="D225" s="198" t="s">
        <v>75</v>
      </c>
      <c r="E225" s="199" t="s">
        <v>409</v>
      </c>
      <c r="F225" s="199" t="s">
        <v>410</v>
      </c>
      <c r="G225" s="197"/>
      <c r="H225" s="197"/>
      <c r="I225" s="200"/>
      <c r="J225" s="201">
        <f>BK225</f>
        <v>0</v>
      </c>
      <c r="K225" s="197"/>
      <c r="L225" s="202"/>
      <c r="M225" s="203"/>
      <c r="N225" s="204"/>
      <c r="O225" s="204"/>
      <c r="P225" s="205">
        <f>SUM(P226:P242)</f>
        <v>0</v>
      </c>
      <c r="Q225" s="204"/>
      <c r="R225" s="205">
        <f>SUM(R226:R242)</f>
        <v>0.040910000000000002</v>
      </c>
      <c r="S225" s="204"/>
      <c r="T225" s="206">
        <f>SUM(T226:T242)</f>
        <v>0</v>
      </c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R225" s="207" t="s">
        <v>86</v>
      </c>
      <c r="AT225" s="208" t="s">
        <v>75</v>
      </c>
      <c r="AU225" s="208" t="s">
        <v>76</v>
      </c>
      <c r="AY225" s="207" t="s">
        <v>123</v>
      </c>
      <c r="BK225" s="209">
        <f>SUM(BK226:BK242)</f>
        <v>0</v>
      </c>
    </row>
    <row r="226" s="2" customFormat="1" ht="24.15" customHeight="1">
      <c r="A226" s="38"/>
      <c r="B226" s="39"/>
      <c r="C226" s="210" t="s">
        <v>7</v>
      </c>
      <c r="D226" s="210" t="s">
        <v>124</v>
      </c>
      <c r="E226" s="211" t="s">
        <v>411</v>
      </c>
      <c r="F226" s="212" t="s">
        <v>412</v>
      </c>
      <c r="G226" s="213" t="s">
        <v>156</v>
      </c>
      <c r="H226" s="214">
        <v>6</v>
      </c>
      <c r="I226" s="215"/>
      <c r="J226" s="216">
        <f>ROUND(I226*H226,2)</f>
        <v>0</v>
      </c>
      <c r="K226" s="212" t="s">
        <v>128</v>
      </c>
      <c r="L226" s="44"/>
      <c r="M226" s="217" t="s">
        <v>1</v>
      </c>
      <c r="N226" s="218" t="s">
        <v>41</v>
      </c>
      <c r="O226" s="91"/>
      <c r="P226" s="219">
        <f>O226*H226</f>
        <v>0</v>
      </c>
      <c r="Q226" s="219">
        <v>0.0019599999999999999</v>
      </c>
      <c r="R226" s="219">
        <f>Q226*H226</f>
        <v>0.01176</v>
      </c>
      <c r="S226" s="219">
        <v>0</v>
      </c>
      <c r="T226" s="22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1" t="s">
        <v>208</v>
      </c>
      <c r="AT226" s="221" t="s">
        <v>124</v>
      </c>
      <c r="AU226" s="221" t="s">
        <v>84</v>
      </c>
      <c r="AY226" s="17" t="s">
        <v>123</v>
      </c>
      <c r="BE226" s="222">
        <f>IF(N226="základní",J226,0)</f>
        <v>0</v>
      </c>
      <c r="BF226" s="222">
        <f>IF(N226="snížená",J226,0)</f>
        <v>0</v>
      </c>
      <c r="BG226" s="222">
        <f>IF(N226="zákl. přenesená",J226,0)</f>
        <v>0</v>
      </c>
      <c r="BH226" s="222">
        <f>IF(N226="sníž. přenesená",J226,0)</f>
        <v>0</v>
      </c>
      <c r="BI226" s="222">
        <f>IF(N226="nulová",J226,0)</f>
        <v>0</v>
      </c>
      <c r="BJ226" s="17" t="s">
        <v>84</v>
      </c>
      <c r="BK226" s="222">
        <f>ROUND(I226*H226,2)</f>
        <v>0</v>
      </c>
      <c r="BL226" s="17" t="s">
        <v>208</v>
      </c>
      <c r="BM226" s="221" t="s">
        <v>413</v>
      </c>
    </row>
    <row r="227" s="2" customFormat="1">
      <c r="A227" s="38"/>
      <c r="B227" s="39"/>
      <c r="C227" s="40"/>
      <c r="D227" s="223" t="s">
        <v>131</v>
      </c>
      <c r="E227" s="40"/>
      <c r="F227" s="224" t="s">
        <v>414</v>
      </c>
      <c r="G227" s="40"/>
      <c r="H227" s="40"/>
      <c r="I227" s="225"/>
      <c r="J227" s="40"/>
      <c r="K227" s="40"/>
      <c r="L227" s="44"/>
      <c r="M227" s="226"/>
      <c r="N227" s="227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131</v>
      </c>
      <c r="AU227" s="17" t="s">
        <v>84</v>
      </c>
    </row>
    <row r="228" s="2" customFormat="1" ht="24.15" customHeight="1">
      <c r="A228" s="38"/>
      <c r="B228" s="39"/>
      <c r="C228" s="210" t="s">
        <v>415</v>
      </c>
      <c r="D228" s="210" t="s">
        <v>124</v>
      </c>
      <c r="E228" s="211" t="s">
        <v>416</v>
      </c>
      <c r="F228" s="212" t="s">
        <v>417</v>
      </c>
      <c r="G228" s="213" t="s">
        <v>156</v>
      </c>
      <c r="H228" s="214">
        <v>3</v>
      </c>
      <c r="I228" s="215"/>
      <c r="J228" s="216">
        <f>ROUND(I228*H228,2)</f>
        <v>0</v>
      </c>
      <c r="K228" s="212" t="s">
        <v>128</v>
      </c>
      <c r="L228" s="44"/>
      <c r="M228" s="217" t="s">
        <v>1</v>
      </c>
      <c r="N228" s="218" t="s">
        <v>41</v>
      </c>
      <c r="O228" s="91"/>
      <c r="P228" s="219">
        <f>O228*H228</f>
        <v>0</v>
      </c>
      <c r="Q228" s="219">
        <v>0.0020300000000000001</v>
      </c>
      <c r="R228" s="219">
        <f>Q228*H228</f>
        <v>0.0060899999999999999</v>
      </c>
      <c r="S228" s="219">
        <v>0</v>
      </c>
      <c r="T228" s="22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1" t="s">
        <v>208</v>
      </c>
      <c r="AT228" s="221" t="s">
        <v>124</v>
      </c>
      <c r="AU228" s="221" t="s">
        <v>84</v>
      </c>
      <c r="AY228" s="17" t="s">
        <v>123</v>
      </c>
      <c r="BE228" s="222">
        <f>IF(N228="základní",J228,0)</f>
        <v>0</v>
      </c>
      <c r="BF228" s="222">
        <f>IF(N228="snížená",J228,0)</f>
        <v>0</v>
      </c>
      <c r="BG228" s="222">
        <f>IF(N228="zákl. přenesená",J228,0)</f>
        <v>0</v>
      </c>
      <c r="BH228" s="222">
        <f>IF(N228="sníž. přenesená",J228,0)</f>
        <v>0</v>
      </c>
      <c r="BI228" s="222">
        <f>IF(N228="nulová",J228,0)</f>
        <v>0</v>
      </c>
      <c r="BJ228" s="17" t="s">
        <v>84</v>
      </c>
      <c r="BK228" s="222">
        <f>ROUND(I228*H228,2)</f>
        <v>0</v>
      </c>
      <c r="BL228" s="17" t="s">
        <v>208</v>
      </c>
      <c r="BM228" s="221" t="s">
        <v>418</v>
      </c>
    </row>
    <row r="229" s="2" customFormat="1">
      <c r="A229" s="38"/>
      <c r="B229" s="39"/>
      <c r="C229" s="40"/>
      <c r="D229" s="223" t="s">
        <v>131</v>
      </c>
      <c r="E229" s="40"/>
      <c r="F229" s="224" t="s">
        <v>419</v>
      </c>
      <c r="G229" s="40"/>
      <c r="H229" s="40"/>
      <c r="I229" s="225"/>
      <c r="J229" s="40"/>
      <c r="K229" s="40"/>
      <c r="L229" s="44"/>
      <c r="M229" s="226"/>
      <c r="N229" s="227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131</v>
      </c>
      <c r="AU229" s="17" t="s">
        <v>84</v>
      </c>
    </row>
    <row r="230" s="2" customFormat="1" ht="24.15" customHeight="1">
      <c r="A230" s="38"/>
      <c r="B230" s="39"/>
      <c r="C230" s="210" t="s">
        <v>420</v>
      </c>
      <c r="D230" s="210" t="s">
        <v>124</v>
      </c>
      <c r="E230" s="211" t="s">
        <v>421</v>
      </c>
      <c r="F230" s="212" t="s">
        <v>422</v>
      </c>
      <c r="G230" s="213" t="s">
        <v>156</v>
      </c>
      <c r="H230" s="214">
        <v>10</v>
      </c>
      <c r="I230" s="215"/>
      <c r="J230" s="216">
        <f>ROUND(I230*H230,2)</f>
        <v>0</v>
      </c>
      <c r="K230" s="212" t="s">
        <v>128</v>
      </c>
      <c r="L230" s="44"/>
      <c r="M230" s="217" t="s">
        <v>1</v>
      </c>
      <c r="N230" s="218" t="s">
        <v>41</v>
      </c>
      <c r="O230" s="91"/>
      <c r="P230" s="219">
        <f>O230*H230</f>
        <v>0</v>
      </c>
      <c r="Q230" s="219">
        <v>0.00036000000000000002</v>
      </c>
      <c r="R230" s="219">
        <f>Q230*H230</f>
        <v>0.0036000000000000003</v>
      </c>
      <c r="S230" s="219">
        <v>0</v>
      </c>
      <c r="T230" s="22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1" t="s">
        <v>208</v>
      </c>
      <c r="AT230" s="221" t="s">
        <v>124</v>
      </c>
      <c r="AU230" s="221" t="s">
        <v>84</v>
      </c>
      <c r="AY230" s="17" t="s">
        <v>123</v>
      </c>
      <c r="BE230" s="222">
        <f>IF(N230="základní",J230,0)</f>
        <v>0</v>
      </c>
      <c r="BF230" s="222">
        <f>IF(N230="snížená",J230,0)</f>
        <v>0</v>
      </c>
      <c r="BG230" s="222">
        <f>IF(N230="zákl. přenesená",J230,0)</f>
        <v>0</v>
      </c>
      <c r="BH230" s="222">
        <f>IF(N230="sníž. přenesená",J230,0)</f>
        <v>0</v>
      </c>
      <c r="BI230" s="222">
        <f>IF(N230="nulová",J230,0)</f>
        <v>0</v>
      </c>
      <c r="BJ230" s="17" t="s">
        <v>84</v>
      </c>
      <c r="BK230" s="222">
        <f>ROUND(I230*H230,2)</f>
        <v>0</v>
      </c>
      <c r="BL230" s="17" t="s">
        <v>208</v>
      </c>
      <c r="BM230" s="221" t="s">
        <v>423</v>
      </c>
    </row>
    <row r="231" s="2" customFormat="1">
      <c r="A231" s="38"/>
      <c r="B231" s="39"/>
      <c r="C231" s="40"/>
      <c r="D231" s="223" t="s">
        <v>131</v>
      </c>
      <c r="E231" s="40"/>
      <c r="F231" s="224" t="s">
        <v>424</v>
      </c>
      <c r="G231" s="40"/>
      <c r="H231" s="40"/>
      <c r="I231" s="225"/>
      <c r="J231" s="40"/>
      <c r="K231" s="40"/>
      <c r="L231" s="44"/>
      <c r="M231" s="226"/>
      <c r="N231" s="227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131</v>
      </c>
      <c r="AU231" s="17" t="s">
        <v>84</v>
      </c>
    </row>
    <row r="232" s="2" customFormat="1" ht="24.15" customHeight="1">
      <c r="A232" s="38"/>
      <c r="B232" s="39"/>
      <c r="C232" s="210" t="s">
        <v>425</v>
      </c>
      <c r="D232" s="210" t="s">
        <v>124</v>
      </c>
      <c r="E232" s="211" t="s">
        <v>426</v>
      </c>
      <c r="F232" s="212" t="s">
        <v>427</v>
      </c>
      <c r="G232" s="213" t="s">
        <v>244</v>
      </c>
      <c r="H232" s="214">
        <v>4</v>
      </c>
      <c r="I232" s="215"/>
      <c r="J232" s="216">
        <f>ROUND(I232*H232,2)</f>
        <v>0</v>
      </c>
      <c r="K232" s="212" t="s">
        <v>128</v>
      </c>
      <c r="L232" s="44"/>
      <c r="M232" s="217" t="s">
        <v>1</v>
      </c>
      <c r="N232" s="218" t="s">
        <v>41</v>
      </c>
      <c r="O232" s="91"/>
      <c r="P232" s="219">
        <f>O232*H232</f>
        <v>0</v>
      </c>
      <c r="Q232" s="219">
        <v>0</v>
      </c>
      <c r="R232" s="219">
        <f>Q232*H232</f>
        <v>0</v>
      </c>
      <c r="S232" s="219">
        <v>0</v>
      </c>
      <c r="T232" s="22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1" t="s">
        <v>208</v>
      </c>
      <c r="AT232" s="221" t="s">
        <v>124</v>
      </c>
      <c r="AU232" s="221" t="s">
        <v>84</v>
      </c>
      <c r="AY232" s="17" t="s">
        <v>123</v>
      </c>
      <c r="BE232" s="222">
        <f>IF(N232="základní",J232,0)</f>
        <v>0</v>
      </c>
      <c r="BF232" s="222">
        <f>IF(N232="snížená",J232,0)</f>
        <v>0</v>
      </c>
      <c r="BG232" s="222">
        <f>IF(N232="zákl. přenesená",J232,0)</f>
        <v>0</v>
      </c>
      <c r="BH232" s="222">
        <f>IF(N232="sníž. přenesená",J232,0)</f>
        <v>0</v>
      </c>
      <c r="BI232" s="222">
        <f>IF(N232="nulová",J232,0)</f>
        <v>0</v>
      </c>
      <c r="BJ232" s="17" t="s">
        <v>84</v>
      </c>
      <c r="BK232" s="222">
        <f>ROUND(I232*H232,2)</f>
        <v>0</v>
      </c>
      <c r="BL232" s="17" t="s">
        <v>208</v>
      </c>
      <c r="BM232" s="221" t="s">
        <v>428</v>
      </c>
    </row>
    <row r="233" s="2" customFormat="1">
      <c r="A233" s="38"/>
      <c r="B233" s="39"/>
      <c r="C233" s="40"/>
      <c r="D233" s="223" t="s">
        <v>131</v>
      </c>
      <c r="E233" s="40"/>
      <c r="F233" s="224" t="s">
        <v>429</v>
      </c>
      <c r="G233" s="40"/>
      <c r="H233" s="40"/>
      <c r="I233" s="225"/>
      <c r="J233" s="40"/>
      <c r="K233" s="40"/>
      <c r="L233" s="44"/>
      <c r="M233" s="226"/>
      <c r="N233" s="227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131</v>
      </c>
      <c r="AU233" s="17" t="s">
        <v>84</v>
      </c>
    </row>
    <row r="234" s="2" customFormat="1" ht="24.15" customHeight="1">
      <c r="A234" s="38"/>
      <c r="B234" s="39"/>
      <c r="C234" s="210" t="s">
        <v>430</v>
      </c>
      <c r="D234" s="210" t="s">
        <v>124</v>
      </c>
      <c r="E234" s="211" t="s">
        <v>431</v>
      </c>
      <c r="F234" s="212" t="s">
        <v>432</v>
      </c>
      <c r="G234" s="213" t="s">
        <v>244</v>
      </c>
      <c r="H234" s="214">
        <v>4</v>
      </c>
      <c r="I234" s="215"/>
      <c r="J234" s="216">
        <f>ROUND(I234*H234,2)</f>
        <v>0</v>
      </c>
      <c r="K234" s="212" t="s">
        <v>128</v>
      </c>
      <c r="L234" s="44"/>
      <c r="M234" s="217" t="s">
        <v>1</v>
      </c>
      <c r="N234" s="218" t="s">
        <v>41</v>
      </c>
      <c r="O234" s="91"/>
      <c r="P234" s="219">
        <f>O234*H234</f>
        <v>0</v>
      </c>
      <c r="Q234" s="219">
        <v>0.00479</v>
      </c>
      <c r="R234" s="219">
        <f>Q234*H234</f>
        <v>0.01916</v>
      </c>
      <c r="S234" s="219">
        <v>0</v>
      </c>
      <c r="T234" s="22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1" t="s">
        <v>208</v>
      </c>
      <c r="AT234" s="221" t="s">
        <v>124</v>
      </c>
      <c r="AU234" s="221" t="s">
        <v>84</v>
      </c>
      <c r="AY234" s="17" t="s">
        <v>123</v>
      </c>
      <c r="BE234" s="222">
        <f>IF(N234="základní",J234,0)</f>
        <v>0</v>
      </c>
      <c r="BF234" s="222">
        <f>IF(N234="snížená",J234,0)</f>
        <v>0</v>
      </c>
      <c r="BG234" s="222">
        <f>IF(N234="zákl. přenesená",J234,0)</f>
        <v>0</v>
      </c>
      <c r="BH234" s="222">
        <f>IF(N234="sníž. přenesená",J234,0)</f>
        <v>0</v>
      </c>
      <c r="BI234" s="222">
        <f>IF(N234="nulová",J234,0)</f>
        <v>0</v>
      </c>
      <c r="BJ234" s="17" t="s">
        <v>84</v>
      </c>
      <c r="BK234" s="222">
        <f>ROUND(I234*H234,2)</f>
        <v>0</v>
      </c>
      <c r="BL234" s="17" t="s">
        <v>208</v>
      </c>
      <c r="BM234" s="221" t="s">
        <v>433</v>
      </c>
    </row>
    <row r="235" s="2" customFormat="1">
      <c r="A235" s="38"/>
      <c r="B235" s="39"/>
      <c r="C235" s="40"/>
      <c r="D235" s="223" t="s">
        <v>131</v>
      </c>
      <c r="E235" s="40"/>
      <c r="F235" s="224" t="s">
        <v>434</v>
      </c>
      <c r="G235" s="40"/>
      <c r="H235" s="40"/>
      <c r="I235" s="225"/>
      <c r="J235" s="40"/>
      <c r="K235" s="40"/>
      <c r="L235" s="44"/>
      <c r="M235" s="226"/>
      <c r="N235" s="227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131</v>
      </c>
      <c r="AU235" s="17" t="s">
        <v>84</v>
      </c>
    </row>
    <row r="236" s="2" customFormat="1" ht="21.75" customHeight="1">
      <c r="A236" s="38"/>
      <c r="B236" s="39"/>
      <c r="C236" s="210" t="s">
        <v>435</v>
      </c>
      <c r="D236" s="210" t="s">
        <v>124</v>
      </c>
      <c r="E236" s="211" t="s">
        <v>436</v>
      </c>
      <c r="F236" s="212" t="s">
        <v>437</v>
      </c>
      <c r="G236" s="213" t="s">
        <v>244</v>
      </c>
      <c r="H236" s="214">
        <v>2</v>
      </c>
      <c r="I236" s="215"/>
      <c r="J236" s="216">
        <f>ROUND(I236*H236,2)</f>
        <v>0</v>
      </c>
      <c r="K236" s="212" t="s">
        <v>128</v>
      </c>
      <c r="L236" s="44"/>
      <c r="M236" s="217" t="s">
        <v>1</v>
      </c>
      <c r="N236" s="218" t="s">
        <v>41</v>
      </c>
      <c r="O236" s="91"/>
      <c r="P236" s="219">
        <f>O236*H236</f>
        <v>0</v>
      </c>
      <c r="Q236" s="219">
        <v>0.00014999999999999999</v>
      </c>
      <c r="R236" s="219">
        <f>Q236*H236</f>
        <v>0.00029999999999999997</v>
      </c>
      <c r="S236" s="219">
        <v>0</v>
      </c>
      <c r="T236" s="22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1" t="s">
        <v>208</v>
      </c>
      <c r="AT236" s="221" t="s">
        <v>124</v>
      </c>
      <c r="AU236" s="221" t="s">
        <v>84</v>
      </c>
      <c r="AY236" s="17" t="s">
        <v>123</v>
      </c>
      <c r="BE236" s="222">
        <f>IF(N236="základní",J236,0)</f>
        <v>0</v>
      </c>
      <c r="BF236" s="222">
        <f>IF(N236="snížená",J236,0)</f>
        <v>0</v>
      </c>
      <c r="BG236" s="222">
        <f>IF(N236="zákl. přenesená",J236,0)</f>
        <v>0</v>
      </c>
      <c r="BH236" s="222">
        <f>IF(N236="sníž. přenesená",J236,0)</f>
        <v>0</v>
      </c>
      <c r="BI236" s="222">
        <f>IF(N236="nulová",J236,0)</f>
        <v>0</v>
      </c>
      <c r="BJ236" s="17" t="s">
        <v>84</v>
      </c>
      <c r="BK236" s="222">
        <f>ROUND(I236*H236,2)</f>
        <v>0</v>
      </c>
      <c r="BL236" s="17" t="s">
        <v>208</v>
      </c>
      <c r="BM236" s="221" t="s">
        <v>438</v>
      </c>
    </row>
    <row r="237" s="2" customFormat="1">
      <c r="A237" s="38"/>
      <c r="B237" s="39"/>
      <c r="C237" s="40"/>
      <c r="D237" s="223" t="s">
        <v>131</v>
      </c>
      <c r="E237" s="40"/>
      <c r="F237" s="224" t="s">
        <v>439</v>
      </c>
      <c r="G237" s="40"/>
      <c r="H237" s="40"/>
      <c r="I237" s="225"/>
      <c r="J237" s="40"/>
      <c r="K237" s="40"/>
      <c r="L237" s="44"/>
      <c r="M237" s="226"/>
      <c r="N237" s="227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131</v>
      </c>
      <c r="AU237" s="17" t="s">
        <v>84</v>
      </c>
    </row>
    <row r="238" s="2" customFormat="1" ht="24.15" customHeight="1">
      <c r="A238" s="38"/>
      <c r="B238" s="39"/>
      <c r="C238" s="210" t="s">
        <v>440</v>
      </c>
      <c r="D238" s="210" t="s">
        <v>124</v>
      </c>
      <c r="E238" s="211" t="s">
        <v>441</v>
      </c>
      <c r="F238" s="212" t="s">
        <v>442</v>
      </c>
      <c r="G238" s="213" t="s">
        <v>156</v>
      </c>
      <c r="H238" s="214">
        <v>19</v>
      </c>
      <c r="I238" s="215"/>
      <c r="J238" s="216">
        <f>ROUND(I238*H238,2)</f>
        <v>0</v>
      </c>
      <c r="K238" s="212" t="s">
        <v>128</v>
      </c>
      <c r="L238" s="44"/>
      <c r="M238" s="217" t="s">
        <v>1</v>
      </c>
      <c r="N238" s="218" t="s">
        <v>41</v>
      </c>
      <c r="O238" s="91"/>
      <c r="P238" s="219">
        <f>O238*H238</f>
        <v>0</v>
      </c>
      <c r="Q238" s="219">
        <v>0</v>
      </c>
      <c r="R238" s="219">
        <f>Q238*H238</f>
        <v>0</v>
      </c>
      <c r="S238" s="219">
        <v>0</v>
      </c>
      <c r="T238" s="22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1" t="s">
        <v>208</v>
      </c>
      <c r="AT238" s="221" t="s">
        <v>124</v>
      </c>
      <c r="AU238" s="221" t="s">
        <v>84</v>
      </c>
      <c r="AY238" s="17" t="s">
        <v>123</v>
      </c>
      <c r="BE238" s="222">
        <f>IF(N238="základní",J238,0)</f>
        <v>0</v>
      </c>
      <c r="BF238" s="222">
        <f>IF(N238="snížená",J238,0)</f>
        <v>0</v>
      </c>
      <c r="BG238" s="222">
        <f>IF(N238="zákl. přenesená",J238,0)</f>
        <v>0</v>
      </c>
      <c r="BH238" s="222">
        <f>IF(N238="sníž. přenesená",J238,0)</f>
        <v>0</v>
      </c>
      <c r="BI238" s="222">
        <f>IF(N238="nulová",J238,0)</f>
        <v>0</v>
      </c>
      <c r="BJ238" s="17" t="s">
        <v>84</v>
      </c>
      <c r="BK238" s="222">
        <f>ROUND(I238*H238,2)</f>
        <v>0</v>
      </c>
      <c r="BL238" s="17" t="s">
        <v>208</v>
      </c>
      <c r="BM238" s="221" t="s">
        <v>443</v>
      </c>
    </row>
    <row r="239" s="2" customFormat="1">
      <c r="A239" s="38"/>
      <c r="B239" s="39"/>
      <c r="C239" s="40"/>
      <c r="D239" s="223" t="s">
        <v>131</v>
      </c>
      <c r="E239" s="40"/>
      <c r="F239" s="224" t="s">
        <v>444</v>
      </c>
      <c r="G239" s="40"/>
      <c r="H239" s="40"/>
      <c r="I239" s="225"/>
      <c r="J239" s="40"/>
      <c r="K239" s="40"/>
      <c r="L239" s="44"/>
      <c r="M239" s="226"/>
      <c r="N239" s="227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131</v>
      </c>
      <c r="AU239" s="17" t="s">
        <v>84</v>
      </c>
    </row>
    <row r="240" s="2" customFormat="1" ht="24.15" customHeight="1">
      <c r="A240" s="38"/>
      <c r="B240" s="39"/>
      <c r="C240" s="210" t="s">
        <v>445</v>
      </c>
      <c r="D240" s="210" t="s">
        <v>124</v>
      </c>
      <c r="E240" s="211" t="s">
        <v>446</v>
      </c>
      <c r="F240" s="212" t="s">
        <v>447</v>
      </c>
      <c r="G240" s="213" t="s">
        <v>252</v>
      </c>
      <c r="H240" s="214">
        <v>1</v>
      </c>
      <c r="I240" s="215"/>
      <c r="J240" s="216">
        <f>ROUND(I240*H240,2)</f>
        <v>0</v>
      </c>
      <c r="K240" s="212" t="s">
        <v>1</v>
      </c>
      <c r="L240" s="44"/>
      <c r="M240" s="217" t="s">
        <v>1</v>
      </c>
      <c r="N240" s="218" t="s">
        <v>41</v>
      </c>
      <c r="O240" s="91"/>
      <c r="P240" s="219">
        <f>O240*H240</f>
        <v>0</v>
      </c>
      <c r="Q240" s="219">
        <v>0</v>
      </c>
      <c r="R240" s="219">
        <f>Q240*H240</f>
        <v>0</v>
      </c>
      <c r="S240" s="219">
        <v>0</v>
      </c>
      <c r="T240" s="22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1" t="s">
        <v>208</v>
      </c>
      <c r="AT240" s="221" t="s">
        <v>124</v>
      </c>
      <c r="AU240" s="221" t="s">
        <v>84</v>
      </c>
      <c r="AY240" s="17" t="s">
        <v>123</v>
      </c>
      <c r="BE240" s="222">
        <f>IF(N240="základní",J240,0)</f>
        <v>0</v>
      </c>
      <c r="BF240" s="222">
        <f>IF(N240="snížená",J240,0)</f>
        <v>0</v>
      </c>
      <c r="BG240" s="222">
        <f>IF(N240="zákl. přenesená",J240,0)</f>
        <v>0</v>
      </c>
      <c r="BH240" s="222">
        <f>IF(N240="sníž. přenesená",J240,0)</f>
        <v>0</v>
      </c>
      <c r="BI240" s="222">
        <f>IF(N240="nulová",J240,0)</f>
        <v>0</v>
      </c>
      <c r="BJ240" s="17" t="s">
        <v>84</v>
      </c>
      <c r="BK240" s="222">
        <f>ROUND(I240*H240,2)</f>
        <v>0</v>
      </c>
      <c r="BL240" s="17" t="s">
        <v>208</v>
      </c>
      <c r="BM240" s="221" t="s">
        <v>448</v>
      </c>
    </row>
    <row r="241" s="2" customFormat="1" ht="55.5" customHeight="1">
      <c r="A241" s="38"/>
      <c r="B241" s="39"/>
      <c r="C241" s="210" t="s">
        <v>449</v>
      </c>
      <c r="D241" s="210" t="s">
        <v>124</v>
      </c>
      <c r="E241" s="211" t="s">
        <v>450</v>
      </c>
      <c r="F241" s="212" t="s">
        <v>451</v>
      </c>
      <c r="G241" s="213" t="s">
        <v>406</v>
      </c>
      <c r="H241" s="288"/>
      <c r="I241" s="215"/>
      <c r="J241" s="216">
        <f>ROUND(I241*H241,2)</f>
        <v>0</v>
      </c>
      <c r="K241" s="212" t="s">
        <v>128</v>
      </c>
      <c r="L241" s="44"/>
      <c r="M241" s="217" t="s">
        <v>1</v>
      </c>
      <c r="N241" s="218" t="s">
        <v>41</v>
      </c>
      <c r="O241" s="91"/>
      <c r="P241" s="219">
        <f>O241*H241</f>
        <v>0</v>
      </c>
      <c r="Q241" s="219">
        <v>0</v>
      </c>
      <c r="R241" s="219">
        <f>Q241*H241</f>
        <v>0</v>
      </c>
      <c r="S241" s="219">
        <v>0</v>
      </c>
      <c r="T241" s="22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1" t="s">
        <v>208</v>
      </c>
      <c r="AT241" s="221" t="s">
        <v>124</v>
      </c>
      <c r="AU241" s="221" t="s">
        <v>84</v>
      </c>
      <c r="AY241" s="17" t="s">
        <v>123</v>
      </c>
      <c r="BE241" s="222">
        <f>IF(N241="základní",J241,0)</f>
        <v>0</v>
      </c>
      <c r="BF241" s="222">
        <f>IF(N241="snížená",J241,0)</f>
        <v>0</v>
      </c>
      <c r="BG241" s="222">
        <f>IF(N241="zákl. přenesená",J241,0)</f>
        <v>0</v>
      </c>
      <c r="BH241" s="222">
        <f>IF(N241="sníž. přenesená",J241,0)</f>
        <v>0</v>
      </c>
      <c r="BI241" s="222">
        <f>IF(N241="nulová",J241,0)</f>
        <v>0</v>
      </c>
      <c r="BJ241" s="17" t="s">
        <v>84</v>
      </c>
      <c r="BK241" s="222">
        <f>ROUND(I241*H241,2)</f>
        <v>0</v>
      </c>
      <c r="BL241" s="17" t="s">
        <v>208</v>
      </c>
      <c r="BM241" s="221" t="s">
        <v>452</v>
      </c>
    </row>
    <row r="242" s="2" customFormat="1">
      <c r="A242" s="38"/>
      <c r="B242" s="39"/>
      <c r="C242" s="40"/>
      <c r="D242" s="223" t="s">
        <v>131</v>
      </c>
      <c r="E242" s="40"/>
      <c r="F242" s="224" t="s">
        <v>453</v>
      </c>
      <c r="G242" s="40"/>
      <c r="H242" s="40"/>
      <c r="I242" s="225"/>
      <c r="J242" s="40"/>
      <c r="K242" s="40"/>
      <c r="L242" s="44"/>
      <c r="M242" s="226"/>
      <c r="N242" s="227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131</v>
      </c>
      <c r="AU242" s="17" t="s">
        <v>84</v>
      </c>
    </row>
    <row r="243" s="11" customFormat="1" ht="25.92" customHeight="1">
      <c r="A243" s="11"/>
      <c r="B243" s="196"/>
      <c r="C243" s="197"/>
      <c r="D243" s="198" t="s">
        <v>75</v>
      </c>
      <c r="E243" s="199" t="s">
        <v>454</v>
      </c>
      <c r="F243" s="199" t="s">
        <v>455</v>
      </c>
      <c r="G243" s="197"/>
      <c r="H243" s="197"/>
      <c r="I243" s="200"/>
      <c r="J243" s="201">
        <f>BK243</f>
        <v>0</v>
      </c>
      <c r="K243" s="197"/>
      <c r="L243" s="202"/>
      <c r="M243" s="203"/>
      <c r="N243" s="204"/>
      <c r="O243" s="204"/>
      <c r="P243" s="205">
        <f>SUM(P244:P256)</f>
        <v>0</v>
      </c>
      <c r="Q243" s="204"/>
      <c r="R243" s="205">
        <f>SUM(R244:R256)</f>
        <v>0.019020000000000002</v>
      </c>
      <c r="S243" s="204"/>
      <c r="T243" s="206">
        <f>SUM(T244:T256)</f>
        <v>0</v>
      </c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R243" s="207" t="s">
        <v>86</v>
      </c>
      <c r="AT243" s="208" t="s">
        <v>75</v>
      </c>
      <c r="AU243" s="208" t="s">
        <v>76</v>
      </c>
      <c r="AY243" s="207" t="s">
        <v>123</v>
      </c>
      <c r="BK243" s="209">
        <f>SUM(BK244:BK256)</f>
        <v>0</v>
      </c>
    </row>
    <row r="244" s="2" customFormat="1" ht="33" customHeight="1">
      <c r="A244" s="38"/>
      <c r="B244" s="39"/>
      <c r="C244" s="210" t="s">
        <v>456</v>
      </c>
      <c r="D244" s="210" t="s">
        <v>124</v>
      </c>
      <c r="E244" s="211" t="s">
        <v>457</v>
      </c>
      <c r="F244" s="212" t="s">
        <v>458</v>
      </c>
      <c r="G244" s="213" t="s">
        <v>156</v>
      </c>
      <c r="H244" s="214">
        <v>8.5</v>
      </c>
      <c r="I244" s="215"/>
      <c r="J244" s="216">
        <f>ROUND(I244*H244,2)</f>
        <v>0</v>
      </c>
      <c r="K244" s="212" t="s">
        <v>128</v>
      </c>
      <c r="L244" s="44"/>
      <c r="M244" s="217" t="s">
        <v>1</v>
      </c>
      <c r="N244" s="218" t="s">
        <v>41</v>
      </c>
      <c r="O244" s="91"/>
      <c r="P244" s="219">
        <f>O244*H244</f>
        <v>0</v>
      </c>
      <c r="Q244" s="219">
        <v>0.00075000000000000002</v>
      </c>
      <c r="R244" s="219">
        <f>Q244*H244</f>
        <v>0.0063750000000000005</v>
      </c>
      <c r="S244" s="219">
        <v>0</v>
      </c>
      <c r="T244" s="22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1" t="s">
        <v>208</v>
      </c>
      <c r="AT244" s="221" t="s">
        <v>124</v>
      </c>
      <c r="AU244" s="221" t="s">
        <v>84</v>
      </c>
      <c r="AY244" s="17" t="s">
        <v>123</v>
      </c>
      <c r="BE244" s="222">
        <f>IF(N244="základní",J244,0)</f>
        <v>0</v>
      </c>
      <c r="BF244" s="222">
        <f>IF(N244="snížená",J244,0)</f>
        <v>0</v>
      </c>
      <c r="BG244" s="222">
        <f>IF(N244="zákl. přenesená",J244,0)</f>
        <v>0</v>
      </c>
      <c r="BH244" s="222">
        <f>IF(N244="sníž. přenesená",J244,0)</f>
        <v>0</v>
      </c>
      <c r="BI244" s="222">
        <f>IF(N244="nulová",J244,0)</f>
        <v>0</v>
      </c>
      <c r="BJ244" s="17" t="s">
        <v>84</v>
      </c>
      <c r="BK244" s="222">
        <f>ROUND(I244*H244,2)</f>
        <v>0</v>
      </c>
      <c r="BL244" s="17" t="s">
        <v>208</v>
      </c>
      <c r="BM244" s="221" t="s">
        <v>459</v>
      </c>
    </row>
    <row r="245" s="2" customFormat="1">
      <c r="A245" s="38"/>
      <c r="B245" s="39"/>
      <c r="C245" s="40"/>
      <c r="D245" s="223" t="s">
        <v>131</v>
      </c>
      <c r="E245" s="40"/>
      <c r="F245" s="224" t="s">
        <v>460</v>
      </c>
      <c r="G245" s="40"/>
      <c r="H245" s="40"/>
      <c r="I245" s="225"/>
      <c r="J245" s="40"/>
      <c r="K245" s="40"/>
      <c r="L245" s="44"/>
      <c r="M245" s="226"/>
      <c r="N245" s="227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131</v>
      </c>
      <c r="AU245" s="17" t="s">
        <v>84</v>
      </c>
    </row>
    <row r="246" s="2" customFormat="1" ht="33" customHeight="1">
      <c r="A246" s="38"/>
      <c r="B246" s="39"/>
      <c r="C246" s="210" t="s">
        <v>461</v>
      </c>
      <c r="D246" s="210" t="s">
        <v>124</v>
      </c>
      <c r="E246" s="211" t="s">
        <v>462</v>
      </c>
      <c r="F246" s="212" t="s">
        <v>463</v>
      </c>
      <c r="G246" s="213" t="s">
        <v>156</v>
      </c>
      <c r="H246" s="214">
        <v>7.5</v>
      </c>
      <c r="I246" s="215"/>
      <c r="J246" s="216">
        <f>ROUND(I246*H246,2)</f>
        <v>0</v>
      </c>
      <c r="K246" s="212" t="s">
        <v>128</v>
      </c>
      <c r="L246" s="44"/>
      <c r="M246" s="217" t="s">
        <v>1</v>
      </c>
      <c r="N246" s="218" t="s">
        <v>41</v>
      </c>
      <c r="O246" s="91"/>
      <c r="P246" s="219">
        <f>O246*H246</f>
        <v>0</v>
      </c>
      <c r="Q246" s="219">
        <v>0.00115</v>
      </c>
      <c r="R246" s="219">
        <f>Q246*H246</f>
        <v>0.0086250000000000007</v>
      </c>
      <c r="S246" s="219">
        <v>0</v>
      </c>
      <c r="T246" s="22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1" t="s">
        <v>208</v>
      </c>
      <c r="AT246" s="221" t="s">
        <v>124</v>
      </c>
      <c r="AU246" s="221" t="s">
        <v>84</v>
      </c>
      <c r="AY246" s="17" t="s">
        <v>123</v>
      </c>
      <c r="BE246" s="222">
        <f>IF(N246="základní",J246,0)</f>
        <v>0</v>
      </c>
      <c r="BF246" s="222">
        <f>IF(N246="snížená",J246,0)</f>
        <v>0</v>
      </c>
      <c r="BG246" s="222">
        <f>IF(N246="zákl. přenesená",J246,0)</f>
        <v>0</v>
      </c>
      <c r="BH246" s="222">
        <f>IF(N246="sníž. přenesená",J246,0)</f>
        <v>0</v>
      </c>
      <c r="BI246" s="222">
        <f>IF(N246="nulová",J246,0)</f>
        <v>0</v>
      </c>
      <c r="BJ246" s="17" t="s">
        <v>84</v>
      </c>
      <c r="BK246" s="222">
        <f>ROUND(I246*H246,2)</f>
        <v>0</v>
      </c>
      <c r="BL246" s="17" t="s">
        <v>208</v>
      </c>
      <c r="BM246" s="221" t="s">
        <v>464</v>
      </c>
    </row>
    <row r="247" s="2" customFormat="1">
      <c r="A247" s="38"/>
      <c r="B247" s="39"/>
      <c r="C247" s="40"/>
      <c r="D247" s="223" t="s">
        <v>131</v>
      </c>
      <c r="E247" s="40"/>
      <c r="F247" s="224" t="s">
        <v>465</v>
      </c>
      <c r="G247" s="40"/>
      <c r="H247" s="40"/>
      <c r="I247" s="225"/>
      <c r="J247" s="40"/>
      <c r="K247" s="40"/>
      <c r="L247" s="44"/>
      <c r="M247" s="226"/>
      <c r="N247" s="227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131</v>
      </c>
      <c r="AU247" s="17" t="s">
        <v>84</v>
      </c>
    </row>
    <row r="248" s="2" customFormat="1" ht="55.5" customHeight="1">
      <c r="A248" s="38"/>
      <c r="B248" s="39"/>
      <c r="C248" s="210" t="s">
        <v>400</v>
      </c>
      <c r="D248" s="210" t="s">
        <v>124</v>
      </c>
      <c r="E248" s="211" t="s">
        <v>466</v>
      </c>
      <c r="F248" s="212" t="s">
        <v>467</v>
      </c>
      <c r="G248" s="213" t="s">
        <v>156</v>
      </c>
      <c r="H248" s="214">
        <v>16</v>
      </c>
      <c r="I248" s="215"/>
      <c r="J248" s="216">
        <f>ROUND(I248*H248,2)</f>
        <v>0</v>
      </c>
      <c r="K248" s="212" t="s">
        <v>128</v>
      </c>
      <c r="L248" s="44"/>
      <c r="M248" s="217" t="s">
        <v>1</v>
      </c>
      <c r="N248" s="218" t="s">
        <v>41</v>
      </c>
      <c r="O248" s="91"/>
      <c r="P248" s="219">
        <f>O248*H248</f>
        <v>0</v>
      </c>
      <c r="Q248" s="219">
        <v>4.0000000000000003E-05</v>
      </c>
      <c r="R248" s="219">
        <f>Q248*H248</f>
        <v>0.00064000000000000005</v>
      </c>
      <c r="S248" s="219">
        <v>0</v>
      </c>
      <c r="T248" s="22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1" t="s">
        <v>208</v>
      </c>
      <c r="AT248" s="221" t="s">
        <v>124</v>
      </c>
      <c r="AU248" s="221" t="s">
        <v>84</v>
      </c>
      <c r="AY248" s="17" t="s">
        <v>123</v>
      </c>
      <c r="BE248" s="222">
        <f>IF(N248="základní",J248,0)</f>
        <v>0</v>
      </c>
      <c r="BF248" s="222">
        <f>IF(N248="snížená",J248,0)</f>
        <v>0</v>
      </c>
      <c r="BG248" s="222">
        <f>IF(N248="zákl. přenesená",J248,0)</f>
        <v>0</v>
      </c>
      <c r="BH248" s="222">
        <f>IF(N248="sníž. přenesená",J248,0)</f>
        <v>0</v>
      </c>
      <c r="BI248" s="222">
        <f>IF(N248="nulová",J248,0)</f>
        <v>0</v>
      </c>
      <c r="BJ248" s="17" t="s">
        <v>84</v>
      </c>
      <c r="BK248" s="222">
        <f>ROUND(I248*H248,2)</f>
        <v>0</v>
      </c>
      <c r="BL248" s="17" t="s">
        <v>208</v>
      </c>
      <c r="BM248" s="221" t="s">
        <v>468</v>
      </c>
    </row>
    <row r="249" s="2" customFormat="1">
      <c r="A249" s="38"/>
      <c r="B249" s="39"/>
      <c r="C249" s="40"/>
      <c r="D249" s="223" t="s">
        <v>131</v>
      </c>
      <c r="E249" s="40"/>
      <c r="F249" s="224" t="s">
        <v>469</v>
      </c>
      <c r="G249" s="40"/>
      <c r="H249" s="40"/>
      <c r="I249" s="225"/>
      <c r="J249" s="40"/>
      <c r="K249" s="40"/>
      <c r="L249" s="44"/>
      <c r="M249" s="226"/>
      <c r="N249" s="227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131</v>
      </c>
      <c r="AU249" s="17" t="s">
        <v>84</v>
      </c>
    </row>
    <row r="250" s="2" customFormat="1" ht="24.15" customHeight="1">
      <c r="A250" s="38"/>
      <c r="B250" s="39"/>
      <c r="C250" s="210" t="s">
        <v>470</v>
      </c>
      <c r="D250" s="210" t="s">
        <v>124</v>
      </c>
      <c r="E250" s="211" t="s">
        <v>471</v>
      </c>
      <c r="F250" s="212" t="s">
        <v>472</v>
      </c>
      <c r="G250" s="213" t="s">
        <v>244</v>
      </c>
      <c r="H250" s="214">
        <v>18</v>
      </c>
      <c r="I250" s="215"/>
      <c r="J250" s="216">
        <f>ROUND(I250*H250,2)</f>
        <v>0</v>
      </c>
      <c r="K250" s="212" t="s">
        <v>128</v>
      </c>
      <c r="L250" s="44"/>
      <c r="M250" s="217" t="s">
        <v>1</v>
      </c>
      <c r="N250" s="218" t="s">
        <v>41</v>
      </c>
      <c r="O250" s="91"/>
      <c r="P250" s="219">
        <f>O250*H250</f>
        <v>0</v>
      </c>
      <c r="Q250" s="219">
        <v>0.00017000000000000001</v>
      </c>
      <c r="R250" s="219">
        <f>Q250*H250</f>
        <v>0.0030600000000000002</v>
      </c>
      <c r="S250" s="219">
        <v>0</v>
      </c>
      <c r="T250" s="22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1" t="s">
        <v>208</v>
      </c>
      <c r="AT250" s="221" t="s">
        <v>124</v>
      </c>
      <c r="AU250" s="221" t="s">
        <v>84</v>
      </c>
      <c r="AY250" s="17" t="s">
        <v>123</v>
      </c>
      <c r="BE250" s="222">
        <f>IF(N250="základní",J250,0)</f>
        <v>0</v>
      </c>
      <c r="BF250" s="222">
        <f>IF(N250="snížená",J250,0)</f>
        <v>0</v>
      </c>
      <c r="BG250" s="222">
        <f>IF(N250="zákl. přenesená",J250,0)</f>
        <v>0</v>
      </c>
      <c r="BH250" s="222">
        <f>IF(N250="sníž. přenesená",J250,0)</f>
        <v>0</v>
      </c>
      <c r="BI250" s="222">
        <f>IF(N250="nulová",J250,0)</f>
        <v>0</v>
      </c>
      <c r="BJ250" s="17" t="s">
        <v>84</v>
      </c>
      <c r="BK250" s="222">
        <f>ROUND(I250*H250,2)</f>
        <v>0</v>
      </c>
      <c r="BL250" s="17" t="s">
        <v>208</v>
      </c>
      <c r="BM250" s="221" t="s">
        <v>473</v>
      </c>
    </row>
    <row r="251" s="2" customFormat="1">
      <c r="A251" s="38"/>
      <c r="B251" s="39"/>
      <c r="C251" s="40"/>
      <c r="D251" s="223" t="s">
        <v>131</v>
      </c>
      <c r="E251" s="40"/>
      <c r="F251" s="224" t="s">
        <v>474</v>
      </c>
      <c r="G251" s="40"/>
      <c r="H251" s="40"/>
      <c r="I251" s="225"/>
      <c r="J251" s="40"/>
      <c r="K251" s="40"/>
      <c r="L251" s="44"/>
      <c r="M251" s="226"/>
      <c r="N251" s="227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131</v>
      </c>
      <c r="AU251" s="17" t="s">
        <v>84</v>
      </c>
    </row>
    <row r="252" s="2" customFormat="1" ht="37.8" customHeight="1">
      <c r="A252" s="38"/>
      <c r="B252" s="39"/>
      <c r="C252" s="210" t="s">
        <v>475</v>
      </c>
      <c r="D252" s="210" t="s">
        <v>124</v>
      </c>
      <c r="E252" s="211" t="s">
        <v>476</v>
      </c>
      <c r="F252" s="212" t="s">
        <v>477</v>
      </c>
      <c r="G252" s="213" t="s">
        <v>156</v>
      </c>
      <c r="H252" s="214">
        <v>16</v>
      </c>
      <c r="I252" s="215"/>
      <c r="J252" s="216">
        <f>ROUND(I252*H252,2)</f>
        <v>0</v>
      </c>
      <c r="K252" s="212" t="s">
        <v>128</v>
      </c>
      <c r="L252" s="44"/>
      <c r="M252" s="217" t="s">
        <v>1</v>
      </c>
      <c r="N252" s="218" t="s">
        <v>41</v>
      </c>
      <c r="O252" s="91"/>
      <c r="P252" s="219">
        <f>O252*H252</f>
        <v>0</v>
      </c>
      <c r="Q252" s="219">
        <v>2.0000000000000002E-05</v>
      </c>
      <c r="R252" s="219">
        <f>Q252*H252</f>
        <v>0.00032000000000000003</v>
      </c>
      <c r="S252" s="219">
        <v>0</v>
      </c>
      <c r="T252" s="22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1" t="s">
        <v>208</v>
      </c>
      <c r="AT252" s="221" t="s">
        <v>124</v>
      </c>
      <c r="AU252" s="221" t="s">
        <v>84</v>
      </c>
      <c r="AY252" s="17" t="s">
        <v>123</v>
      </c>
      <c r="BE252" s="222">
        <f>IF(N252="základní",J252,0)</f>
        <v>0</v>
      </c>
      <c r="BF252" s="222">
        <f>IF(N252="snížená",J252,0)</f>
        <v>0</v>
      </c>
      <c r="BG252" s="222">
        <f>IF(N252="zákl. přenesená",J252,0)</f>
        <v>0</v>
      </c>
      <c r="BH252" s="222">
        <f>IF(N252="sníž. přenesená",J252,0)</f>
        <v>0</v>
      </c>
      <c r="BI252" s="222">
        <f>IF(N252="nulová",J252,0)</f>
        <v>0</v>
      </c>
      <c r="BJ252" s="17" t="s">
        <v>84</v>
      </c>
      <c r="BK252" s="222">
        <f>ROUND(I252*H252,2)</f>
        <v>0</v>
      </c>
      <c r="BL252" s="17" t="s">
        <v>208</v>
      </c>
      <c r="BM252" s="221" t="s">
        <v>478</v>
      </c>
    </row>
    <row r="253" s="2" customFormat="1">
      <c r="A253" s="38"/>
      <c r="B253" s="39"/>
      <c r="C253" s="40"/>
      <c r="D253" s="223" t="s">
        <v>131</v>
      </c>
      <c r="E253" s="40"/>
      <c r="F253" s="224" t="s">
        <v>479</v>
      </c>
      <c r="G253" s="40"/>
      <c r="H253" s="40"/>
      <c r="I253" s="225"/>
      <c r="J253" s="40"/>
      <c r="K253" s="40"/>
      <c r="L253" s="44"/>
      <c r="M253" s="226"/>
      <c r="N253" s="227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131</v>
      </c>
      <c r="AU253" s="17" t="s">
        <v>84</v>
      </c>
    </row>
    <row r="254" s="2" customFormat="1" ht="16.5" customHeight="1">
      <c r="A254" s="38"/>
      <c r="B254" s="39"/>
      <c r="C254" s="210" t="s">
        <v>480</v>
      </c>
      <c r="D254" s="210" t="s">
        <v>124</v>
      </c>
      <c r="E254" s="211" t="s">
        <v>481</v>
      </c>
      <c r="F254" s="212" t="s">
        <v>482</v>
      </c>
      <c r="G254" s="213" t="s">
        <v>252</v>
      </c>
      <c r="H254" s="214">
        <v>1</v>
      </c>
      <c r="I254" s="215"/>
      <c r="J254" s="216">
        <f>ROUND(I254*H254,2)</f>
        <v>0</v>
      </c>
      <c r="K254" s="212" t="s">
        <v>1</v>
      </c>
      <c r="L254" s="44"/>
      <c r="M254" s="217" t="s">
        <v>1</v>
      </c>
      <c r="N254" s="218" t="s">
        <v>41</v>
      </c>
      <c r="O254" s="91"/>
      <c r="P254" s="219">
        <f>O254*H254</f>
        <v>0</v>
      </c>
      <c r="Q254" s="219">
        <v>0</v>
      </c>
      <c r="R254" s="219">
        <f>Q254*H254</f>
        <v>0</v>
      </c>
      <c r="S254" s="219">
        <v>0</v>
      </c>
      <c r="T254" s="22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1" t="s">
        <v>208</v>
      </c>
      <c r="AT254" s="221" t="s">
        <v>124</v>
      </c>
      <c r="AU254" s="221" t="s">
        <v>84</v>
      </c>
      <c r="AY254" s="17" t="s">
        <v>123</v>
      </c>
      <c r="BE254" s="222">
        <f>IF(N254="základní",J254,0)</f>
        <v>0</v>
      </c>
      <c r="BF254" s="222">
        <f>IF(N254="snížená",J254,0)</f>
        <v>0</v>
      </c>
      <c r="BG254" s="222">
        <f>IF(N254="zákl. přenesená",J254,0)</f>
        <v>0</v>
      </c>
      <c r="BH254" s="222">
        <f>IF(N254="sníž. přenesená",J254,0)</f>
        <v>0</v>
      </c>
      <c r="BI254" s="222">
        <f>IF(N254="nulová",J254,0)</f>
        <v>0</v>
      </c>
      <c r="BJ254" s="17" t="s">
        <v>84</v>
      </c>
      <c r="BK254" s="222">
        <f>ROUND(I254*H254,2)</f>
        <v>0</v>
      </c>
      <c r="BL254" s="17" t="s">
        <v>208</v>
      </c>
      <c r="BM254" s="221" t="s">
        <v>483</v>
      </c>
    </row>
    <row r="255" s="2" customFormat="1" ht="49.05" customHeight="1">
      <c r="A255" s="38"/>
      <c r="B255" s="39"/>
      <c r="C255" s="210" t="s">
        <v>484</v>
      </c>
      <c r="D255" s="210" t="s">
        <v>124</v>
      </c>
      <c r="E255" s="211" t="s">
        <v>485</v>
      </c>
      <c r="F255" s="212" t="s">
        <v>486</v>
      </c>
      <c r="G255" s="213" t="s">
        <v>406</v>
      </c>
      <c r="H255" s="288"/>
      <c r="I255" s="215"/>
      <c r="J255" s="216">
        <f>ROUND(I255*H255,2)</f>
        <v>0</v>
      </c>
      <c r="K255" s="212" t="s">
        <v>128</v>
      </c>
      <c r="L255" s="44"/>
      <c r="M255" s="217" t="s">
        <v>1</v>
      </c>
      <c r="N255" s="218" t="s">
        <v>41</v>
      </c>
      <c r="O255" s="91"/>
      <c r="P255" s="219">
        <f>O255*H255</f>
        <v>0</v>
      </c>
      <c r="Q255" s="219">
        <v>0</v>
      </c>
      <c r="R255" s="219">
        <f>Q255*H255</f>
        <v>0</v>
      </c>
      <c r="S255" s="219">
        <v>0</v>
      </c>
      <c r="T255" s="22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1" t="s">
        <v>208</v>
      </c>
      <c r="AT255" s="221" t="s">
        <v>124</v>
      </c>
      <c r="AU255" s="221" t="s">
        <v>84</v>
      </c>
      <c r="AY255" s="17" t="s">
        <v>123</v>
      </c>
      <c r="BE255" s="222">
        <f>IF(N255="základní",J255,0)</f>
        <v>0</v>
      </c>
      <c r="BF255" s="222">
        <f>IF(N255="snížená",J255,0)</f>
        <v>0</v>
      </c>
      <c r="BG255" s="222">
        <f>IF(N255="zákl. přenesená",J255,0)</f>
        <v>0</v>
      </c>
      <c r="BH255" s="222">
        <f>IF(N255="sníž. přenesená",J255,0)</f>
        <v>0</v>
      </c>
      <c r="BI255" s="222">
        <f>IF(N255="nulová",J255,0)</f>
        <v>0</v>
      </c>
      <c r="BJ255" s="17" t="s">
        <v>84</v>
      </c>
      <c r="BK255" s="222">
        <f>ROUND(I255*H255,2)</f>
        <v>0</v>
      </c>
      <c r="BL255" s="17" t="s">
        <v>208</v>
      </c>
      <c r="BM255" s="221" t="s">
        <v>487</v>
      </c>
    </row>
    <row r="256" s="2" customFormat="1">
      <c r="A256" s="38"/>
      <c r="B256" s="39"/>
      <c r="C256" s="40"/>
      <c r="D256" s="223" t="s">
        <v>131</v>
      </c>
      <c r="E256" s="40"/>
      <c r="F256" s="224" t="s">
        <v>488</v>
      </c>
      <c r="G256" s="40"/>
      <c r="H256" s="40"/>
      <c r="I256" s="225"/>
      <c r="J256" s="40"/>
      <c r="K256" s="40"/>
      <c r="L256" s="44"/>
      <c r="M256" s="226"/>
      <c r="N256" s="227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131</v>
      </c>
      <c r="AU256" s="17" t="s">
        <v>84</v>
      </c>
    </row>
    <row r="257" s="11" customFormat="1" ht="25.92" customHeight="1">
      <c r="A257" s="11"/>
      <c r="B257" s="196"/>
      <c r="C257" s="197"/>
      <c r="D257" s="198" t="s">
        <v>75</v>
      </c>
      <c r="E257" s="199" t="s">
        <v>203</v>
      </c>
      <c r="F257" s="199" t="s">
        <v>204</v>
      </c>
      <c r="G257" s="197"/>
      <c r="H257" s="197"/>
      <c r="I257" s="200"/>
      <c r="J257" s="201">
        <f>BK257</f>
        <v>0</v>
      </c>
      <c r="K257" s="197"/>
      <c r="L257" s="202"/>
      <c r="M257" s="203"/>
      <c r="N257" s="204"/>
      <c r="O257" s="204"/>
      <c r="P257" s="205">
        <f>SUM(P258:P274)</f>
        <v>0</v>
      </c>
      <c r="Q257" s="204"/>
      <c r="R257" s="205">
        <f>SUM(R258:R274)</f>
        <v>0.27305999999999997</v>
      </c>
      <c r="S257" s="204"/>
      <c r="T257" s="206">
        <f>SUM(T258:T274)</f>
        <v>0</v>
      </c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R257" s="207" t="s">
        <v>86</v>
      </c>
      <c r="AT257" s="208" t="s">
        <v>75</v>
      </c>
      <c r="AU257" s="208" t="s">
        <v>76</v>
      </c>
      <c r="AY257" s="207" t="s">
        <v>123</v>
      </c>
      <c r="BK257" s="209">
        <f>SUM(BK258:BK274)</f>
        <v>0</v>
      </c>
    </row>
    <row r="258" s="2" customFormat="1" ht="33" customHeight="1">
      <c r="A258" s="38"/>
      <c r="B258" s="39"/>
      <c r="C258" s="210" t="s">
        <v>489</v>
      </c>
      <c r="D258" s="210" t="s">
        <v>124</v>
      </c>
      <c r="E258" s="211" t="s">
        <v>490</v>
      </c>
      <c r="F258" s="212" t="s">
        <v>491</v>
      </c>
      <c r="G258" s="213" t="s">
        <v>207</v>
      </c>
      <c r="H258" s="214">
        <v>2</v>
      </c>
      <c r="I258" s="215"/>
      <c r="J258" s="216">
        <f>ROUND(I258*H258,2)</f>
        <v>0</v>
      </c>
      <c r="K258" s="212" t="s">
        <v>128</v>
      </c>
      <c r="L258" s="44"/>
      <c r="M258" s="217" t="s">
        <v>1</v>
      </c>
      <c r="N258" s="218" t="s">
        <v>41</v>
      </c>
      <c r="O258" s="91"/>
      <c r="P258" s="219">
        <f>O258*H258</f>
        <v>0</v>
      </c>
      <c r="Q258" s="219">
        <v>0.017469999999999999</v>
      </c>
      <c r="R258" s="219">
        <f>Q258*H258</f>
        <v>0.034939999999999999</v>
      </c>
      <c r="S258" s="219">
        <v>0</v>
      </c>
      <c r="T258" s="22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1" t="s">
        <v>208</v>
      </c>
      <c r="AT258" s="221" t="s">
        <v>124</v>
      </c>
      <c r="AU258" s="221" t="s">
        <v>84</v>
      </c>
      <c r="AY258" s="17" t="s">
        <v>123</v>
      </c>
      <c r="BE258" s="222">
        <f>IF(N258="základní",J258,0)</f>
        <v>0</v>
      </c>
      <c r="BF258" s="222">
        <f>IF(N258="snížená",J258,0)</f>
        <v>0</v>
      </c>
      <c r="BG258" s="222">
        <f>IF(N258="zákl. přenesená",J258,0)</f>
        <v>0</v>
      </c>
      <c r="BH258" s="222">
        <f>IF(N258="sníž. přenesená",J258,0)</f>
        <v>0</v>
      </c>
      <c r="BI258" s="222">
        <f>IF(N258="nulová",J258,0)</f>
        <v>0</v>
      </c>
      <c r="BJ258" s="17" t="s">
        <v>84</v>
      </c>
      <c r="BK258" s="222">
        <f>ROUND(I258*H258,2)</f>
        <v>0</v>
      </c>
      <c r="BL258" s="17" t="s">
        <v>208</v>
      </c>
      <c r="BM258" s="221" t="s">
        <v>492</v>
      </c>
    </row>
    <row r="259" s="2" customFormat="1">
      <c r="A259" s="38"/>
      <c r="B259" s="39"/>
      <c r="C259" s="40"/>
      <c r="D259" s="223" t="s">
        <v>131</v>
      </c>
      <c r="E259" s="40"/>
      <c r="F259" s="224" t="s">
        <v>493</v>
      </c>
      <c r="G259" s="40"/>
      <c r="H259" s="40"/>
      <c r="I259" s="225"/>
      <c r="J259" s="40"/>
      <c r="K259" s="40"/>
      <c r="L259" s="44"/>
      <c r="M259" s="226"/>
      <c r="N259" s="227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131</v>
      </c>
      <c r="AU259" s="17" t="s">
        <v>84</v>
      </c>
    </row>
    <row r="260" s="2" customFormat="1" ht="37.8" customHeight="1">
      <c r="A260" s="38"/>
      <c r="B260" s="39"/>
      <c r="C260" s="210" t="s">
        <v>494</v>
      </c>
      <c r="D260" s="210" t="s">
        <v>124</v>
      </c>
      <c r="E260" s="211" t="s">
        <v>495</v>
      </c>
      <c r="F260" s="212" t="s">
        <v>496</v>
      </c>
      <c r="G260" s="213" t="s">
        <v>207</v>
      </c>
      <c r="H260" s="214">
        <v>4</v>
      </c>
      <c r="I260" s="215"/>
      <c r="J260" s="216">
        <f>ROUND(I260*H260,2)</f>
        <v>0</v>
      </c>
      <c r="K260" s="212" t="s">
        <v>128</v>
      </c>
      <c r="L260" s="44"/>
      <c r="M260" s="217" t="s">
        <v>1</v>
      </c>
      <c r="N260" s="218" t="s">
        <v>41</v>
      </c>
      <c r="O260" s="91"/>
      <c r="P260" s="219">
        <f>O260*H260</f>
        <v>0</v>
      </c>
      <c r="Q260" s="219">
        <v>0.026630000000000001</v>
      </c>
      <c r="R260" s="219">
        <f>Q260*H260</f>
        <v>0.10652</v>
      </c>
      <c r="S260" s="219">
        <v>0</v>
      </c>
      <c r="T260" s="22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1" t="s">
        <v>208</v>
      </c>
      <c r="AT260" s="221" t="s">
        <v>124</v>
      </c>
      <c r="AU260" s="221" t="s">
        <v>84</v>
      </c>
      <c r="AY260" s="17" t="s">
        <v>123</v>
      </c>
      <c r="BE260" s="222">
        <f>IF(N260="základní",J260,0)</f>
        <v>0</v>
      </c>
      <c r="BF260" s="222">
        <f>IF(N260="snížená",J260,0)</f>
        <v>0</v>
      </c>
      <c r="BG260" s="222">
        <f>IF(N260="zákl. přenesená",J260,0)</f>
        <v>0</v>
      </c>
      <c r="BH260" s="222">
        <f>IF(N260="sníž. přenesená",J260,0)</f>
        <v>0</v>
      </c>
      <c r="BI260" s="222">
        <f>IF(N260="nulová",J260,0)</f>
        <v>0</v>
      </c>
      <c r="BJ260" s="17" t="s">
        <v>84</v>
      </c>
      <c r="BK260" s="222">
        <f>ROUND(I260*H260,2)</f>
        <v>0</v>
      </c>
      <c r="BL260" s="17" t="s">
        <v>208</v>
      </c>
      <c r="BM260" s="221" t="s">
        <v>497</v>
      </c>
    </row>
    <row r="261" s="2" customFormat="1">
      <c r="A261" s="38"/>
      <c r="B261" s="39"/>
      <c r="C261" s="40"/>
      <c r="D261" s="223" t="s">
        <v>131</v>
      </c>
      <c r="E261" s="40"/>
      <c r="F261" s="224" t="s">
        <v>498</v>
      </c>
      <c r="G261" s="40"/>
      <c r="H261" s="40"/>
      <c r="I261" s="225"/>
      <c r="J261" s="40"/>
      <c r="K261" s="40"/>
      <c r="L261" s="44"/>
      <c r="M261" s="226"/>
      <c r="N261" s="227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131</v>
      </c>
      <c r="AU261" s="17" t="s">
        <v>84</v>
      </c>
    </row>
    <row r="262" s="2" customFormat="1" ht="37.8" customHeight="1">
      <c r="A262" s="38"/>
      <c r="B262" s="39"/>
      <c r="C262" s="210" t="s">
        <v>499</v>
      </c>
      <c r="D262" s="210" t="s">
        <v>124</v>
      </c>
      <c r="E262" s="211" t="s">
        <v>500</v>
      </c>
      <c r="F262" s="212" t="s">
        <v>501</v>
      </c>
      <c r="G262" s="213" t="s">
        <v>207</v>
      </c>
      <c r="H262" s="214">
        <v>4</v>
      </c>
      <c r="I262" s="215"/>
      <c r="J262" s="216">
        <f>ROUND(I262*H262,2)</f>
        <v>0</v>
      </c>
      <c r="K262" s="212" t="s">
        <v>128</v>
      </c>
      <c r="L262" s="44"/>
      <c r="M262" s="217" t="s">
        <v>1</v>
      </c>
      <c r="N262" s="218" t="s">
        <v>41</v>
      </c>
      <c r="O262" s="91"/>
      <c r="P262" s="219">
        <f>O262*H262</f>
        <v>0</v>
      </c>
      <c r="Q262" s="219">
        <v>0.022120000000000001</v>
      </c>
      <c r="R262" s="219">
        <f>Q262*H262</f>
        <v>0.088480000000000003</v>
      </c>
      <c r="S262" s="219">
        <v>0</v>
      </c>
      <c r="T262" s="22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1" t="s">
        <v>208</v>
      </c>
      <c r="AT262" s="221" t="s">
        <v>124</v>
      </c>
      <c r="AU262" s="221" t="s">
        <v>84</v>
      </c>
      <c r="AY262" s="17" t="s">
        <v>123</v>
      </c>
      <c r="BE262" s="222">
        <f>IF(N262="základní",J262,0)</f>
        <v>0</v>
      </c>
      <c r="BF262" s="222">
        <f>IF(N262="snížená",J262,0)</f>
        <v>0</v>
      </c>
      <c r="BG262" s="222">
        <f>IF(N262="zákl. přenesená",J262,0)</f>
        <v>0</v>
      </c>
      <c r="BH262" s="222">
        <f>IF(N262="sníž. přenesená",J262,0)</f>
        <v>0</v>
      </c>
      <c r="BI262" s="222">
        <f>IF(N262="nulová",J262,0)</f>
        <v>0</v>
      </c>
      <c r="BJ262" s="17" t="s">
        <v>84</v>
      </c>
      <c r="BK262" s="222">
        <f>ROUND(I262*H262,2)</f>
        <v>0</v>
      </c>
      <c r="BL262" s="17" t="s">
        <v>208</v>
      </c>
      <c r="BM262" s="221" t="s">
        <v>502</v>
      </c>
    </row>
    <row r="263" s="2" customFormat="1">
      <c r="A263" s="38"/>
      <c r="B263" s="39"/>
      <c r="C263" s="40"/>
      <c r="D263" s="223" t="s">
        <v>131</v>
      </c>
      <c r="E263" s="40"/>
      <c r="F263" s="224" t="s">
        <v>503</v>
      </c>
      <c r="G263" s="40"/>
      <c r="H263" s="40"/>
      <c r="I263" s="225"/>
      <c r="J263" s="40"/>
      <c r="K263" s="40"/>
      <c r="L263" s="44"/>
      <c r="M263" s="226"/>
      <c r="N263" s="227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131</v>
      </c>
      <c r="AU263" s="17" t="s">
        <v>84</v>
      </c>
    </row>
    <row r="264" s="2" customFormat="1" ht="24.15" customHeight="1">
      <c r="A264" s="38"/>
      <c r="B264" s="39"/>
      <c r="C264" s="210" t="s">
        <v>504</v>
      </c>
      <c r="D264" s="210" t="s">
        <v>124</v>
      </c>
      <c r="E264" s="211" t="s">
        <v>505</v>
      </c>
      <c r="F264" s="212" t="s">
        <v>506</v>
      </c>
      <c r="G264" s="213" t="s">
        <v>244</v>
      </c>
      <c r="H264" s="214">
        <v>4</v>
      </c>
      <c r="I264" s="215"/>
      <c r="J264" s="216">
        <f>ROUND(I264*H264,2)</f>
        <v>0</v>
      </c>
      <c r="K264" s="212" t="s">
        <v>128</v>
      </c>
      <c r="L264" s="44"/>
      <c r="M264" s="217" t="s">
        <v>1</v>
      </c>
      <c r="N264" s="218" t="s">
        <v>41</v>
      </c>
      <c r="O264" s="91"/>
      <c r="P264" s="219">
        <f>O264*H264</f>
        <v>0</v>
      </c>
      <c r="Q264" s="219">
        <v>0</v>
      </c>
      <c r="R264" s="219">
        <f>Q264*H264</f>
        <v>0</v>
      </c>
      <c r="S264" s="219">
        <v>0</v>
      </c>
      <c r="T264" s="22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1" t="s">
        <v>208</v>
      </c>
      <c r="AT264" s="221" t="s">
        <v>124</v>
      </c>
      <c r="AU264" s="221" t="s">
        <v>84</v>
      </c>
      <c r="AY264" s="17" t="s">
        <v>123</v>
      </c>
      <c r="BE264" s="222">
        <f>IF(N264="základní",J264,0)</f>
        <v>0</v>
      </c>
      <c r="BF264" s="222">
        <f>IF(N264="snížená",J264,0)</f>
        <v>0</v>
      </c>
      <c r="BG264" s="222">
        <f>IF(N264="zákl. přenesená",J264,0)</f>
        <v>0</v>
      </c>
      <c r="BH264" s="222">
        <f>IF(N264="sníž. přenesená",J264,0)</f>
        <v>0</v>
      </c>
      <c r="BI264" s="222">
        <f>IF(N264="nulová",J264,0)</f>
        <v>0</v>
      </c>
      <c r="BJ264" s="17" t="s">
        <v>84</v>
      </c>
      <c r="BK264" s="222">
        <f>ROUND(I264*H264,2)</f>
        <v>0</v>
      </c>
      <c r="BL264" s="17" t="s">
        <v>208</v>
      </c>
      <c r="BM264" s="221" t="s">
        <v>507</v>
      </c>
    </row>
    <row r="265" s="2" customFormat="1">
      <c r="A265" s="38"/>
      <c r="B265" s="39"/>
      <c r="C265" s="40"/>
      <c r="D265" s="223" t="s">
        <v>131</v>
      </c>
      <c r="E265" s="40"/>
      <c r="F265" s="224" t="s">
        <v>508</v>
      </c>
      <c r="G265" s="40"/>
      <c r="H265" s="40"/>
      <c r="I265" s="225"/>
      <c r="J265" s="40"/>
      <c r="K265" s="40"/>
      <c r="L265" s="44"/>
      <c r="M265" s="226"/>
      <c r="N265" s="227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131</v>
      </c>
      <c r="AU265" s="17" t="s">
        <v>84</v>
      </c>
    </row>
    <row r="266" s="2" customFormat="1" ht="16.5" customHeight="1">
      <c r="A266" s="38"/>
      <c r="B266" s="39"/>
      <c r="C266" s="277" t="s">
        <v>509</v>
      </c>
      <c r="D266" s="277" t="s">
        <v>301</v>
      </c>
      <c r="E266" s="278" t="s">
        <v>510</v>
      </c>
      <c r="F266" s="279" t="s">
        <v>511</v>
      </c>
      <c r="G266" s="280" t="s">
        <v>244</v>
      </c>
      <c r="H266" s="281">
        <v>4</v>
      </c>
      <c r="I266" s="282"/>
      <c r="J266" s="283">
        <f>ROUND(I266*H266,2)</f>
        <v>0</v>
      </c>
      <c r="K266" s="279" t="s">
        <v>128</v>
      </c>
      <c r="L266" s="284"/>
      <c r="M266" s="285" t="s">
        <v>1</v>
      </c>
      <c r="N266" s="286" t="s">
        <v>41</v>
      </c>
      <c r="O266" s="91"/>
      <c r="P266" s="219">
        <f>O266*H266</f>
        <v>0</v>
      </c>
      <c r="Q266" s="219">
        <v>0.0055999999999999999</v>
      </c>
      <c r="R266" s="219">
        <f>Q266*H266</f>
        <v>0.0224</v>
      </c>
      <c r="S266" s="219">
        <v>0</v>
      </c>
      <c r="T266" s="22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1" t="s">
        <v>400</v>
      </c>
      <c r="AT266" s="221" t="s">
        <v>301</v>
      </c>
      <c r="AU266" s="221" t="s">
        <v>84</v>
      </c>
      <c r="AY266" s="17" t="s">
        <v>123</v>
      </c>
      <c r="BE266" s="222">
        <f>IF(N266="základní",J266,0)</f>
        <v>0</v>
      </c>
      <c r="BF266" s="222">
        <f>IF(N266="snížená",J266,0)</f>
        <v>0</v>
      </c>
      <c r="BG266" s="222">
        <f>IF(N266="zákl. přenesená",J266,0)</f>
        <v>0</v>
      </c>
      <c r="BH266" s="222">
        <f>IF(N266="sníž. přenesená",J266,0)</f>
        <v>0</v>
      </c>
      <c r="BI266" s="222">
        <f>IF(N266="nulová",J266,0)</f>
        <v>0</v>
      </c>
      <c r="BJ266" s="17" t="s">
        <v>84</v>
      </c>
      <c r="BK266" s="222">
        <f>ROUND(I266*H266,2)</f>
        <v>0</v>
      </c>
      <c r="BL266" s="17" t="s">
        <v>208</v>
      </c>
      <c r="BM266" s="221" t="s">
        <v>512</v>
      </c>
    </row>
    <row r="267" s="2" customFormat="1" ht="24.15" customHeight="1">
      <c r="A267" s="38"/>
      <c r="B267" s="39"/>
      <c r="C267" s="210" t="s">
        <v>513</v>
      </c>
      <c r="D267" s="210" t="s">
        <v>124</v>
      </c>
      <c r="E267" s="211" t="s">
        <v>514</v>
      </c>
      <c r="F267" s="212" t="s">
        <v>515</v>
      </c>
      <c r="G267" s="213" t="s">
        <v>207</v>
      </c>
      <c r="H267" s="214">
        <v>10</v>
      </c>
      <c r="I267" s="215"/>
      <c r="J267" s="216">
        <f>ROUND(I267*H267,2)</f>
        <v>0</v>
      </c>
      <c r="K267" s="212" t="s">
        <v>128</v>
      </c>
      <c r="L267" s="44"/>
      <c r="M267" s="217" t="s">
        <v>1</v>
      </c>
      <c r="N267" s="218" t="s">
        <v>41</v>
      </c>
      <c r="O267" s="91"/>
      <c r="P267" s="219">
        <f>O267*H267</f>
        <v>0</v>
      </c>
      <c r="Q267" s="219">
        <v>0.00024000000000000001</v>
      </c>
      <c r="R267" s="219">
        <f>Q267*H267</f>
        <v>0.0024000000000000002</v>
      </c>
      <c r="S267" s="219">
        <v>0</v>
      </c>
      <c r="T267" s="22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1" t="s">
        <v>208</v>
      </c>
      <c r="AT267" s="221" t="s">
        <v>124</v>
      </c>
      <c r="AU267" s="221" t="s">
        <v>84</v>
      </c>
      <c r="AY267" s="17" t="s">
        <v>123</v>
      </c>
      <c r="BE267" s="222">
        <f>IF(N267="základní",J267,0)</f>
        <v>0</v>
      </c>
      <c r="BF267" s="222">
        <f>IF(N267="snížená",J267,0)</f>
        <v>0</v>
      </c>
      <c r="BG267" s="222">
        <f>IF(N267="zákl. přenesená",J267,0)</f>
        <v>0</v>
      </c>
      <c r="BH267" s="222">
        <f>IF(N267="sníž. přenesená",J267,0)</f>
        <v>0</v>
      </c>
      <c r="BI267" s="222">
        <f>IF(N267="nulová",J267,0)</f>
        <v>0</v>
      </c>
      <c r="BJ267" s="17" t="s">
        <v>84</v>
      </c>
      <c r="BK267" s="222">
        <f>ROUND(I267*H267,2)</f>
        <v>0</v>
      </c>
      <c r="BL267" s="17" t="s">
        <v>208</v>
      </c>
      <c r="BM267" s="221" t="s">
        <v>516</v>
      </c>
    </row>
    <row r="268" s="2" customFormat="1">
      <c r="A268" s="38"/>
      <c r="B268" s="39"/>
      <c r="C268" s="40"/>
      <c r="D268" s="223" t="s">
        <v>131</v>
      </c>
      <c r="E268" s="40"/>
      <c r="F268" s="224" t="s">
        <v>517</v>
      </c>
      <c r="G268" s="40"/>
      <c r="H268" s="40"/>
      <c r="I268" s="225"/>
      <c r="J268" s="40"/>
      <c r="K268" s="40"/>
      <c r="L268" s="44"/>
      <c r="M268" s="226"/>
      <c r="N268" s="227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131</v>
      </c>
      <c r="AU268" s="17" t="s">
        <v>84</v>
      </c>
    </row>
    <row r="269" s="2" customFormat="1" ht="16.5" customHeight="1">
      <c r="A269" s="38"/>
      <c r="B269" s="39"/>
      <c r="C269" s="210" t="s">
        <v>518</v>
      </c>
      <c r="D269" s="210" t="s">
        <v>124</v>
      </c>
      <c r="E269" s="211" t="s">
        <v>519</v>
      </c>
      <c r="F269" s="212" t="s">
        <v>520</v>
      </c>
      <c r="G269" s="213" t="s">
        <v>207</v>
      </c>
      <c r="H269" s="214">
        <v>4</v>
      </c>
      <c r="I269" s="215"/>
      <c r="J269" s="216">
        <f>ROUND(I269*H269,2)</f>
        <v>0</v>
      </c>
      <c r="K269" s="212" t="s">
        <v>128</v>
      </c>
      <c r="L269" s="44"/>
      <c r="M269" s="217" t="s">
        <v>1</v>
      </c>
      <c r="N269" s="218" t="s">
        <v>41</v>
      </c>
      <c r="O269" s="91"/>
      <c r="P269" s="219">
        <f>O269*H269</f>
        <v>0</v>
      </c>
      <c r="Q269" s="219">
        <v>0.0018400000000000001</v>
      </c>
      <c r="R269" s="219">
        <f>Q269*H269</f>
        <v>0.0073600000000000002</v>
      </c>
      <c r="S269" s="219">
        <v>0</v>
      </c>
      <c r="T269" s="22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1" t="s">
        <v>208</v>
      </c>
      <c r="AT269" s="221" t="s">
        <v>124</v>
      </c>
      <c r="AU269" s="221" t="s">
        <v>84</v>
      </c>
      <c r="AY269" s="17" t="s">
        <v>123</v>
      </c>
      <c r="BE269" s="222">
        <f>IF(N269="základní",J269,0)</f>
        <v>0</v>
      </c>
      <c r="BF269" s="222">
        <f>IF(N269="snížená",J269,0)</f>
        <v>0</v>
      </c>
      <c r="BG269" s="222">
        <f>IF(N269="zákl. přenesená",J269,0)</f>
        <v>0</v>
      </c>
      <c r="BH269" s="222">
        <f>IF(N269="sníž. přenesená",J269,0)</f>
        <v>0</v>
      </c>
      <c r="BI269" s="222">
        <f>IF(N269="nulová",J269,0)</f>
        <v>0</v>
      </c>
      <c r="BJ269" s="17" t="s">
        <v>84</v>
      </c>
      <c r="BK269" s="222">
        <f>ROUND(I269*H269,2)</f>
        <v>0</v>
      </c>
      <c r="BL269" s="17" t="s">
        <v>208</v>
      </c>
      <c r="BM269" s="221" t="s">
        <v>521</v>
      </c>
    </row>
    <row r="270" s="2" customFormat="1">
      <c r="A270" s="38"/>
      <c r="B270" s="39"/>
      <c r="C270" s="40"/>
      <c r="D270" s="223" t="s">
        <v>131</v>
      </c>
      <c r="E270" s="40"/>
      <c r="F270" s="224" t="s">
        <v>522</v>
      </c>
      <c r="G270" s="40"/>
      <c r="H270" s="40"/>
      <c r="I270" s="225"/>
      <c r="J270" s="40"/>
      <c r="K270" s="40"/>
      <c r="L270" s="44"/>
      <c r="M270" s="226"/>
      <c r="N270" s="227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131</v>
      </c>
      <c r="AU270" s="17" t="s">
        <v>84</v>
      </c>
    </row>
    <row r="271" s="2" customFormat="1" ht="24.15" customHeight="1">
      <c r="A271" s="38"/>
      <c r="B271" s="39"/>
      <c r="C271" s="210" t="s">
        <v>523</v>
      </c>
      <c r="D271" s="210" t="s">
        <v>124</v>
      </c>
      <c r="E271" s="211" t="s">
        <v>524</v>
      </c>
      <c r="F271" s="212" t="s">
        <v>525</v>
      </c>
      <c r="G271" s="213" t="s">
        <v>207</v>
      </c>
      <c r="H271" s="214">
        <v>4</v>
      </c>
      <c r="I271" s="215"/>
      <c r="J271" s="216">
        <f>ROUND(I271*H271,2)</f>
        <v>0</v>
      </c>
      <c r="K271" s="212" t="s">
        <v>128</v>
      </c>
      <c r="L271" s="44"/>
      <c r="M271" s="217" t="s">
        <v>1</v>
      </c>
      <c r="N271" s="218" t="s">
        <v>41</v>
      </c>
      <c r="O271" s="91"/>
      <c r="P271" s="219">
        <f>O271*H271</f>
        <v>0</v>
      </c>
      <c r="Q271" s="219">
        <v>0.0027399999999999998</v>
      </c>
      <c r="R271" s="219">
        <f>Q271*H271</f>
        <v>0.010959999999999999</v>
      </c>
      <c r="S271" s="219">
        <v>0</v>
      </c>
      <c r="T271" s="22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1" t="s">
        <v>208</v>
      </c>
      <c r="AT271" s="221" t="s">
        <v>124</v>
      </c>
      <c r="AU271" s="221" t="s">
        <v>84</v>
      </c>
      <c r="AY271" s="17" t="s">
        <v>123</v>
      </c>
      <c r="BE271" s="222">
        <f>IF(N271="základní",J271,0)</f>
        <v>0</v>
      </c>
      <c r="BF271" s="222">
        <f>IF(N271="snížená",J271,0)</f>
        <v>0</v>
      </c>
      <c r="BG271" s="222">
        <f>IF(N271="zákl. přenesená",J271,0)</f>
        <v>0</v>
      </c>
      <c r="BH271" s="222">
        <f>IF(N271="sníž. přenesená",J271,0)</f>
        <v>0</v>
      </c>
      <c r="BI271" s="222">
        <f>IF(N271="nulová",J271,0)</f>
        <v>0</v>
      </c>
      <c r="BJ271" s="17" t="s">
        <v>84</v>
      </c>
      <c r="BK271" s="222">
        <f>ROUND(I271*H271,2)</f>
        <v>0</v>
      </c>
      <c r="BL271" s="17" t="s">
        <v>208</v>
      </c>
      <c r="BM271" s="221" t="s">
        <v>526</v>
      </c>
    </row>
    <row r="272" s="2" customFormat="1">
      <c r="A272" s="38"/>
      <c r="B272" s="39"/>
      <c r="C272" s="40"/>
      <c r="D272" s="223" t="s">
        <v>131</v>
      </c>
      <c r="E272" s="40"/>
      <c r="F272" s="224" t="s">
        <v>527</v>
      </c>
      <c r="G272" s="40"/>
      <c r="H272" s="40"/>
      <c r="I272" s="225"/>
      <c r="J272" s="40"/>
      <c r="K272" s="40"/>
      <c r="L272" s="44"/>
      <c r="M272" s="226"/>
      <c r="N272" s="227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131</v>
      </c>
      <c r="AU272" s="17" t="s">
        <v>84</v>
      </c>
    </row>
    <row r="273" s="2" customFormat="1" ht="55.5" customHeight="1">
      <c r="A273" s="38"/>
      <c r="B273" s="39"/>
      <c r="C273" s="210" t="s">
        <v>528</v>
      </c>
      <c r="D273" s="210" t="s">
        <v>124</v>
      </c>
      <c r="E273" s="211" t="s">
        <v>529</v>
      </c>
      <c r="F273" s="212" t="s">
        <v>530</v>
      </c>
      <c r="G273" s="213" t="s">
        <v>406</v>
      </c>
      <c r="H273" s="288"/>
      <c r="I273" s="215"/>
      <c r="J273" s="216">
        <f>ROUND(I273*H273,2)</f>
        <v>0</v>
      </c>
      <c r="K273" s="212" t="s">
        <v>128</v>
      </c>
      <c r="L273" s="44"/>
      <c r="M273" s="217" t="s">
        <v>1</v>
      </c>
      <c r="N273" s="218" t="s">
        <v>41</v>
      </c>
      <c r="O273" s="91"/>
      <c r="P273" s="219">
        <f>O273*H273</f>
        <v>0</v>
      </c>
      <c r="Q273" s="219">
        <v>0</v>
      </c>
      <c r="R273" s="219">
        <f>Q273*H273</f>
        <v>0</v>
      </c>
      <c r="S273" s="219">
        <v>0</v>
      </c>
      <c r="T273" s="22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1" t="s">
        <v>208</v>
      </c>
      <c r="AT273" s="221" t="s">
        <v>124</v>
      </c>
      <c r="AU273" s="221" t="s">
        <v>84</v>
      </c>
      <c r="AY273" s="17" t="s">
        <v>123</v>
      </c>
      <c r="BE273" s="222">
        <f>IF(N273="základní",J273,0)</f>
        <v>0</v>
      </c>
      <c r="BF273" s="222">
        <f>IF(N273="snížená",J273,0)</f>
        <v>0</v>
      </c>
      <c r="BG273" s="222">
        <f>IF(N273="zákl. přenesená",J273,0)</f>
        <v>0</v>
      </c>
      <c r="BH273" s="222">
        <f>IF(N273="sníž. přenesená",J273,0)</f>
        <v>0</v>
      </c>
      <c r="BI273" s="222">
        <f>IF(N273="nulová",J273,0)</f>
        <v>0</v>
      </c>
      <c r="BJ273" s="17" t="s">
        <v>84</v>
      </c>
      <c r="BK273" s="222">
        <f>ROUND(I273*H273,2)</f>
        <v>0</v>
      </c>
      <c r="BL273" s="17" t="s">
        <v>208</v>
      </c>
      <c r="BM273" s="221" t="s">
        <v>531</v>
      </c>
    </row>
    <row r="274" s="2" customFormat="1">
      <c r="A274" s="38"/>
      <c r="B274" s="39"/>
      <c r="C274" s="40"/>
      <c r="D274" s="223" t="s">
        <v>131</v>
      </c>
      <c r="E274" s="40"/>
      <c r="F274" s="224" t="s">
        <v>532</v>
      </c>
      <c r="G274" s="40"/>
      <c r="H274" s="40"/>
      <c r="I274" s="225"/>
      <c r="J274" s="40"/>
      <c r="K274" s="40"/>
      <c r="L274" s="44"/>
      <c r="M274" s="226"/>
      <c r="N274" s="227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131</v>
      </c>
      <c r="AU274" s="17" t="s">
        <v>84</v>
      </c>
    </row>
    <row r="275" s="11" customFormat="1" ht="25.92" customHeight="1">
      <c r="A275" s="11"/>
      <c r="B275" s="196"/>
      <c r="C275" s="197"/>
      <c r="D275" s="198" t="s">
        <v>75</v>
      </c>
      <c r="E275" s="199" t="s">
        <v>533</v>
      </c>
      <c r="F275" s="199" t="s">
        <v>534</v>
      </c>
      <c r="G275" s="197"/>
      <c r="H275" s="197"/>
      <c r="I275" s="200"/>
      <c r="J275" s="201">
        <f>BK275</f>
        <v>0</v>
      </c>
      <c r="K275" s="197"/>
      <c r="L275" s="202"/>
      <c r="M275" s="203"/>
      <c r="N275" s="204"/>
      <c r="O275" s="204"/>
      <c r="P275" s="205">
        <f>SUM(P276:P281)</f>
        <v>0</v>
      </c>
      <c r="Q275" s="204"/>
      <c r="R275" s="205">
        <f>SUM(R276:R281)</f>
        <v>0.0027999999999999995</v>
      </c>
      <c r="S275" s="204"/>
      <c r="T275" s="206">
        <f>SUM(T276:T281)</f>
        <v>0</v>
      </c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R275" s="207" t="s">
        <v>86</v>
      </c>
      <c r="AT275" s="208" t="s">
        <v>75</v>
      </c>
      <c r="AU275" s="208" t="s">
        <v>76</v>
      </c>
      <c r="AY275" s="207" t="s">
        <v>123</v>
      </c>
      <c r="BK275" s="209">
        <f>SUM(BK276:BK281)</f>
        <v>0</v>
      </c>
    </row>
    <row r="276" s="2" customFormat="1" ht="24.15" customHeight="1">
      <c r="A276" s="38"/>
      <c r="B276" s="39"/>
      <c r="C276" s="210" t="s">
        <v>535</v>
      </c>
      <c r="D276" s="210" t="s">
        <v>124</v>
      </c>
      <c r="E276" s="211" t="s">
        <v>536</v>
      </c>
      <c r="F276" s="212" t="s">
        <v>537</v>
      </c>
      <c r="G276" s="213" t="s">
        <v>156</v>
      </c>
      <c r="H276" s="214">
        <v>5</v>
      </c>
      <c r="I276" s="215"/>
      <c r="J276" s="216">
        <f>ROUND(I276*H276,2)</f>
        <v>0</v>
      </c>
      <c r="K276" s="212" t="s">
        <v>128</v>
      </c>
      <c r="L276" s="44"/>
      <c r="M276" s="217" t="s">
        <v>1</v>
      </c>
      <c r="N276" s="218" t="s">
        <v>41</v>
      </c>
      <c r="O276" s="91"/>
      <c r="P276" s="219">
        <f>O276*H276</f>
        <v>0</v>
      </c>
      <c r="Q276" s="219">
        <v>0.00055999999999999995</v>
      </c>
      <c r="R276" s="219">
        <f>Q276*H276</f>
        <v>0.0027999999999999995</v>
      </c>
      <c r="S276" s="219">
        <v>0</v>
      </c>
      <c r="T276" s="22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1" t="s">
        <v>208</v>
      </c>
      <c r="AT276" s="221" t="s">
        <v>124</v>
      </c>
      <c r="AU276" s="221" t="s">
        <v>84</v>
      </c>
      <c r="AY276" s="17" t="s">
        <v>123</v>
      </c>
      <c r="BE276" s="222">
        <f>IF(N276="základní",J276,0)</f>
        <v>0</v>
      </c>
      <c r="BF276" s="222">
        <f>IF(N276="snížená",J276,0)</f>
        <v>0</v>
      </c>
      <c r="BG276" s="222">
        <f>IF(N276="zákl. přenesená",J276,0)</f>
        <v>0</v>
      </c>
      <c r="BH276" s="222">
        <f>IF(N276="sníž. přenesená",J276,0)</f>
        <v>0</v>
      </c>
      <c r="BI276" s="222">
        <f>IF(N276="nulová",J276,0)</f>
        <v>0</v>
      </c>
      <c r="BJ276" s="17" t="s">
        <v>84</v>
      </c>
      <c r="BK276" s="222">
        <f>ROUND(I276*H276,2)</f>
        <v>0</v>
      </c>
      <c r="BL276" s="17" t="s">
        <v>208</v>
      </c>
      <c r="BM276" s="221" t="s">
        <v>538</v>
      </c>
    </row>
    <row r="277" s="2" customFormat="1">
      <c r="A277" s="38"/>
      <c r="B277" s="39"/>
      <c r="C277" s="40"/>
      <c r="D277" s="223" t="s">
        <v>131</v>
      </c>
      <c r="E277" s="40"/>
      <c r="F277" s="224" t="s">
        <v>539</v>
      </c>
      <c r="G277" s="40"/>
      <c r="H277" s="40"/>
      <c r="I277" s="225"/>
      <c r="J277" s="40"/>
      <c r="K277" s="40"/>
      <c r="L277" s="44"/>
      <c r="M277" s="226"/>
      <c r="N277" s="227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131</v>
      </c>
      <c r="AU277" s="17" t="s">
        <v>84</v>
      </c>
    </row>
    <row r="278" s="2" customFormat="1" ht="24.15" customHeight="1">
      <c r="A278" s="38"/>
      <c r="B278" s="39"/>
      <c r="C278" s="210" t="s">
        <v>540</v>
      </c>
      <c r="D278" s="210" t="s">
        <v>124</v>
      </c>
      <c r="E278" s="211" t="s">
        <v>541</v>
      </c>
      <c r="F278" s="212" t="s">
        <v>542</v>
      </c>
      <c r="G278" s="213" t="s">
        <v>156</v>
      </c>
      <c r="H278" s="214">
        <v>5</v>
      </c>
      <c r="I278" s="215"/>
      <c r="J278" s="216">
        <f>ROUND(I278*H278,2)</f>
        <v>0</v>
      </c>
      <c r="K278" s="212" t="s">
        <v>128</v>
      </c>
      <c r="L278" s="44"/>
      <c r="M278" s="217" t="s">
        <v>1</v>
      </c>
      <c r="N278" s="218" t="s">
        <v>41</v>
      </c>
      <c r="O278" s="91"/>
      <c r="P278" s="219">
        <f>O278*H278</f>
        <v>0</v>
      </c>
      <c r="Q278" s="219">
        <v>0</v>
      </c>
      <c r="R278" s="219">
        <f>Q278*H278</f>
        <v>0</v>
      </c>
      <c r="S278" s="219">
        <v>0</v>
      </c>
      <c r="T278" s="22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1" t="s">
        <v>208</v>
      </c>
      <c r="AT278" s="221" t="s">
        <v>124</v>
      </c>
      <c r="AU278" s="221" t="s">
        <v>84</v>
      </c>
      <c r="AY278" s="17" t="s">
        <v>123</v>
      </c>
      <c r="BE278" s="222">
        <f>IF(N278="základní",J278,0)</f>
        <v>0</v>
      </c>
      <c r="BF278" s="222">
        <f>IF(N278="snížená",J278,0)</f>
        <v>0</v>
      </c>
      <c r="BG278" s="222">
        <f>IF(N278="zákl. přenesená",J278,0)</f>
        <v>0</v>
      </c>
      <c r="BH278" s="222">
        <f>IF(N278="sníž. přenesená",J278,0)</f>
        <v>0</v>
      </c>
      <c r="BI278" s="222">
        <f>IF(N278="nulová",J278,0)</f>
        <v>0</v>
      </c>
      <c r="BJ278" s="17" t="s">
        <v>84</v>
      </c>
      <c r="BK278" s="222">
        <f>ROUND(I278*H278,2)</f>
        <v>0</v>
      </c>
      <c r="BL278" s="17" t="s">
        <v>208</v>
      </c>
      <c r="BM278" s="221" t="s">
        <v>543</v>
      </c>
    </row>
    <row r="279" s="2" customFormat="1">
      <c r="A279" s="38"/>
      <c r="B279" s="39"/>
      <c r="C279" s="40"/>
      <c r="D279" s="223" t="s">
        <v>131</v>
      </c>
      <c r="E279" s="40"/>
      <c r="F279" s="224" t="s">
        <v>544</v>
      </c>
      <c r="G279" s="40"/>
      <c r="H279" s="40"/>
      <c r="I279" s="225"/>
      <c r="J279" s="40"/>
      <c r="K279" s="40"/>
      <c r="L279" s="44"/>
      <c r="M279" s="226"/>
      <c r="N279" s="227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131</v>
      </c>
      <c r="AU279" s="17" t="s">
        <v>84</v>
      </c>
    </row>
    <row r="280" s="2" customFormat="1" ht="55.5" customHeight="1">
      <c r="A280" s="38"/>
      <c r="B280" s="39"/>
      <c r="C280" s="210" t="s">
        <v>545</v>
      </c>
      <c r="D280" s="210" t="s">
        <v>124</v>
      </c>
      <c r="E280" s="211" t="s">
        <v>546</v>
      </c>
      <c r="F280" s="212" t="s">
        <v>547</v>
      </c>
      <c r="G280" s="213" t="s">
        <v>406</v>
      </c>
      <c r="H280" s="288"/>
      <c r="I280" s="215"/>
      <c r="J280" s="216">
        <f>ROUND(I280*H280,2)</f>
        <v>0</v>
      </c>
      <c r="K280" s="212" t="s">
        <v>128</v>
      </c>
      <c r="L280" s="44"/>
      <c r="M280" s="217" t="s">
        <v>1</v>
      </c>
      <c r="N280" s="218" t="s">
        <v>41</v>
      </c>
      <c r="O280" s="91"/>
      <c r="P280" s="219">
        <f>O280*H280</f>
        <v>0</v>
      </c>
      <c r="Q280" s="219">
        <v>0</v>
      </c>
      <c r="R280" s="219">
        <f>Q280*H280</f>
        <v>0</v>
      </c>
      <c r="S280" s="219">
        <v>0</v>
      </c>
      <c r="T280" s="22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1" t="s">
        <v>208</v>
      </c>
      <c r="AT280" s="221" t="s">
        <v>124</v>
      </c>
      <c r="AU280" s="221" t="s">
        <v>84</v>
      </c>
      <c r="AY280" s="17" t="s">
        <v>123</v>
      </c>
      <c r="BE280" s="222">
        <f>IF(N280="základní",J280,0)</f>
        <v>0</v>
      </c>
      <c r="BF280" s="222">
        <f>IF(N280="snížená",J280,0)</f>
        <v>0</v>
      </c>
      <c r="BG280" s="222">
        <f>IF(N280="zákl. přenesená",J280,0)</f>
        <v>0</v>
      </c>
      <c r="BH280" s="222">
        <f>IF(N280="sníž. přenesená",J280,0)</f>
        <v>0</v>
      </c>
      <c r="BI280" s="222">
        <f>IF(N280="nulová",J280,0)</f>
        <v>0</v>
      </c>
      <c r="BJ280" s="17" t="s">
        <v>84</v>
      </c>
      <c r="BK280" s="222">
        <f>ROUND(I280*H280,2)</f>
        <v>0</v>
      </c>
      <c r="BL280" s="17" t="s">
        <v>208</v>
      </c>
      <c r="BM280" s="221" t="s">
        <v>548</v>
      </c>
    </row>
    <row r="281" s="2" customFormat="1">
      <c r="A281" s="38"/>
      <c r="B281" s="39"/>
      <c r="C281" s="40"/>
      <c r="D281" s="223" t="s">
        <v>131</v>
      </c>
      <c r="E281" s="40"/>
      <c r="F281" s="224" t="s">
        <v>549</v>
      </c>
      <c r="G281" s="40"/>
      <c r="H281" s="40"/>
      <c r="I281" s="225"/>
      <c r="J281" s="40"/>
      <c r="K281" s="40"/>
      <c r="L281" s="44"/>
      <c r="M281" s="226"/>
      <c r="N281" s="227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131</v>
      </c>
      <c r="AU281" s="17" t="s">
        <v>84</v>
      </c>
    </row>
    <row r="282" s="11" customFormat="1" ht="25.92" customHeight="1">
      <c r="A282" s="11"/>
      <c r="B282" s="196"/>
      <c r="C282" s="197"/>
      <c r="D282" s="198" t="s">
        <v>75</v>
      </c>
      <c r="E282" s="199" t="s">
        <v>550</v>
      </c>
      <c r="F282" s="199" t="s">
        <v>551</v>
      </c>
      <c r="G282" s="197"/>
      <c r="H282" s="197"/>
      <c r="I282" s="200"/>
      <c r="J282" s="201">
        <f>BK282</f>
        <v>0</v>
      </c>
      <c r="K282" s="197"/>
      <c r="L282" s="202"/>
      <c r="M282" s="203"/>
      <c r="N282" s="204"/>
      <c r="O282" s="204"/>
      <c r="P282" s="205">
        <f>SUM(P283:P285)</f>
        <v>0</v>
      </c>
      <c r="Q282" s="204"/>
      <c r="R282" s="205">
        <f>SUM(R283:R285)</f>
        <v>0.0010399999999999999</v>
      </c>
      <c r="S282" s="204"/>
      <c r="T282" s="206">
        <f>SUM(T283:T285)</f>
        <v>0</v>
      </c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R282" s="207" t="s">
        <v>86</v>
      </c>
      <c r="AT282" s="208" t="s">
        <v>75</v>
      </c>
      <c r="AU282" s="208" t="s">
        <v>76</v>
      </c>
      <c r="AY282" s="207" t="s">
        <v>123</v>
      </c>
      <c r="BK282" s="209">
        <f>SUM(BK283:BK285)</f>
        <v>0</v>
      </c>
    </row>
    <row r="283" s="2" customFormat="1" ht="37.8" customHeight="1">
      <c r="A283" s="38"/>
      <c r="B283" s="39"/>
      <c r="C283" s="210" t="s">
        <v>552</v>
      </c>
      <c r="D283" s="210" t="s">
        <v>124</v>
      </c>
      <c r="E283" s="211" t="s">
        <v>553</v>
      </c>
      <c r="F283" s="212" t="s">
        <v>554</v>
      </c>
      <c r="G283" s="213" t="s">
        <v>244</v>
      </c>
      <c r="H283" s="214">
        <v>4</v>
      </c>
      <c r="I283" s="215"/>
      <c r="J283" s="216">
        <f>ROUND(I283*H283,2)</f>
        <v>0</v>
      </c>
      <c r="K283" s="212" t="s">
        <v>128</v>
      </c>
      <c r="L283" s="44"/>
      <c r="M283" s="217" t="s">
        <v>1</v>
      </c>
      <c r="N283" s="218" t="s">
        <v>41</v>
      </c>
      <c r="O283" s="91"/>
      <c r="P283" s="219">
        <f>O283*H283</f>
        <v>0</v>
      </c>
      <c r="Q283" s="219">
        <v>0.00025999999999999998</v>
      </c>
      <c r="R283" s="219">
        <f>Q283*H283</f>
        <v>0.0010399999999999999</v>
      </c>
      <c r="S283" s="219">
        <v>0</v>
      </c>
      <c r="T283" s="22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1" t="s">
        <v>208</v>
      </c>
      <c r="AT283" s="221" t="s">
        <v>124</v>
      </c>
      <c r="AU283" s="221" t="s">
        <v>84</v>
      </c>
      <c r="AY283" s="17" t="s">
        <v>123</v>
      </c>
      <c r="BE283" s="222">
        <f>IF(N283="základní",J283,0)</f>
        <v>0</v>
      </c>
      <c r="BF283" s="222">
        <f>IF(N283="snížená",J283,0)</f>
        <v>0</v>
      </c>
      <c r="BG283" s="222">
        <f>IF(N283="zákl. přenesená",J283,0)</f>
        <v>0</v>
      </c>
      <c r="BH283" s="222">
        <f>IF(N283="sníž. přenesená",J283,0)</f>
        <v>0</v>
      </c>
      <c r="BI283" s="222">
        <f>IF(N283="nulová",J283,0)</f>
        <v>0</v>
      </c>
      <c r="BJ283" s="17" t="s">
        <v>84</v>
      </c>
      <c r="BK283" s="222">
        <f>ROUND(I283*H283,2)</f>
        <v>0</v>
      </c>
      <c r="BL283" s="17" t="s">
        <v>208</v>
      </c>
      <c r="BM283" s="221" t="s">
        <v>555</v>
      </c>
    </row>
    <row r="284" s="2" customFormat="1">
      <c r="A284" s="38"/>
      <c r="B284" s="39"/>
      <c r="C284" s="40"/>
      <c r="D284" s="223" t="s">
        <v>131</v>
      </c>
      <c r="E284" s="40"/>
      <c r="F284" s="224" t="s">
        <v>556</v>
      </c>
      <c r="G284" s="40"/>
      <c r="H284" s="40"/>
      <c r="I284" s="225"/>
      <c r="J284" s="40"/>
      <c r="K284" s="40"/>
      <c r="L284" s="44"/>
      <c r="M284" s="226"/>
      <c r="N284" s="227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131</v>
      </c>
      <c r="AU284" s="17" t="s">
        <v>84</v>
      </c>
    </row>
    <row r="285" s="2" customFormat="1" ht="16.5" customHeight="1">
      <c r="A285" s="38"/>
      <c r="B285" s="39"/>
      <c r="C285" s="210" t="s">
        <v>557</v>
      </c>
      <c r="D285" s="210" t="s">
        <v>124</v>
      </c>
      <c r="E285" s="211" t="s">
        <v>558</v>
      </c>
      <c r="F285" s="212" t="s">
        <v>559</v>
      </c>
      <c r="G285" s="213" t="s">
        <v>252</v>
      </c>
      <c r="H285" s="214">
        <v>1</v>
      </c>
      <c r="I285" s="215"/>
      <c r="J285" s="216">
        <f>ROUND(I285*H285,2)</f>
        <v>0</v>
      </c>
      <c r="K285" s="212" t="s">
        <v>1</v>
      </c>
      <c r="L285" s="44"/>
      <c r="M285" s="217" t="s">
        <v>1</v>
      </c>
      <c r="N285" s="218" t="s">
        <v>41</v>
      </c>
      <c r="O285" s="91"/>
      <c r="P285" s="219">
        <f>O285*H285</f>
        <v>0</v>
      </c>
      <c r="Q285" s="219">
        <v>0</v>
      </c>
      <c r="R285" s="219">
        <f>Q285*H285</f>
        <v>0</v>
      </c>
      <c r="S285" s="219">
        <v>0</v>
      </c>
      <c r="T285" s="22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1" t="s">
        <v>208</v>
      </c>
      <c r="AT285" s="221" t="s">
        <v>124</v>
      </c>
      <c r="AU285" s="221" t="s">
        <v>84</v>
      </c>
      <c r="AY285" s="17" t="s">
        <v>123</v>
      </c>
      <c r="BE285" s="222">
        <f>IF(N285="základní",J285,0)</f>
        <v>0</v>
      </c>
      <c r="BF285" s="222">
        <f>IF(N285="snížená",J285,0)</f>
        <v>0</v>
      </c>
      <c r="BG285" s="222">
        <f>IF(N285="zákl. přenesená",J285,0)</f>
        <v>0</v>
      </c>
      <c r="BH285" s="222">
        <f>IF(N285="sníž. přenesená",J285,0)</f>
        <v>0</v>
      </c>
      <c r="BI285" s="222">
        <f>IF(N285="nulová",J285,0)</f>
        <v>0</v>
      </c>
      <c r="BJ285" s="17" t="s">
        <v>84</v>
      </c>
      <c r="BK285" s="222">
        <f>ROUND(I285*H285,2)</f>
        <v>0</v>
      </c>
      <c r="BL285" s="17" t="s">
        <v>208</v>
      </c>
      <c r="BM285" s="221" t="s">
        <v>560</v>
      </c>
    </row>
    <row r="286" s="11" customFormat="1" ht="25.92" customHeight="1">
      <c r="A286" s="11"/>
      <c r="B286" s="196"/>
      <c r="C286" s="197"/>
      <c r="D286" s="198" t="s">
        <v>75</v>
      </c>
      <c r="E286" s="199" t="s">
        <v>226</v>
      </c>
      <c r="F286" s="199" t="s">
        <v>227</v>
      </c>
      <c r="G286" s="197"/>
      <c r="H286" s="197"/>
      <c r="I286" s="200"/>
      <c r="J286" s="201">
        <f>BK286</f>
        <v>0</v>
      </c>
      <c r="K286" s="197"/>
      <c r="L286" s="202"/>
      <c r="M286" s="203"/>
      <c r="N286" s="204"/>
      <c r="O286" s="204"/>
      <c r="P286" s="205">
        <f>SUM(P287:P292)</f>
        <v>0</v>
      </c>
      <c r="Q286" s="204"/>
      <c r="R286" s="205">
        <f>SUM(R287:R292)</f>
        <v>0.083199999999999996</v>
      </c>
      <c r="S286" s="204"/>
      <c r="T286" s="206">
        <f>SUM(T287:T292)</f>
        <v>0</v>
      </c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R286" s="207" t="s">
        <v>86</v>
      </c>
      <c r="AT286" s="208" t="s">
        <v>75</v>
      </c>
      <c r="AU286" s="208" t="s">
        <v>76</v>
      </c>
      <c r="AY286" s="207" t="s">
        <v>123</v>
      </c>
      <c r="BK286" s="209">
        <f>SUM(BK287:BK292)</f>
        <v>0</v>
      </c>
    </row>
    <row r="287" s="2" customFormat="1" ht="44.25" customHeight="1">
      <c r="A287" s="38"/>
      <c r="B287" s="39"/>
      <c r="C287" s="210" t="s">
        <v>561</v>
      </c>
      <c r="D287" s="210" t="s">
        <v>124</v>
      </c>
      <c r="E287" s="211" t="s">
        <v>562</v>
      </c>
      <c r="F287" s="212" t="s">
        <v>563</v>
      </c>
      <c r="G287" s="213" t="s">
        <v>244</v>
      </c>
      <c r="H287" s="214">
        <v>2</v>
      </c>
      <c r="I287" s="215"/>
      <c r="J287" s="216">
        <f>ROUND(I287*H287,2)</f>
        <v>0</v>
      </c>
      <c r="K287" s="212" t="s">
        <v>128</v>
      </c>
      <c r="L287" s="44"/>
      <c r="M287" s="217" t="s">
        <v>1</v>
      </c>
      <c r="N287" s="218" t="s">
        <v>41</v>
      </c>
      <c r="O287" s="91"/>
      <c r="P287" s="219">
        <f>O287*H287</f>
        <v>0</v>
      </c>
      <c r="Q287" s="219">
        <v>0.017080000000000001</v>
      </c>
      <c r="R287" s="219">
        <f>Q287*H287</f>
        <v>0.034160000000000003</v>
      </c>
      <c r="S287" s="219">
        <v>0</v>
      </c>
      <c r="T287" s="22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1" t="s">
        <v>208</v>
      </c>
      <c r="AT287" s="221" t="s">
        <v>124</v>
      </c>
      <c r="AU287" s="221" t="s">
        <v>84</v>
      </c>
      <c r="AY287" s="17" t="s">
        <v>123</v>
      </c>
      <c r="BE287" s="222">
        <f>IF(N287="základní",J287,0)</f>
        <v>0</v>
      </c>
      <c r="BF287" s="222">
        <f>IF(N287="snížená",J287,0)</f>
        <v>0</v>
      </c>
      <c r="BG287" s="222">
        <f>IF(N287="zákl. přenesená",J287,0)</f>
        <v>0</v>
      </c>
      <c r="BH287" s="222">
        <f>IF(N287="sníž. přenesená",J287,0)</f>
        <v>0</v>
      </c>
      <c r="BI287" s="222">
        <f>IF(N287="nulová",J287,0)</f>
        <v>0</v>
      </c>
      <c r="BJ287" s="17" t="s">
        <v>84</v>
      </c>
      <c r="BK287" s="222">
        <f>ROUND(I287*H287,2)</f>
        <v>0</v>
      </c>
      <c r="BL287" s="17" t="s">
        <v>208</v>
      </c>
      <c r="BM287" s="221" t="s">
        <v>564</v>
      </c>
    </row>
    <row r="288" s="2" customFormat="1">
      <c r="A288" s="38"/>
      <c r="B288" s="39"/>
      <c r="C288" s="40"/>
      <c r="D288" s="223" t="s">
        <v>131</v>
      </c>
      <c r="E288" s="40"/>
      <c r="F288" s="224" t="s">
        <v>565</v>
      </c>
      <c r="G288" s="40"/>
      <c r="H288" s="40"/>
      <c r="I288" s="225"/>
      <c r="J288" s="40"/>
      <c r="K288" s="40"/>
      <c r="L288" s="44"/>
      <c r="M288" s="226"/>
      <c r="N288" s="227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131</v>
      </c>
      <c r="AU288" s="17" t="s">
        <v>84</v>
      </c>
    </row>
    <row r="289" s="2" customFormat="1" ht="44.25" customHeight="1">
      <c r="A289" s="38"/>
      <c r="B289" s="39"/>
      <c r="C289" s="210" t="s">
        <v>566</v>
      </c>
      <c r="D289" s="210" t="s">
        <v>124</v>
      </c>
      <c r="E289" s="211" t="s">
        <v>567</v>
      </c>
      <c r="F289" s="212" t="s">
        <v>568</v>
      </c>
      <c r="G289" s="213" t="s">
        <v>244</v>
      </c>
      <c r="H289" s="214">
        <v>2</v>
      </c>
      <c r="I289" s="215"/>
      <c r="J289" s="216">
        <f>ROUND(I289*H289,2)</f>
        <v>0</v>
      </c>
      <c r="K289" s="212" t="s">
        <v>128</v>
      </c>
      <c r="L289" s="44"/>
      <c r="M289" s="217" t="s">
        <v>1</v>
      </c>
      <c r="N289" s="218" t="s">
        <v>41</v>
      </c>
      <c r="O289" s="91"/>
      <c r="P289" s="219">
        <f>O289*H289</f>
        <v>0</v>
      </c>
      <c r="Q289" s="219">
        <v>0.02452</v>
      </c>
      <c r="R289" s="219">
        <f>Q289*H289</f>
        <v>0.04904</v>
      </c>
      <c r="S289" s="219">
        <v>0</v>
      </c>
      <c r="T289" s="22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1" t="s">
        <v>208</v>
      </c>
      <c r="AT289" s="221" t="s">
        <v>124</v>
      </c>
      <c r="AU289" s="221" t="s">
        <v>84</v>
      </c>
      <c r="AY289" s="17" t="s">
        <v>123</v>
      </c>
      <c r="BE289" s="222">
        <f>IF(N289="základní",J289,0)</f>
        <v>0</v>
      </c>
      <c r="BF289" s="222">
        <f>IF(N289="snížená",J289,0)</f>
        <v>0</v>
      </c>
      <c r="BG289" s="222">
        <f>IF(N289="zákl. přenesená",J289,0)</f>
        <v>0</v>
      </c>
      <c r="BH289" s="222">
        <f>IF(N289="sníž. přenesená",J289,0)</f>
        <v>0</v>
      </c>
      <c r="BI289" s="222">
        <f>IF(N289="nulová",J289,0)</f>
        <v>0</v>
      </c>
      <c r="BJ289" s="17" t="s">
        <v>84</v>
      </c>
      <c r="BK289" s="222">
        <f>ROUND(I289*H289,2)</f>
        <v>0</v>
      </c>
      <c r="BL289" s="17" t="s">
        <v>208</v>
      </c>
      <c r="BM289" s="221" t="s">
        <v>569</v>
      </c>
    </row>
    <row r="290" s="2" customFormat="1">
      <c r="A290" s="38"/>
      <c r="B290" s="39"/>
      <c r="C290" s="40"/>
      <c r="D290" s="223" t="s">
        <v>131</v>
      </c>
      <c r="E290" s="40"/>
      <c r="F290" s="224" t="s">
        <v>570</v>
      </c>
      <c r="G290" s="40"/>
      <c r="H290" s="40"/>
      <c r="I290" s="225"/>
      <c r="J290" s="40"/>
      <c r="K290" s="40"/>
      <c r="L290" s="44"/>
      <c r="M290" s="226"/>
      <c r="N290" s="227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131</v>
      </c>
      <c r="AU290" s="17" t="s">
        <v>84</v>
      </c>
    </row>
    <row r="291" s="2" customFormat="1" ht="55.5" customHeight="1">
      <c r="A291" s="38"/>
      <c r="B291" s="39"/>
      <c r="C291" s="210" t="s">
        <v>571</v>
      </c>
      <c r="D291" s="210" t="s">
        <v>124</v>
      </c>
      <c r="E291" s="211" t="s">
        <v>572</v>
      </c>
      <c r="F291" s="212" t="s">
        <v>573</v>
      </c>
      <c r="G291" s="213" t="s">
        <v>406</v>
      </c>
      <c r="H291" s="288"/>
      <c r="I291" s="215"/>
      <c r="J291" s="216">
        <f>ROUND(I291*H291,2)</f>
        <v>0</v>
      </c>
      <c r="K291" s="212" t="s">
        <v>128</v>
      </c>
      <c r="L291" s="44"/>
      <c r="M291" s="217" t="s">
        <v>1</v>
      </c>
      <c r="N291" s="218" t="s">
        <v>41</v>
      </c>
      <c r="O291" s="91"/>
      <c r="P291" s="219">
        <f>O291*H291</f>
        <v>0</v>
      </c>
      <c r="Q291" s="219">
        <v>0</v>
      </c>
      <c r="R291" s="219">
        <f>Q291*H291</f>
        <v>0</v>
      </c>
      <c r="S291" s="219">
        <v>0</v>
      </c>
      <c r="T291" s="22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1" t="s">
        <v>208</v>
      </c>
      <c r="AT291" s="221" t="s">
        <v>124</v>
      </c>
      <c r="AU291" s="221" t="s">
        <v>84</v>
      </c>
      <c r="AY291" s="17" t="s">
        <v>123</v>
      </c>
      <c r="BE291" s="222">
        <f>IF(N291="základní",J291,0)</f>
        <v>0</v>
      </c>
      <c r="BF291" s="222">
        <f>IF(N291="snížená",J291,0)</f>
        <v>0</v>
      </c>
      <c r="BG291" s="222">
        <f>IF(N291="zákl. přenesená",J291,0)</f>
        <v>0</v>
      </c>
      <c r="BH291" s="222">
        <f>IF(N291="sníž. přenesená",J291,0)</f>
        <v>0</v>
      </c>
      <c r="BI291" s="222">
        <f>IF(N291="nulová",J291,0)</f>
        <v>0</v>
      </c>
      <c r="BJ291" s="17" t="s">
        <v>84</v>
      </c>
      <c r="BK291" s="222">
        <f>ROUND(I291*H291,2)</f>
        <v>0</v>
      </c>
      <c r="BL291" s="17" t="s">
        <v>208</v>
      </c>
      <c r="BM291" s="221" t="s">
        <v>574</v>
      </c>
    </row>
    <row r="292" s="2" customFormat="1">
      <c r="A292" s="38"/>
      <c r="B292" s="39"/>
      <c r="C292" s="40"/>
      <c r="D292" s="223" t="s">
        <v>131</v>
      </c>
      <c r="E292" s="40"/>
      <c r="F292" s="224" t="s">
        <v>575</v>
      </c>
      <c r="G292" s="40"/>
      <c r="H292" s="40"/>
      <c r="I292" s="225"/>
      <c r="J292" s="40"/>
      <c r="K292" s="40"/>
      <c r="L292" s="44"/>
      <c r="M292" s="226"/>
      <c r="N292" s="227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131</v>
      </c>
      <c r="AU292" s="17" t="s">
        <v>84</v>
      </c>
    </row>
    <row r="293" s="11" customFormat="1" ht="25.92" customHeight="1">
      <c r="A293" s="11"/>
      <c r="B293" s="196"/>
      <c r="C293" s="197"/>
      <c r="D293" s="198" t="s">
        <v>75</v>
      </c>
      <c r="E293" s="199" t="s">
        <v>576</v>
      </c>
      <c r="F293" s="199" t="s">
        <v>577</v>
      </c>
      <c r="G293" s="197"/>
      <c r="H293" s="197"/>
      <c r="I293" s="200"/>
      <c r="J293" s="201">
        <f>BK293</f>
        <v>0</v>
      </c>
      <c r="K293" s="197"/>
      <c r="L293" s="202"/>
      <c r="M293" s="203"/>
      <c r="N293" s="204"/>
      <c r="O293" s="204"/>
      <c r="P293" s="205">
        <f>SUM(P294:P296)</f>
        <v>0</v>
      </c>
      <c r="Q293" s="204"/>
      <c r="R293" s="205">
        <f>SUM(R294:R296)</f>
        <v>0</v>
      </c>
      <c r="S293" s="204"/>
      <c r="T293" s="206">
        <f>SUM(T294:T296)</f>
        <v>0</v>
      </c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R293" s="207" t="s">
        <v>86</v>
      </c>
      <c r="AT293" s="208" t="s">
        <v>75</v>
      </c>
      <c r="AU293" s="208" t="s">
        <v>76</v>
      </c>
      <c r="AY293" s="207" t="s">
        <v>123</v>
      </c>
      <c r="BK293" s="209">
        <f>SUM(BK294:BK296)</f>
        <v>0</v>
      </c>
    </row>
    <row r="294" s="2" customFormat="1" ht="16.5" customHeight="1">
      <c r="A294" s="38"/>
      <c r="B294" s="39"/>
      <c r="C294" s="210" t="s">
        <v>578</v>
      </c>
      <c r="D294" s="210" t="s">
        <v>124</v>
      </c>
      <c r="E294" s="211" t="s">
        <v>579</v>
      </c>
      <c r="F294" s="212" t="s">
        <v>580</v>
      </c>
      <c r="G294" s="213" t="s">
        <v>252</v>
      </c>
      <c r="H294" s="214">
        <v>1</v>
      </c>
      <c r="I294" s="215"/>
      <c r="J294" s="216">
        <f>ROUND(I294*H294,2)</f>
        <v>0</v>
      </c>
      <c r="K294" s="212" t="s">
        <v>1</v>
      </c>
      <c r="L294" s="44"/>
      <c r="M294" s="217" t="s">
        <v>1</v>
      </c>
      <c r="N294" s="218" t="s">
        <v>41</v>
      </c>
      <c r="O294" s="91"/>
      <c r="P294" s="219">
        <f>O294*H294</f>
        <v>0</v>
      </c>
      <c r="Q294" s="219">
        <v>0</v>
      </c>
      <c r="R294" s="219">
        <f>Q294*H294</f>
        <v>0</v>
      </c>
      <c r="S294" s="219">
        <v>0</v>
      </c>
      <c r="T294" s="22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1" t="s">
        <v>208</v>
      </c>
      <c r="AT294" s="221" t="s">
        <v>124</v>
      </c>
      <c r="AU294" s="221" t="s">
        <v>84</v>
      </c>
      <c r="AY294" s="17" t="s">
        <v>123</v>
      </c>
      <c r="BE294" s="222">
        <f>IF(N294="základní",J294,0)</f>
        <v>0</v>
      </c>
      <c r="BF294" s="222">
        <f>IF(N294="snížená",J294,0)</f>
        <v>0</v>
      </c>
      <c r="BG294" s="222">
        <f>IF(N294="zákl. přenesená",J294,0)</f>
        <v>0</v>
      </c>
      <c r="BH294" s="222">
        <f>IF(N294="sníž. přenesená",J294,0)</f>
        <v>0</v>
      </c>
      <c r="BI294" s="222">
        <f>IF(N294="nulová",J294,0)</f>
        <v>0</v>
      </c>
      <c r="BJ294" s="17" t="s">
        <v>84</v>
      </c>
      <c r="BK294" s="222">
        <f>ROUND(I294*H294,2)</f>
        <v>0</v>
      </c>
      <c r="BL294" s="17" t="s">
        <v>208</v>
      </c>
      <c r="BM294" s="221" t="s">
        <v>581</v>
      </c>
    </row>
    <row r="295" s="2" customFormat="1" ht="44.25" customHeight="1">
      <c r="A295" s="38"/>
      <c r="B295" s="39"/>
      <c r="C295" s="210" t="s">
        <v>582</v>
      </c>
      <c r="D295" s="210" t="s">
        <v>124</v>
      </c>
      <c r="E295" s="211" t="s">
        <v>583</v>
      </c>
      <c r="F295" s="212" t="s">
        <v>584</v>
      </c>
      <c r="G295" s="213" t="s">
        <v>244</v>
      </c>
      <c r="H295" s="214">
        <v>1</v>
      </c>
      <c r="I295" s="215"/>
      <c r="J295" s="216">
        <f>ROUND(I295*H295,2)</f>
        <v>0</v>
      </c>
      <c r="K295" s="212" t="s">
        <v>128</v>
      </c>
      <c r="L295" s="44"/>
      <c r="M295" s="217" t="s">
        <v>1</v>
      </c>
      <c r="N295" s="218" t="s">
        <v>41</v>
      </c>
      <c r="O295" s="91"/>
      <c r="P295" s="219">
        <f>O295*H295</f>
        <v>0</v>
      </c>
      <c r="Q295" s="219">
        <v>0</v>
      </c>
      <c r="R295" s="219">
        <f>Q295*H295</f>
        <v>0</v>
      </c>
      <c r="S295" s="219">
        <v>0</v>
      </c>
      <c r="T295" s="22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1" t="s">
        <v>208</v>
      </c>
      <c r="AT295" s="221" t="s">
        <v>124</v>
      </c>
      <c r="AU295" s="221" t="s">
        <v>84</v>
      </c>
      <c r="AY295" s="17" t="s">
        <v>123</v>
      </c>
      <c r="BE295" s="222">
        <f>IF(N295="základní",J295,0)</f>
        <v>0</v>
      </c>
      <c r="BF295" s="222">
        <f>IF(N295="snížená",J295,0)</f>
        <v>0</v>
      </c>
      <c r="BG295" s="222">
        <f>IF(N295="zákl. přenesená",J295,0)</f>
        <v>0</v>
      </c>
      <c r="BH295" s="222">
        <f>IF(N295="sníž. přenesená",J295,0)</f>
        <v>0</v>
      </c>
      <c r="BI295" s="222">
        <f>IF(N295="nulová",J295,0)</f>
        <v>0</v>
      </c>
      <c r="BJ295" s="17" t="s">
        <v>84</v>
      </c>
      <c r="BK295" s="222">
        <f>ROUND(I295*H295,2)</f>
        <v>0</v>
      </c>
      <c r="BL295" s="17" t="s">
        <v>208</v>
      </c>
      <c r="BM295" s="221" t="s">
        <v>585</v>
      </c>
    </row>
    <row r="296" s="2" customFormat="1">
      <c r="A296" s="38"/>
      <c r="B296" s="39"/>
      <c r="C296" s="40"/>
      <c r="D296" s="223" t="s">
        <v>131</v>
      </c>
      <c r="E296" s="40"/>
      <c r="F296" s="224" t="s">
        <v>586</v>
      </c>
      <c r="G296" s="40"/>
      <c r="H296" s="40"/>
      <c r="I296" s="225"/>
      <c r="J296" s="40"/>
      <c r="K296" s="40"/>
      <c r="L296" s="44"/>
      <c r="M296" s="226"/>
      <c r="N296" s="227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131</v>
      </c>
      <c r="AU296" s="17" t="s">
        <v>84</v>
      </c>
    </row>
    <row r="297" s="11" customFormat="1" ht="25.92" customHeight="1">
      <c r="A297" s="11"/>
      <c r="B297" s="196"/>
      <c r="C297" s="197"/>
      <c r="D297" s="198" t="s">
        <v>75</v>
      </c>
      <c r="E297" s="199" t="s">
        <v>232</v>
      </c>
      <c r="F297" s="199" t="s">
        <v>233</v>
      </c>
      <c r="G297" s="197"/>
      <c r="H297" s="197"/>
      <c r="I297" s="200"/>
      <c r="J297" s="201">
        <f>BK297</f>
        <v>0</v>
      </c>
      <c r="K297" s="197"/>
      <c r="L297" s="202"/>
      <c r="M297" s="203"/>
      <c r="N297" s="204"/>
      <c r="O297" s="204"/>
      <c r="P297" s="205">
        <f>SUM(P298:P306)</f>
        <v>0</v>
      </c>
      <c r="Q297" s="204"/>
      <c r="R297" s="205">
        <f>SUM(R298:R306)</f>
        <v>0.018880000000000001</v>
      </c>
      <c r="S297" s="204"/>
      <c r="T297" s="206">
        <f>SUM(T298:T306)</f>
        <v>0</v>
      </c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R297" s="207" t="s">
        <v>86</v>
      </c>
      <c r="AT297" s="208" t="s">
        <v>75</v>
      </c>
      <c r="AU297" s="208" t="s">
        <v>76</v>
      </c>
      <c r="AY297" s="207" t="s">
        <v>123</v>
      </c>
      <c r="BK297" s="209">
        <f>SUM(BK298:BK306)</f>
        <v>0</v>
      </c>
    </row>
    <row r="298" s="2" customFormat="1" ht="24.15" customHeight="1">
      <c r="A298" s="38"/>
      <c r="B298" s="39"/>
      <c r="C298" s="210" t="s">
        <v>587</v>
      </c>
      <c r="D298" s="210" t="s">
        <v>124</v>
      </c>
      <c r="E298" s="211" t="s">
        <v>588</v>
      </c>
      <c r="F298" s="212" t="s">
        <v>589</v>
      </c>
      <c r="G298" s="213" t="s">
        <v>244</v>
      </c>
      <c r="H298" s="214">
        <v>1</v>
      </c>
      <c r="I298" s="215"/>
      <c r="J298" s="216">
        <f>ROUND(I298*H298,2)</f>
        <v>0</v>
      </c>
      <c r="K298" s="212" t="s">
        <v>128</v>
      </c>
      <c r="L298" s="44"/>
      <c r="M298" s="217" t="s">
        <v>1</v>
      </c>
      <c r="N298" s="218" t="s">
        <v>41</v>
      </c>
      <c r="O298" s="91"/>
      <c r="P298" s="219">
        <f>O298*H298</f>
        <v>0</v>
      </c>
      <c r="Q298" s="219">
        <v>0</v>
      </c>
      <c r="R298" s="219">
        <f>Q298*H298</f>
        <v>0</v>
      </c>
      <c r="S298" s="219">
        <v>0</v>
      </c>
      <c r="T298" s="22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1" t="s">
        <v>208</v>
      </c>
      <c r="AT298" s="221" t="s">
        <v>124</v>
      </c>
      <c r="AU298" s="221" t="s">
        <v>84</v>
      </c>
      <c r="AY298" s="17" t="s">
        <v>123</v>
      </c>
      <c r="BE298" s="222">
        <f>IF(N298="základní",J298,0)</f>
        <v>0</v>
      </c>
      <c r="BF298" s="222">
        <f>IF(N298="snížená",J298,0)</f>
        <v>0</v>
      </c>
      <c r="BG298" s="222">
        <f>IF(N298="zákl. přenesená",J298,0)</f>
        <v>0</v>
      </c>
      <c r="BH298" s="222">
        <f>IF(N298="sníž. přenesená",J298,0)</f>
        <v>0</v>
      </c>
      <c r="BI298" s="222">
        <f>IF(N298="nulová",J298,0)</f>
        <v>0</v>
      </c>
      <c r="BJ298" s="17" t="s">
        <v>84</v>
      </c>
      <c r="BK298" s="222">
        <f>ROUND(I298*H298,2)</f>
        <v>0</v>
      </c>
      <c r="BL298" s="17" t="s">
        <v>208</v>
      </c>
      <c r="BM298" s="221" t="s">
        <v>590</v>
      </c>
    </row>
    <row r="299" s="2" customFormat="1">
      <c r="A299" s="38"/>
      <c r="B299" s="39"/>
      <c r="C299" s="40"/>
      <c r="D299" s="223" t="s">
        <v>131</v>
      </c>
      <c r="E299" s="40"/>
      <c r="F299" s="224" t="s">
        <v>591</v>
      </c>
      <c r="G299" s="40"/>
      <c r="H299" s="40"/>
      <c r="I299" s="225"/>
      <c r="J299" s="40"/>
      <c r="K299" s="40"/>
      <c r="L299" s="44"/>
      <c r="M299" s="226"/>
      <c r="N299" s="227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131</v>
      </c>
      <c r="AU299" s="17" t="s">
        <v>84</v>
      </c>
    </row>
    <row r="300" s="2" customFormat="1" ht="24.15" customHeight="1">
      <c r="A300" s="38"/>
      <c r="B300" s="39"/>
      <c r="C300" s="277" t="s">
        <v>592</v>
      </c>
      <c r="D300" s="277" t="s">
        <v>301</v>
      </c>
      <c r="E300" s="278" t="s">
        <v>593</v>
      </c>
      <c r="F300" s="279" t="s">
        <v>594</v>
      </c>
      <c r="G300" s="280" t="s">
        <v>244</v>
      </c>
      <c r="H300" s="281">
        <v>1</v>
      </c>
      <c r="I300" s="282"/>
      <c r="J300" s="283">
        <f>ROUND(I300*H300,2)</f>
        <v>0</v>
      </c>
      <c r="K300" s="279" t="s">
        <v>1</v>
      </c>
      <c r="L300" s="284"/>
      <c r="M300" s="285" t="s">
        <v>1</v>
      </c>
      <c r="N300" s="286" t="s">
        <v>41</v>
      </c>
      <c r="O300" s="91"/>
      <c r="P300" s="219">
        <f>O300*H300</f>
        <v>0</v>
      </c>
      <c r="Q300" s="219">
        <v>0.00040000000000000002</v>
      </c>
      <c r="R300" s="219">
        <f>Q300*H300</f>
        <v>0.00040000000000000002</v>
      </c>
      <c r="S300" s="219">
        <v>0</v>
      </c>
      <c r="T300" s="22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1" t="s">
        <v>400</v>
      </c>
      <c r="AT300" s="221" t="s">
        <v>301</v>
      </c>
      <c r="AU300" s="221" t="s">
        <v>84</v>
      </c>
      <c r="AY300" s="17" t="s">
        <v>123</v>
      </c>
      <c r="BE300" s="222">
        <f>IF(N300="základní",J300,0)</f>
        <v>0</v>
      </c>
      <c r="BF300" s="222">
        <f>IF(N300="snížená",J300,0)</f>
        <v>0</v>
      </c>
      <c r="BG300" s="222">
        <f>IF(N300="zákl. přenesená",J300,0)</f>
        <v>0</v>
      </c>
      <c r="BH300" s="222">
        <f>IF(N300="sníž. přenesená",J300,0)</f>
        <v>0</v>
      </c>
      <c r="BI300" s="222">
        <f>IF(N300="nulová",J300,0)</f>
        <v>0</v>
      </c>
      <c r="BJ300" s="17" t="s">
        <v>84</v>
      </c>
      <c r="BK300" s="222">
        <f>ROUND(I300*H300,2)</f>
        <v>0</v>
      </c>
      <c r="BL300" s="17" t="s">
        <v>208</v>
      </c>
      <c r="BM300" s="221" t="s">
        <v>595</v>
      </c>
    </row>
    <row r="301" s="2" customFormat="1">
      <c r="A301" s="38"/>
      <c r="B301" s="39"/>
      <c r="C301" s="40"/>
      <c r="D301" s="230" t="s">
        <v>305</v>
      </c>
      <c r="E301" s="40"/>
      <c r="F301" s="287" t="s">
        <v>596</v>
      </c>
      <c r="G301" s="40"/>
      <c r="H301" s="40"/>
      <c r="I301" s="225"/>
      <c r="J301" s="40"/>
      <c r="K301" s="40"/>
      <c r="L301" s="44"/>
      <c r="M301" s="226"/>
      <c r="N301" s="227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305</v>
      </c>
      <c r="AU301" s="17" t="s">
        <v>84</v>
      </c>
    </row>
    <row r="302" s="2" customFormat="1" ht="24.15" customHeight="1">
      <c r="A302" s="38"/>
      <c r="B302" s="39"/>
      <c r="C302" s="210" t="s">
        <v>597</v>
      </c>
      <c r="D302" s="210" t="s">
        <v>124</v>
      </c>
      <c r="E302" s="211" t="s">
        <v>598</v>
      </c>
      <c r="F302" s="212" t="s">
        <v>599</v>
      </c>
      <c r="G302" s="213" t="s">
        <v>244</v>
      </c>
      <c r="H302" s="214">
        <v>6</v>
      </c>
      <c r="I302" s="215"/>
      <c r="J302" s="216">
        <f>ROUND(I302*H302,2)</f>
        <v>0</v>
      </c>
      <c r="K302" s="212" t="s">
        <v>128</v>
      </c>
      <c r="L302" s="44"/>
      <c r="M302" s="217" t="s">
        <v>1</v>
      </c>
      <c r="N302" s="218" t="s">
        <v>41</v>
      </c>
      <c r="O302" s="91"/>
      <c r="P302" s="219">
        <f>O302*H302</f>
        <v>0</v>
      </c>
      <c r="Q302" s="219">
        <v>0</v>
      </c>
      <c r="R302" s="219">
        <f>Q302*H302</f>
        <v>0</v>
      </c>
      <c r="S302" s="219">
        <v>0</v>
      </c>
      <c r="T302" s="22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1" t="s">
        <v>208</v>
      </c>
      <c r="AT302" s="221" t="s">
        <v>124</v>
      </c>
      <c r="AU302" s="221" t="s">
        <v>84</v>
      </c>
      <c r="AY302" s="17" t="s">
        <v>123</v>
      </c>
      <c r="BE302" s="222">
        <f>IF(N302="základní",J302,0)</f>
        <v>0</v>
      </c>
      <c r="BF302" s="222">
        <f>IF(N302="snížená",J302,0)</f>
        <v>0</v>
      </c>
      <c r="BG302" s="222">
        <f>IF(N302="zákl. přenesená",J302,0)</f>
        <v>0</v>
      </c>
      <c r="BH302" s="222">
        <f>IF(N302="sníž. přenesená",J302,0)</f>
        <v>0</v>
      </c>
      <c r="BI302" s="222">
        <f>IF(N302="nulová",J302,0)</f>
        <v>0</v>
      </c>
      <c r="BJ302" s="17" t="s">
        <v>84</v>
      </c>
      <c r="BK302" s="222">
        <f>ROUND(I302*H302,2)</f>
        <v>0</v>
      </c>
      <c r="BL302" s="17" t="s">
        <v>208</v>
      </c>
      <c r="BM302" s="221" t="s">
        <v>600</v>
      </c>
    </row>
    <row r="303" s="2" customFormat="1">
      <c r="A303" s="38"/>
      <c r="B303" s="39"/>
      <c r="C303" s="40"/>
      <c r="D303" s="223" t="s">
        <v>131</v>
      </c>
      <c r="E303" s="40"/>
      <c r="F303" s="224" t="s">
        <v>601</v>
      </c>
      <c r="G303" s="40"/>
      <c r="H303" s="40"/>
      <c r="I303" s="225"/>
      <c r="J303" s="40"/>
      <c r="K303" s="40"/>
      <c r="L303" s="44"/>
      <c r="M303" s="226"/>
      <c r="N303" s="227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131</v>
      </c>
      <c r="AU303" s="17" t="s">
        <v>84</v>
      </c>
    </row>
    <row r="304" s="2" customFormat="1" ht="24.15" customHeight="1">
      <c r="A304" s="38"/>
      <c r="B304" s="39"/>
      <c r="C304" s="277" t="s">
        <v>602</v>
      </c>
      <c r="D304" s="277" t="s">
        <v>301</v>
      </c>
      <c r="E304" s="278" t="s">
        <v>603</v>
      </c>
      <c r="F304" s="279" t="s">
        <v>604</v>
      </c>
      <c r="G304" s="280" t="s">
        <v>605</v>
      </c>
      <c r="H304" s="281">
        <v>6</v>
      </c>
      <c r="I304" s="282"/>
      <c r="J304" s="283">
        <f>ROUND(I304*H304,2)</f>
        <v>0</v>
      </c>
      <c r="K304" s="279" t="s">
        <v>1</v>
      </c>
      <c r="L304" s="284"/>
      <c r="M304" s="285" t="s">
        <v>1</v>
      </c>
      <c r="N304" s="286" t="s">
        <v>41</v>
      </c>
      <c r="O304" s="91"/>
      <c r="P304" s="219">
        <f>O304*H304</f>
        <v>0</v>
      </c>
      <c r="Q304" s="219">
        <v>0</v>
      </c>
      <c r="R304" s="219">
        <f>Q304*H304</f>
        <v>0</v>
      </c>
      <c r="S304" s="219">
        <v>0</v>
      </c>
      <c r="T304" s="22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1" t="s">
        <v>400</v>
      </c>
      <c r="AT304" s="221" t="s">
        <v>301</v>
      </c>
      <c r="AU304" s="221" t="s">
        <v>84</v>
      </c>
      <c r="AY304" s="17" t="s">
        <v>123</v>
      </c>
      <c r="BE304" s="222">
        <f>IF(N304="základní",J304,0)</f>
        <v>0</v>
      </c>
      <c r="BF304" s="222">
        <f>IF(N304="snížená",J304,0)</f>
        <v>0</v>
      </c>
      <c r="BG304" s="222">
        <f>IF(N304="zákl. přenesená",J304,0)</f>
        <v>0</v>
      </c>
      <c r="BH304" s="222">
        <f>IF(N304="sníž. přenesená",J304,0)</f>
        <v>0</v>
      </c>
      <c r="BI304" s="222">
        <f>IF(N304="nulová",J304,0)</f>
        <v>0</v>
      </c>
      <c r="BJ304" s="17" t="s">
        <v>84</v>
      </c>
      <c r="BK304" s="222">
        <f>ROUND(I304*H304,2)</f>
        <v>0</v>
      </c>
      <c r="BL304" s="17" t="s">
        <v>208</v>
      </c>
      <c r="BM304" s="221" t="s">
        <v>606</v>
      </c>
    </row>
    <row r="305" s="2" customFormat="1" ht="37.8" customHeight="1">
      <c r="A305" s="38"/>
      <c r="B305" s="39"/>
      <c r="C305" s="210" t="s">
        <v>607</v>
      </c>
      <c r="D305" s="210" t="s">
        <v>124</v>
      </c>
      <c r="E305" s="211" t="s">
        <v>608</v>
      </c>
      <c r="F305" s="212" t="s">
        <v>609</v>
      </c>
      <c r="G305" s="213" t="s">
        <v>156</v>
      </c>
      <c r="H305" s="214">
        <v>11</v>
      </c>
      <c r="I305" s="215"/>
      <c r="J305" s="216">
        <f>ROUND(I305*H305,2)</f>
        <v>0</v>
      </c>
      <c r="K305" s="212" t="s">
        <v>128</v>
      </c>
      <c r="L305" s="44"/>
      <c r="M305" s="217" t="s">
        <v>1</v>
      </c>
      <c r="N305" s="218" t="s">
        <v>41</v>
      </c>
      <c r="O305" s="91"/>
      <c r="P305" s="219">
        <f>O305*H305</f>
        <v>0</v>
      </c>
      <c r="Q305" s="219">
        <v>0.0016800000000000001</v>
      </c>
      <c r="R305" s="219">
        <f>Q305*H305</f>
        <v>0.01848</v>
      </c>
      <c r="S305" s="219">
        <v>0</v>
      </c>
      <c r="T305" s="22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1" t="s">
        <v>208</v>
      </c>
      <c r="AT305" s="221" t="s">
        <v>124</v>
      </c>
      <c r="AU305" s="221" t="s">
        <v>84</v>
      </c>
      <c r="AY305" s="17" t="s">
        <v>123</v>
      </c>
      <c r="BE305" s="222">
        <f>IF(N305="základní",J305,0)</f>
        <v>0</v>
      </c>
      <c r="BF305" s="222">
        <f>IF(N305="snížená",J305,0)</f>
        <v>0</v>
      </c>
      <c r="BG305" s="222">
        <f>IF(N305="zákl. přenesená",J305,0)</f>
        <v>0</v>
      </c>
      <c r="BH305" s="222">
        <f>IF(N305="sníž. přenesená",J305,0)</f>
        <v>0</v>
      </c>
      <c r="BI305" s="222">
        <f>IF(N305="nulová",J305,0)</f>
        <v>0</v>
      </c>
      <c r="BJ305" s="17" t="s">
        <v>84</v>
      </c>
      <c r="BK305" s="222">
        <f>ROUND(I305*H305,2)</f>
        <v>0</v>
      </c>
      <c r="BL305" s="17" t="s">
        <v>208</v>
      </c>
      <c r="BM305" s="221" t="s">
        <v>610</v>
      </c>
    </row>
    <row r="306" s="2" customFormat="1">
      <c r="A306" s="38"/>
      <c r="B306" s="39"/>
      <c r="C306" s="40"/>
      <c r="D306" s="223" t="s">
        <v>131</v>
      </c>
      <c r="E306" s="40"/>
      <c r="F306" s="224" t="s">
        <v>611</v>
      </c>
      <c r="G306" s="40"/>
      <c r="H306" s="40"/>
      <c r="I306" s="225"/>
      <c r="J306" s="40"/>
      <c r="K306" s="40"/>
      <c r="L306" s="44"/>
      <c r="M306" s="226"/>
      <c r="N306" s="227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131</v>
      </c>
      <c r="AU306" s="17" t="s">
        <v>84</v>
      </c>
    </row>
    <row r="307" s="11" customFormat="1" ht="25.92" customHeight="1">
      <c r="A307" s="11"/>
      <c r="B307" s="196"/>
      <c r="C307" s="197"/>
      <c r="D307" s="198" t="s">
        <v>75</v>
      </c>
      <c r="E307" s="199" t="s">
        <v>612</v>
      </c>
      <c r="F307" s="199" t="s">
        <v>613</v>
      </c>
      <c r="G307" s="197"/>
      <c r="H307" s="197"/>
      <c r="I307" s="200"/>
      <c r="J307" s="201">
        <f>BK307</f>
        <v>0</v>
      </c>
      <c r="K307" s="197"/>
      <c r="L307" s="202"/>
      <c r="M307" s="203"/>
      <c r="N307" s="204"/>
      <c r="O307" s="204"/>
      <c r="P307" s="205">
        <f>SUM(P308:P349)</f>
        <v>0</v>
      </c>
      <c r="Q307" s="204"/>
      <c r="R307" s="205">
        <f>SUM(R308:R349)</f>
        <v>0.66369042999999994</v>
      </c>
      <c r="S307" s="204"/>
      <c r="T307" s="206">
        <f>SUM(T308:T349)</f>
        <v>0</v>
      </c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R307" s="207" t="s">
        <v>86</v>
      </c>
      <c r="AT307" s="208" t="s">
        <v>75</v>
      </c>
      <c r="AU307" s="208" t="s">
        <v>76</v>
      </c>
      <c r="AY307" s="207" t="s">
        <v>123</v>
      </c>
      <c r="BK307" s="209">
        <f>SUM(BK308:BK349)</f>
        <v>0</v>
      </c>
    </row>
    <row r="308" s="2" customFormat="1" ht="62.7" customHeight="1">
      <c r="A308" s="38"/>
      <c r="B308" s="39"/>
      <c r="C308" s="210" t="s">
        <v>614</v>
      </c>
      <c r="D308" s="210" t="s">
        <v>124</v>
      </c>
      <c r="E308" s="211" t="s">
        <v>615</v>
      </c>
      <c r="F308" s="212" t="s">
        <v>616</v>
      </c>
      <c r="G308" s="213" t="s">
        <v>127</v>
      </c>
      <c r="H308" s="214">
        <v>13.048</v>
      </c>
      <c r="I308" s="215"/>
      <c r="J308" s="216">
        <f>ROUND(I308*H308,2)</f>
        <v>0</v>
      </c>
      <c r="K308" s="212" t="s">
        <v>128</v>
      </c>
      <c r="L308" s="44"/>
      <c r="M308" s="217" t="s">
        <v>1</v>
      </c>
      <c r="N308" s="218" t="s">
        <v>41</v>
      </c>
      <c r="O308" s="91"/>
      <c r="P308" s="219">
        <f>O308*H308</f>
        <v>0</v>
      </c>
      <c r="Q308" s="219">
        <v>0.02614</v>
      </c>
      <c r="R308" s="219">
        <f>Q308*H308</f>
        <v>0.34107472</v>
      </c>
      <c r="S308" s="219">
        <v>0</v>
      </c>
      <c r="T308" s="22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1" t="s">
        <v>208</v>
      </c>
      <c r="AT308" s="221" t="s">
        <v>124</v>
      </c>
      <c r="AU308" s="221" t="s">
        <v>84</v>
      </c>
      <c r="AY308" s="17" t="s">
        <v>123</v>
      </c>
      <c r="BE308" s="222">
        <f>IF(N308="základní",J308,0)</f>
        <v>0</v>
      </c>
      <c r="BF308" s="222">
        <f>IF(N308="snížená",J308,0)</f>
        <v>0</v>
      </c>
      <c r="BG308" s="222">
        <f>IF(N308="zákl. přenesená",J308,0)</f>
        <v>0</v>
      </c>
      <c r="BH308" s="222">
        <f>IF(N308="sníž. přenesená",J308,0)</f>
        <v>0</v>
      </c>
      <c r="BI308" s="222">
        <f>IF(N308="nulová",J308,0)</f>
        <v>0</v>
      </c>
      <c r="BJ308" s="17" t="s">
        <v>84</v>
      </c>
      <c r="BK308" s="222">
        <f>ROUND(I308*H308,2)</f>
        <v>0</v>
      </c>
      <c r="BL308" s="17" t="s">
        <v>208</v>
      </c>
      <c r="BM308" s="221" t="s">
        <v>617</v>
      </c>
    </row>
    <row r="309" s="2" customFormat="1">
      <c r="A309" s="38"/>
      <c r="B309" s="39"/>
      <c r="C309" s="40"/>
      <c r="D309" s="223" t="s">
        <v>131</v>
      </c>
      <c r="E309" s="40"/>
      <c r="F309" s="224" t="s">
        <v>618</v>
      </c>
      <c r="G309" s="40"/>
      <c r="H309" s="40"/>
      <c r="I309" s="225"/>
      <c r="J309" s="40"/>
      <c r="K309" s="40"/>
      <c r="L309" s="44"/>
      <c r="M309" s="226"/>
      <c r="N309" s="227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131</v>
      </c>
      <c r="AU309" s="17" t="s">
        <v>84</v>
      </c>
    </row>
    <row r="310" s="12" customFormat="1">
      <c r="A310" s="12"/>
      <c r="B310" s="228"/>
      <c r="C310" s="229"/>
      <c r="D310" s="230" t="s">
        <v>133</v>
      </c>
      <c r="E310" s="231" t="s">
        <v>1</v>
      </c>
      <c r="F310" s="232" t="s">
        <v>619</v>
      </c>
      <c r="G310" s="229"/>
      <c r="H310" s="233">
        <v>16.199999999999999</v>
      </c>
      <c r="I310" s="234"/>
      <c r="J310" s="229"/>
      <c r="K310" s="229"/>
      <c r="L310" s="235"/>
      <c r="M310" s="236"/>
      <c r="N310" s="237"/>
      <c r="O310" s="237"/>
      <c r="P310" s="237"/>
      <c r="Q310" s="237"/>
      <c r="R310" s="237"/>
      <c r="S310" s="237"/>
      <c r="T310" s="238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T310" s="239" t="s">
        <v>133</v>
      </c>
      <c r="AU310" s="239" t="s">
        <v>84</v>
      </c>
      <c r="AV310" s="12" t="s">
        <v>86</v>
      </c>
      <c r="AW310" s="12" t="s">
        <v>31</v>
      </c>
      <c r="AX310" s="12" t="s">
        <v>76</v>
      </c>
      <c r="AY310" s="239" t="s">
        <v>123</v>
      </c>
    </row>
    <row r="311" s="12" customFormat="1">
      <c r="A311" s="12"/>
      <c r="B311" s="228"/>
      <c r="C311" s="229"/>
      <c r="D311" s="230" t="s">
        <v>133</v>
      </c>
      <c r="E311" s="231" t="s">
        <v>1</v>
      </c>
      <c r="F311" s="232" t="s">
        <v>620</v>
      </c>
      <c r="G311" s="229"/>
      <c r="H311" s="233">
        <v>-3.1520000000000001</v>
      </c>
      <c r="I311" s="234"/>
      <c r="J311" s="229"/>
      <c r="K311" s="229"/>
      <c r="L311" s="235"/>
      <c r="M311" s="236"/>
      <c r="N311" s="237"/>
      <c r="O311" s="237"/>
      <c r="P311" s="237"/>
      <c r="Q311" s="237"/>
      <c r="R311" s="237"/>
      <c r="S311" s="237"/>
      <c r="T311" s="238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T311" s="239" t="s">
        <v>133</v>
      </c>
      <c r="AU311" s="239" t="s">
        <v>84</v>
      </c>
      <c r="AV311" s="12" t="s">
        <v>86</v>
      </c>
      <c r="AW311" s="12" t="s">
        <v>31</v>
      </c>
      <c r="AX311" s="12" t="s">
        <v>76</v>
      </c>
      <c r="AY311" s="239" t="s">
        <v>123</v>
      </c>
    </row>
    <row r="312" s="13" customFormat="1">
      <c r="A312" s="13"/>
      <c r="B312" s="240"/>
      <c r="C312" s="241"/>
      <c r="D312" s="230" t="s">
        <v>133</v>
      </c>
      <c r="E312" s="242" t="s">
        <v>278</v>
      </c>
      <c r="F312" s="243" t="s">
        <v>141</v>
      </c>
      <c r="G312" s="241"/>
      <c r="H312" s="244">
        <v>13.047999999999998</v>
      </c>
      <c r="I312" s="245"/>
      <c r="J312" s="241"/>
      <c r="K312" s="241"/>
      <c r="L312" s="246"/>
      <c r="M312" s="247"/>
      <c r="N312" s="248"/>
      <c r="O312" s="248"/>
      <c r="P312" s="248"/>
      <c r="Q312" s="248"/>
      <c r="R312" s="248"/>
      <c r="S312" s="248"/>
      <c r="T312" s="24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0" t="s">
        <v>133</v>
      </c>
      <c r="AU312" s="250" t="s">
        <v>84</v>
      </c>
      <c r="AV312" s="13" t="s">
        <v>129</v>
      </c>
      <c r="AW312" s="13" t="s">
        <v>31</v>
      </c>
      <c r="AX312" s="13" t="s">
        <v>84</v>
      </c>
      <c r="AY312" s="250" t="s">
        <v>123</v>
      </c>
    </row>
    <row r="313" s="2" customFormat="1" ht="44.25" customHeight="1">
      <c r="A313" s="38"/>
      <c r="B313" s="39"/>
      <c r="C313" s="210" t="s">
        <v>621</v>
      </c>
      <c r="D313" s="210" t="s">
        <v>124</v>
      </c>
      <c r="E313" s="211" t="s">
        <v>622</v>
      </c>
      <c r="F313" s="212" t="s">
        <v>623</v>
      </c>
      <c r="G313" s="213" t="s">
        <v>127</v>
      </c>
      <c r="H313" s="214">
        <v>13.048</v>
      </c>
      <c r="I313" s="215"/>
      <c r="J313" s="216">
        <f>ROUND(I313*H313,2)</f>
        <v>0</v>
      </c>
      <c r="K313" s="212" t="s">
        <v>128</v>
      </c>
      <c r="L313" s="44"/>
      <c r="M313" s="217" t="s">
        <v>1</v>
      </c>
      <c r="N313" s="218" t="s">
        <v>41</v>
      </c>
      <c r="O313" s="91"/>
      <c r="P313" s="219">
        <f>O313*H313</f>
        <v>0</v>
      </c>
      <c r="Q313" s="219">
        <v>0.00020000000000000001</v>
      </c>
      <c r="R313" s="219">
        <f>Q313*H313</f>
        <v>0.0026096000000000001</v>
      </c>
      <c r="S313" s="219">
        <v>0</v>
      </c>
      <c r="T313" s="22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1" t="s">
        <v>208</v>
      </c>
      <c r="AT313" s="221" t="s">
        <v>124</v>
      </c>
      <c r="AU313" s="221" t="s">
        <v>84</v>
      </c>
      <c r="AY313" s="17" t="s">
        <v>123</v>
      </c>
      <c r="BE313" s="222">
        <f>IF(N313="základní",J313,0)</f>
        <v>0</v>
      </c>
      <c r="BF313" s="222">
        <f>IF(N313="snížená",J313,0)</f>
        <v>0</v>
      </c>
      <c r="BG313" s="222">
        <f>IF(N313="zákl. přenesená",J313,0)</f>
        <v>0</v>
      </c>
      <c r="BH313" s="222">
        <f>IF(N313="sníž. přenesená",J313,0)</f>
        <v>0</v>
      </c>
      <c r="BI313" s="222">
        <f>IF(N313="nulová",J313,0)</f>
        <v>0</v>
      </c>
      <c r="BJ313" s="17" t="s">
        <v>84</v>
      </c>
      <c r="BK313" s="222">
        <f>ROUND(I313*H313,2)</f>
        <v>0</v>
      </c>
      <c r="BL313" s="17" t="s">
        <v>208</v>
      </c>
      <c r="BM313" s="221" t="s">
        <v>624</v>
      </c>
    </row>
    <row r="314" s="2" customFormat="1">
      <c r="A314" s="38"/>
      <c r="B314" s="39"/>
      <c r="C314" s="40"/>
      <c r="D314" s="223" t="s">
        <v>131</v>
      </c>
      <c r="E314" s="40"/>
      <c r="F314" s="224" t="s">
        <v>625</v>
      </c>
      <c r="G314" s="40"/>
      <c r="H314" s="40"/>
      <c r="I314" s="225"/>
      <c r="J314" s="40"/>
      <c r="K314" s="40"/>
      <c r="L314" s="44"/>
      <c r="M314" s="226"/>
      <c r="N314" s="227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131</v>
      </c>
      <c r="AU314" s="17" t="s">
        <v>84</v>
      </c>
    </row>
    <row r="315" s="2" customFormat="1" ht="44.25" customHeight="1">
      <c r="A315" s="38"/>
      <c r="B315" s="39"/>
      <c r="C315" s="210" t="s">
        <v>626</v>
      </c>
      <c r="D315" s="210" t="s">
        <v>124</v>
      </c>
      <c r="E315" s="211" t="s">
        <v>627</v>
      </c>
      <c r="F315" s="212" t="s">
        <v>628</v>
      </c>
      <c r="G315" s="213" t="s">
        <v>127</v>
      </c>
      <c r="H315" s="214">
        <v>21.225999999999999</v>
      </c>
      <c r="I315" s="215"/>
      <c r="J315" s="216">
        <f>ROUND(I315*H315,2)</f>
        <v>0</v>
      </c>
      <c r="K315" s="212" t="s">
        <v>128</v>
      </c>
      <c r="L315" s="44"/>
      <c r="M315" s="217" t="s">
        <v>1</v>
      </c>
      <c r="N315" s="218" t="s">
        <v>41</v>
      </c>
      <c r="O315" s="91"/>
      <c r="P315" s="219">
        <f>O315*H315</f>
        <v>0</v>
      </c>
      <c r="Q315" s="219">
        <v>0</v>
      </c>
      <c r="R315" s="219">
        <f>Q315*H315</f>
        <v>0</v>
      </c>
      <c r="S315" s="219">
        <v>0</v>
      </c>
      <c r="T315" s="22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1" t="s">
        <v>208</v>
      </c>
      <c r="AT315" s="221" t="s">
        <v>124</v>
      </c>
      <c r="AU315" s="221" t="s">
        <v>84</v>
      </c>
      <c r="AY315" s="17" t="s">
        <v>123</v>
      </c>
      <c r="BE315" s="222">
        <f>IF(N315="základní",J315,0)</f>
        <v>0</v>
      </c>
      <c r="BF315" s="222">
        <f>IF(N315="snížená",J315,0)</f>
        <v>0</v>
      </c>
      <c r="BG315" s="222">
        <f>IF(N315="zákl. přenesená",J315,0)</f>
        <v>0</v>
      </c>
      <c r="BH315" s="222">
        <f>IF(N315="sníž. přenesená",J315,0)</f>
        <v>0</v>
      </c>
      <c r="BI315" s="222">
        <f>IF(N315="nulová",J315,0)</f>
        <v>0</v>
      </c>
      <c r="BJ315" s="17" t="s">
        <v>84</v>
      </c>
      <c r="BK315" s="222">
        <f>ROUND(I315*H315,2)</f>
        <v>0</v>
      </c>
      <c r="BL315" s="17" t="s">
        <v>208</v>
      </c>
      <c r="BM315" s="221" t="s">
        <v>629</v>
      </c>
    </row>
    <row r="316" s="2" customFormat="1">
      <c r="A316" s="38"/>
      <c r="B316" s="39"/>
      <c r="C316" s="40"/>
      <c r="D316" s="223" t="s">
        <v>131</v>
      </c>
      <c r="E316" s="40"/>
      <c r="F316" s="224" t="s">
        <v>630</v>
      </c>
      <c r="G316" s="40"/>
      <c r="H316" s="40"/>
      <c r="I316" s="225"/>
      <c r="J316" s="40"/>
      <c r="K316" s="40"/>
      <c r="L316" s="44"/>
      <c r="M316" s="226"/>
      <c r="N316" s="227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131</v>
      </c>
      <c r="AU316" s="17" t="s">
        <v>84</v>
      </c>
    </row>
    <row r="317" s="12" customFormat="1">
      <c r="A317" s="12"/>
      <c r="B317" s="228"/>
      <c r="C317" s="229"/>
      <c r="D317" s="230" t="s">
        <v>133</v>
      </c>
      <c r="E317" s="231" t="s">
        <v>1</v>
      </c>
      <c r="F317" s="232" t="s">
        <v>259</v>
      </c>
      <c r="G317" s="229"/>
      <c r="H317" s="233">
        <v>21.225999999999999</v>
      </c>
      <c r="I317" s="234"/>
      <c r="J317" s="229"/>
      <c r="K317" s="229"/>
      <c r="L317" s="235"/>
      <c r="M317" s="236"/>
      <c r="N317" s="237"/>
      <c r="O317" s="237"/>
      <c r="P317" s="237"/>
      <c r="Q317" s="237"/>
      <c r="R317" s="237"/>
      <c r="S317" s="237"/>
      <c r="T317" s="238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T317" s="239" t="s">
        <v>133</v>
      </c>
      <c r="AU317" s="239" t="s">
        <v>84</v>
      </c>
      <c r="AV317" s="12" t="s">
        <v>86</v>
      </c>
      <c r="AW317" s="12" t="s">
        <v>31</v>
      </c>
      <c r="AX317" s="12" t="s">
        <v>84</v>
      </c>
      <c r="AY317" s="239" t="s">
        <v>123</v>
      </c>
    </row>
    <row r="318" s="2" customFormat="1" ht="24.15" customHeight="1">
      <c r="A318" s="38"/>
      <c r="B318" s="39"/>
      <c r="C318" s="277" t="s">
        <v>631</v>
      </c>
      <c r="D318" s="277" t="s">
        <v>301</v>
      </c>
      <c r="E318" s="278" t="s">
        <v>632</v>
      </c>
      <c r="F318" s="279" t="s">
        <v>633</v>
      </c>
      <c r="G318" s="280" t="s">
        <v>127</v>
      </c>
      <c r="H318" s="281">
        <v>23.847000000000001</v>
      </c>
      <c r="I318" s="282"/>
      <c r="J318" s="283">
        <f>ROUND(I318*H318,2)</f>
        <v>0</v>
      </c>
      <c r="K318" s="279" t="s">
        <v>128</v>
      </c>
      <c r="L318" s="284"/>
      <c r="M318" s="285" t="s">
        <v>1</v>
      </c>
      <c r="N318" s="286" t="s">
        <v>41</v>
      </c>
      <c r="O318" s="91"/>
      <c r="P318" s="219">
        <f>O318*H318</f>
        <v>0</v>
      </c>
      <c r="Q318" s="219">
        <v>0.00011</v>
      </c>
      <c r="R318" s="219">
        <f>Q318*H318</f>
        <v>0.0026231700000000002</v>
      </c>
      <c r="S318" s="219">
        <v>0</v>
      </c>
      <c r="T318" s="22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1" t="s">
        <v>400</v>
      </c>
      <c r="AT318" s="221" t="s">
        <v>301</v>
      </c>
      <c r="AU318" s="221" t="s">
        <v>84</v>
      </c>
      <c r="AY318" s="17" t="s">
        <v>123</v>
      </c>
      <c r="BE318" s="222">
        <f>IF(N318="základní",J318,0)</f>
        <v>0</v>
      </c>
      <c r="BF318" s="222">
        <f>IF(N318="snížená",J318,0)</f>
        <v>0</v>
      </c>
      <c r="BG318" s="222">
        <f>IF(N318="zákl. přenesená",J318,0)</f>
        <v>0</v>
      </c>
      <c r="BH318" s="222">
        <f>IF(N318="sníž. přenesená",J318,0)</f>
        <v>0</v>
      </c>
      <c r="BI318" s="222">
        <f>IF(N318="nulová",J318,0)</f>
        <v>0</v>
      </c>
      <c r="BJ318" s="17" t="s">
        <v>84</v>
      </c>
      <c r="BK318" s="222">
        <f>ROUND(I318*H318,2)</f>
        <v>0</v>
      </c>
      <c r="BL318" s="17" t="s">
        <v>208</v>
      </c>
      <c r="BM318" s="221" t="s">
        <v>634</v>
      </c>
    </row>
    <row r="319" s="12" customFormat="1">
      <c r="A319" s="12"/>
      <c r="B319" s="228"/>
      <c r="C319" s="229"/>
      <c r="D319" s="230" t="s">
        <v>133</v>
      </c>
      <c r="E319" s="231" t="s">
        <v>1</v>
      </c>
      <c r="F319" s="232" t="s">
        <v>259</v>
      </c>
      <c r="G319" s="229"/>
      <c r="H319" s="233">
        <v>21.225999999999999</v>
      </c>
      <c r="I319" s="234"/>
      <c r="J319" s="229"/>
      <c r="K319" s="229"/>
      <c r="L319" s="235"/>
      <c r="M319" s="236"/>
      <c r="N319" s="237"/>
      <c r="O319" s="237"/>
      <c r="P319" s="237"/>
      <c r="Q319" s="237"/>
      <c r="R319" s="237"/>
      <c r="S319" s="237"/>
      <c r="T319" s="238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T319" s="239" t="s">
        <v>133</v>
      </c>
      <c r="AU319" s="239" t="s">
        <v>84</v>
      </c>
      <c r="AV319" s="12" t="s">
        <v>86</v>
      </c>
      <c r="AW319" s="12" t="s">
        <v>31</v>
      </c>
      <c r="AX319" s="12" t="s">
        <v>84</v>
      </c>
      <c r="AY319" s="239" t="s">
        <v>123</v>
      </c>
    </row>
    <row r="320" s="12" customFormat="1">
      <c r="A320" s="12"/>
      <c r="B320" s="228"/>
      <c r="C320" s="229"/>
      <c r="D320" s="230" t="s">
        <v>133</v>
      </c>
      <c r="E320" s="229"/>
      <c r="F320" s="232" t="s">
        <v>635</v>
      </c>
      <c r="G320" s="229"/>
      <c r="H320" s="233">
        <v>23.847000000000001</v>
      </c>
      <c r="I320" s="234"/>
      <c r="J320" s="229"/>
      <c r="K320" s="229"/>
      <c r="L320" s="235"/>
      <c r="M320" s="236"/>
      <c r="N320" s="237"/>
      <c r="O320" s="237"/>
      <c r="P320" s="237"/>
      <c r="Q320" s="237"/>
      <c r="R320" s="237"/>
      <c r="S320" s="237"/>
      <c r="T320" s="238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T320" s="239" t="s">
        <v>133</v>
      </c>
      <c r="AU320" s="239" t="s">
        <v>84</v>
      </c>
      <c r="AV320" s="12" t="s">
        <v>86</v>
      </c>
      <c r="AW320" s="12" t="s">
        <v>4</v>
      </c>
      <c r="AX320" s="12" t="s">
        <v>84</v>
      </c>
      <c r="AY320" s="239" t="s">
        <v>123</v>
      </c>
    </row>
    <row r="321" s="2" customFormat="1" ht="33" customHeight="1">
      <c r="A321" s="38"/>
      <c r="B321" s="39"/>
      <c r="C321" s="210" t="s">
        <v>636</v>
      </c>
      <c r="D321" s="210" t="s">
        <v>124</v>
      </c>
      <c r="E321" s="211" t="s">
        <v>637</v>
      </c>
      <c r="F321" s="212" t="s">
        <v>638</v>
      </c>
      <c r="G321" s="213" t="s">
        <v>244</v>
      </c>
      <c r="H321" s="214">
        <v>2</v>
      </c>
      <c r="I321" s="215"/>
      <c r="J321" s="216">
        <f>ROUND(I321*H321,2)</f>
        <v>0</v>
      </c>
      <c r="K321" s="212" t="s">
        <v>128</v>
      </c>
      <c r="L321" s="44"/>
      <c r="M321" s="217" t="s">
        <v>1</v>
      </c>
      <c r="N321" s="218" t="s">
        <v>41</v>
      </c>
      <c r="O321" s="91"/>
      <c r="P321" s="219">
        <f>O321*H321</f>
        <v>0</v>
      </c>
      <c r="Q321" s="219">
        <v>0.00022000000000000001</v>
      </c>
      <c r="R321" s="219">
        <f>Q321*H321</f>
        <v>0.00044000000000000002</v>
      </c>
      <c r="S321" s="219">
        <v>0</v>
      </c>
      <c r="T321" s="22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1" t="s">
        <v>208</v>
      </c>
      <c r="AT321" s="221" t="s">
        <v>124</v>
      </c>
      <c r="AU321" s="221" t="s">
        <v>84</v>
      </c>
      <c r="AY321" s="17" t="s">
        <v>123</v>
      </c>
      <c r="BE321" s="222">
        <f>IF(N321="základní",J321,0)</f>
        <v>0</v>
      </c>
      <c r="BF321" s="222">
        <f>IF(N321="snížená",J321,0)</f>
        <v>0</v>
      </c>
      <c r="BG321" s="222">
        <f>IF(N321="zákl. přenesená",J321,0)</f>
        <v>0</v>
      </c>
      <c r="BH321" s="222">
        <f>IF(N321="sníž. přenesená",J321,0)</f>
        <v>0</v>
      </c>
      <c r="BI321" s="222">
        <f>IF(N321="nulová",J321,0)</f>
        <v>0</v>
      </c>
      <c r="BJ321" s="17" t="s">
        <v>84</v>
      </c>
      <c r="BK321" s="222">
        <f>ROUND(I321*H321,2)</f>
        <v>0</v>
      </c>
      <c r="BL321" s="17" t="s">
        <v>208</v>
      </c>
      <c r="BM321" s="221" t="s">
        <v>639</v>
      </c>
    </row>
    <row r="322" s="2" customFormat="1">
      <c r="A322" s="38"/>
      <c r="B322" s="39"/>
      <c r="C322" s="40"/>
      <c r="D322" s="223" t="s">
        <v>131</v>
      </c>
      <c r="E322" s="40"/>
      <c r="F322" s="224" t="s">
        <v>640</v>
      </c>
      <c r="G322" s="40"/>
      <c r="H322" s="40"/>
      <c r="I322" s="225"/>
      <c r="J322" s="40"/>
      <c r="K322" s="40"/>
      <c r="L322" s="44"/>
      <c r="M322" s="226"/>
      <c r="N322" s="227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131</v>
      </c>
      <c r="AU322" s="17" t="s">
        <v>84</v>
      </c>
    </row>
    <row r="323" s="2" customFormat="1" ht="33" customHeight="1">
      <c r="A323" s="38"/>
      <c r="B323" s="39"/>
      <c r="C323" s="277" t="s">
        <v>641</v>
      </c>
      <c r="D323" s="277" t="s">
        <v>301</v>
      </c>
      <c r="E323" s="278" t="s">
        <v>642</v>
      </c>
      <c r="F323" s="279" t="s">
        <v>643</v>
      </c>
      <c r="G323" s="280" t="s">
        <v>244</v>
      </c>
      <c r="H323" s="281">
        <v>2</v>
      </c>
      <c r="I323" s="282"/>
      <c r="J323" s="283">
        <f>ROUND(I323*H323,2)</f>
        <v>0</v>
      </c>
      <c r="K323" s="279" t="s">
        <v>128</v>
      </c>
      <c r="L323" s="284"/>
      <c r="M323" s="285" t="s">
        <v>1</v>
      </c>
      <c r="N323" s="286" t="s">
        <v>41</v>
      </c>
      <c r="O323" s="91"/>
      <c r="P323" s="219">
        <f>O323*H323</f>
        <v>0</v>
      </c>
      <c r="Q323" s="219">
        <v>0.012489999999999999</v>
      </c>
      <c r="R323" s="219">
        <f>Q323*H323</f>
        <v>0.024979999999999999</v>
      </c>
      <c r="S323" s="219">
        <v>0</v>
      </c>
      <c r="T323" s="22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1" t="s">
        <v>400</v>
      </c>
      <c r="AT323" s="221" t="s">
        <v>301</v>
      </c>
      <c r="AU323" s="221" t="s">
        <v>84</v>
      </c>
      <c r="AY323" s="17" t="s">
        <v>123</v>
      </c>
      <c r="BE323" s="222">
        <f>IF(N323="základní",J323,0)</f>
        <v>0</v>
      </c>
      <c r="BF323" s="222">
        <f>IF(N323="snížená",J323,0)</f>
        <v>0</v>
      </c>
      <c r="BG323" s="222">
        <f>IF(N323="zákl. přenesená",J323,0)</f>
        <v>0</v>
      </c>
      <c r="BH323" s="222">
        <f>IF(N323="sníž. přenesená",J323,0)</f>
        <v>0</v>
      </c>
      <c r="BI323" s="222">
        <f>IF(N323="nulová",J323,0)</f>
        <v>0</v>
      </c>
      <c r="BJ323" s="17" t="s">
        <v>84</v>
      </c>
      <c r="BK323" s="222">
        <f>ROUND(I323*H323,2)</f>
        <v>0</v>
      </c>
      <c r="BL323" s="17" t="s">
        <v>208</v>
      </c>
      <c r="BM323" s="221" t="s">
        <v>644</v>
      </c>
    </row>
    <row r="324" s="2" customFormat="1">
      <c r="A324" s="38"/>
      <c r="B324" s="39"/>
      <c r="C324" s="40"/>
      <c r="D324" s="230" t="s">
        <v>305</v>
      </c>
      <c r="E324" s="40"/>
      <c r="F324" s="287" t="s">
        <v>645</v>
      </c>
      <c r="G324" s="40"/>
      <c r="H324" s="40"/>
      <c r="I324" s="225"/>
      <c r="J324" s="40"/>
      <c r="K324" s="40"/>
      <c r="L324" s="44"/>
      <c r="M324" s="226"/>
      <c r="N324" s="227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305</v>
      </c>
      <c r="AU324" s="17" t="s">
        <v>84</v>
      </c>
    </row>
    <row r="325" s="2" customFormat="1" ht="33" customHeight="1">
      <c r="A325" s="38"/>
      <c r="B325" s="39"/>
      <c r="C325" s="210" t="s">
        <v>646</v>
      </c>
      <c r="D325" s="210" t="s">
        <v>124</v>
      </c>
      <c r="E325" s="211" t="s">
        <v>647</v>
      </c>
      <c r="F325" s="212" t="s">
        <v>648</v>
      </c>
      <c r="G325" s="213" t="s">
        <v>127</v>
      </c>
      <c r="H325" s="214">
        <v>2.3999999999999999</v>
      </c>
      <c r="I325" s="215"/>
      <c r="J325" s="216">
        <f>ROUND(I325*H325,2)</f>
        <v>0</v>
      </c>
      <c r="K325" s="212" t="s">
        <v>128</v>
      </c>
      <c r="L325" s="44"/>
      <c r="M325" s="217" t="s">
        <v>1</v>
      </c>
      <c r="N325" s="218" t="s">
        <v>41</v>
      </c>
      <c r="O325" s="91"/>
      <c r="P325" s="219">
        <f>O325*H325</f>
        <v>0</v>
      </c>
      <c r="Q325" s="219">
        <v>0.017100000000000001</v>
      </c>
      <c r="R325" s="219">
        <f>Q325*H325</f>
        <v>0.04104</v>
      </c>
      <c r="S325" s="219">
        <v>0</v>
      </c>
      <c r="T325" s="22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1" t="s">
        <v>208</v>
      </c>
      <c r="AT325" s="221" t="s">
        <v>124</v>
      </c>
      <c r="AU325" s="221" t="s">
        <v>84</v>
      </c>
      <c r="AY325" s="17" t="s">
        <v>123</v>
      </c>
      <c r="BE325" s="222">
        <f>IF(N325="základní",J325,0)</f>
        <v>0</v>
      </c>
      <c r="BF325" s="222">
        <f>IF(N325="snížená",J325,0)</f>
        <v>0</v>
      </c>
      <c r="BG325" s="222">
        <f>IF(N325="zákl. přenesená",J325,0)</f>
        <v>0</v>
      </c>
      <c r="BH325" s="222">
        <f>IF(N325="sníž. přenesená",J325,0)</f>
        <v>0</v>
      </c>
      <c r="BI325" s="222">
        <f>IF(N325="nulová",J325,0)</f>
        <v>0</v>
      </c>
      <c r="BJ325" s="17" t="s">
        <v>84</v>
      </c>
      <c r="BK325" s="222">
        <f>ROUND(I325*H325,2)</f>
        <v>0</v>
      </c>
      <c r="BL325" s="17" t="s">
        <v>208</v>
      </c>
      <c r="BM325" s="221" t="s">
        <v>649</v>
      </c>
    </row>
    <row r="326" s="2" customFormat="1">
      <c r="A326" s="38"/>
      <c r="B326" s="39"/>
      <c r="C326" s="40"/>
      <c r="D326" s="223" t="s">
        <v>131</v>
      </c>
      <c r="E326" s="40"/>
      <c r="F326" s="224" t="s">
        <v>650</v>
      </c>
      <c r="G326" s="40"/>
      <c r="H326" s="40"/>
      <c r="I326" s="225"/>
      <c r="J326" s="40"/>
      <c r="K326" s="40"/>
      <c r="L326" s="44"/>
      <c r="M326" s="226"/>
      <c r="N326" s="227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131</v>
      </c>
      <c r="AU326" s="17" t="s">
        <v>84</v>
      </c>
    </row>
    <row r="327" s="12" customFormat="1">
      <c r="A327" s="12"/>
      <c r="B327" s="228"/>
      <c r="C327" s="229"/>
      <c r="D327" s="230" t="s">
        <v>133</v>
      </c>
      <c r="E327" s="231" t="s">
        <v>1</v>
      </c>
      <c r="F327" s="232" t="s">
        <v>651</v>
      </c>
      <c r="G327" s="229"/>
      <c r="H327" s="233">
        <v>2.3999999999999999</v>
      </c>
      <c r="I327" s="234"/>
      <c r="J327" s="229"/>
      <c r="K327" s="229"/>
      <c r="L327" s="235"/>
      <c r="M327" s="236"/>
      <c r="N327" s="237"/>
      <c r="O327" s="237"/>
      <c r="P327" s="237"/>
      <c r="Q327" s="237"/>
      <c r="R327" s="237"/>
      <c r="S327" s="237"/>
      <c r="T327" s="238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239" t="s">
        <v>133</v>
      </c>
      <c r="AU327" s="239" t="s">
        <v>84</v>
      </c>
      <c r="AV327" s="12" t="s">
        <v>86</v>
      </c>
      <c r="AW327" s="12" t="s">
        <v>31</v>
      </c>
      <c r="AX327" s="12" t="s">
        <v>84</v>
      </c>
      <c r="AY327" s="239" t="s">
        <v>123</v>
      </c>
    </row>
    <row r="328" s="2" customFormat="1" ht="55.5" customHeight="1">
      <c r="A328" s="38"/>
      <c r="B328" s="39"/>
      <c r="C328" s="210" t="s">
        <v>652</v>
      </c>
      <c r="D328" s="210" t="s">
        <v>124</v>
      </c>
      <c r="E328" s="211" t="s">
        <v>653</v>
      </c>
      <c r="F328" s="212" t="s">
        <v>654</v>
      </c>
      <c r="G328" s="213" t="s">
        <v>244</v>
      </c>
      <c r="H328" s="214">
        <v>2</v>
      </c>
      <c r="I328" s="215"/>
      <c r="J328" s="216">
        <f>ROUND(I328*H328,2)</f>
        <v>0</v>
      </c>
      <c r="K328" s="212" t="s">
        <v>128</v>
      </c>
      <c r="L328" s="44"/>
      <c r="M328" s="217" t="s">
        <v>1</v>
      </c>
      <c r="N328" s="218" t="s">
        <v>41</v>
      </c>
      <c r="O328" s="91"/>
      <c r="P328" s="219">
        <f>O328*H328</f>
        <v>0</v>
      </c>
      <c r="Q328" s="219">
        <v>0.025739999999999999</v>
      </c>
      <c r="R328" s="219">
        <f>Q328*H328</f>
        <v>0.051479999999999998</v>
      </c>
      <c r="S328" s="219">
        <v>0</v>
      </c>
      <c r="T328" s="22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1" t="s">
        <v>208</v>
      </c>
      <c r="AT328" s="221" t="s">
        <v>124</v>
      </c>
      <c r="AU328" s="221" t="s">
        <v>84</v>
      </c>
      <c r="AY328" s="17" t="s">
        <v>123</v>
      </c>
      <c r="BE328" s="222">
        <f>IF(N328="základní",J328,0)</f>
        <v>0</v>
      </c>
      <c r="BF328" s="222">
        <f>IF(N328="snížená",J328,0)</f>
        <v>0</v>
      </c>
      <c r="BG328" s="222">
        <f>IF(N328="zákl. přenesená",J328,0)</f>
        <v>0</v>
      </c>
      <c r="BH328" s="222">
        <f>IF(N328="sníž. přenesená",J328,0)</f>
        <v>0</v>
      </c>
      <c r="BI328" s="222">
        <f>IF(N328="nulová",J328,0)</f>
        <v>0</v>
      </c>
      <c r="BJ328" s="17" t="s">
        <v>84</v>
      </c>
      <c r="BK328" s="222">
        <f>ROUND(I328*H328,2)</f>
        <v>0</v>
      </c>
      <c r="BL328" s="17" t="s">
        <v>208</v>
      </c>
      <c r="BM328" s="221" t="s">
        <v>655</v>
      </c>
    </row>
    <row r="329" s="2" customFormat="1">
      <c r="A329" s="38"/>
      <c r="B329" s="39"/>
      <c r="C329" s="40"/>
      <c r="D329" s="223" t="s">
        <v>131</v>
      </c>
      <c r="E329" s="40"/>
      <c r="F329" s="224" t="s">
        <v>656</v>
      </c>
      <c r="G329" s="40"/>
      <c r="H329" s="40"/>
      <c r="I329" s="225"/>
      <c r="J329" s="40"/>
      <c r="K329" s="40"/>
      <c r="L329" s="44"/>
      <c r="M329" s="226"/>
      <c r="N329" s="227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131</v>
      </c>
      <c r="AU329" s="17" t="s">
        <v>84</v>
      </c>
    </row>
    <row r="330" s="2" customFormat="1" ht="37.8" customHeight="1">
      <c r="A330" s="38"/>
      <c r="B330" s="39"/>
      <c r="C330" s="210" t="s">
        <v>657</v>
      </c>
      <c r="D330" s="210" t="s">
        <v>124</v>
      </c>
      <c r="E330" s="211" t="s">
        <v>658</v>
      </c>
      <c r="F330" s="212" t="s">
        <v>659</v>
      </c>
      <c r="G330" s="213" t="s">
        <v>127</v>
      </c>
      <c r="H330" s="214">
        <v>21.225999999999999</v>
      </c>
      <c r="I330" s="215"/>
      <c r="J330" s="216">
        <f>ROUND(I330*H330,2)</f>
        <v>0</v>
      </c>
      <c r="K330" s="212" t="s">
        <v>128</v>
      </c>
      <c r="L330" s="44"/>
      <c r="M330" s="217" t="s">
        <v>1</v>
      </c>
      <c r="N330" s="218" t="s">
        <v>41</v>
      </c>
      <c r="O330" s="91"/>
      <c r="P330" s="219">
        <f>O330*H330</f>
        <v>0</v>
      </c>
      <c r="Q330" s="219">
        <v>0.0070499999999999998</v>
      </c>
      <c r="R330" s="219">
        <f>Q330*H330</f>
        <v>0.14964329999999998</v>
      </c>
      <c r="S330" s="219">
        <v>0</v>
      </c>
      <c r="T330" s="22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1" t="s">
        <v>208</v>
      </c>
      <c r="AT330" s="221" t="s">
        <v>124</v>
      </c>
      <c r="AU330" s="221" t="s">
        <v>84</v>
      </c>
      <c r="AY330" s="17" t="s">
        <v>123</v>
      </c>
      <c r="BE330" s="222">
        <f>IF(N330="základní",J330,0)</f>
        <v>0</v>
      </c>
      <c r="BF330" s="222">
        <f>IF(N330="snížená",J330,0)</f>
        <v>0</v>
      </c>
      <c r="BG330" s="222">
        <f>IF(N330="zákl. přenesená",J330,0)</f>
        <v>0</v>
      </c>
      <c r="BH330" s="222">
        <f>IF(N330="sníž. přenesená",J330,0)</f>
        <v>0</v>
      </c>
      <c r="BI330" s="222">
        <f>IF(N330="nulová",J330,0)</f>
        <v>0</v>
      </c>
      <c r="BJ330" s="17" t="s">
        <v>84</v>
      </c>
      <c r="BK330" s="222">
        <f>ROUND(I330*H330,2)</f>
        <v>0</v>
      </c>
      <c r="BL330" s="17" t="s">
        <v>208</v>
      </c>
      <c r="BM330" s="221" t="s">
        <v>660</v>
      </c>
    </row>
    <row r="331" s="2" customFormat="1">
      <c r="A331" s="38"/>
      <c r="B331" s="39"/>
      <c r="C331" s="40"/>
      <c r="D331" s="223" t="s">
        <v>131</v>
      </c>
      <c r="E331" s="40"/>
      <c r="F331" s="224" t="s">
        <v>661</v>
      </c>
      <c r="G331" s="40"/>
      <c r="H331" s="40"/>
      <c r="I331" s="225"/>
      <c r="J331" s="40"/>
      <c r="K331" s="40"/>
      <c r="L331" s="44"/>
      <c r="M331" s="226"/>
      <c r="N331" s="227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131</v>
      </c>
      <c r="AU331" s="17" t="s">
        <v>84</v>
      </c>
    </row>
    <row r="332" s="2" customFormat="1">
      <c r="A332" s="38"/>
      <c r="B332" s="39"/>
      <c r="C332" s="40"/>
      <c r="D332" s="230" t="s">
        <v>305</v>
      </c>
      <c r="E332" s="40"/>
      <c r="F332" s="287" t="s">
        <v>662</v>
      </c>
      <c r="G332" s="40"/>
      <c r="H332" s="40"/>
      <c r="I332" s="225"/>
      <c r="J332" s="40"/>
      <c r="K332" s="40"/>
      <c r="L332" s="44"/>
      <c r="M332" s="226"/>
      <c r="N332" s="227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305</v>
      </c>
      <c r="AU332" s="17" t="s">
        <v>84</v>
      </c>
    </row>
    <row r="333" s="12" customFormat="1">
      <c r="A333" s="12"/>
      <c r="B333" s="228"/>
      <c r="C333" s="229"/>
      <c r="D333" s="230" t="s">
        <v>133</v>
      </c>
      <c r="E333" s="231" t="s">
        <v>259</v>
      </c>
      <c r="F333" s="232" t="s">
        <v>663</v>
      </c>
      <c r="G333" s="229"/>
      <c r="H333" s="233">
        <v>21.225999999999999</v>
      </c>
      <c r="I333" s="234"/>
      <c r="J333" s="229"/>
      <c r="K333" s="229"/>
      <c r="L333" s="235"/>
      <c r="M333" s="236"/>
      <c r="N333" s="237"/>
      <c r="O333" s="237"/>
      <c r="P333" s="237"/>
      <c r="Q333" s="237"/>
      <c r="R333" s="237"/>
      <c r="S333" s="237"/>
      <c r="T333" s="238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T333" s="239" t="s">
        <v>133</v>
      </c>
      <c r="AU333" s="239" t="s">
        <v>84</v>
      </c>
      <c r="AV333" s="12" t="s">
        <v>86</v>
      </c>
      <c r="AW333" s="12" t="s">
        <v>31</v>
      </c>
      <c r="AX333" s="12" t="s">
        <v>84</v>
      </c>
      <c r="AY333" s="239" t="s">
        <v>123</v>
      </c>
    </row>
    <row r="334" s="2" customFormat="1" ht="37.8" customHeight="1">
      <c r="A334" s="38"/>
      <c r="B334" s="39"/>
      <c r="C334" s="277" t="s">
        <v>664</v>
      </c>
      <c r="D334" s="277" t="s">
        <v>301</v>
      </c>
      <c r="E334" s="278" t="s">
        <v>665</v>
      </c>
      <c r="F334" s="279" t="s">
        <v>666</v>
      </c>
      <c r="G334" s="280" t="s">
        <v>127</v>
      </c>
      <c r="H334" s="281">
        <v>19.786000000000001</v>
      </c>
      <c r="I334" s="282"/>
      <c r="J334" s="283">
        <f>ROUND(I334*H334,2)</f>
        <v>0</v>
      </c>
      <c r="K334" s="279" t="s">
        <v>128</v>
      </c>
      <c r="L334" s="284"/>
      <c r="M334" s="285" t="s">
        <v>1</v>
      </c>
      <c r="N334" s="286" t="s">
        <v>41</v>
      </c>
      <c r="O334" s="91"/>
      <c r="P334" s="219">
        <f>O334*H334</f>
        <v>0</v>
      </c>
      <c r="Q334" s="219">
        <v>0.0020999999999999999</v>
      </c>
      <c r="R334" s="219">
        <f>Q334*H334</f>
        <v>0.0415506</v>
      </c>
      <c r="S334" s="219">
        <v>0</v>
      </c>
      <c r="T334" s="220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1" t="s">
        <v>400</v>
      </c>
      <c r="AT334" s="221" t="s">
        <v>301</v>
      </c>
      <c r="AU334" s="221" t="s">
        <v>84</v>
      </c>
      <c r="AY334" s="17" t="s">
        <v>123</v>
      </c>
      <c r="BE334" s="222">
        <f>IF(N334="základní",J334,0)</f>
        <v>0</v>
      </c>
      <c r="BF334" s="222">
        <f>IF(N334="snížená",J334,0)</f>
        <v>0</v>
      </c>
      <c r="BG334" s="222">
        <f>IF(N334="zákl. přenesená",J334,0)</f>
        <v>0</v>
      </c>
      <c r="BH334" s="222">
        <f>IF(N334="sníž. přenesená",J334,0)</f>
        <v>0</v>
      </c>
      <c r="BI334" s="222">
        <f>IF(N334="nulová",J334,0)</f>
        <v>0</v>
      </c>
      <c r="BJ334" s="17" t="s">
        <v>84</v>
      </c>
      <c r="BK334" s="222">
        <f>ROUND(I334*H334,2)</f>
        <v>0</v>
      </c>
      <c r="BL334" s="17" t="s">
        <v>208</v>
      </c>
      <c r="BM334" s="221" t="s">
        <v>667</v>
      </c>
    </row>
    <row r="335" s="2" customFormat="1">
      <c r="A335" s="38"/>
      <c r="B335" s="39"/>
      <c r="C335" s="40"/>
      <c r="D335" s="230" t="s">
        <v>305</v>
      </c>
      <c r="E335" s="40"/>
      <c r="F335" s="287" t="s">
        <v>668</v>
      </c>
      <c r="G335" s="40"/>
      <c r="H335" s="40"/>
      <c r="I335" s="225"/>
      <c r="J335" s="40"/>
      <c r="K335" s="40"/>
      <c r="L335" s="44"/>
      <c r="M335" s="226"/>
      <c r="N335" s="227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305</v>
      </c>
      <c r="AU335" s="17" t="s">
        <v>84</v>
      </c>
    </row>
    <row r="336" s="12" customFormat="1">
      <c r="A336" s="12"/>
      <c r="B336" s="228"/>
      <c r="C336" s="229"/>
      <c r="D336" s="230" t="s">
        <v>133</v>
      </c>
      <c r="E336" s="231" t="s">
        <v>1</v>
      </c>
      <c r="F336" s="232" t="s">
        <v>259</v>
      </c>
      <c r="G336" s="229"/>
      <c r="H336" s="233">
        <v>21.225999999999999</v>
      </c>
      <c r="I336" s="234"/>
      <c r="J336" s="229"/>
      <c r="K336" s="229"/>
      <c r="L336" s="235"/>
      <c r="M336" s="236"/>
      <c r="N336" s="237"/>
      <c r="O336" s="237"/>
      <c r="P336" s="237"/>
      <c r="Q336" s="237"/>
      <c r="R336" s="237"/>
      <c r="S336" s="237"/>
      <c r="T336" s="238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T336" s="239" t="s">
        <v>133</v>
      </c>
      <c r="AU336" s="239" t="s">
        <v>84</v>
      </c>
      <c r="AV336" s="12" t="s">
        <v>86</v>
      </c>
      <c r="AW336" s="12" t="s">
        <v>31</v>
      </c>
      <c r="AX336" s="12" t="s">
        <v>76</v>
      </c>
      <c r="AY336" s="239" t="s">
        <v>123</v>
      </c>
    </row>
    <row r="337" s="14" customFormat="1">
      <c r="A337" s="14"/>
      <c r="B337" s="251"/>
      <c r="C337" s="252"/>
      <c r="D337" s="230" t="s">
        <v>133</v>
      </c>
      <c r="E337" s="253" t="s">
        <v>1</v>
      </c>
      <c r="F337" s="254" t="s">
        <v>669</v>
      </c>
      <c r="G337" s="252"/>
      <c r="H337" s="253" t="s">
        <v>1</v>
      </c>
      <c r="I337" s="255"/>
      <c r="J337" s="252"/>
      <c r="K337" s="252"/>
      <c r="L337" s="256"/>
      <c r="M337" s="257"/>
      <c r="N337" s="258"/>
      <c r="O337" s="258"/>
      <c r="P337" s="258"/>
      <c r="Q337" s="258"/>
      <c r="R337" s="258"/>
      <c r="S337" s="258"/>
      <c r="T337" s="25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0" t="s">
        <v>133</v>
      </c>
      <c r="AU337" s="260" t="s">
        <v>84</v>
      </c>
      <c r="AV337" s="14" t="s">
        <v>84</v>
      </c>
      <c r="AW337" s="14" t="s">
        <v>31</v>
      </c>
      <c r="AX337" s="14" t="s">
        <v>76</v>
      </c>
      <c r="AY337" s="260" t="s">
        <v>123</v>
      </c>
    </row>
    <row r="338" s="12" customFormat="1">
      <c r="A338" s="12"/>
      <c r="B338" s="228"/>
      <c r="C338" s="229"/>
      <c r="D338" s="230" t="s">
        <v>133</v>
      </c>
      <c r="E338" s="231" t="s">
        <v>1</v>
      </c>
      <c r="F338" s="232" t="s">
        <v>670</v>
      </c>
      <c r="G338" s="229"/>
      <c r="H338" s="233">
        <v>-1.44</v>
      </c>
      <c r="I338" s="234"/>
      <c r="J338" s="229"/>
      <c r="K338" s="229"/>
      <c r="L338" s="235"/>
      <c r="M338" s="236"/>
      <c r="N338" s="237"/>
      <c r="O338" s="237"/>
      <c r="P338" s="237"/>
      <c r="Q338" s="237"/>
      <c r="R338" s="237"/>
      <c r="S338" s="237"/>
      <c r="T338" s="238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T338" s="239" t="s">
        <v>133</v>
      </c>
      <c r="AU338" s="239" t="s">
        <v>84</v>
      </c>
      <c r="AV338" s="12" t="s">
        <v>86</v>
      </c>
      <c r="AW338" s="12" t="s">
        <v>31</v>
      </c>
      <c r="AX338" s="12" t="s">
        <v>76</v>
      </c>
      <c r="AY338" s="239" t="s">
        <v>123</v>
      </c>
    </row>
    <row r="339" s="13" customFormat="1">
      <c r="A339" s="13"/>
      <c r="B339" s="240"/>
      <c r="C339" s="241"/>
      <c r="D339" s="230" t="s">
        <v>133</v>
      </c>
      <c r="E339" s="242" t="s">
        <v>1</v>
      </c>
      <c r="F339" s="243" t="s">
        <v>141</v>
      </c>
      <c r="G339" s="241"/>
      <c r="H339" s="244">
        <v>19.785999999999998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0" t="s">
        <v>133</v>
      </c>
      <c r="AU339" s="250" t="s">
        <v>84</v>
      </c>
      <c r="AV339" s="13" t="s">
        <v>129</v>
      </c>
      <c r="AW339" s="13" t="s">
        <v>31</v>
      </c>
      <c r="AX339" s="13" t="s">
        <v>84</v>
      </c>
      <c r="AY339" s="250" t="s">
        <v>123</v>
      </c>
    </row>
    <row r="340" s="2" customFormat="1" ht="33" customHeight="1">
      <c r="A340" s="38"/>
      <c r="B340" s="39"/>
      <c r="C340" s="210" t="s">
        <v>671</v>
      </c>
      <c r="D340" s="210" t="s">
        <v>124</v>
      </c>
      <c r="E340" s="211" t="s">
        <v>672</v>
      </c>
      <c r="F340" s="212" t="s">
        <v>673</v>
      </c>
      <c r="G340" s="213" t="s">
        <v>127</v>
      </c>
      <c r="H340" s="214">
        <v>21.225999999999999</v>
      </c>
      <c r="I340" s="215"/>
      <c r="J340" s="216">
        <f>ROUND(I340*H340,2)</f>
        <v>0</v>
      </c>
      <c r="K340" s="212" t="s">
        <v>128</v>
      </c>
      <c r="L340" s="44"/>
      <c r="M340" s="217" t="s">
        <v>1</v>
      </c>
      <c r="N340" s="218" t="s">
        <v>41</v>
      </c>
      <c r="O340" s="91"/>
      <c r="P340" s="219">
        <f>O340*H340</f>
        <v>0</v>
      </c>
      <c r="Q340" s="219">
        <v>4.0000000000000003E-05</v>
      </c>
      <c r="R340" s="219">
        <f>Q340*H340</f>
        <v>0.00084904000000000002</v>
      </c>
      <c r="S340" s="219">
        <v>0</v>
      </c>
      <c r="T340" s="22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1" t="s">
        <v>208</v>
      </c>
      <c r="AT340" s="221" t="s">
        <v>124</v>
      </c>
      <c r="AU340" s="221" t="s">
        <v>84</v>
      </c>
      <c r="AY340" s="17" t="s">
        <v>123</v>
      </c>
      <c r="BE340" s="222">
        <f>IF(N340="základní",J340,0)</f>
        <v>0</v>
      </c>
      <c r="BF340" s="222">
        <f>IF(N340="snížená",J340,0)</f>
        <v>0</v>
      </c>
      <c r="BG340" s="222">
        <f>IF(N340="zákl. přenesená",J340,0)</f>
        <v>0</v>
      </c>
      <c r="BH340" s="222">
        <f>IF(N340="sníž. přenesená",J340,0)</f>
        <v>0</v>
      </c>
      <c r="BI340" s="222">
        <f>IF(N340="nulová",J340,0)</f>
        <v>0</v>
      </c>
      <c r="BJ340" s="17" t="s">
        <v>84</v>
      </c>
      <c r="BK340" s="222">
        <f>ROUND(I340*H340,2)</f>
        <v>0</v>
      </c>
      <c r="BL340" s="17" t="s">
        <v>208</v>
      </c>
      <c r="BM340" s="221" t="s">
        <v>674</v>
      </c>
    </row>
    <row r="341" s="2" customFormat="1">
      <c r="A341" s="38"/>
      <c r="B341" s="39"/>
      <c r="C341" s="40"/>
      <c r="D341" s="223" t="s">
        <v>131</v>
      </c>
      <c r="E341" s="40"/>
      <c r="F341" s="224" t="s">
        <v>675</v>
      </c>
      <c r="G341" s="40"/>
      <c r="H341" s="40"/>
      <c r="I341" s="225"/>
      <c r="J341" s="40"/>
      <c r="K341" s="40"/>
      <c r="L341" s="44"/>
      <c r="M341" s="226"/>
      <c r="N341" s="227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131</v>
      </c>
      <c r="AU341" s="17" t="s">
        <v>84</v>
      </c>
    </row>
    <row r="342" s="12" customFormat="1">
      <c r="A342" s="12"/>
      <c r="B342" s="228"/>
      <c r="C342" s="229"/>
      <c r="D342" s="230" t="s">
        <v>133</v>
      </c>
      <c r="E342" s="231" t="s">
        <v>1</v>
      </c>
      <c r="F342" s="232" t="s">
        <v>259</v>
      </c>
      <c r="G342" s="229"/>
      <c r="H342" s="233">
        <v>21.225999999999999</v>
      </c>
      <c r="I342" s="234"/>
      <c r="J342" s="229"/>
      <c r="K342" s="229"/>
      <c r="L342" s="235"/>
      <c r="M342" s="236"/>
      <c r="N342" s="237"/>
      <c r="O342" s="237"/>
      <c r="P342" s="237"/>
      <c r="Q342" s="237"/>
      <c r="R342" s="237"/>
      <c r="S342" s="237"/>
      <c r="T342" s="238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T342" s="239" t="s">
        <v>133</v>
      </c>
      <c r="AU342" s="239" t="s">
        <v>84</v>
      </c>
      <c r="AV342" s="12" t="s">
        <v>86</v>
      </c>
      <c r="AW342" s="12" t="s">
        <v>31</v>
      </c>
      <c r="AX342" s="12" t="s">
        <v>84</v>
      </c>
      <c r="AY342" s="239" t="s">
        <v>123</v>
      </c>
    </row>
    <row r="343" s="2" customFormat="1" ht="24.15" customHeight="1">
      <c r="A343" s="38"/>
      <c r="B343" s="39"/>
      <c r="C343" s="210" t="s">
        <v>676</v>
      </c>
      <c r="D343" s="210" t="s">
        <v>124</v>
      </c>
      <c r="E343" s="211" t="s">
        <v>677</v>
      </c>
      <c r="F343" s="212" t="s">
        <v>678</v>
      </c>
      <c r="G343" s="213" t="s">
        <v>156</v>
      </c>
      <c r="H343" s="214">
        <v>37</v>
      </c>
      <c r="I343" s="215"/>
      <c r="J343" s="216">
        <f>ROUND(I343*H343,2)</f>
        <v>0</v>
      </c>
      <c r="K343" s="212" t="s">
        <v>128</v>
      </c>
      <c r="L343" s="44"/>
      <c r="M343" s="217" t="s">
        <v>1</v>
      </c>
      <c r="N343" s="218" t="s">
        <v>41</v>
      </c>
      <c r="O343" s="91"/>
      <c r="P343" s="219">
        <f>O343*H343</f>
        <v>0</v>
      </c>
      <c r="Q343" s="219">
        <v>0.00020000000000000001</v>
      </c>
      <c r="R343" s="219">
        <f>Q343*H343</f>
        <v>0.0074000000000000003</v>
      </c>
      <c r="S343" s="219">
        <v>0</v>
      </c>
      <c r="T343" s="22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1" t="s">
        <v>208</v>
      </c>
      <c r="AT343" s="221" t="s">
        <v>124</v>
      </c>
      <c r="AU343" s="221" t="s">
        <v>84</v>
      </c>
      <c r="AY343" s="17" t="s">
        <v>123</v>
      </c>
      <c r="BE343" s="222">
        <f>IF(N343="základní",J343,0)</f>
        <v>0</v>
      </c>
      <c r="BF343" s="222">
        <f>IF(N343="snížená",J343,0)</f>
        <v>0</v>
      </c>
      <c r="BG343" s="222">
        <f>IF(N343="zákl. přenesená",J343,0)</f>
        <v>0</v>
      </c>
      <c r="BH343" s="222">
        <f>IF(N343="sníž. přenesená",J343,0)</f>
        <v>0</v>
      </c>
      <c r="BI343" s="222">
        <f>IF(N343="nulová",J343,0)</f>
        <v>0</v>
      </c>
      <c r="BJ343" s="17" t="s">
        <v>84</v>
      </c>
      <c r="BK343" s="222">
        <f>ROUND(I343*H343,2)</f>
        <v>0</v>
      </c>
      <c r="BL343" s="17" t="s">
        <v>208</v>
      </c>
      <c r="BM343" s="221" t="s">
        <v>679</v>
      </c>
    </row>
    <row r="344" s="2" customFormat="1">
      <c r="A344" s="38"/>
      <c r="B344" s="39"/>
      <c r="C344" s="40"/>
      <c r="D344" s="223" t="s">
        <v>131</v>
      </c>
      <c r="E344" s="40"/>
      <c r="F344" s="224" t="s">
        <v>680</v>
      </c>
      <c r="G344" s="40"/>
      <c r="H344" s="40"/>
      <c r="I344" s="225"/>
      <c r="J344" s="40"/>
      <c r="K344" s="40"/>
      <c r="L344" s="44"/>
      <c r="M344" s="226"/>
      <c r="N344" s="227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131</v>
      </c>
      <c r="AU344" s="17" t="s">
        <v>84</v>
      </c>
    </row>
    <row r="345" s="12" customFormat="1">
      <c r="A345" s="12"/>
      <c r="B345" s="228"/>
      <c r="C345" s="229"/>
      <c r="D345" s="230" t="s">
        <v>133</v>
      </c>
      <c r="E345" s="231" t="s">
        <v>1</v>
      </c>
      <c r="F345" s="232" t="s">
        <v>681</v>
      </c>
      <c r="G345" s="229"/>
      <c r="H345" s="233">
        <v>22.199999999999999</v>
      </c>
      <c r="I345" s="234"/>
      <c r="J345" s="229"/>
      <c r="K345" s="229"/>
      <c r="L345" s="235"/>
      <c r="M345" s="236"/>
      <c r="N345" s="237"/>
      <c r="O345" s="237"/>
      <c r="P345" s="237"/>
      <c r="Q345" s="237"/>
      <c r="R345" s="237"/>
      <c r="S345" s="237"/>
      <c r="T345" s="238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T345" s="239" t="s">
        <v>133</v>
      </c>
      <c r="AU345" s="239" t="s">
        <v>84</v>
      </c>
      <c r="AV345" s="12" t="s">
        <v>86</v>
      </c>
      <c r="AW345" s="12" t="s">
        <v>31</v>
      </c>
      <c r="AX345" s="12" t="s">
        <v>76</v>
      </c>
      <c r="AY345" s="239" t="s">
        <v>123</v>
      </c>
    </row>
    <row r="346" s="12" customFormat="1">
      <c r="A346" s="12"/>
      <c r="B346" s="228"/>
      <c r="C346" s="229"/>
      <c r="D346" s="230" t="s">
        <v>133</v>
      </c>
      <c r="E346" s="231" t="s">
        <v>1</v>
      </c>
      <c r="F346" s="232" t="s">
        <v>682</v>
      </c>
      <c r="G346" s="229"/>
      <c r="H346" s="233">
        <v>14.800000000000001</v>
      </c>
      <c r="I346" s="234"/>
      <c r="J346" s="229"/>
      <c r="K346" s="229"/>
      <c r="L346" s="235"/>
      <c r="M346" s="236"/>
      <c r="N346" s="237"/>
      <c r="O346" s="237"/>
      <c r="P346" s="237"/>
      <c r="Q346" s="237"/>
      <c r="R346" s="237"/>
      <c r="S346" s="237"/>
      <c r="T346" s="238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T346" s="239" t="s">
        <v>133</v>
      </c>
      <c r="AU346" s="239" t="s">
        <v>84</v>
      </c>
      <c r="AV346" s="12" t="s">
        <v>86</v>
      </c>
      <c r="AW346" s="12" t="s">
        <v>31</v>
      </c>
      <c r="AX346" s="12" t="s">
        <v>76</v>
      </c>
      <c r="AY346" s="239" t="s">
        <v>123</v>
      </c>
    </row>
    <row r="347" s="13" customFormat="1">
      <c r="A347" s="13"/>
      <c r="B347" s="240"/>
      <c r="C347" s="241"/>
      <c r="D347" s="230" t="s">
        <v>133</v>
      </c>
      <c r="E347" s="242" t="s">
        <v>1</v>
      </c>
      <c r="F347" s="243" t="s">
        <v>141</v>
      </c>
      <c r="G347" s="241"/>
      <c r="H347" s="244">
        <v>37</v>
      </c>
      <c r="I347" s="245"/>
      <c r="J347" s="241"/>
      <c r="K347" s="241"/>
      <c r="L347" s="246"/>
      <c r="M347" s="247"/>
      <c r="N347" s="248"/>
      <c r="O347" s="248"/>
      <c r="P347" s="248"/>
      <c r="Q347" s="248"/>
      <c r="R347" s="248"/>
      <c r="S347" s="248"/>
      <c r="T347" s="24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0" t="s">
        <v>133</v>
      </c>
      <c r="AU347" s="250" t="s">
        <v>84</v>
      </c>
      <c r="AV347" s="13" t="s">
        <v>129</v>
      </c>
      <c r="AW347" s="13" t="s">
        <v>31</v>
      </c>
      <c r="AX347" s="13" t="s">
        <v>84</v>
      </c>
      <c r="AY347" s="250" t="s">
        <v>123</v>
      </c>
    </row>
    <row r="348" s="2" customFormat="1" ht="49.05" customHeight="1">
      <c r="A348" s="38"/>
      <c r="B348" s="39"/>
      <c r="C348" s="210" t="s">
        <v>683</v>
      </c>
      <c r="D348" s="210" t="s">
        <v>124</v>
      </c>
      <c r="E348" s="211" t="s">
        <v>684</v>
      </c>
      <c r="F348" s="212" t="s">
        <v>685</v>
      </c>
      <c r="G348" s="213" t="s">
        <v>406</v>
      </c>
      <c r="H348" s="288"/>
      <c r="I348" s="215"/>
      <c r="J348" s="216">
        <f>ROUND(I348*H348,2)</f>
        <v>0</v>
      </c>
      <c r="K348" s="212" t="s">
        <v>128</v>
      </c>
      <c r="L348" s="44"/>
      <c r="M348" s="217" t="s">
        <v>1</v>
      </c>
      <c r="N348" s="218" t="s">
        <v>41</v>
      </c>
      <c r="O348" s="91"/>
      <c r="P348" s="219">
        <f>O348*H348</f>
        <v>0</v>
      </c>
      <c r="Q348" s="219">
        <v>0</v>
      </c>
      <c r="R348" s="219">
        <f>Q348*H348</f>
        <v>0</v>
      </c>
      <c r="S348" s="219">
        <v>0</v>
      </c>
      <c r="T348" s="22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1" t="s">
        <v>208</v>
      </c>
      <c r="AT348" s="221" t="s">
        <v>124</v>
      </c>
      <c r="AU348" s="221" t="s">
        <v>84</v>
      </c>
      <c r="AY348" s="17" t="s">
        <v>123</v>
      </c>
      <c r="BE348" s="222">
        <f>IF(N348="základní",J348,0)</f>
        <v>0</v>
      </c>
      <c r="BF348" s="222">
        <f>IF(N348="snížená",J348,0)</f>
        <v>0</v>
      </c>
      <c r="BG348" s="222">
        <f>IF(N348="zákl. přenesená",J348,0)</f>
        <v>0</v>
      </c>
      <c r="BH348" s="222">
        <f>IF(N348="sníž. přenesená",J348,0)</f>
        <v>0</v>
      </c>
      <c r="BI348" s="222">
        <f>IF(N348="nulová",J348,0)</f>
        <v>0</v>
      </c>
      <c r="BJ348" s="17" t="s">
        <v>84</v>
      </c>
      <c r="BK348" s="222">
        <f>ROUND(I348*H348,2)</f>
        <v>0</v>
      </c>
      <c r="BL348" s="17" t="s">
        <v>208</v>
      </c>
      <c r="BM348" s="221" t="s">
        <v>686</v>
      </c>
    </row>
    <row r="349" s="2" customFormat="1">
      <c r="A349" s="38"/>
      <c r="B349" s="39"/>
      <c r="C349" s="40"/>
      <c r="D349" s="223" t="s">
        <v>131</v>
      </c>
      <c r="E349" s="40"/>
      <c r="F349" s="224" t="s">
        <v>687</v>
      </c>
      <c r="G349" s="40"/>
      <c r="H349" s="40"/>
      <c r="I349" s="225"/>
      <c r="J349" s="40"/>
      <c r="K349" s="40"/>
      <c r="L349" s="44"/>
      <c r="M349" s="226"/>
      <c r="N349" s="227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131</v>
      </c>
      <c r="AU349" s="17" t="s">
        <v>84</v>
      </c>
    </row>
    <row r="350" s="11" customFormat="1" ht="25.92" customHeight="1">
      <c r="A350" s="11"/>
      <c r="B350" s="196"/>
      <c r="C350" s="197"/>
      <c r="D350" s="198" t="s">
        <v>75</v>
      </c>
      <c r="E350" s="199" t="s">
        <v>239</v>
      </c>
      <c r="F350" s="199" t="s">
        <v>240</v>
      </c>
      <c r="G350" s="197"/>
      <c r="H350" s="197"/>
      <c r="I350" s="200"/>
      <c r="J350" s="201">
        <f>BK350</f>
        <v>0</v>
      </c>
      <c r="K350" s="197"/>
      <c r="L350" s="202"/>
      <c r="M350" s="203"/>
      <c r="N350" s="204"/>
      <c r="O350" s="204"/>
      <c r="P350" s="205">
        <f>SUM(P351:P358)</f>
        <v>0</v>
      </c>
      <c r="Q350" s="204"/>
      <c r="R350" s="205">
        <f>SUM(R351:R358)</f>
        <v>0.13019999999999998</v>
      </c>
      <c r="S350" s="204"/>
      <c r="T350" s="206">
        <f>SUM(T351:T358)</f>
        <v>0</v>
      </c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R350" s="207" t="s">
        <v>86</v>
      </c>
      <c r="AT350" s="208" t="s">
        <v>75</v>
      </c>
      <c r="AU350" s="208" t="s">
        <v>76</v>
      </c>
      <c r="AY350" s="207" t="s">
        <v>123</v>
      </c>
      <c r="BK350" s="209">
        <f>SUM(BK351:BK358)</f>
        <v>0</v>
      </c>
    </row>
    <row r="351" s="2" customFormat="1" ht="37.8" customHeight="1">
      <c r="A351" s="38"/>
      <c r="B351" s="39"/>
      <c r="C351" s="210" t="s">
        <v>688</v>
      </c>
      <c r="D351" s="210" t="s">
        <v>124</v>
      </c>
      <c r="E351" s="211" t="s">
        <v>689</v>
      </c>
      <c r="F351" s="212" t="s">
        <v>690</v>
      </c>
      <c r="G351" s="213" t="s">
        <v>244</v>
      </c>
      <c r="H351" s="214">
        <v>6</v>
      </c>
      <c r="I351" s="215"/>
      <c r="J351" s="216">
        <f>ROUND(I351*H351,2)</f>
        <v>0</v>
      </c>
      <c r="K351" s="212" t="s">
        <v>128</v>
      </c>
      <c r="L351" s="44"/>
      <c r="M351" s="217" t="s">
        <v>1</v>
      </c>
      <c r="N351" s="218" t="s">
        <v>41</v>
      </c>
      <c r="O351" s="91"/>
      <c r="P351" s="219">
        <f>O351*H351</f>
        <v>0</v>
      </c>
      <c r="Q351" s="219">
        <v>0</v>
      </c>
      <c r="R351" s="219">
        <f>Q351*H351</f>
        <v>0</v>
      </c>
      <c r="S351" s="219">
        <v>0</v>
      </c>
      <c r="T351" s="22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1" t="s">
        <v>208</v>
      </c>
      <c r="AT351" s="221" t="s">
        <v>124</v>
      </c>
      <c r="AU351" s="221" t="s">
        <v>84</v>
      </c>
      <c r="AY351" s="17" t="s">
        <v>123</v>
      </c>
      <c r="BE351" s="222">
        <f>IF(N351="základní",J351,0)</f>
        <v>0</v>
      </c>
      <c r="BF351" s="222">
        <f>IF(N351="snížená",J351,0)</f>
        <v>0</v>
      </c>
      <c r="BG351" s="222">
        <f>IF(N351="zákl. přenesená",J351,0)</f>
        <v>0</v>
      </c>
      <c r="BH351" s="222">
        <f>IF(N351="sníž. přenesená",J351,0)</f>
        <v>0</v>
      </c>
      <c r="BI351" s="222">
        <f>IF(N351="nulová",J351,0)</f>
        <v>0</v>
      </c>
      <c r="BJ351" s="17" t="s">
        <v>84</v>
      </c>
      <c r="BK351" s="222">
        <f>ROUND(I351*H351,2)</f>
        <v>0</v>
      </c>
      <c r="BL351" s="17" t="s">
        <v>208</v>
      </c>
      <c r="BM351" s="221" t="s">
        <v>691</v>
      </c>
    </row>
    <row r="352" s="2" customFormat="1">
      <c r="A352" s="38"/>
      <c r="B352" s="39"/>
      <c r="C352" s="40"/>
      <c r="D352" s="223" t="s">
        <v>131</v>
      </c>
      <c r="E352" s="40"/>
      <c r="F352" s="224" t="s">
        <v>692</v>
      </c>
      <c r="G352" s="40"/>
      <c r="H352" s="40"/>
      <c r="I352" s="225"/>
      <c r="J352" s="40"/>
      <c r="K352" s="40"/>
      <c r="L352" s="44"/>
      <c r="M352" s="226"/>
      <c r="N352" s="227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131</v>
      </c>
      <c r="AU352" s="17" t="s">
        <v>84</v>
      </c>
    </row>
    <row r="353" s="2" customFormat="1" ht="24.15" customHeight="1">
      <c r="A353" s="38"/>
      <c r="B353" s="39"/>
      <c r="C353" s="277" t="s">
        <v>693</v>
      </c>
      <c r="D353" s="277" t="s">
        <v>301</v>
      </c>
      <c r="E353" s="278" t="s">
        <v>694</v>
      </c>
      <c r="F353" s="279" t="s">
        <v>695</v>
      </c>
      <c r="G353" s="280" t="s">
        <v>244</v>
      </c>
      <c r="H353" s="281">
        <v>6</v>
      </c>
      <c r="I353" s="282"/>
      <c r="J353" s="283">
        <f>ROUND(I353*H353,2)</f>
        <v>0</v>
      </c>
      <c r="K353" s="279" t="s">
        <v>128</v>
      </c>
      <c r="L353" s="284"/>
      <c r="M353" s="285" t="s">
        <v>1</v>
      </c>
      <c r="N353" s="286" t="s">
        <v>41</v>
      </c>
      <c r="O353" s="91"/>
      <c r="P353" s="219">
        <f>O353*H353</f>
        <v>0</v>
      </c>
      <c r="Q353" s="219">
        <v>0.0195</v>
      </c>
      <c r="R353" s="219">
        <f>Q353*H353</f>
        <v>0.11699999999999999</v>
      </c>
      <c r="S353" s="219">
        <v>0</v>
      </c>
      <c r="T353" s="22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1" t="s">
        <v>400</v>
      </c>
      <c r="AT353" s="221" t="s">
        <v>301</v>
      </c>
      <c r="AU353" s="221" t="s">
        <v>84</v>
      </c>
      <c r="AY353" s="17" t="s">
        <v>123</v>
      </c>
      <c r="BE353" s="222">
        <f>IF(N353="základní",J353,0)</f>
        <v>0</v>
      </c>
      <c r="BF353" s="222">
        <f>IF(N353="snížená",J353,0)</f>
        <v>0</v>
      </c>
      <c r="BG353" s="222">
        <f>IF(N353="zákl. přenesená",J353,0)</f>
        <v>0</v>
      </c>
      <c r="BH353" s="222">
        <f>IF(N353="sníž. přenesená",J353,0)</f>
        <v>0</v>
      </c>
      <c r="BI353" s="222">
        <f>IF(N353="nulová",J353,0)</f>
        <v>0</v>
      </c>
      <c r="BJ353" s="17" t="s">
        <v>84</v>
      </c>
      <c r="BK353" s="222">
        <f>ROUND(I353*H353,2)</f>
        <v>0</v>
      </c>
      <c r="BL353" s="17" t="s">
        <v>208</v>
      </c>
      <c r="BM353" s="221" t="s">
        <v>696</v>
      </c>
    </row>
    <row r="354" s="2" customFormat="1" ht="24.15" customHeight="1">
      <c r="A354" s="38"/>
      <c r="B354" s="39"/>
      <c r="C354" s="210" t="s">
        <v>697</v>
      </c>
      <c r="D354" s="210" t="s">
        <v>124</v>
      </c>
      <c r="E354" s="211" t="s">
        <v>698</v>
      </c>
      <c r="F354" s="212" t="s">
        <v>699</v>
      </c>
      <c r="G354" s="213" t="s">
        <v>244</v>
      </c>
      <c r="H354" s="214">
        <v>6</v>
      </c>
      <c r="I354" s="215"/>
      <c r="J354" s="216">
        <f>ROUND(I354*H354,2)</f>
        <v>0</v>
      </c>
      <c r="K354" s="212" t="s">
        <v>128</v>
      </c>
      <c r="L354" s="44"/>
      <c r="M354" s="217" t="s">
        <v>1</v>
      </c>
      <c r="N354" s="218" t="s">
        <v>41</v>
      </c>
      <c r="O354" s="91"/>
      <c r="P354" s="219">
        <f>O354*H354</f>
        <v>0</v>
      </c>
      <c r="Q354" s="219">
        <v>0</v>
      </c>
      <c r="R354" s="219">
        <f>Q354*H354</f>
        <v>0</v>
      </c>
      <c r="S354" s="219">
        <v>0</v>
      </c>
      <c r="T354" s="22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1" t="s">
        <v>208</v>
      </c>
      <c r="AT354" s="221" t="s">
        <v>124</v>
      </c>
      <c r="AU354" s="221" t="s">
        <v>84</v>
      </c>
      <c r="AY354" s="17" t="s">
        <v>123</v>
      </c>
      <c r="BE354" s="222">
        <f>IF(N354="základní",J354,0)</f>
        <v>0</v>
      </c>
      <c r="BF354" s="222">
        <f>IF(N354="snížená",J354,0)</f>
        <v>0</v>
      </c>
      <c r="BG354" s="222">
        <f>IF(N354="zákl. přenesená",J354,0)</f>
        <v>0</v>
      </c>
      <c r="BH354" s="222">
        <f>IF(N354="sníž. přenesená",J354,0)</f>
        <v>0</v>
      </c>
      <c r="BI354" s="222">
        <f>IF(N354="nulová",J354,0)</f>
        <v>0</v>
      </c>
      <c r="BJ354" s="17" t="s">
        <v>84</v>
      </c>
      <c r="BK354" s="222">
        <f>ROUND(I354*H354,2)</f>
        <v>0</v>
      </c>
      <c r="BL354" s="17" t="s">
        <v>208</v>
      </c>
      <c r="BM354" s="221" t="s">
        <v>700</v>
      </c>
    </row>
    <row r="355" s="2" customFormat="1">
      <c r="A355" s="38"/>
      <c r="B355" s="39"/>
      <c r="C355" s="40"/>
      <c r="D355" s="223" t="s">
        <v>131</v>
      </c>
      <c r="E355" s="40"/>
      <c r="F355" s="224" t="s">
        <v>701</v>
      </c>
      <c r="G355" s="40"/>
      <c r="H355" s="40"/>
      <c r="I355" s="225"/>
      <c r="J355" s="40"/>
      <c r="K355" s="40"/>
      <c r="L355" s="44"/>
      <c r="M355" s="226"/>
      <c r="N355" s="227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131</v>
      </c>
      <c r="AU355" s="17" t="s">
        <v>84</v>
      </c>
    </row>
    <row r="356" s="2" customFormat="1" ht="16.5" customHeight="1">
      <c r="A356" s="38"/>
      <c r="B356" s="39"/>
      <c r="C356" s="277" t="s">
        <v>702</v>
      </c>
      <c r="D356" s="277" t="s">
        <v>301</v>
      </c>
      <c r="E356" s="278" t="s">
        <v>703</v>
      </c>
      <c r="F356" s="279" t="s">
        <v>704</v>
      </c>
      <c r="G356" s="280" t="s">
        <v>244</v>
      </c>
      <c r="H356" s="281">
        <v>6</v>
      </c>
      <c r="I356" s="282"/>
      <c r="J356" s="283">
        <f>ROUND(I356*H356,2)</f>
        <v>0</v>
      </c>
      <c r="K356" s="279" t="s">
        <v>128</v>
      </c>
      <c r="L356" s="284"/>
      <c r="M356" s="285" t="s">
        <v>1</v>
      </c>
      <c r="N356" s="286" t="s">
        <v>41</v>
      </c>
      <c r="O356" s="91"/>
      <c r="P356" s="219">
        <f>O356*H356</f>
        <v>0</v>
      </c>
      <c r="Q356" s="219">
        <v>0.0022000000000000001</v>
      </c>
      <c r="R356" s="219">
        <f>Q356*H356</f>
        <v>0.0132</v>
      </c>
      <c r="S356" s="219">
        <v>0</v>
      </c>
      <c r="T356" s="22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1" t="s">
        <v>400</v>
      </c>
      <c r="AT356" s="221" t="s">
        <v>301</v>
      </c>
      <c r="AU356" s="221" t="s">
        <v>84</v>
      </c>
      <c r="AY356" s="17" t="s">
        <v>123</v>
      </c>
      <c r="BE356" s="222">
        <f>IF(N356="základní",J356,0)</f>
        <v>0</v>
      </c>
      <c r="BF356" s="222">
        <f>IF(N356="snížená",J356,0)</f>
        <v>0</v>
      </c>
      <c r="BG356" s="222">
        <f>IF(N356="zákl. přenesená",J356,0)</f>
        <v>0</v>
      </c>
      <c r="BH356" s="222">
        <f>IF(N356="sníž. přenesená",J356,0)</f>
        <v>0</v>
      </c>
      <c r="BI356" s="222">
        <f>IF(N356="nulová",J356,0)</f>
        <v>0</v>
      </c>
      <c r="BJ356" s="17" t="s">
        <v>84</v>
      </c>
      <c r="BK356" s="222">
        <f>ROUND(I356*H356,2)</f>
        <v>0</v>
      </c>
      <c r="BL356" s="17" t="s">
        <v>208</v>
      </c>
      <c r="BM356" s="221" t="s">
        <v>705</v>
      </c>
    </row>
    <row r="357" s="2" customFormat="1" ht="49.05" customHeight="1">
      <c r="A357" s="38"/>
      <c r="B357" s="39"/>
      <c r="C357" s="210" t="s">
        <v>706</v>
      </c>
      <c r="D357" s="210" t="s">
        <v>124</v>
      </c>
      <c r="E357" s="211" t="s">
        <v>707</v>
      </c>
      <c r="F357" s="212" t="s">
        <v>708</v>
      </c>
      <c r="G357" s="213" t="s">
        <v>406</v>
      </c>
      <c r="H357" s="288"/>
      <c r="I357" s="215"/>
      <c r="J357" s="216">
        <f>ROUND(I357*H357,2)</f>
        <v>0</v>
      </c>
      <c r="K357" s="212" t="s">
        <v>128</v>
      </c>
      <c r="L357" s="44"/>
      <c r="M357" s="217" t="s">
        <v>1</v>
      </c>
      <c r="N357" s="218" t="s">
        <v>41</v>
      </c>
      <c r="O357" s="91"/>
      <c r="P357" s="219">
        <f>O357*H357</f>
        <v>0</v>
      </c>
      <c r="Q357" s="219">
        <v>0</v>
      </c>
      <c r="R357" s="219">
        <f>Q357*H357</f>
        <v>0</v>
      </c>
      <c r="S357" s="219">
        <v>0</v>
      </c>
      <c r="T357" s="22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1" t="s">
        <v>208</v>
      </c>
      <c r="AT357" s="221" t="s">
        <v>124</v>
      </c>
      <c r="AU357" s="221" t="s">
        <v>84</v>
      </c>
      <c r="AY357" s="17" t="s">
        <v>123</v>
      </c>
      <c r="BE357" s="222">
        <f>IF(N357="základní",J357,0)</f>
        <v>0</v>
      </c>
      <c r="BF357" s="222">
        <f>IF(N357="snížená",J357,0)</f>
        <v>0</v>
      </c>
      <c r="BG357" s="222">
        <f>IF(N357="zákl. přenesená",J357,0)</f>
        <v>0</v>
      </c>
      <c r="BH357" s="222">
        <f>IF(N357="sníž. přenesená",J357,0)</f>
        <v>0</v>
      </c>
      <c r="BI357" s="222">
        <f>IF(N357="nulová",J357,0)</f>
        <v>0</v>
      </c>
      <c r="BJ357" s="17" t="s">
        <v>84</v>
      </c>
      <c r="BK357" s="222">
        <f>ROUND(I357*H357,2)</f>
        <v>0</v>
      </c>
      <c r="BL357" s="17" t="s">
        <v>208</v>
      </c>
      <c r="BM357" s="221" t="s">
        <v>709</v>
      </c>
    </row>
    <row r="358" s="2" customFormat="1">
      <c r="A358" s="38"/>
      <c r="B358" s="39"/>
      <c r="C358" s="40"/>
      <c r="D358" s="223" t="s">
        <v>131</v>
      </c>
      <c r="E358" s="40"/>
      <c r="F358" s="224" t="s">
        <v>710</v>
      </c>
      <c r="G358" s="40"/>
      <c r="H358" s="40"/>
      <c r="I358" s="225"/>
      <c r="J358" s="40"/>
      <c r="K358" s="40"/>
      <c r="L358" s="44"/>
      <c r="M358" s="226"/>
      <c r="N358" s="227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131</v>
      </c>
      <c r="AU358" s="17" t="s">
        <v>84</v>
      </c>
    </row>
    <row r="359" s="11" customFormat="1" ht="25.92" customHeight="1">
      <c r="A359" s="11"/>
      <c r="B359" s="196"/>
      <c r="C359" s="197"/>
      <c r="D359" s="198" t="s">
        <v>75</v>
      </c>
      <c r="E359" s="199" t="s">
        <v>711</v>
      </c>
      <c r="F359" s="199" t="s">
        <v>712</v>
      </c>
      <c r="G359" s="197"/>
      <c r="H359" s="197"/>
      <c r="I359" s="200"/>
      <c r="J359" s="201">
        <f>BK359</f>
        <v>0</v>
      </c>
      <c r="K359" s="197"/>
      <c r="L359" s="202"/>
      <c r="M359" s="203"/>
      <c r="N359" s="204"/>
      <c r="O359" s="204"/>
      <c r="P359" s="205">
        <f>SUM(P360:P384)</f>
        <v>0</v>
      </c>
      <c r="Q359" s="204"/>
      <c r="R359" s="205">
        <f>SUM(R360:R384)</f>
        <v>0.40570500000000004</v>
      </c>
      <c r="S359" s="204"/>
      <c r="T359" s="206">
        <f>SUM(T360:T384)</f>
        <v>0</v>
      </c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R359" s="207" t="s">
        <v>86</v>
      </c>
      <c r="AT359" s="208" t="s">
        <v>75</v>
      </c>
      <c r="AU359" s="208" t="s">
        <v>76</v>
      </c>
      <c r="AY359" s="207" t="s">
        <v>123</v>
      </c>
      <c r="BK359" s="209">
        <f>SUM(BK360:BK384)</f>
        <v>0</v>
      </c>
    </row>
    <row r="360" s="2" customFormat="1" ht="24.15" customHeight="1">
      <c r="A360" s="38"/>
      <c r="B360" s="39"/>
      <c r="C360" s="210" t="s">
        <v>713</v>
      </c>
      <c r="D360" s="210" t="s">
        <v>124</v>
      </c>
      <c r="E360" s="211" t="s">
        <v>714</v>
      </c>
      <c r="F360" s="212" t="s">
        <v>715</v>
      </c>
      <c r="G360" s="213" t="s">
        <v>127</v>
      </c>
      <c r="H360" s="214">
        <v>11.1</v>
      </c>
      <c r="I360" s="215"/>
      <c r="J360" s="216">
        <f>ROUND(I360*H360,2)</f>
        <v>0</v>
      </c>
      <c r="K360" s="212" t="s">
        <v>128</v>
      </c>
      <c r="L360" s="44"/>
      <c r="M360" s="217" t="s">
        <v>1</v>
      </c>
      <c r="N360" s="218" t="s">
        <v>41</v>
      </c>
      <c r="O360" s="91"/>
      <c r="P360" s="219">
        <f>O360*H360</f>
        <v>0</v>
      </c>
      <c r="Q360" s="219">
        <v>0.00029999999999999997</v>
      </c>
      <c r="R360" s="219">
        <f>Q360*H360</f>
        <v>0.0033299999999999996</v>
      </c>
      <c r="S360" s="219">
        <v>0</v>
      </c>
      <c r="T360" s="22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1" t="s">
        <v>208</v>
      </c>
      <c r="AT360" s="221" t="s">
        <v>124</v>
      </c>
      <c r="AU360" s="221" t="s">
        <v>84</v>
      </c>
      <c r="AY360" s="17" t="s">
        <v>123</v>
      </c>
      <c r="BE360" s="222">
        <f>IF(N360="základní",J360,0)</f>
        <v>0</v>
      </c>
      <c r="BF360" s="222">
        <f>IF(N360="snížená",J360,0)</f>
        <v>0</v>
      </c>
      <c r="BG360" s="222">
        <f>IF(N360="zákl. přenesená",J360,0)</f>
        <v>0</v>
      </c>
      <c r="BH360" s="222">
        <f>IF(N360="sníž. přenesená",J360,0)</f>
        <v>0</v>
      </c>
      <c r="BI360" s="222">
        <f>IF(N360="nulová",J360,0)</f>
        <v>0</v>
      </c>
      <c r="BJ360" s="17" t="s">
        <v>84</v>
      </c>
      <c r="BK360" s="222">
        <f>ROUND(I360*H360,2)</f>
        <v>0</v>
      </c>
      <c r="BL360" s="17" t="s">
        <v>208</v>
      </c>
      <c r="BM360" s="221" t="s">
        <v>716</v>
      </c>
    </row>
    <row r="361" s="2" customFormat="1">
      <c r="A361" s="38"/>
      <c r="B361" s="39"/>
      <c r="C361" s="40"/>
      <c r="D361" s="223" t="s">
        <v>131</v>
      </c>
      <c r="E361" s="40"/>
      <c r="F361" s="224" t="s">
        <v>717</v>
      </c>
      <c r="G361" s="40"/>
      <c r="H361" s="40"/>
      <c r="I361" s="225"/>
      <c r="J361" s="40"/>
      <c r="K361" s="40"/>
      <c r="L361" s="44"/>
      <c r="M361" s="226"/>
      <c r="N361" s="227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131</v>
      </c>
      <c r="AU361" s="17" t="s">
        <v>84</v>
      </c>
    </row>
    <row r="362" s="14" customFormat="1">
      <c r="A362" s="14"/>
      <c r="B362" s="251"/>
      <c r="C362" s="252"/>
      <c r="D362" s="230" t="s">
        <v>133</v>
      </c>
      <c r="E362" s="253" t="s">
        <v>1</v>
      </c>
      <c r="F362" s="254" t="s">
        <v>311</v>
      </c>
      <c r="G362" s="252"/>
      <c r="H362" s="253" t="s">
        <v>1</v>
      </c>
      <c r="I362" s="255"/>
      <c r="J362" s="252"/>
      <c r="K362" s="252"/>
      <c r="L362" s="256"/>
      <c r="M362" s="257"/>
      <c r="N362" s="258"/>
      <c r="O362" s="258"/>
      <c r="P362" s="258"/>
      <c r="Q362" s="258"/>
      <c r="R362" s="258"/>
      <c r="S362" s="258"/>
      <c r="T362" s="25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0" t="s">
        <v>133</v>
      </c>
      <c r="AU362" s="260" t="s">
        <v>84</v>
      </c>
      <c r="AV362" s="14" t="s">
        <v>84</v>
      </c>
      <c r="AW362" s="14" t="s">
        <v>31</v>
      </c>
      <c r="AX362" s="14" t="s">
        <v>76</v>
      </c>
      <c r="AY362" s="260" t="s">
        <v>123</v>
      </c>
    </row>
    <row r="363" s="12" customFormat="1">
      <c r="A363" s="12"/>
      <c r="B363" s="228"/>
      <c r="C363" s="229"/>
      <c r="D363" s="230" t="s">
        <v>133</v>
      </c>
      <c r="E363" s="231" t="s">
        <v>1</v>
      </c>
      <c r="F363" s="232" t="s">
        <v>334</v>
      </c>
      <c r="G363" s="229"/>
      <c r="H363" s="233">
        <v>2.8500000000000001</v>
      </c>
      <c r="I363" s="234"/>
      <c r="J363" s="229"/>
      <c r="K363" s="229"/>
      <c r="L363" s="235"/>
      <c r="M363" s="236"/>
      <c r="N363" s="237"/>
      <c r="O363" s="237"/>
      <c r="P363" s="237"/>
      <c r="Q363" s="237"/>
      <c r="R363" s="237"/>
      <c r="S363" s="237"/>
      <c r="T363" s="238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T363" s="239" t="s">
        <v>133</v>
      </c>
      <c r="AU363" s="239" t="s">
        <v>84</v>
      </c>
      <c r="AV363" s="12" t="s">
        <v>86</v>
      </c>
      <c r="AW363" s="12" t="s">
        <v>31</v>
      </c>
      <c r="AX363" s="12" t="s">
        <v>76</v>
      </c>
      <c r="AY363" s="239" t="s">
        <v>123</v>
      </c>
    </row>
    <row r="364" s="14" customFormat="1">
      <c r="A364" s="14"/>
      <c r="B364" s="251"/>
      <c r="C364" s="252"/>
      <c r="D364" s="230" t="s">
        <v>133</v>
      </c>
      <c r="E364" s="253" t="s">
        <v>1</v>
      </c>
      <c r="F364" s="254" t="s">
        <v>313</v>
      </c>
      <c r="G364" s="252"/>
      <c r="H364" s="253" t="s">
        <v>1</v>
      </c>
      <c r="I364" s="255"/>
      <c r="J364" s="252"/>
      <c r="K364" s="252"/>
      <c r="L364" s="256"/>
      <c r="M364" s="257"/>
      <c r="N364" s="258"/>
      <c r="O364" s="258"/>
      <c r="P364" s="258"/>
      <c r="Q364" s="258"/>
      <c r="R364" s="258"/>
      <c r="S364" s="258"/>
      <c r="T364" s="25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0" t="s">
        <v>133</v>
      </c>
      <c r="AU364" s="260" t="s">
        <v>84</v>
      </c>
      <c r="AV364" s="14" t="s">
        <v>84</v>
      </c>
      <c r="AW364" s="14" t="s">
        <v>31</v>
      </c>
      <c r="AX364" s="14" t="s">
        <v>76</v>
      </c>
      <c r="AY364" s="260" t="s">
        <v>123</v>
      </c>
    </row>
    <row r="365" s="12" customFormat="1">
      <c r="A365" s="12"/>
      <c r="B365" s="228"/>
      <c r="C365" s="229"/>
      <c r="D365" s="230" t="s">
        <v>133</v>
      </c>
      <c r="E365" s="231" t="s">
        <v>1</v>
      </c>
      <c r="F365" s="232" t="s">
        <v>334</v>
      </c>
      <c r="G365" s="229"/>
      <c r="H365" s="233">
        <v>2.8500000000000001</v>
      </c>
      <c r="I365" s="234"/>
      <c r="J365" s="229"/>
      <c r="K365" s="229"/>
      <c r="L365" s="235"/>
      <c r="M365" s="236"/>
      <c r="N365" s="237"/>
      <c r="O365" s="237"/>
      <c r="P365" s="237"/>
      <c r="Q365" s="237"/>
      <c r="R365" s="237"/>
      <c r="S365" s="237"/>
      <c r="T365" s="238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T365" s="239" t="s">
        <v>133</v>
      </c>
      <c r="AU365" s="239" t="s">
        <v>84</v>
      </c>
      <c r="AV365" s="12" t="s">
        <v>86</v>
      </c>
      <c r="AW365" s="12" t="s">
        <v>31</v>
      </c>
      <c r="AX365" s="12" t="s">
        <v>76</v>
      </c>
      <c r="AY365" s="239" t="s">
        <v>123</v>
      </c>
    </row>
    <row r="366" s="14" customFormat="1">
      <c r="A366" s="14"/>
      <c r="B366" s="251"/>
      <c r="C366" s="252"/>
      <c r="D366" s="230" t="s">
        <v>133</v>
      </c>
      <c r="E366" s="253" t="s">
        <v>1</v>
      </c>
      <c r="F366" s="254" t="s">
        <v>348</v>
      </c>
      <c r="G366" s="252"/>
      <c r="H366" s="253" t="s">
        <v>1</v>
      </c>
      <c r="I366" s="255"/>
      <c r="J366" s="252"/>
      <c r="K366" s="252"/>
      <c r="L366" s="256"/>
      <c r="M366" s="257"/>
      <c r="N366" s="258"/>
      <c r="O366" s="258"/>
      <c r="P366" s="258"/>
      <c r="Q366" s="258"/>
      <c r="R366" s="258"/>
      <c r="S366" s="258"/>
      <c r="T366" s="25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0" t="s">
        <v>133</v>
      </c>
      <c r="AU366" s="260" t="s">
        <v>84</v>
      </c>
      <c r="AV366" s="14" t="s">
        <v>84</v>
      </c>
      <c r="AW366" s="14" t="s">
        <v>31</v>
      </c>
      <c r="AX366" s="14" t="s">
        <v>76</v>
      </c>
      <c r="AY366" s="260" t="s">
        <v>123</v>
      </c>
    </row>
    <row r="367" s="12" customFormat="1">
      <c r="A367" s="12"/>
      <c r="B367" s="228"/>
      <c r="C367" s="229"/>
      <c r="D367" s="230" t="s">
        <v>133</v>
      </c>
      <c r="E367" s="231" t="s">
        <v>1</v>
      </c>
      <c r="F367" s="232" t="s">
        <v>718</v>
      </c>
      <c r="G367" s="229"/>
      <c r="H367" s="233">
        <v>2.7000000000000002</v>
      </c>
      <c r="I367" s="234"/>
      <c r="J367" s="229"/>
      <c r="K367" s="229"/>
      <c r="L367" s="235"/>
      <c r="M367" s="236"/>
      <c r="N367" s="237"/>
      <c r="O367" s="237"/>
      <c r="P367" s="237"/>
      <c r="Q367" s="237"/>
      <c r="R367" s="237"/>
      <c r="S367" s="237"/>
      <c r="T367" s="238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T367" s="239" t="s">
        <v>133</v>
      </c>
      <c r="AU367" s="239" t="s">
        <v>84</v>
      </c>
      <c r="AV367" s="12" t="s">
        <v>86</v>
      </c>
      <c r="AW367" s="12" t="s">
        <v>31</v>
      </c>
      <c r="AX367" s="12" t="s">
        <v>76</v>
      </c>
      <c r="AY367" s="239" t="s">
        <v>123</v>
      </c>
    </row>
    <row r="368" s="14" customFormat="1">
      <c r="A368" s="14"/>
      <c r="B368" s="251"/>
      <c r="C368" s="252"/>
      <c r="D368" s="230" t="s">
        <v>133</v>
      </c>
      <c r="E368" s="253" t="s">
        <v>1</v>
      </c>
      <c r="F368" s="254" t="s">
        <v>350</v>
      </c>
      <c r="G368" s="252"/>
      <c r="H368" s="253" t="s">
        <v>1</v>
      </c>
      <c r="I368" s="255"/>
      <c r="J368" s="252"/>
      <c r="K368" s="252"/>
      <c r="L368" s="256"/>
      <c r="M368" s="257"/>
      <c r="N368" s="258"/>
      <c r="O368" s="258"/>
      <c r="P368" s="258"/>
      <c r="Q368" s="258"/>
      <c r="R368" s="258"/>
      <c r="S368" s="258"/>
      <c r="T368" s="25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0" t="s">
        <v>133</v>
      </c>
      <c r="AU368" s="260" t="s">
        <v>84</v>
      </c>
      <c r="AV368" s="14" t="s">
        <v>84</v>
      </c>
      <c r="AW368" s="14" t="s">
        <v>31</v>
      </c>
      <c r="AX368" s="14" t="s">
        <v>76</v>
      </c>
      <c r="AY368" s="260" t="s">
        <v>123</v>
      </c>
    </row>
    <row r="369" s="12" customFormat="1">
      <c r="A369" s="12"/>
      <c r="B369" s="228"/>
      <c r="C369" s="229"/>
      <c r="D369" s="230" t="s">
        <v>133</v>
      </c>
      <c r="E369" s="231" t="s">
        <v>1</v>
      </c>
      <c r="F369" s="232" t="s">
        <v>718</v>
      </c>
      <c r="G369" s="229"/>
      <c r="H369" s="233">
        <v>2.7000000000000002</v>
      </c>
      <c r="I369" s="234"/>
      <c r="J369" s="229"/>
      <c r="K369" s="229"/>
      <c r="L369" s="235"/>
      <c r="M369" s="236"/>
      <c r="N369" s="237"/>
      <c r="O369" s="237"/>
      <c r="P369" s="237"/>
      <c r="Q369" s="237"/>
      <c r="R369" s="237"/>
      <c r="S369" s="237"/>
      <c r="T369" s="238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T369" s="239" t="s">
        <v>133</v>
      </c>
      <c r="AU369" s="239" t="s">
        <v>84</v>
      </c>
      <c r="AV369" s="12" t="s">
        <v>86</v>
      </c>
      <c r="AW369" s="12" t="s">
        <v>31</v>
      </c>
      <c r="AX369" s="12" t="s">
        <v>76</v>
      </c>
      <c r="AY369" s="239" t="s">
        <v>123</v>
      </c>
    </row>
    <row r="370" s="13" customFormat="1">
      <c r="A370" s="13"/>
      <c r="B370" s="240"/>
      <c r="C370" s="241"/>
      <c r="D370" s="230" t="s">
        <v>133</v>
      </c>
      <c r="E370" s="242" t="s">
        <v>256</v>
      </c>
      <c r="F370" s="243" t="s">
        <v>141</v>
      </c>
      <c r="G370" s="241"/>
      <c r="H370" s="244">
        <v>11.1</v>
      </c>
      <c r="I370" s="245"/>
      <c r="J370" s="241"/>
      <c r="K370" s="241"/>
      <c r="L370" s="246"/>
      <c r="M370" s="247"/>
      <c r="N370" s="248"/>
      <c r="O370" s="248"/>
      <c r="P370" s="248"/>
      <c r="Q370" s="248"/>
      <c r="R370" s="248"/>
      <c r="S370" s="248"/>
      <c r="T370" s="24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0" t="s">
        <v>133</v>
      </c>
      <c r="AU370" s="250" t="s">
        <v>84</v>
      </c>
      <c r="AV370" s="13" t="s">
        <v>129</v>
      </c>
      <c r="AW370" s="13" t="s">
        <v>31</v>
      </c>
      <c r="AX370" s="13" t="s">
        <v>84</v>
      </c>
      <c r="AY370" s="250" t="s">
        <v>123</v>
      </c>
    </row>
    <row r="371" s="2" customFormat="1" ht="37.8" customHeight="1">
      <c r="A371" s="38"/>
      <c r="B371" s="39"/>
      <c r="C371" s="210" t="s">
        <v>719</v>
      </c>
      <c r="D371" s="210" t="s">
        <v>124</v>
      </c>
      <c r="E371" s="211" t="s">
        <v>720</v>
      </c>
      <c r="F371" s="212" t="s">
        <v>721</v>
      </c>
      <c r="G371" s="213" t="s">
        <v>127</v>
      </c>
      <c r="H371" s="214">
        <v>11.1</v>
      </c>
      <c r="I371" s="215"/>
      <c r="J371" s="216">
        <f>ROUND(I371*H371,2)</f>
        <v>0</v>
      </c>
      <c r="K371" s="212" t="s">
        <v>128</v>
      </c>
      <c r="L371" s="44"/>
      <c r="M371" s="217" t="s">
        <v>1</v>
      </c>
      <c r="N371" s="218" t="s">
        <v>41</v>
      </c>
      <c r="O371" s="91"/>
      <c r="P371" s="219">
        <f>O371*H371</f>
        <v>0</v>
      </c>
      <c r="Q371" s="219">
        <v>0.0045500000000000002</v>
      </c>
      <c r="R371" s="219">
        <f>Q371*H371</f>
        <v>0.050505000000000001</v>
      </c>
      <c r="S371" s="219">
        <v>0</v>
      </c>
      <c r="T371" s="220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1" t="s">
        <v>208</v>
      </c>
      <c r="AT371" s="221" t="s">
        <v>124</v>
      </c>
      <c r="AU371" s="221" t="s">
        <v>84</v>
      </c>
      <c r="AY371" s="17" t="s">
        <v>123</v>
      </c>
      <c r="BE371" s="222">
        <f>IF(N371="základní",J371,0)</f>
        <v>0</v>
      </c>
      <c r="BF371" s="222">
        <f>IF(N371="snížená",J371,0)</f>
        <v>0</v>
      </c>
      <c r="BG371" s="222">
        <f>IF(N371="zákl. přenesená",J371,0)</f>
        <v>0</v>
      </c>
      <c r="BH371" s="222">
        <f>IF(N371="sníž. přenesená",J371,0)</f>
        <v>0</v>
      </c>
      <c r="BI371" s="222">
        <f>IF(N371="nulová",J371,0)</f>
        <v>0</v>
      </c>
      <c r="BJ371" s="17" t="s">
        <v>84</v>
      </c>
      <c r="BK371" s="222">
        <f>ROUND(I371*H371,2)</f>
        <v>0</v>
      </c>
      <c r="BL371" s="17" t="s">
        <v>208</v>
      </c>
      <c r="BM371" s="221" t="s">
        <v>722</v>
      </c>
    </row>
    <row r="372" s="2" customFormat="1">
      <c r="A372" s="38"/>
      <c r="B372" s="39"/>
      <c r="C372" s="40"/>
      <c r="D372" s="223" t="s">
        <v>131</v>
      </c>
      <c r="E372" s="40"/>
      <c r="F372" s="224" t="s">
        <v>723</v>
      </c>
      <c r="G372" s="40"/>
      <c r="H372" s="40"/>
      <c r="I372" s="225"/>
      <c r="J372" s="40"/>
      <c r="K372" s="40"/>
      <c r="L372" s="44"/>
      <c r="M372" s="226"/>
      <c r="N372" s="227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131</v>
      </c>
      <c r="AU372" s="17" t="s">
        <v>84</v>
      </c>
    </row>
    <row r="373" s="12" customFormat="1">
      <c r="A373" s="12"/>
      <c r="B373" s="228"/>
      <c r="C373" s="229"/>
      <c r="D373" s="230" t="s">
        <v>133</v>
      </c>
      <c r="E373" s="231" t="s">
        <v>1</v>
      </c>
      <c r="F373" s="232" t="s">
        <v>256</v>
      </c>
      <c r="G373" s="229"/>
      <c r="H373" s="233">
        <v>11.1</v>
      </c>
      <c r="I373" s="234"/>
      <c r="J373" s="229"/>
      <c r="K373" s="229"/>
      <c r="L373" s="235"/>
      <c r="M373" s="236"/>
      <c r="N373" s="237"/>
      <c r="O373" s="237"/>
      <c r="P373" s="237"/>
      <c r="Q373" s="237"/>
      <c r="R373" s="237"/>
      <c r="S373" s="237"/>
      <c r="T373" s="238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T373" s="239" t="s">
        <v>133</v>
      </c>
      <c r="AU373" s="239" t="s">
        <v>84</v>
      </c>
      <c r="AV373" s="12" t="s">
        <v>86</v>
      </c>
      <c r="AW373" s="12" t="s">
        <v>31</v>
      </c>
      <c r="AX373" s="12" t="s">
        <v>84</v>
      </c>
      <c r="AY373" s="239" t="s">
        <v>123</v>
      </c>
    </row>
    <row r="374" s="2" customFormat="1" ht="44.25" customHeight="1">
      <c r="A374" s="38"/>
      <c r="B374" s="39"/>
      <c r="C374" s="210" t="s">
        <v>724</v>
      </c>
      <c r="D374" s="210" t="s">
        <v>124</v>
      </c>
      <c r="E374" s="211" t="s">
        <v>725</v>
      </c>
      <c r="F374" s="212" t="s">
        <v>726</v>
      </c>
      <c r="G374" s="213" t="s">
        <v>127</v>
      </c>
      <c r="H374" s="214">
        <v>11.1</v>
      </c>
      <c r="I374" s="215"/>
      <c r="J374" s="216">
        <f>ROUND(I374*H374,2)</f>
        <v>0</v>
      </c>
      <c r="K374" s="212" t="s">
        <v>128</v>
      </c>
      <c r="L374" s="44"/>
      <c r="M374" s="217" t="s">
        <v>1</v>
      </c>
      <c r="N374" s="218" t="s">
        <v>41</v>
      </c>
      <c r="O374" s="91"/>
      <c r="P374" s="219">
        <f>O374*H374</f>
        <v>0</v>
      </c>
      <c r="Q374" s="219">
        <v>0.0060000000000000001</v>
      </c>
      <c r="R374" s="219">
        <f>Q374*H374</f>
        <v>0.066599999999999993</v>
      </c>
      <c r="S374" s="219">
        <v>0</v>
      </c>
      <c r="T374" s="22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1" t="s">
        <v>208</v>
      </c>
      <c r="AT374" s="221" t="s">
        <v>124</v>
      </c>
      <c r="AU374" s="221" t="s">
        <v>84</v>
      </c>
      <c r="AY374" s="17" t="s">
        <v>123</v>
      </c>
      <c r="BE374" s="222">
        <f>IF(N374="základní",J374,0)</f>
        <v>0</v>
      </c>
      <c r="BF374" s="222">
        <f>IF(N374="snížená",J374,0)</f>
        <v>0</v>
      </c>
      <c r="BG374" s="222">
        <f>IF(N374="zákl. přenesená",J374,0)</f>
        <v>0</v>
      </c>
      <c r="BH374" s="222">
        <f>IF(N374="sníž. přenesená",J374,0)</f>
        <v>0</v>
      </c>
      <c r="BI374" s="222">
        <f>IF(N374="nulová",J374,0)</f>
        <v>0</v>
      </c>
      <c r="BJ374" s="17" t="s">
        <v>84</v>
      </c>
      <c r="BK374" s="222">
        <f>ROUND(I374*H374,2)</f>
        <v>0</v>
      </c>
      <c r="BL374" s="17" t="s">
        <v>208</v>
      </c>
      <c r="BM374" s="221" t="s">
        <v>727</v>
      </c>
    </row>
    <row r="375" s="2" customFormat="1">
      <c r="A375" s="38"/>
      <c r="B375" s="39"/>
      <c r="C375" s="40"/>
      <c r="D375" s="223" t="s">
        <v>131</v>
      </c>
      <c r="E375" s="40"/>
      <c r="F375" s="224" t="s">
        <v>728</v>
      </c>
      <c r="G375" s="40"/>
      <c r="H375" s="40"/>
      <c r="I375" s="225"/>
      <c r="J375" s="40"/>
      <c r="K375" s="40"/>
      <c r="L375" s="44"/>
      <c r="M375" s="226"/>
      <c r="N375" s="227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131</v>
      </c>
      <c r="AU375" s="17" t="s">
        <v>84</v>
      </c>
    </row>
    <row r="376" s="12" customFormat="1">
      <c r="A376" s="12"/>
      <c r="B376" s="228"/>
      <c r="C376" s="229"/>
      <c r="D376" s="230" t="s">
        <v>133</v>
      </c>
      <c r="E376" s="231" t="s">
        <v>1</v>
      </c>
      <c r="F376" s="232" t="s">
        <v>256</v>
      </c>
      <c r="G376" s="229"/>
      <c r="H376" s="233">
        <v>11.1</v>
      </c>
      <c r="I376" s="234"/>
      <c r="J376" s="229"/>
      <c r="K376" s="229"/>
      <c r="L376" s="235"/>
      <c r="M376" s="236"/>
      <c r="N376" s="237"/>
      <c r="O376" s="237"/>
      <c r="P376" s="237"/>
      <c r="Q376" s="237"/>
      <c r="R376" s="237"/>
      <c r="S376" s="237"/>
      <c r="T376" s="238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T376" s="239" t="s">
        <v>133</v>
      </c>
      <c r="AU376" s="239" t="s">
        <v>84</v>
      </c>
      <c r="AV376" s="12" t="s">
        <v>86</v>
      </c>
      <c r="AW376" s="12" t="s">
        <v>31</v>
      </c>
      <c r="AX376" s="12" t="s">
        <v>84</v>
      </c>
      <c r="AY376" s="239" t="s">
        <v>123</v>
      </c>
    </row>
    <row r="377" s="2" customFormat="1" ht="33" customHeight="1">
      <c r="A377" s="38"/>
      <c r="B377" s="39"/>
      <c r="C377" s="277" t="s">
        <v>729</v>
      </c>
      <c r="D377" s="277" t="s">
        <v>301</v>
      </c>
      <c r="E377" s="278" t="s">
        <v>730</v>
      </c>
      <c r="F377" s="279" t="s">
        <v>731</v>
      </c>
      <c r="G377" s="280" t="s">
        <v>127</v>
      </c>
      <c r="H377" s="281">
        <v>12.210000000000001</v>
      </c>
      <c r="I377" s="282"/>
      <c r="J377" s="283">
        <f>ROUND(I377*H377,2)</f>
        <v>0</v>
      </c>
      <c r="K377" s="279" t="s">
        <v>128</v>
      </c>
      <c r="L377" s="284"/>
      <c r="M377" s="285" t="s">
        <v>1</v>
      </c>
      <c r="N377" s="286" t="s">
        <v>41</v>
      </c>
      <c r="O377" s="91"/>
      <c r="P377" s="219">
        <f>O377*H377</f>
        <v>0</v>
      </c>
      <c r="Q377" s="219">
        <v>0.021999999999999999</v>
      </c>
      <c r="R377" s="219">
        <f>Q377*H377</f>
        <v>0.26862000000000003</v>
      </c>
      <c r="S377" s="219">
        <v>0</v>
      </c>
      <c r="T377" s="22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1" t="s">
        <v>400</v>
      </c>
      <c r="AT377" s="221" t="s">
        <v>301</v>
      </c>
      <c r="AU377" s="221" t="s">
        <v>84</v>
      </c>
      <c r="AY377" s="17" t="s">
        <v>123</v>
      </c>
      <c r="BE377" s="222">
        <f>IF(N377="základní",J377,0)</f>
        <v>0</v>
      </c>
      <c r="BF377" s="222">
        <f>IF(N377="snížená",J377,0)</f>
        <v>0</v>
      </c>
      <c r="BG377" s="222">
        <f>IF(N377="zákl. přenesená",J377,0)</f>
        <v>0</v>
      </c>
      <c r="BH377" s="222">
        <f>IF(N377="sníž. přenesená",J377,0)</f>
        <v>0</v>
      </c>
      <c r="BI377" s="222">
        <f>IF(N377="nulová",J377,0)</f>
        <v>0</v>
      </c>
      <c r="BJ377" s="17" t="s">
        <v>84</v>
      </c>
      <c r="BK377" s="222">
        <f>ROUND(I377*H377,2)</f>
        <v>0</v>
      </c>
      <c r="BL377" s="17" t="s">
        <v>208</v>
      </c>
      <c r="BM377" s="221" t="s">
        <v>732</v>
      </c>
    </row>
    <row r="378" s="12" customFormat="1">
      <c r="A378" s="12"/>
      <c r="B378" s="228"/>
      <c r="C378" s="229"/>
      <c r="D378" s="230" t="s">
        <v>133</v>
      </c>
      <c r="E378" s="231" t="s">
        <v>1</v>
      </c>
      <c r="F378" s="232" t="s">
        <v>256</v>
      </c>
      <c r="G378" s="229"/>
      <c r="H378" s="233">
        <v>11.1</v>
      </c>
      <c r="I378" s="234"/>
      <c r="J378" s="229"/>
      <c r="K378" s="229"/>
      <c r="L378" s="235"/>
      <c r="M378" s="236"/>
      <c r="N378" s="237"/>
      <c r="O378" s="237"/>
      <c r="P378" s="237"/>
      <c r="Q378" s="237"/>
      <c r="R378" s="237"/>
      <c r="S378" s="237"/>
      <c r="T378" s="238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T378" s="239" t="s">
        <v>133</v>
      </c>
      <c r="AU378" s="239" t="s">
        <v>84</v>
      </c>
      <c r="AV378" s="12" t="s">
        <v>86</v>
      </c>
      <c r="AW378" s="12" t="s">
        <v>31</v>
      </c>
      <c r="AX378" s="12" t="s">
        <v>84</v>
      </c>
      <c r="AY378" s="239" t="s">
        <v>123</v>
      </c>
    </row>
    <row r="379" s="12" customFormat="1">
      <c r="A379" s="12"/>
      <c r="B379" s="228"/>
      <c r="C379" s="229"/>
      <c r="D379" s="230" t="s">
        <v>133</v>
      </c>
      <c r="E379" s="229"/>
      <c r="F379" s="232" t="s">
        <v>733</v>
      </c>
      <c r="G379" s="229"/>
      <c r="H379" s="233">
        <v>12.210000000000001</v>
      </c>
      <c r="I379" s="234"/>
      <c r="J379" s="229"/>
      <c r="K379" s="229"/>
      <c r="L379" s="235"/>
      <c r="M379" s="236"/>
      <c r="N379" s="237"/>
      <c r="O379" s="237"/>
      <c r="P379" s="237"/>
      <c r="Q379" s="237"/>
      <c r="R379" s="237"/>
      <c r="S379" s="237"/>
      <c r="T379" s="238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T379" s="239" t="s">
        <v>133</v>
      </c>
      <c r="AU379" s="239" t="s">
        <v>84</v>
      </c>
      <c r="AV379" s="12" t="s">
        <v>86</v>
      </c>
      <c r="AW379" s="12" t="s">
        <v>4</v>
      </c>
      <c r="AX379" s="12" t="s">
        <v>84</v>
      </c>
      <c r="AY379" s="239" t="s">
        <v>123</v>
      </c>
    </row>
    <row r="380" s="2" customFormat="1" ht="24.15" customHeight="1">
      <c r="A380" s="38"/>
      <c r="B380" s="39"/>
      <c r="C380" s="210" t="s">
        <v>734</v>
      </c>
      <c r="D380" s="210" t="s">
        <v>124</v>
      </c>
      <c r="E380" s="211" t="s">
        <v>735</v>
      </c>
      <c r="F380" s="212" t="s">
        <v>736</v>
      </c>
      <c r="G380" s="213" t="s">
        <v>127</v>
      </c>
      <c r="H380" s="214">
        <v>11.1</v>
      </c>
      <c r="I380" s="215"/>
      <c r="J380" s="216">
        <f>ROUND(I380*H380,2)</f>
        <v>0</v>
      </c>
      <c r="K380" s="212" t="s">
        <v>128</v>
      </c>
      <c r="L380" s="44"/>
      <c r="M380" s="217" t="s">
        <v>1</v>
      </c>
      <c r="N380" s="218" t="s">
        <v>41</v>
      </c>
      <c r="O380" s="91"/>
      <c r="P380" s="219">
        <f>O380*H380</f>
        <v>0</v>
      </c>
      <c r="Q380" s="219">
        <v>0.0015</v>
      </c>
      <c r="R380" s="219">
        <f>Q380*H380</f>
        <v>0.016649999999999998</v>
      </c>
      <c r="S380" s="219">
        <v>0</v>
      </c>
      <c r="T380" s="22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1" t="s">
        <v>208</v>
      </c>
      <c r="AT380" s="221" t="s">
        <v>124</v>
      </c>
      <c r="AU380" s="221" t="s">
        <v>84</v>
      </c>
      <c r="AY380" s="17" t="s">
        <v>123</v>
      </c>
      <c r="BE380" s="222">
        <f>IF(N380="základní",J380,0)</f>
        <v>0</v>
      </c>
      <c r="BF380" s="222">
        <f>IF(N380="snížená",J380,0)</f>
        <v>0</v>
      </c>
      <c r="BG380" s="222">
        <f>IF(N380="zákl. přenesená",J380,0)</f>
        <v>0</v>
      </c>
      <c r="BH380" s="222">
        <f>IF(N380="sníž. přenesená",J380,0)</f>
        <v>0</v>
      </c>
      <c r="BI380" s="222">
        <f>IF(N380="nulová",J380,0)</f>
        <v>0</v>
      </c>
      <c r="BJ380" s="17" t="s">
        <v>84</v>
      </c>
      <c r="BK380" s="222">
        <f>ROUND(I380*H380,2)</f>
        <v>0</v>
      </c>
      <c r="BL380" s="17" t="s">
        <v>208</v>
      </c>
      <c r="BM380" s="221" t="s">
        <v>737</v>
      </c>
    </row>
    <row r="381" s="2" customFormat="1">
      <c r="A381" s="38"/>
      <c r="B381" s="39"/>
      <c r="C381" s="40"/>
      <c r="D381" s="223" t="s">
        <v>131</v>
      </c>
      <c r="E381" s="40"/>
      <c r="F381" s="224" t="s">
        <v>738</v>
      </c>
      <c r="G381" s="40"/>
      <c r="H381" s="40"/>
      <c r="I381" s="225"/>
      <c r="J381" s="40"/>
      <c r="K381" s="40"/>
      <c r="L381" s="44"/>
      <c r="M381" s="226"/>
      <c r="N381" s="227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131</v>
      </c>
      <c r="AU381" s="17" t="s">
        <v>84</v>
      </c>
    </row>
    <row r="382" s="12" customFormat="1">
      <c r="A382" s="12"/>
      <c r="B382" s="228"/>
      <c r="C382" s="229"/>
      <c r="D382" s="230" t="s">
        <v>133</v>
      </c>
      <c r="E382" s="231" t="s">
        <v>1</v>
      </c>
      <c r="F382" s="232" t="s">
        <v>256</v>
      </c>
      <c r="G382" s="229"/>
      <c r="H382" s="233">
        <v>11.1</v>
      </c>
      <c r="I382" s="234"/>
      <c r="J382" s="229"/>
      <c r="K382" s="229"/>
      <c r="L382" s="235"/>
      <c r="M382" s="236"/>
      <c r="N382" s="237"/>
      <c r="O382" s="237"/>
      <c r="P382" s="237"/>
      <c r="Q382" s="237"/>
      <c r="R382" s="237"/>
      <c r="S382" s="237"/>
      <c r="T382" s="238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T382" s="239" t="s">
        <v>133</v>
      </c>
      <c r="AU382" s="239" t="s">
        <v>84</v>
      </c>
      <c r="AV382" s="12" t="s">
        <v>86</v>
      </c>
      <c r="AW382" s="12" t="s">
        <v>31</v>
      </c>
      <c r="AX382" s="12" t="s">
        <v>84</v>
      </c>
      <c r="AY382" s="239" t="s">
        <v>123</v>
      </c>
    </row>
    <row r="383" s="2" customFormat="1" ht="49.05" customHeight="1">
      <c r="A383" s="38"/>
      <c r="B383" s="39"/>
      <c r="C383" s="210" t="s">
        <v>739</v>
      </c>
      <c r="D383" s="210" t="s">
        <v>124</v>
      </c>
      <c r="E383" s="211" t="s">
        <v>740</v>
      </c>
      <c r="F383" s="212" t="s">
        <v>741</v>
      </c>
      <c r="G383" s="213" t="s">
        <v>406</v>
      </c>
      <c r="H383" s="288"/>
      <c r="I383" s="215"/>
      <c r="J383" s="216">
        <f>ROUND(I383*H383,2)</f>
        <v>0</v>
      </c>
      <c r="K383" s="212" t="s">
        <v>128</v>
      </c>
      <c r="L383" s="44"/>
      <c r="M383" s="217" t="s">
        <v>1</v>
      </c>
      <c r="N383" s="218" t="s">
        <v>41</v>
      </c>
      <c r="O383" s="91"/>
      <c r="P383" s="219">
        <f>O383*H383</f>
        <v>0</v>
      </c>
      <c r="Q383" s="219">
        <v>0</v>
      </c>
      <c r="R383" s="219">
        <f>Q383*H383</f>
        <v>0</v>
      </c>
      <c r="S383" s="219">
        <v>0</v>
      </c>
      <c r="T383" s="220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1" t="s">
        <v>208</v>
      </c>
      <c r="AT383" s="221" t="s">
        <v>124</v>
      </c>
      <c r="AU383" s="221" t="s">
        <v>84</v>
      </c>
      <c r="AY383" s="17" t="s">
        <v>123</v>
      </c>
      <c r="BE383" s="222">
        <f>IF(N383="základní",J383,0)</f>
        <v>0</v>
      </c>
      <c r="BF383" s="222">
        <f>IF(N383="snížená",J383,0)</f>
        <v>0</v>
      </c>
      <c r="BG383" s="222">
        <f>IF(N383="zákl. přenesená",J383,0)</f>
        <v>0</v>
      </c>
      <c r="BH383" s="222">
        <f>IF(N383="sníž. přenesená",J383,0)</f>
        <v>0</v>
      </c>
      <c r="BI383" s="222">
        <f>IF(N383="nulová",J383,0)</f>
        <v>0</v>
      </c>
      <c r="BJ383" s="17" t="s">
        <v>84</v>
      </c>
      <c r="BK383" s="222">
        <f>ROUND(I383*H383,2)</f>
        <v>0</v>
      </c>
      <c r="BL383" s="17" t="s">
        <v>208</v>
      </c>
      <c r="BM383" s="221" t="s">
        <v>742</v>
      </c>
    </row>
    <row r="384" s="2" customFormat="1">
      <c r="A384" s="38"/>
      <c r="B384" s="39"/>
      <c r="C384" s="40"/>
      <c r="D384" s="223" t="s">
        <v>131</v>
      </c>
      <c r="E384" s="40"/>
      <c r="F384" s="224" t="s">
        <v>743</v>
      </c>
      <c r="G384" s="40"/>
      <c r="H384" s="40"/>
      <c r="I384" s="225"/>
      <c r="J384" s="40"/>
      <c r="K384" s="40"/>
      <c r="L384" s="44"/>
      <c r="M384" s="226"/>
      <c r="N384" s="227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131</v>
      </c>
      <c r="AU384" s="17" t="s">
        <v>84</v>
      </c>
    </row>
    <row r="385" s="11" customFormat="1" ht="25.92" customHeight="1">
      <c r="A385" s="11"/>
      <c r="B385" s="196"/>
      <c r="C385" s="197"/>
      <c r="D385" s="198" t="s">
        <v>75</v>
      </c>
      <c r="E385" s="199" t="s">
        <v>744</v>
      </c>
      <c r="F385" s="199" t="s">
        <v>745</v>
      </c>
      <c r="G385" s="197"/>
      <c r="H385" s="197"/>
      <c r="I385" s="200"/>
      <c r="J385" s="201">
        <f>BK385</f>
        <v>0</v>
      </c>
      <c r="K385" s="197"/>
      <c r="L385" s="202"/>
      <c r="M385" s="203"/>
      <c r="N385" s="204"/>
      <c r="O385" s="204"/>
      <c r="P385" s="205">
        <f>SUM(P386:P403)</f>
        <v>0</v>
      </c>
      <c r="Q385" s="204"/>
      <c r="R385" s="205">
        <f>SUM(R386:R403)</f>
        <v>0.11851840000000001</v>
      </c>
      <c r="S385" s="204"/>
      <c r="T385" s="206">
        <f>SUM(T386:T403)</f>
        <v>0</v>
      </c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R385" s="207" t="s">
        <v>86</v>
      </c>
      <c r="AT385" s="208" t="s">
        <v>75</v>
      </c>
      <c r="AU385" s="208" t="s">
        <v>76</v>
      </c>
      <c r="AY385" s="207" t="s">
        <v>123</v>
      </c>
      <c r="BK385" s="209">
        <f>SUM(BK386:BK403)</f>
        <v>0</v>
      </c>
    </row>
    <row r="386" s="2" customFormat="1" ht="24.15" customHeight="1">
      <c r="A386" s="38"/>
      <c r="B386" s="39"/>
      <c r="C386" s="210" t="s">
        <v>746</v>
      </c>
      <c r="D386" s="210" t="s">
        <v>124</v>
      </c>
      <c r="E386" s="211" t="s">
        <v>747</v>
      </c>
      <c r="F386" s="212" t="s">
        <v>748</v>
      </c>
      <c r="G386" s="213" t="s">
        <v>127</v>
      </c>
      <c r="H386" s="214">
        <v>15.4</v>
      </c>
      <c r="I386" s="215"/>
      <c r="J386" s="216">
        <f>ROUND(I386*H386,2)</f>
        <v>0</v>
      </c>
      <c r="K386" s="212" t="s">
        <v>128</v>
      </c>
      <c r="L386" s="44"/>
      <c r="M386" s="217" t="s">
        <v>1</v>
      </c>
      <c r="N386" s="218" t="s">
        <v>41</v>
      </c>
      <c r="O386" s="91"/>
      <c r="P386" s="219">
        <f>O386*H386</f>
        <v>0</v>
      </c>
      <c r="Q386" s="219">
        <v>3.0000000000000001E-05</v>
      </c>
      <c r="R386" s="219">
        <f>Q386*H386</f>
        <v>0.00046200000000000001</v>
      </c>
      <c r="S386" s="219">
        <v>0</v>
      </c>
      <c r="T386" s="22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1" t="s">
        <v>208</v>
      </c>
      <c r="AT386" s="221" t="s">
        <v>124</v>
      </c>
      <c r="AU386" s="221" t="s">
        <v>84</v>
      </c>
      <c r="AY386" s="17" t="s">
        <v>123</v>
      </c>
      <c r="BE386" s="222">
        <f>IF(N386="základní",J386,0)</f>
        <v>0</v>
      </c>
      <c r="BF386" s="222">
        <f>IF(N386="snížená",J386,0)</f>
        <v>0</v>
      </c>
      <c r="BG386" s="222">
        <f>IF(N386="zákl. přenesená",J386,0)</f>
        <v>0</v>
      </c>
      <c r="BH386" s="222">
        <f>IF(N386="sníž. přenesená",J386,0)</f>
        <v>0</v>
      </c>
      <c r="BI386" s="222">
        <f>IF(N386="nulová",J386,0)</f>
        <v>0</v>
      </c>
      <c r="BJ386" s="17" t="s">
        <v>84</v>
      </c>
      <c r="BK386" s="222">
        <f>ROUND(I386*H386,2)</f>
        <v>0</v>
      </c>
      <c r="BL386" s="17" t="s">
        <v>208</v>
      </c>
      <c r="BM386" s="221" t="s">
        <v>749</v>
      </c>
    </row>
    <row r="387" s="2" customFormat="1">
      <c r="A387" s="38"/>
      <c r="B387" s="39"/>
      <c r="C387" s="40"/>
      <c r="D387" s="223" t="s">
        <v>131</v>
      </c>
      <c r="E387" s="40"/>
      <c r="F387" s="224" t="s">
        <v>750</v>
      </c>
      <c r="G387" s="40"/>
      <c r="H387" s="40"/>
      <c r="I387" s="225"/>
      <c r="J387" s="40"/>
      <c r="K387" s="40"/>
      <c r="L387" s="44"/>
      <c r="M387" s="226"/>
      <c r="N387" s="227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131</v>
      </c>
      <c r="AU387" s="17" t="s">
        <v>84</v>
      </c>
    </row>
    <row r="388" s="14" customFormat="1">
      <c r="A388" s="14"/>
      <c r="B388" s="251"/>
      <c r="C388" s="252"/>
      <c r="D388" s="230" t="s">
        <v>133</v>
      </c>
      <c r="E388" s="253" t="s">
        <v>1</v>
      </c>
      <c r="F388" s="254" t="s">
        <v>345</v>
      </c>
      <c r="G388" s="252"/>
      <c r="H388" s="253" t="s">
        <v>1</v>
      </c>
      <c r="I388" s="255"/>
      <c r="J388" s="252"/>
      <c r="K388" s="252"/>
      <c r="L388" s="256"/>
      <c r="M388" s="257"/>
      <c r="N388" s="258"/>
      <c r="O388" s="258"/>
      <c r="P388" s="258"/>
      <c r="Q388" s="258"/>
      <c r="R388" s="258"/>
      <c r="S388" s="258"/>
      <c r="T388" s="25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0" t="s">
        <v>133</v>
      </c>
      <c r="AU388" s="260" t="s">
        <v>84</v>
      </c>
      <c r="AV388" s="14" t="s">
        <v>84</v>
      </c>
      <c r="AW388" s="14" t="s">
        <v>31</v>
      </c>
      <c r="AX388" s="14" t="s">
        <v>76</v>
      </c>
      <c r="AY388" s="260" t="s">
        <v>123</v>
      </c>
    </row>
    <row r="389" s="12" customFormat="1">
      <c r="A389" s="12"/>
      <c r="B389" s="228"/>
      <c r="C389" s="229"/>
      <c r="D389" s="230" t="s">
        <v>133</v>
      </c>
      <c r="E389" s="231" t="s">
        <v>1</v>
      </c>
      <c r="F389" s="232" t="s">
        <v>751</v>
      </c>
      <c r="G389" s="229"/>
      <c r="H389" s="233">
        <v>7.7000000000000002</v>
      </c>
      <c r="I389" s="234"/>
      <c r="J389" s="229"/>
      <c r="K389" s="229"/>
      <c r="L389" s="235"/>
      <c r="M389" s="236"/>
      <c r="N389" s="237"/>
      <c r="O389" s="237"/>
      <c r="P389" s="237"/>
      <c r="Q389" s="237"/>
      <c r="R389" s="237"/>
      <c r="S389" s="237"/>
      <c r="T389" s="238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T389" s="239" t="s">
        <v>133</v>
      </c>
      <c r="AU389" s="239" t="s">
        <v>84</v>
      </c>
      <c r="AV389" s="12" t="s">
        <v>86</v>
      </c>
      <c r="AW389" s="12" t="s">
        <v>31</v>
      </c>
      <c r="AX389" s="12" t="s">
        <v>76</v>
      </c>
      <c r="AY389" s="239" t="s">
        <v>123</v>
      </c>
    </row>
    <row r="390" s="14" customFormat="1">
      <c r="A390" s="14"/>
      <c r="B390" s="251"/>
      <c r="C390" s="252"/>
      <c r="D390" s="230" t="s">
        <v>133</v>
      </c>
      <c r="E390" s="253" t="s">
        <v>1</v>
      </c>
      <c r="F390" s="254" t="s">
        <v>314</v>
      </c>
      <c r="G390" s="252"/>
      <c r="H390" s="253" t="s">
        <v>1</v>
      </c>
      <c r="I390" s="255"/>
      <c r="J390" s="252"/>
      <c r="K390" s="252"/>
      <c r="L390" s="256"/>
      <c r="M390" s="257"/>
      <c r="N390" s="258"/>
      <c r="O390" s="258"/>
      <c r="P390" s="258"/>
      <c r="Q390" s="258"/>
      <c r="R390" s="258"/>
      <c r="S390" s="258"/>
      <c r="T390" s="25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0" t="s">
        <v>133</v>
      </c>
      <c r="AU390" s="260" t="s">
        <v>84</v>
      </c>
      <c r="AV390" s="14" t="s">
        <v>84</v>
      </c>
      <c r="AW390" s="14" t="s">
        <v>31</v>
      </c>
      <c r="AX390" s="14" t="s">
        <v>76</v>
      </c>
      <c r="AY390" s="260" t="s">
        <v>123</v>
      </c>
    </row>
    <row r="391" s="12" customFormat="1">
      <c r="A391" s="12"/>
      <c r="B391" s="228"/>
      <c r="C391" s="229"/>
      <c r="D391" s="230" t="s">
        <v>133</v>
      </c>
      <c r="E391" s="231" t="s">
        <v>1</v>
      </c>
      <c r="F391" s="232" t="s">
        <v>751</v>
      </c>
      <c r="G391" s="229"/>
      <c r="H391" s="233">
        <v>7.7000000000000002</v>
      </c>
      <c r="I391" s="234"/>
      <c r="J391" s="229"/>
      <c r="K391" s="229"/>
      <c r="L391" s="235"/>
      <c r="M391" s="236"/>
      <c r="N391" s="237"/>
      <c r="O391" s="237"/>
      <c r="P391" s="237"/>
      <c r="Q391" s="237"/>
      <c r="R391" s="237"/>
      <c r="S391" s="237"/>
      <c r="T391" s="238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T391" s="239" t="s">
        <v>133</v>
      </c>
      <c r="AU391" s="239" t="s">
        <v>84</v>
      </c>
      <c r="AV391" s="12" t="s">
        <v>86</v>
      </c>
      <c r="AW391" s="12" t="s">
        <v>31</v>
      </c>
      <c r="AX391" s="12" t="s">
        <v>76</v>
      </c>
      <c r="AY391" s="239" t="s">
        <v>123</v>
      </c>
    </row>
    <row r="392" s="13" customFormat="1">
      <c r="A392" s="13"/>
      <c r="B392" s="240"/>
      <c r="C392" s="241"/>
      <c r="D392" s="230" t="s">
        <v>133</v>
      </c>
      <c r="E392" s="242" t="s">
        <v>262</v>
      </c>
      <c r="F392" s="243" t="s">
        <v>141</v>
      </c>
      <c r="G392" s="241"/>
      <c r="H392" s="244">
        <v>15.4</v>
      </c>
      <c r="I392" s="245"/>
      <c r="J392" s="241"/>
      <c r="K392" s="241"/>
      <c r="L392" s="246"/>
      <c r="M392" s="247"/>
      <c r="N392" s="248"/>
      <c r="O392" s="248"/>
      <c r="P392" s="248"/>
      <c r="Q392" s="248"/>
      <c r="R392" s="248"/>
      <c r="S392" s="248"/>
      <c r="T392" s="24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0" t="s">
        <v>133</v>
      </c>
      <c r="AU392" s="250" t="s">
        <v>84</v>
      </c>
      <c r="AV392" s="13" t="s">
        <v>129</v>
      </c>
      <c r="AW392" s="13" t="s">
        <v>31</v>
      </c>
      <c r="AX392" s="13" t="s">
        <v>84</v>
      </c>
      <c r="AY392" s="250" t="s">
        <v>123</v>
      </c>
    </row>
    <row r="393" s="2" customFormat="1" ht="37.8" customHeight="1">
      <c r="A393" s="38"/>
      <c r="B393" s="39"/>
      <c r="C393" s="210" t="s">
        <v>752</v>
      </c>
      <c r="D393" s="210" t="s">
        <v>124</v>
      </c>
      <c r="E393" s="211" t="s">
        <v>753</v>
      </c>
      <c r="F393" s="212" t="s">
        <v>754</v>
      </c>
      <c r="G393" s="213" t="s">
        <v>127</v>
      </c>
      <c r="H393" s="214">
        <v>15.4</v>
      </c>
      <c r="I393" s="215"/>
      <c r="J393" s="216">
        <f>ROUND(I393*H393,2)</f>
        <v>0</v>
      </c>
      <c r="K393" s="212" t="s">
        <v>128</v>
      </c>
      <c r="L393" s="44"/>
      <c r="M393" s="217" t="s">
        <v>1</v>
      </c>
      <c r="N393" s="218" t="s">
        <v>41</v>
      </c>
      <c r="O393" s="91"/>
      <c r="P393" s="219">
        <f>O393*H393</f>
        <v>0</v>
      </c>
      <c r="Q393" s="219">
        <v>0.0045500000000000002</v>
      </c>
      <c r="R393" s="219">
        <f>Q393*H393</f>
        <v>0.070070000000000007</v>
      </c>
      <c r="S393" s="219">
        <v>0</v>
      </c>
      <c r="T393" s="220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1" t="s">
        <v>208</v>
      </c>
      <c r="AT393" s="221" t="s">
        <v>124</v>
      </c>
      <c r="AU393" s="221" t="s">
        <v>84</v>
      </c>
      <c r="AY393" s="17" t="s">
        <v>123</v>
      </c>
      <c r="BE393" s="222">
        <f>IF(N393="základní",J393,0)</f>
        <v>0</v>
      </c>
      <c r="BF393" s="222">
        <f>IF(N393="snížená",J393,0)</f>
        <v>0</v>
      </c>
      <c r="BG393" s="222">
        <f>IF(N393="zákl. přenesená",J393,0)</f>
        <v>0</v>
      </c>
      <c r="BH393" s="222">
        <f>IF(N393="sníž. přenesená",J393,0)</f>
        <v>0</v>
      </c>
      <c r="BI393" s="222">
        <f>IF(N393="nulová",J393,0)</f>
        <v>0</v>
      </c>
      <c r="BJ393" s="17" t="s">
        <v>84</v>
      </c>
      <c r="BK393" s="222">
        <f>ROUND(I393*H393,2)</f>
        <v>0</v>
      </c>
      <c r="BL393" s="17" t="s">
        <v>208</v>
      </c>
      <c r="BM393" s="221" t="s">
        <v>755</v>
      </c>
    </row>
    <row r="394" s="2" customFormat="1">
      <c r="A394" s="38"/>
      <c r="B394" s="39"/>
      <c r="C394" s="40"/>
      <c r="D394" s="223" t="s">
        <v>131</v>
      </c>
      <c r="E394" s="40"/>
      <c r="F394" s="224" t="s">
        <v>756</v>
      </c>
      <c r="G394" s="40"/>
      <c r="H394" s="40"/>
      <c r="I394" s="225"/>
      <c r="J394" s="40"/>
      <c r="K394" s="40"/>
      <c r="L394" s="44"/>
      <c r="M394" s="226"/>
      <c r="N394" s="227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131</v>
      </c>
      <c r="AU394" s="17" t="s">
        <v>84</v>
      </c>
    </row>
    <row r="395" s="12" customFormat="1">
      <c r="A395" s="12"/>
      <c r="B395" s="228"/>
      <c r="C395" s="229"/>
      <c r="D395" s="230" t="s">
        <v>133</v>
      </c>
      <c r="E395" s="231" t="s">
        <v>1</v>
      </c>
      <c r="F395" s="232" t="s">
        <v>262</v>
      </c>
      <c r="G395" s="229"/>
      <c r="H395" s="233">
        <v>15.4</v>
      </c>
      <c r="I395" s="234"/>
      <c r="J395" s="229"/>
      <c r="K395" s="229"/>
      <c r="L395" s="235"/>
      <c r="M395" s="236"/>
      <c r="N395" s="237"/>
      <c r="O395" s="237"/>
      <c r="P395" s="237"/>
      <c r="Q395" s="237"/>
      <c r="R395" s="237"/>
      <c r="S395" s="237"/>
      <c r="T395" s="238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T395" s="239" t="s">
        <v>133</v>
      </c>
      <c r="AU395" s="239" t="s">
        <v>84</v>
      </c>
      <c r="AV395" s="12" t="s">
        <v>86</v>
      </c>
      <c r="AW395" s="12" t="s">
        <v>31</v>
      </c>
      <c r="AX395" s="12" t="s">
        <v>84</v>
      </c>
      <c r="AY395" s="239" t="s">
        <v>123</v>
      </c>
    </row>
    <row r="396" s="2" customFormat="1" ht="24.15" customHeight="1">
      <c r="A396" s="38"/>
      <c r="B396" s="39"/>
      <c r="C396" s="210" t="s">
        <v>757</v>
      </c>
      <c r="D396" s="210" t="s">
        <v>124</v>
      </c>
      <c r="E396" s="211" t="s">
        <v>758</v>
      </c>
      <c r="F396" s="212" t="s">
        <v>759</v>
      </c>
      <c r="G396" s="213" t="s">
        <v>127</v>
      </c>
      <c r="H396" s="214">
        <v>15.4</v>
      </c>
      <c r="I396" s="215"/>
      <c r="J396" s="216">
        <f>ROUND(I396*H396,2)</f>
        <v>0</v>
      </c>
      <c r="K396" s="212" t="s">
        <v>128</v>
      </c>
      <c r="L396" s="44"/>
      <c r="M396" s="217" t="s">
        <v>1</v>
      </c>
      <c r="N396" s="218" t="s">
        <v>41</v>
      </c>
      <c r="O396" s="91"/>
      <c r="P396" s="219">
        <f>O396*H396</f>
        <v>0</v>
      </c>
      <c r="Q396" s="219">
        <v>0.00029999999999999997</v>
      </c>
      <c r="R396" s="219">
        <f>Q396*H396</f>
        <v>0.00462</v>
      </c>
      <c r="S396" s="219">
        <v>0</v>
      </c>
      <c r="T396" s="220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1" t="s">
        <v>208</v>
      </c>
      <c r="AT396" s="221" t="s">
        <v>124</v>
      </c>
      <c r="AU396" s="221" t="s">
        <v>84</v>
      </c>
      <c r="AY396" s="17" t="s">
        <v>123</v>
      </c>
      <c r="BE396" s="222">
        <f>IF(N396="základní",J396,0)</f>
        <v>0</v>
      </c>
      <c r="BF396" s="222">
        <f>IF(N396="snížená",J396,0)</f>
        <v>0</v>
      </c>
      <c r="BG396" s="222">
        <f>IF(N396="zákl. přenesená",J396,0)</f>
        <v>0</v>
      </c>
      <c r="BH396" s="222">
        <f>IF(N396="sníž. přenesená",J396,0)</f>
        <v>0</v>
      </c>
      <c r="BI396" s="222">
        <f>IF(N396="nulová",J396,0)</f>
        <v>0</v>
      </c>
      <c r="BJ396" s="17" t="s">
        <v>84</v>
      </c>
      <c r="BK396" s="222">
        <f>ROUND(I396*H396,2)</f>
        <v>0</v>
      </c>
      <c r="BL396" s="17" t="s">
        <v>208</v>
      </c>
      <c r="BM396" s="221" t="s">
        <v>760</v>
      </c>
    </row>
    <row r="397" s="2" customFormat="1">
      <c r="A397" s="38"/>
      <c r="B397" s="39"/>
      <c r="C397" s="40"/>
      <c r="D397" s="223" t="s">
        <v>131</v>
      </c>
      <c r="E397" s="40"/>
      <c r="F397" s="224" t="s">
        <v>761</v>
      </c>
      <c r="G397" s="40"/>
      <c r="H397" s="40"/>
      <c r="I397" s="225"/>
      <c r="J397" s="40"/>
      <c r="K397" s="40"/>
      <c r="L397" s="44"/>
      <c r="M397" s="226"/>
      <c r="N397" s="227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131</v>
      </c>
      <c r="AU397" s="17" t="s">
        <v>84</v>
      </c>
    </row>
    <row r="398" s="12" customFormat="1">
      <c r="A398" s="12"/>
      <c r="B398" s="228"/>
      <c r="C398" s="229"/>
      <c r="D398" s="230" t="s">
        <v>133</v>
      </c>
      <c r="E398" s="231" t="s">
        <v>1</v>
      </c>
      <c r="F398" s="232" t="s">
        <v>262</v>
      </c>
      <c r="G398" s="229"/>
      <c r="H398" s="233">
        <v>15.4</v>
      </c>
      <c r="I398" s="234"/>
      <c r="J398" s="229"/>
      <c r="K398" s="229"/>
      <c r="L398" s="235"/>
      <c r="M398" s="236"/>
      <c r="N398" s="237"/>
      <c r="O398" s="237"/>
      <c r="P398" s="237"/>
      <c r="Q398" s="237"/>
      <c r="R398" s="237"/>
      <c r="S398" s="237"/>
      <c r="T398" s="238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T398" s="239" t="s">
        <v>133</v>
      </c>
      <c r="AU398" s="239" t="s">
        <v>84</v>
      </c>
      <c r="AV398" s="12" t="s">
        <v>86</v>
      </c>
      <c r="AW398" s="12" t="s">
        <v>31</v>
      </c>
      <c r="AX398" s="12" t="s">
        <v>84</v>
      </c>
      <c r="AY398" s="239" t="s">
        <v>123</v>
      </c>
    </row>
    <row r="399" s="2" customFormat="1" ht="33" customHeight="1">
      <c r="A399" s="38"/>
      <c r="B399" s="39"/>
      <c r="C399" s="277" t="s">
        <v>762</v>
      </c>
      <c r="D399" s="277" t="s">
        <v>301</v>
      </c>
      <c r="E399" s="278" t="s">
        <v>763</v>
      </c>
      <c r="F399" s="279" t="s">
        <v>764</v>
      </c>
      <c r="G399" s="280" t="s">
        <v>127</v>
      </c>
      <c r="H399" s="281">
        <v>16.940000000000001</v>
      </c>
      <c r="I399" s="282"/>
      <c r="J399" s="283">
        <f>ROUND(I399*H399,2)</f>
        <v>0</v>
      </c>
      <c r="K399" s="279" t="s">
        <v>128</v>
      </c>
      <c r="L399" s="284"/>
      <c r="M399" s="285" t="s">
        <v>1</v>
      </c>
      <c r="N399" s="286" t="s">
        <v>41</v>
      </c>
      <c r="O399" s="91"/>
      <c r="P399" s="219">
        <f>O399*H399</f>
        <v>0</v>
      </c>
      <c r="Q399" s="219">
        <v>0.0025600000000000002</v>
      </c>
      <c r="R399" s="219">
        <f>Q399*H399</f>
        <v>0.043366400000000006</v>
      </c>
      <c r="S399" s="219">
        <v>0</v>
      </c>
      <c r="T399" s="220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1" t="s">
        <v>400</v>
      </c>
      <c r="AT399" s="221" t="s">
        <v>301</v>
      </c>
      <c r="AU399" s="221" t="s">
        <v>84</v>
      </c>
      <c r="AY399" s="17" t="s">
        <v>123</v>
      </c>
      <c r="BE399" s="222">
        <f>IF(N399="základní",J399,0)</f>
        <v>0</v>
      </c>
      <c r="BF399" s="222">
        <f>IF(N399="snížená",J399,0)</f>
        <v>0</v>
      </c>
      <c r="BG399" s="222">
        <f>IF(N399="zákl. přenesená",J399,0)</f>
        <v>0</v>
      </c>
      <c r="BH399" s="222">
        <f>IF(N399="sníž. přenesená",J399,0)</f>
        <v>0</v>
      </c>
      <c r="BI399" s="222">
        <f>IF(N399="nulová",J399,0)</f>
        <v>0</v>
      </c>
      <c r="BJ399" s="17" t="s">
        <v>84</v>
      </c>
      <c r="BK399" s="222">
        <f>ROUND(I399*H399,2)</f>
        <v>0</v>
      </c>
      <c r="BL399" s="17" t="s">
        <v>208</v>
      </c>
      <c r="BM399" s="221" t="s">
        <v>765</v>
      </c>
    </row>
    <row r="400" s="12" customFormat="1">
      <c r="A400" s="12"/>
      <c r="B400" s="228"/>
      <c r="C400" s="229"/>
      <c r="D400" s="230" t="s">
        <v>133</v>
      </c>
      <c r="E400" s="231" t="s">
        <v>1</v>
      </c>
      <c r="F400" s="232" t="s">
        <v>262</v>
      </c>
      <c r="G400" s="229"/>
      <c r="H400" s="233">
        <v>15.4</v>
      </c>
      <c r="I400" s="234"/>
      <c r="J400" s="229"/>
      <c r="K400" s="229"/>
      <c r="L400" s="235"/>
      <c r="M400" s="236"/>
      <c r="N400" s="237"/>
      <c r="O400" s="237"/>
      <c r="P400" s="237"/>
      <c r="Q400" s="237"/>
      <c r="R400" s="237"/>
      <c r="S400" s="237"/>
      <c r="T400" s="238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T400" s="239" t="s">
        <v>133</v>
      </c>
      <c r="AU400" s="239" t="s">
        <v>84</v>
      </c>
      <c r="AV400" s="12" t="s">
        <v>86</v>
      </c>
      <c r="AW400" s="12" t="s">
        <v>31</v>
      </c>
      <c r="AX400" s="12" t="s">
        <v>84</v>
      </c>
      <c r="AY400" s="239" t="s">
        <v>123</v>
      </c>
    </row>
    <row r="401" s="12" customFormat="1">
      <c r="A401" s="12"/>
      <c r="B401" s="228"/>
      <c r="C401" s="229"/>
      <c r="D401" s="230" t="s">
        <v>133</v>
      </c>
      <c r="E401" s="229"/>
      <c r="F401" s="232" t="s">
        <v>766</v>
      </c>
      <c r="G401" s="229"/>
      <c r="H401" s="233">
        <v>16.940000000000001</v>
      </c>
      <c r="I401" s="234"/>
      <c r="J401" s="229"/>
      <c r="K401" s="229"/>
      <c r="L401" s="235"/>
      <c r="M401" s="236"/>
      <c r="N401" s="237"/>
      <c r="O401" s="237"/>
      <c r="P401" s="237"/>
      <c r="Q401" s="237"/>
      <c r="R401" s="237"/>
      <c r="S401" s="237"/>
      <c r="T401" s="238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T401" s="239" t="s">
        <v>133</v>
      </c>
      <c r="AU401" s="239" t="s">
        <v>84</v>
      </c>
      <c r="AV401" s="12" t="s">
        <v>86</v>
      </c>
      <c r="AW401" s="12" t="s">
        <v>4</v>
      </c>
      <c r="AX401" s="12" t="s">
        <v>84</v>
      </c>
      <c r="AY401" s="239" t="s">
        <v>123</v>
      </c>
    </row>
    <row r="402" s="2" customFormat="1" ht="55.5" customHeight="1">
      <c r="A402" s="38"/>
      <c r="B402" s="39"/>
      <c r="C402" s="210" t="s">
        <v>767</v>
      </c>
      <c r="D402" s="210" t="s">
        <v>124</v>
      </c>
      <c r="E402" s="211" t="s">
        <v>768</v>
      </c>
      <c r="F402" s="212" t="s">
        <v>769</v>
      </c>
      <c r="G402" s="213" t="s">
        <v>406</v>
      </c>
      <c r="H402" s="288"/>
      <c r="I402" s="215"/>
      <c r="J402" s="216">
        <f>ROUND(I402*H402,2)</f>
        <v>0</v>
      </c>
      <c r="K402" s="212" t="s">
        <v>128</v>
      </c>
      <c r="L402" s="44"/>
      <c r="M402" s="217" t="s">
        <v>1</v>
      </c>
      <c r="N402" s="218" t="s">
        <v>41</v>
      </c>
      <c r="O402" s="91"/>
      <c r="P402" s="219">
        <f>O402*H402</f>
        <v>0</v>
      </c>
      <c r="Q402" s="219">
        <v>0</v>
      </c>
      <c r="R402" s="219">
        <f>Q402*H402</f>
        <v>0</v>
      </c>
      <c r="S402" s="219">
        <v>0</v>
      </c>
      <c r="T402" s="22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1" t="s">
        <v>208</v>
      </c>
      <c r="AT402" s="221" t="s">
        <v>124</v>
      </c>
      <c r="AU402" s="221" t="s">
        <v>84</v>
      </c>
      <c r="AY402" s="17" t="s">
        <v>123</v>
      </c>
      <c r="BE402" s="222">
        <f>IF(N402="základní",J402,0)</f>
        <v>0</v>
      </c>
      <c r="BF402" s="222">
        <f>IF(N402="snížená",J402,0)</f>
        <v>0</v>
      </c>
      <c r="BG402" s="222">
        <f>IF(N402="zákl. přenesená",J402,0)</f>
        <v>0</v>
      </c>
      <c r="BH402" s="222">
        <f>IF(N402="sníž. přenesená",J402,0)</f>
        <v>0</v>
      </c>
      <c r="BI402" s="222">
        <f>IF(N402="nulová",J402,0)</f>
        <v>0</v>
      </c>
      <c r="BJ402" s="17" t="s">
        <v>84</v>
      </c>
      <c r="BK402" s="222">
        <f>ROUND(I402*H402,2)</f>
        <v>0</v>
      </c>
      <c r="BL402" s="17" t="s">
        <v>208</v>
      </c>
      <c r="BM402" s="221" t="s">
        <v>770</v>
      </c>
    </row>
    <row r="403" s="2" customFormat="1">
      <c r="A403" s="38"/>
      <c r="B403" s="39"/>
      <c r="C403" s="40"/>
      <c r="D403" s="223" t="s">
        <v>131</v>
      </c>
      <c r="E403" s="40"/>
      <c r="F403" s="224" t="s">
        <v>771</v>
      </c>
      <c r="G403" s="40"/>
      <c r="H403" s="40"/>
      <c r="I403" s="225"/>
      <c r="J403" s="40"/>
      <c r="K403" s="40"/>
      <c r="L403" s="44"/>
      <c r="M403" s="226"/>
      <c r="N403" s="227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131</v>
      </c>
      <c r="AU403" s="17" t="s">
        <v>84</v>
      </c>
    </row>
    <row r="404" s="11" customFormat="1" ht="25.92" customHeight="1">
      <c r="A404" s="11"/>
      <c r="B404" s="196"/>
      <c r="C404" s="197"/>
      <c r="D404" s="198" t="s">
        <v>75</v>
      </c>
      <c r="E404" s="199" t="s">
        <v>772</v>
      </c>
      <c r="F404" s="199" t="s">
        <v>773</v>
      </c>
      <c r="G404" s="197"/>
      <c r="H404" s="197"/>
      <c r="I404" s="200"/>
      <c r="J404" s="201">
        <f>BK404</f>
        <v>0</v>
      </c>
      <c r="K404" s="197"/>
      <c r="L404" s="202"/>
      <c r="M404" s="203"/>
      <c r="N404" s="204"/>
      <c r="O404" s="204"/>
      <c r="P404" s="205">
        <f>SUM(P405:P435)</f>
        <v>0</v>
      </c>
      <c r="Q404" s="204"/>
      <c r="R404" s="205">
        <f>SUM(R405:R435)</f>
        <v>1.5201798599999998</v>
      </c>
      <c r="S404" s="204"/>
      <c r="T404" s="206">
        <f>SUM(T405:T435)</f>
        <v>0</v>
      </c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R404" s="207" t="s">
        <v>86</v>
      </c>
      <c r="AT404" s="208" t="s">
        <v>75</v>
      </c>
      <c r="AU404" s="208" t="s">
        <v>76</v>
      </c>
      <c r="AY404" s="207" t="s">
        <v>123</v>
      </c>
      <c r="BK404" s="209">
        <f>SUM(BK405:BK435)</f>
        <v>0</v>
      </c>
    </row>
    <row r="405" s="2" customFormat="1" ht="24.15" customHeight="1">
      <c r="A405" s="38"/>
      <c r="B405" s="39"/>
      <c r="C405" s="210" t="s">
        <v>774</v>
      </c>
      <c r="D405" s="210" t="s">
        <v>124</v>
      </c>
      <c r="E405" s="211" t="s">
        <v>775</v>
      </c>
      <c r="F405" s="212" t="s">
        <v>776</v>
      </c>
      <c r="G405" s="213" t="s">
        <v>127</v>
      </c>
      <c r="H405" s="214">
        <v>50.896000000000001</v>
      </c>
      <c r="I405" s="215"/>
      <c r="J405" s="216">
        <f>ROUND(I405*H405,2)</f>
        <v>0</v>
      </c>
      <c r="K405" s="212" t="s">
        <v>128</v>
      </c>
      <c r="L405" s="44"/>
      <c r="M405" s="217" t="s">
        <v>1</v>
      </c>
      <c r="N405" s="218" t="s">
        <v>41</v>
      </c>
      <c r="O405" s="91"/>
      <c r="P405" s="219">
        <f>O405*H405</f>
        <v>0</v>
      </c>
      <c r="Q405" s="219">
        <v>0.00029999999999999997</v>
      </c>
      <c r="R405" s="219">
        <f>Q405*H405</f>
        <v>0.015268799999999999</v>
      </c>
      <c r="S405" s="219">
        <v>0</v>
      </c>
      <c r="T405" s="220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1" t="s">
        <v>208</v>
      </c>
      <c r="AT405" s="221" t="s">
        <v>124</v>
      </c>
      <c r="AU405" s="221" t="s">
        <v>84</v>
      </c>
      <c r="AY405" s="17" t="s">
        <v>123</v>
      </c>
      <c r="BE405" s="222">
        <f>IF(N405="základní",J405,0)</f>
        <v>0</v>
      </c>
      <c r="BF405" s="222">
        <f>IF(N405="snížená",J405,0)</f>
        <v>0</v>
      </c>
      <c r="BG405" s="222">
        <f>IF(N405="zákl. přenesená",J405,0)</f>
        <v>0</v>
      </c>
      <c r="BH405" s="222">
        <f>IF(N405="sníž. přenesená",J405,0)</f>
        <v>0</v>
      </c>
      <c r="BI405" s="222">
        <f>IF(N405="nulová",J405,0)</f>
        <v>0</v>
      </c>
      <c r="BJ405" s="17" t="s">
        <v>84</v>
      </c>
      <c r="BK405" s="222">
        <f>ROUND(I405*H405,2)</f>
        <v>0</v>
      </c>
      <c r="BL405" s="17" t="s">
        <v>208</v>
      </c>
      <c r="BM405" s="221" t="s">
        <v>777</v>
      </c>
    </row>
    <row r="406" s="2" customFormat="1">
      <c r="A406" s="38"/>
      <c r="B406" s="39"/>
      <c r="C406" s="40"/>
      <c r="D406" s="223" t="s">
        <v>131</v>
      </c>
      <c r="E406" s="40"/>
      <c r="F406" s="224" t="s">
        <v>778</v>
      </c>
      <c r="G406" s="40"/>
      <c r="H406" s="40"/>
      <c r="I406" s="225"/>
      <c r="J406" s="40"/>
      <c r="K406" s="40"/>
      <c r="L406" s="44"/>
      <c r="M406" s="226"/>
      <c r="N406" s="227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131</v>
      </c>
      <c r="AU406" s="17" t="s">
        <v>84</v>
      </c>
    </row>
    <row r="407" s="12" customFormat="1">
      <c r="A407" s="12"/>
      <c r="B407" s="228"/>
      <c r="C407" s="229"/>
      <c r="D407" s="230" t="s">
        <v>133</v>
      </c>
      <c r="E407" s="231" t="s">
        <v>1</v>
      </c>
      <c r="F407" s="232" t="s">
        <v>265</v>
      </c>
      <c r="G407" s="229"/>
      <c r="H407" s="233">
        <v>50.896000000000001</v>
      </c>
      <c r="I407" s="234"/>
      <c r="J407" s="229"/>
      <c r="K407" s="229"/>
      <c r="L407" s="235"/>
      <c r="M407" s="236"/>
      <c r="N407" s="237"/>
      <c r="O407" s="237"/>
      <c r="P407" s="237"/>
      <c r="Q407" s="237"/>
      <c r="R407" s="237"/>
      <c r="S407" s="237"/>
      <c r="T407" s="238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T407" s="239" t="s">
        <v>133</v>
      </c>
      <c r="AU407" s="239" t="s">
        <v>84</v>
      </c>
      <c r="AV407" s="12" t="s">
        <v>86</v>
      </c>
      <c r="AW407" s="12" t="s">
        <v>31</v>
      </c>
      <c r="AX407" s="12" t="s">
        <v>84</v>
      </c>
      <c r="AY407" s="239" t="s">
        <v>123</v>
      </c>
    </row>
    <row r="408" s="2" customFormat="1" ht="24.15" customHeight="1">
      <c r="A408" s="38"/>
      <c r="B408" s="39"/>
      <c r="C408" s="210" t="s">
        <v>779</v>
      </c>
      <c r="D408" s="210" t="s">
        <v>124</v>
      </c>
      <c r="E408" s="211" t="s">
        <v>780</v>
      </c>
      <c r="F408" s="212" t="s">
        <v>781</v>
      </c>
      <c r="G408" s="213" t="s">
        <v>127</v>
      </c>
      <c r="H408" s="214">
        <v>50.896000000000001</v>
      </c>
      <c r="I408" s="215"/>
      <c r="J408" s="216">
        <f>ROUND(I408*H408,2)</f>
        <v>0</v>
      </c>
      <c r="K408" s="212" t="s">
        <v>128</v>
      </c>
      <c r="L408" s="44"/>
      <c r="M408" s="217" t="s">
        <v>1</v>
      </c>
      <c r="N408" s="218" t="s">
        <v>41</v>
      </c>
      <c r="O408" s="91"/>
      <c r="P408" s="219">
        <f>O408*H408</f>
        <v>0</v>
      </c>
      <c r="Q408" s="219">
        <v>0.0015</v>
      </c>
      <c r="R408" s="219">
        <f>Q408*H408</f>
        <v>0.076344000000000009</v>
      </c>
      <c r="S408" s="219">
        <v>0</v>
      </c>
      <c r="T408" s="22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1" t="s">
        <v>208</v>
      </c>
      <c r="AT408" s="221" t="s">
        <v>124</v>
      </c>
      <c r="AU408" s="221" t="s">
        <v>84</v>
      </c>
      <c r="AY408" s="17" t="s">
        <v>123</v>
      </c>
      <c r="BE408" s="222">
        <f>IF(N408="základní",J408,0)</f>
        <v>0</v>
      </c>
      <c r="BF408" s="222">
        <f>IF(N408="snížená",J408,0)</f>
        <v>0</v>
      </c>
      <c r="BG408" s="222">
        <f>IF(N408="zákl. přenesená",J408,0)</f>
        <v>0</v>
      </c>
      <c r="BH408" s="222">
        <f>IF(N408="sníž. přenesená",J408,0)</f>
        <v>0</v>
      </c>
      <c r="BI408" s="222">
        <f>IF(N408="nulová",J408,0)</f>
        <v>0</v>
      </c>
      <c r="BJ408" s="17" t="s">
        <v>84</v>
      </c>
      <c r="BK408" s="222">
        <f>ROUND(I408*H408,2)</f>
        <v>0</v>
      </c>
      <c r="BL408" s="17" t="s">
        <v>208</v>
      </c>
      <c r="BM408" s="221" t="s">
        <v>782</v>
      </c>
    </row>
    <row r="409" s="2" customFormat="1">
      <c r="A409" s="38"/>
      <c r="B409" s="39"/>
      <c r="C409" s="40"/>
      <c r="D409" s="223" t="s">
        <v>131</v>
      </c>
      <c r="E409" s="40"/>
      <c r="F409" s="224" t="s">
        <v>783</v>
      </c>
      <c r="G409" s="40"/>
      <c r="H409" s="40"/>
      <c r="I409" s="225"/>
      <c r="J409" s="40"/>
      <c r="K409" s="40"/>
      <c r="L409" s="44"/>
      <c r="M409" s="226"/>
      <c r="N409" s="227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131</v>
      </c>
      <c r="AU409" s="17" t="s">
        <v>84</v>
      </c>
    </row>
    <row r="410" s="12" customFormat="1">
      <c r="A410" s="12"/>
      <c r="B410" s="228"/>
      <c r="C410" s="229"/>
      <c r="D410" s="230" t="s">
        <v>133</v>
      </c>
      <c r="E410" s="231" t="s">
        <v>1</v>
      </c>
      <c r="F410" s="232" t="s">
        <v>265</v>
      </c>
      <c r="G410" s="229"/>
      <c r="H410" s="233">
        <v>50.896000000000001</v>
      </c>
      <c r="I410" s="234"/>
      <c r="J410" s="229"/>
      <c r="K410" s="229"/>
      <c r="L410" s="235"/>
      <c r="M410" s="236"/>
      <c r="N410" s="237"/>
      <c r="O410" s="237"/>
      <c r="P410" s="237"/>
      <c r="Q410" s="237"/>
      <c r="R410" s="237"/>
      <c r="S410" s="237"/>
      <c r="T410" s="238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T410" s="239" t="s">
        <v>133</v>
      </c>
      <c r="AU410" s="239" t="s">
        <v>84</v>
      </c>
      <c r="AV410" s="12" t="s">
        <v>86</v>
      </c>
      <c r="AW410" s="12" t="s">
        <v>31</v>
      </c>
      <c r="AX410" s="12" t="s">
        <v>84</v>
      </c>
      <c r="AY410" s="239" t="s">
        <v>123</v>
      </c>
    </row>
    <row r="411" s="2" customFormat="1" ht="37.8" customHeight="1">
      <c r="A411" s="38"/>
      <c r="B411" s="39"/>
      <c r="C411" s="210" t="s">
        <v>784</v>
      </c>
      <c r="D411" s="210" t="s">
        <v>124</v>
      </c>
      <c r="E411" s="211" t="s">
        <v>785</v>
      </c>
      <c r="F411" s="212" t="s">
        <v>786</v>
      </c>
      <c r="G411" s="213" t="s">
        <v>127</v>
      </c>
      <c r="H411" s="214">
        <v>50.896000000000001</v>
      </c>
      <c r="I411" s="215"/>
      <c r="J411" s="216">
        <f>ROUND(I411*H411,2)</f>
        <v>0</v>
      </c>
      <c r="K411" s="212" t="s">
        <v>128</v>
      </c>
      <c r="L411" s="44"/>
      <c r="M411" s="217" t="s">
        <v>1</v>
      </c>
      <c r="N411" s="218" t="s">
        <v>41</v>
      </c>
      <c r="O411" s="91"/>
      <c r="P411" s="219">
        <f>O411*H411</f>
        <v>0</v>
      </c>
      <c r="Q411" s="219">
        <v>0.0075500000000000003</v>
      </c>
      <c r="R411" s="219">
        <f>Q411*H411</f>
        <v>0.38426480000000002</v>
      </c>
      <c r="S411" s="219">
        <v>0</v>
      </c>
      <c r="T411" s="220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1" t="s">
        <v>208</v>
      </c>
      <c r="AT411" s="221" t="s">
        <v>124</v>
      </c>
      <c r="AU411" s="221" t="s">
        <v>84</v>
      </c>
      <c r="AY411" s="17" t="s">
        <v>123</v>
      </c>
      <c r="BE411" s="222">
        <f>IF(N411="základní",J411,0)</f>
        <v>0</v>
      </c>
      <c r="BF411" s="222">
        <f>IF(N411="snížená",J411,0)</f>
        <v>0</v>
      </c>
      <c r="BG411" s="222">
        <f>IF(N411="zákl. přenesená",J411,0)</f>
        <v>0</v>
      </c>
      <c r="BH411" s="222">
        <f>IF(N411="sníž. přenesená",J411,0)</f>
        <v>0</v>
      </c>
      <c r="BI411" s="222">
        <f>IF(N411="nulová",J411,0)</f>
        <v>0</v>
      </c>
      <c r="BJ411" s="17" t="s">
        <v>84</v>
      </c>
      <c r="BK411" s="222">
        <f>ROUND(I411*H411,2)</f>
        <v>0</v>
      </c>
      <c r="BL411" s="17" t="s">
        <v>208</v>
      </c>
      <c r="BM411" s="221" t="s">
        <v>787</v>
      </c>
    </row>
    <row r="412" s="2" customFormat="1">
      <c r="A412" s="38"/>
      <c r="B412" s="39"/>
      <c r="C412" s="40"/>
      <c r="D412" s="223" t="s">
        <v>131</v>
      </c>
      <c r="E412" s="40"/>
      <c r="F412" s="224" t="s">
        <v>788</v>
      </c>
      <c r="G412" s="40"/>
      <c r="H412" s="40"/>
      <c r="I412" s="225"/>
      <c r="J412" s="40"/>
      <c r="K412" s="40"/>
      <c r="L412" s="44"/>
      <c r="M412" s="226"/>
      <c r="N412" s="227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131</v>
      </c>
      <c r="AU412" s="17" t="s">
        <v>84</v>
      </c>
    </row>
    <row r="413" s="14" customFormat="1">
      <c r="A413" s="14"/>
      <c r="B413" s="251"/>
      <c r="C413" s="252"/>
      <c r="D413" s="230" t="s">
        <v>133</v>
      </c>
      <c r="E413" s="253" t="s">
        <v>1</v>
      </c>
      <c r="F413" s="254" t="s">
        <v>311</v>
      </c>
      <c r="G413" s="252"/>
      <c r="H413" s="253" t="s">
        <v>1</v>
      </c>
      <c r="I413" s="255"/>
      <c r="J413" s="252"/>
      <c r="K413" s="252"/>
      <c r="L413" s="256"/>
      <c r="M413" s="257"/>
      <c r="N413" s="258"/>
      <c r="O413" s="258"/>
      <c r="P413" s="258"/>
      <c r="Q413" s="258"/>
      <c r="R413" s="258"/>
      <c r="S413" s="258"/>
      <c r="T413" s="25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0" t="s">
        <v>133</v>
      </c>
      <c r="AU413" s="260" t="s">
        <v>84</v>
      </c>
      <c r="AV413" s="14" t="s">
        <v>84</v>
      </c>
      <c r="AW413" s="14" t="s">
        <v>31</v>
      </c>
      <c r="AX413" s="14" t="s">
        <v>76</v>
      </c>
      <c r="AY413" s="260" t="s">
        <v>123</v>
      </c>
    </row>
    <row r="414" s="12" customFormat="1">
      <c r="A414" s="12"/>
      <c r="B414" s="228"/>
      <c r="C414" s="229"/>
      <c r="D414" s="230" t="s">
        <v>133</v>
      </c>
      <c r="E414" s="231" t="s">
        <v>1</v>
      </c>
      <c r="F414" s="232" t="s">
        <v>789</v>
      </c>
      <c r="G414" s="229"/>
      <c r="H414" s="233">
        <v>13.800000000000001</v>
      </c>
      <c r="I414" s="234"/>
      <c r="J414" s="229"/>
      <c r="K414" s="229"/>
      <c r="L414" s="235"/>
      <c r="M414" s="236"/>
      <c r="N414" s="237"/>
      <c r="O414" s="237"/>
      <c r="P414" s="237"/>
      <c r="Q414" s="237"/>
      <c r="R414" s="237"/>
      <c r="S414" s="237"/>
      <c r="T414" s="238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T414" s="239" t="s">
        <v>133</v>
      </c>
      <c r="AU414" s="239" t="s">
        <v>84</v>
      </c>
      <c r="AV414" s="12" t="s">
        <v>86</v>
      </c>
      <c r="AW414" s="12" t="s">
        <v>31</v>
      </c>
      <c r="AX414" s="12" t="s">
        <v>76</v>
      </c>
      <c r="AY414" s="239" t="s">
        <v>123</v>
      </c>
    </row>
    <row r="415" s="12" customFormat="1">
      <c r="A415" s="12"/>
      <c r="B415" s="228"/>
      <c r="C415" s="229"/>
      <c r="D415" s="230" t="s">
        <v>133</v>
      </c>
      <c r="E415" s="231" t="s">
        <v>1</v>
      </c>
      <c r="F415" s="232" t="s">
        <v>347</v>
      </c>
      <c r="G415" s="229"/>
      <c r="H415" s="233">
        <v>-1.5760000000000001</v>
      </c>
      <c r="I415" s="234"/>
      <c r="J415" s="229"/>
      <c r="K415" s="229"/>
      <c r="L415" s="235"/>
      <c r="M415" s="236"/>
      <c r="N415" s="237"/>
      <c r="O415" s="237"/>
      <c r="P415" s="237"/>
      <c r="Q415" s="237"/>
      <c r="R415" s="237"/>
      <c r="S415" s="237"/>
      <c r="T415" s="238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T415" s="239" t="s">
        <v>133</v>
      </c>
      <c r="AU415" s="239" t="s">
        <v>84</v>
      </c>
      <c r="AV415" s="12" t="s">
        <v>86</v>
      </c>
      <c r="AW415" s="12" t="s">
        <v>31</v>
      </c>
      <c r="AX415" s="12" t="s">
        <v>76</v>
      </c>
      <c r="AY415" s="239" t="s">
        <v>123</v>
      </c>
    </row>
    <row r="416" s="14" customFormat="1">
      <c r="A416" s="14"/>
      <c r="B416" s="251"/>
      <c r="C416" s="252"/>
      <c r="D416" s="230" t="s">
        <v>133</v>
      </c>
      <c r="E416" s="253" t="s">
        <v>1</v>
      </c>
      <c r="F416" s="254" t="s">
        <v>313</v>
      </c>
      <c r="G416" s="252"/>
      <c r="H416" s="253" t="s">
        <v>1</v>
      </c>
      <c r="I416" s="255"/>
      <c r="J416" s="252"/>
      <c r="K416" s="252"/>
      <c r="L416" s="256"/>
      <c r="M416" s="257"/>
      <c r="N416" s="258"/>
      <c r="O416" s="258"/>
      <c r="P416" s="258"/>
      <c r="Q416" s="258"/>
      <c r="R416" s="258"/>
      <c r="S416" s="258"/>
      <c r="T416" s="25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0" t="s">
        <v>133</v>
      </c>
      <c r="AU416" s="260" t="s">
        <v>84</v>
      </c>
      <c r="AV416" s="14" t="s">
        <v>84</v>
      </c>
      <c r="AW416" s="14" t="s">
        <v>31</v>
      </c>
      <c r="AX416" s="14" t="s">
        <v>76</v>
      </c>
      <c r="AY416" s="260" t="s">
        <v>123</v>
      </c>
    </row>
    <row r="417" s="12" customFormat="1">
      <c r="A417" s="12"/>
      <c r="B417" s="228"/>
      <c r="C417" s="229"/>
      <c r="D417" s="230" t="s">
        <v>133</v>
      </c>
      <c r="E417" s="231" t="s">
        <v>1</v>
      </c>
      <c r="F417" s="232" t="s">
        <v>789</v>
      </c>
      <c r="G417" s="229"/>
      <c r="H417" s="233">
        <v>13.800000000000001</v>
      </c>
      <c r="I417" s="234"/>
      <c r="J417" s="229"/>
      <c r="K417" s="229"/>
      <c r="L417" s="235"/>
      <c r="M417" s="236"/>
      <c r="N417" s="237"/>
      <c r="O417" s="237"/>
      <c r="P417" s="237"/>
      <c r="Q417" s="237"/>
      <c r="R417" s="237"/>
      <c r="S417" s="237"/>
      <c r="T417" s="238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T417" s="239" t="s">
        <v>133</v>
      </c>
      <c r="AU417" s="239" t="s">
        <v>84</v>
      </c>
      <c r="AV417" s="12" t="s">
        <v>86</v>
      </c>
      <c r="AW417" s="12" t="s">
        <v>31</v>
      </c>
      <c r="AX417" s="12" t="s">
        <v>76</v>
      </c>
      <c r="AY417" s="239" t="s">
        <v>123</v>
      </c>
    </row>
    <row r="418" s="12" customFormat="1">
      <c r="A418" s="12"/>
      <c r="B418" s="228"/>
      <c r="C418" s="229"/>
      <c r="D418" s="230" t="s">
        <v>133</v>
      </c>
      <c r="E418" s="231" t="s">
        <v>1</v>
      </c>
      <c r="F418" s="232" t="s">
        <v>347</v>
      </c>
      <c r="G418" s="229"/>
      <c r="H418" s="233">
        <v>-1.5760000000000001</v>
      </c>
      <c r="I418" s="234"/>
      <c r="J418" s="229"/>
      <c r="K418" s="229"/>
      <c r="L418" s="235"/>
      <c r="M418" s="236"/>
      <c r="N418" s="237"/>
      <c r="O418" s="237"/>
      <c r="P418" s="237"/>
      <c r="Q418" s="237"/>
      <c r="R418" s="237"/>
      <c r="S418" s="237"/>
      <c r="T418" s="238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T418" s="239" t="s">
        <v>133</v>
      </c>
      <c r="AU418" s="239" t="s">
        <v>84</v>
      </c>
      <c r="AV418" s="12" t="s">
        <v>86</v>
      </c>
      <c r="AW418" s="12" t="s">
        <v>31</v>
      </c>
      <c r="AX418" s="12" t="s">
        <v>76</v>
      </c>
      <c r="AY418" s="239" t="s">
        <v>123</v>
      </c>
    </row>
    <row r="419" s="14" customFormat="1">
      <c r="A419" s="14"/>
      <c r="B419" s="251"/>
      <c r="C419" s="252"/>
      <c r="D419" s="230" t="s">
        <v>133</v>
      </c>
      <c r="E419" s="253" t="s">
        <v>1</v>
      </c>
      <c r="F419" s="254" t="s">
        <v>348</v>
      </c>
      <c r="G419" s="252"/>
      <c r="H419" s="253" t="s">
        <v>1</v>
      </c>
      <c r="I419" s="255"/>
      <c r="J419" s="252"/>
      <c r="K419" s="252"/>
      <c r="L419" s="256"/>
      <c r="M419" s="257"/>
      <c r="N419" s="258"/>
      <c r="O419" s="258"/>
      <c r="P419" s="258"/>
      <c r="Q419" s="258"/>
      <c r="R419" s="258"/>
      <c r="S419" s="258"/>
      <c r="T419" s="259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0" t="s">
        <v>133</v>
      </c>
      <c r="AU419" s="260" t="s">
        <v>84</v>
      </c>
      <c r="AV419" s="14" t="s">
        <v>84</v>
      </c>
      <c r="AW419" s="14" t="s">
        <v>31</v>
      </c>
      <c r="AX419" s="14" t="s">
        <v>76</v>
      </c>
      <c r="AY419" s="260" t="s">
        <v>123</v>
      </c>
    </row>
    <row r="420" s="12" customFormat="1">
      <c r="A420" s="12"/>
      <c r="B420" s="228"/>
      <c r="C420" s="229"/>
      <c r="D420" s="230" t="s">
        <v>133</v>
      </c>
      <c r="E420" s="231" t="s">
        <v>1</v>
      </c>
      <c r="F420" s="232" t="s">
        <v>790</v>
      </c>
      <c r="G420" s="229"/>
      <c r="H420" s="233">
        <v>14.800000000000001</v>
      </c>
      <c r="I420" s="234"/>
      <c r="J420" s="229"/>
      <c r="K420" s="229"/>
      <c r="L420" s="235"/>
      <c r="M420" s="236"/>
      <c r="N420" s="237"/>
      <c r="O420" s="237"/>
      <c r="P420" s="237"/>
      <c r="Q420" s="237"/>
      <c r="R420" s="237"/>
      <c r="S420" s="237"/>
      <c r="T420" s="238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T420" s="239" t="s">
        <v>133</v>
      </c>
      <c r="AU420" s="239" t="s">
        <v>84</v>
      </c>
      <c r="AV420" s="12" t="s">
        <v>86</v>
      </c>
      <c r="AW420" s="12" t="s">
        <v>31</v>
      </c>
      <c r="AX420" s="12" t="s">
        <v>76</v>
      </c>
      <c r="AY420" s="239" t="s">
        <v>123</v>
      </c>
    </row>
    <row r="421" s="12" customFormat="1">
      <c r="A421" s="12"/>
      <c r="B421" s="228"/>
      <c r="C421" s="229"/>
      <c r="D421" s="230" t="s">
        <v>133</v>
      </c>
      <c r="E421" s="231" t="s">
        <v>1</v>
      </c>
      <c r="F421" s="232" t="s">
        <v>347</v>
      </c>
      <c r="G421" s="229"/>
      <c r="H421" s="233">
        <v>-1.5760000000000001</v>
      </c>
      <c r="I421" s="234"/>
      <c r="J421" s="229"/>
      <c r="K421" s="229"/>
      <c r="L421" s="235"/>
      <c r="M421" s="236"/>
      <c r="N421" s="237"/>
      <c r="O421" s="237"/>
      <c r="P421" s="237"/>
      <c r="Q421" s="237"/>
      <c r="R421" s="237"/>
      <c r="S421" s="237"/>
      <c r="T421" s="238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T421" s="239" t="s">
        <v>133</v>
      </c>
      <c r="AU421" s="239" t="s">
        <v>84</v>
      </c>
      <c r="AV421" s="12" t="s">
        <v>86</v>
      </c>
      <c r="AW421" s="12" t="s">
        <v>31</v>
      </c>
      <c r="AX421" s="12" t="s">
        <v>76</v>
      </c>
      <c r="AY421" s="239" t="s">
        <v>123</v>
      </c>
    </row>
    <row r="422" s="14" customFormat="1">
      <c r="A422" s="14"/>
      <c r="B422" s="251"/>
      <c r="C422" s="252"/>
      <c r="D422" s="230" t="s">
        <v>133</v>
      </c>
      <c r="E422" s="253" t="s">
        <v>1</v>
      </c>
      <c r="F422" s="254" t="s">
        <v>350</v>
      </c>
      <c r="G422" s="252"/>
      <c r="H422" s="253" t="s">
        <v>1</v>
      </c>
      <c r="I422" s="255"/>
      <c r="J422" s="252"/>
      <c r="K422" s="252"/>
      <c r="L422" s="256"/>
      <c r="M422" s="257"/>
      <c r="N422" s="258"/>
      <c r="O422" s="258"/>
      <c r="P422" s="258"/>
      <c r="Q422" s="258"/>
      <c r="R422" s="258"/>
      <c r="S422" s="258"/>
      <c r="T422" s="259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0" t="s">
        <v>133</v>
      </c>
      <c r="AU422" s="260" t="s">
        <v>84</v>
      </c>
      <c r="AV422" s="14" t="s">
        <v>84</v>
      </c>
      <c r="AW422" s="14" t="s">
        <v>31</v>
      </c>
      <c r="AX422" s="14" t="s">
        <v>76</v>
      </c>
      <c r="AY422" s="260" t="s">
        <v>123</v>
      </c>
    </row>
    <row r="423" s="12" customFormat="1">
      <c r="A423" s="12"/>
      <c r="B423" s="228"/>
      <c r="C423" s="229"/>
      <c r="D423" s="230" t="s">
        <v>133</v>
      </c>
      <c r="E423" s="231" t="s">
        <v>1</v>
      </c>
      <c r="F423" s="232" t="s">
        <v>790</v>
      </c>
      <c r="G423" s="229"/>
      <c r="H423" s="233">
        <v>14.800000000000001</v>
      </c>
      <c r="I423" s="234"/>
      <c r="J423" s="229"/>
      <c r="K423" s="229"/>
      <c r="L423" s="235"/>
      <c r="M423" s="236"/>
      <c r="N423" s="237"/>
      <c r="O423" s="237"/>
      <c r="P423" s="237"/>
      <c r="Q423" s="237"/>
      <c r="R423" s="237"/>
      <c r="S423" s="237"/>
      <c r="T423" s="238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T423" s="239" t="s">
        <v>133</v>
      </c>
      <c r="AU423" s="239" t="s">
        <v>84</v>
      </c>
      <c r="AV423" s="12" t="s">
        <v>86</v>
      </c>
      <c r="AW423" s="12" t="s">
        <v>31</v>
      </c>
      <c r="AX423" s="12" t="s">
        <v>76</v>
      </c>
      <c r="AY423" s="239" t="s">
        <v>123</v>
      </c>
    </row>
    <row r="424" s="12" customFormat="1">
      <c r="A424" s="12"/>
      <c r="B424" s="228"/>
      <c r="C424" s="229"/>
      <c r="D424" s="230" t="s">
        <v>133</v>
      </c>
      <c r="E424" s="231" t="s">
        <v>1</v>
      </c>
      <c r="F424" s="232" t="s">
        <v>347</v>
      </c>
      <c r="G424" s="229"/>
      <c r="H424" s="233">
        <v>-1.5760000000000001</v>
      </c>
      <c r="I424" s="234"/>
      <c r="J424" s="229"/>
      <c r="K424" s="229"/>
      <c r="L424" s="235"/>
      <c r="M424" s="236"/>
      <c r="N424" s="237"/>
      <c r="O424" s="237"/>
      <c r="P424" s="237"/>
      <c r="Q424" s="237"/>
      <c r="R424" s="237"/>
      <c r="S424" s="237"/>
      <c r="T424" s="238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T424" s="239" t="s">
        <v>133</v>
      </c>
      <c r="AU424" s="239" t="s">
        <v>84</v>
      </c>
      <c r="AV424" s="12" t="s">
        <v>86</v>
      </c>
      <c r="AW424" s="12" t="s">
        <v>31</v>
      </c>
      <c r="AX424" s="12" t="s">
        <v>76</v>
      </c>
      <c r="AY424" s="239" t="s">
        <v>123</v>
      </c>
    </row>
    <row r="425" s="13" customFormat="1">
      <c r="A425" s="13"/>
      <c r="B425" s="240"/>
      <c r="C425" s="241"/>
      <c r="D425" s="230" t="s">
        <v>133</v>
      </c>
      <c r="E425" s="242" t="s">
        <v>265</v>
      </c>
      <c r="F425" s="243" t="s">
        <v>141</v>
      </c>
      <c r="G425" s="241"/>
      <c r="H425" s="244">
        <v>50.896000000000001</v>
      </c>
      <c r="I425" s="245"/>
      <c r="J425" s="241"/>
      <c r="K425" s="241"/>
      <c r="L425" s="246"/>
      <c r="M425" s="247"/>
      <c r="N425" s="248"/>
      <c r="O425" s="248"/>
      <c r="P425" s="248"/>
      <c r="Q425" s="248"/>
      <c r="R425" s="248"/>
      <c r="S425" s="248"/>
      <c r="T425" s="24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0" t="s">
        <v>133</v>
      </c>
      <c r="AU425" s="250" t="s">
        <v>84</v>
      </c>
      <c r="AV425" s="13" t="s">
        <v>129</v>
      </c>
      <c r="AW425" s="13" t="s">
        <v>31</v>
      </c>
      <c r="AX425" s="13" t="s">
        <v>84</v>
      </c>
      <c r="AY425" s="250" t="s">
        <v>123</v>
      </c>
    </row>
    <row r="426" s="2" customFormat="1" ht="24.15" customHeight="1">
      <c r="A426" s="38"/>
      <c r="B426" s="39"/>
      <c r="C426" s="277" t="s">
        <v>791</v>
      </c>
      <c r="D426" s="277" t="s">
        <v>301</v>
      </c>
      <c r="E426" s="278" t="s">
        <v>792</v>
      </c>
      <c r="F426" s="279" t="s">
        <v>793</v>
      </c>
      <c r="G426" s="280" t="s">
        <v>127</v>
      </c>
      <c r="H426" s="281">
        <v>55.985999999999997</v>
      </c>
      <c r="I426" s="282"/>
      <c r="J426" s="283">
        <f>ROUND(I426*H426,2)</f>
        <v>0</v>
      </c>
      <c r="K426" s="279" t="s">
        <v>128</v>
      </c>
      <c r="L426" s="284"/>
      <c r="M426" s="285" t="s">
        <v>1</v>
      </c>
      <c r="N426" s="286" t="s">
        <v>41</v>
      </c>
      <c r="O426" s="91"/>
      <c r="P426" s="219">
        <f>O426*H426</f>
        <v>0</v>
      </c>
      <c r="Q426" s="219">
        <v>0.018409999999999999</v>
      </c>
      <c r="R426" s="219">
        <f>Q426*H426</f>
        <v>1.03070226</v>
      </c>
      <c r="S426" s="219">
        <v>0</v>
      </c>
      <c r="T426" s="220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1" t="s">
        <v>400</v>
      </c>
      <c r="AT426" s="221" t="s">
        <v>301</v>
      </c>
      <c r="AU426" s="221" t="s">
        <v>84</v>
      </c>
      <c r="AY426" s="17" t="s">
        <v>123</v>
      </c>
      <c r="BE426" s="222">
        <f>IF(N426="základní",J426,0)</f>
        <v>0</v>
      </c>
      <c r="BF426" s="222">
        <f>IF(N426="snížená",J426,0)</f>
        <v>0</v>
      </c>
      <c r="BG426" s="222">
        <f>IF(N426="zákl. přenesená",J426,0)</f>
        <v>0</v>
      </c>
      <c r="BH426" s="222">
        <f>IF(N426="sníž. přenesená",J426,0)</f>
        <v>0</v>
      </c>
      <c r="BI426" s="222">
        <f>IF(N426="nulová",J426,0)</f>
        <v>0</v>
      </c>
      <c r="BJ426" s="17" t="s">
        <v>84</v>
      </c>
      <c r="BK426" s="222">
        <f>ROUND(I426*H426,2)</f>
        <v>0</v>
      </c>
      <c r="BL426" s="17" t="s">
        <v>208</v>
      </c>
      <c r="BM426" s="221" t="s">
        <v>794</v>
      </c>
    </row>
    <row r="427" s="12" customFormat="1">
      <c r="A427" s="12"/>
      <c r="B427" s="228"/>
      <c r="C427" s="229"/>
      <c r="D427" s="230" t="s">
        <v>133</v>
      </c>
      <c r="E427" s="231" t="s">
        <v>1</v>
      </c>
      <c r="F427" s="232" t="s">
        <v>265</v>
      </c>
      <c r="G427" s="229"/>
      <c r="H427" s="233">
        <v>50.896000000000001</v>
      </c>
      <c r="I427" s="234"/>
      <c r="J427" s="229"/>
      <c r="K427" s="229"/>
      <c r="L427" s="235"/>
      <c r="M427" s="236"/>
      <c r="N427" s="237"/>
      <c r="O427" s="237"/>
      <c r="P427" s="237"/>
      <c r="Q427" s="237"/>
      <c r="R427" s="237"/>
      <c r="S427" s="237"/>
      <c r="T427" s="238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T427" s="239" t="s">
        <v>133</v>
      </c>
      <c r="AU427" s="239" t="s">
        <v>84</v>
      </c>
      <c r="AV427" s="12" t="s">
        <v>86</v>
      </c>
      <c r="AW427" s="12" t="s">
        <v>31</v>
      </c>
      <c r="AX427" s="12" t="s">
        <v>84</v>
      </c>
      <c r="AY427" s="239" t="s">
        <v>123</v>
      </c>
    </row>
    <row r="428" s="12" customFormat="1">
      <c r="A428" s="12"/>
      <c r="B428" s="228"/>
      <c r="C428" s="229"/>
      <c r="D428" s="230" t="s">
        <v>133</v>
      </c>
      <c r="E428" s="229"/>
      <c r="F428" s="232" t="s">
        <v>795</v>
      </c>
      <c r="G428" s="229"/>
      <c r="H428" s="233">
        <v>55.985999999999997</v>
      </c>
      <c r="I428" s="234"/>
      <c r="J428" s="229"/>
      <c r="K428" s="229"/>
      <c r="L428" s="235"/>
      <c r="M428" s="236"/>
      <c r="N428" s="237"/>
      <c r="O428" s="237"/>
      <c r="P428" s="237"/>
      <c r="Q428" s="237"/>
      <c r="R428" s="237"/>
      <c r="S428" s="237"/>
      <c r="T428" s="238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T428" s="239" t="s">
        <v>133</v>
      </c>
      <c r="AU428" s="239" t="s">
        <v>84</v>
      </c>
      <c r="AV428" s="12" t="s">
        <v>86</v>
      </c>
      <c r="AW428" s="12" t="s">
        <v>4</v>
      </c>
      <c r="AX428" s="12" t="s">
        <v>84</v>
      </c>
      <c r="AY428" s="239" t="s">
        <v>123</v>
      </c>
    </row>
    <row r="429" s="2" customFormat="1" ht="24.15" customHeight="1">
      <c r="A429" s="38"/>
      <c r="B429" s="39"/>
      <c r="C429" s="210" t="s">
        <v>796</v>
      </c>
      <c r="D429" s="210" t="s">
        <v>124</v>
      </c>
      <c r="E429" s="211" t="s">
        <v>797</v>
      </c>
      <c r="F429" s="212" t="s">
        <v>798</v>
      </c>
      <c r="G429" s="213" t="s">
        <v>127</v>
      </c>
      <c r="H429" s="214">
        <v>4</v>
      </c>
      <c r="I429" s="215"/>
      <c r="J429" s="216">
        <f>ROUND(I429*H429,2)</f>
        <v>0</v>
      </c>
      <c r="K429" s="212" t="s">
        <v>128</v>
      </c>
      <c r="L429" s="44"/>
      <c r="M429" s="217" t="s">
        <v>1</v>
      </c>
      <c r="N429" s="218" t="s">
        <v>41</v>
      </c>
      <c r="O429" s="91"/>
      <c r="P429" s="219">
        <f>O429*H429</f>
        <v>0</v>
      </c>
      <c r="Q429" s="219">
        <v>0.00142</v>
      </c>
      <c r="R429" s="219">
        <f>Q429*H429</f>
        <v>0.0056800000000000002</v>
      </c>
      <c r="S429" s="219">
        <v>0</v>
      </c>
      <c r="T429" s="220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1" t="s">
        <v>208</v>
      </c>
      <c r="AT429" s="221" t="s">
        <v>124</v>
      </c>
      <c r="AU429" s="221" t="s">
        <v>84</v>
      </c>
      <c r="AY429" s="17" t="s">
        <v>123</v>
      </c>
      <c r="BE429" s="222">
        <f>IF(N429="základní",J429,0)</f>
        <v>0</v>
      </c>
      <c r="BF429" s="222">
        <f>IF(N429="snížená",J429,0)</f>
        <v>0</v>
      </c>
      <c r="BG429" s="222">
        <f>IF(N429="zákl. přenesená",J429,0)</f>
        <v>0</v>
      </c>
      <c r="BH429" s="222">
        <f>IF(N429="sníž. přenesená",J429,0)</f>
        <v>0</v>
      </c>
      <c r="BI429" s="222">
        <f>IF(N429="nulová",J429,0)</f>
        <v>0</v>
      </c>
      <c r="BJ429" s="17" t="s">
        <v>84</v>
      </c>
      <c r="BK429" s="222">
        <f>ROUND(I429*H429,2)</f>
        <v>0</v>
      </c>
      <c r="BL429" s="17" t="s">
        <v>208</v>
      </c>
      <c r="BM429" s="221" t="s">
        <v>799</v>
      </c>
    </row>
    <row r="430" s="2" customFormat="1">
      <c r="A430" s="38"/>
      <c r="B430" s="39"/>
      <c r="C430" s="40"/>
      <c r="D430" s="223" t="s">
        <v>131</v>
      </c>
      <c r="E430" s="40"/>
      <c r="F430" s="224" t="s">
        <v>800</v>
      </c>
      <c r="G430" s="40"/>
      <c r="H430" s="40"/>
      <c r="I430" s="225"/>
      <c r="J430" s="40"/>
      <c r="K430" s="40"/>
      <c r="L430" s="44"/>
      <c r="M430" s="226"/>
      <c r="N430" s="227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131</v>
      </c>
      <c r="AU430" s="17" t="s">
        <v>84</v>
      </c>
    </row>
    <row r="431" s="2" customFormat="1" ht="24.15" customHeight="1">
      <c r="A431" s="38"/>
      <c r="B431" s="39"/>
      <c r="C431" s="277" t="s">
        <v>801</v>
      </c>
      <c r="D431" s="277" t="s">
        <v>301</v>
      </c>
      <c r="E431" s="278" t="s">
        <v>802</v>
      </c>
      <c r="F431" s="279" t="s">
        <v>803</v>
      </c>
      <c r="G431" s="280" t="s">
        <v>127</v>
      </c>
      <c r="H431" s="281">
        <v>1.0560000000000001</v>
      </c>
      <c r="I431" s="282"/>
      <c r="J431" s="283">
        <f>ROUND(I431*H431,2)</f>
        <v>0</v>
      </c>
      <c r="K431" s="279" t="s">
        <v>128</v>
      </c>
      <c r="L431" s="284"/>
      <c r="M431" s="285" t="s">
        <v>1</v>
      </c>
      <c r="N431" s="286" t="s">
        <v>41</v>
      </c>
      <c r="O431" s="91"/>
      <c r="P431" s="219">
        <f>O431*H431</f>
        <v>0</v>
      </c>
      <c r="Q431" s="219">
        <v>0.0074999999999999997</v>
      </c>
      <c r="R431" s="219">
        <f>Q431*H431</f>
        <v>0.00792</v>
      </c>
      <c r="S431" s="219">
        <v>0</v>
      </c>
      <c r="T431" s="220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1" t="s">
        <v>400</v>
      </c>
      <c r="AT431" s="221" t="s">
        <v>301</v>
      </c>
      <c r="AU431" s="221" t="s">
        <v>84</v>
      </c>
      <c r="AY431" s="17" t="s">
        <v>123</v>
      </c>
      <c r="BE431" s="222">
        <f>IF(N431="základní",J431,0)</f>
        <v>0</v>
      </c>
      <c r="BF431" s="222">
        <f>IF(N431="snížená",J431,0)</f>
        <v>0</v>
      </c>
      <c r="BG431" s="222">
        <f>IF(N431="zákl. přenesená",J431,0)</f>
        <v>0</v>
      </c>
      <c r="BH431" s="222">
        <f>IF(N431="sníž. přenesená",J431,0)</f>
        <v>0</v>
      </c>
      <c r="BI431" s="222">
        <f>IF(N431="nulová",J431,0)</f>
        <v>0</v>
      </c>
      <c r="BJ431" s="17" t="s">
        <v>84</v>
      </c>
      <c r="BK431" s="222">
        <f>ROUND(I431*H431,2)</f>
        <v>0</v>
      </c>
      <c r="BL431" s="17" t="s">
        <v>208</v>
      </c>
      <c r="BM431" s="221" t="s">
        <v>804</v>
      </c>
    </row>
    <row r="432" s="12" customFormat="1">
      <c r="A432" s="12"/>
      <c r="B432" s="228"/>
      <c r="C432" s="229"/>
      <c r="D432" s="230" t="s">
        <v>133</v>
      </c>
      <c r="E432" s="231" t="s">
        <v>1</v>
      </c>
      <c r="F432" s="232" t="s">
        <v>805</v>
      </c>
      <c r="G432" s="229"/>
      <c r="H432" s="233">
        <v>0.95999999999999996</v>
      </c>
      <c r="I432" s="234"/>
      <c r="J432" s="229"/>
      <c r="K432" s="229"/>
      <c r="L432" s="235"/>
      <c r="M432" s="236"/>
      <c r="N432" s="237"/>
      <c r="O432" s="237"/>
      <c r="P432" s="237"/>
      <c r="Q432" s="237"/>
      <c r="R432" s="237"/>
      <c r="S432" s="237"/>
      <c r="T432" s="238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T432" s="239" t="s">
        <v>133</v>
      </c>
      <c r="AU432" s="239" t="s">
        <v>84</v>
      </c>
      <c r="AV432" s="12" t="s">
        <v>86</v>
      </c>
      <c r="AW432" s="12" t="s">
        <v>31</v>
      </c>
      <c r="AX432" s="12" t="s">
        <v>84</v>
      </c>
      <c r="AY432" s="239" t="s">
        <v>123</v>
      </c>
    </row>
    <row r="433" s="12" customFormat="1">
      <c r="A433" s="12"/>
      <c r="B433" s="228"/>
      <c r="C433" s="229"/>
      <c r="D433" s="230" t="s">
        <v>133</v>
      </c>
      <c r="E433" s="229"/>
      <c r="F433" s="232" t="s">
        <v>806</v>
      </c>
      <c r="G433" s="229"/>
      <c r="H433" s="233">
        <v>1.0560000000000001</v>
      </c>
      <c r="I433" s="234"/>
      <c r="J433" s="229"/>
      <c r="K433" s="229"/>
      <c r="L433" s="235"/>
      <c r="M433" s="236"/>
      <c r="N433" s="237"/>
      <c r="O433" s="237"/>
      <c r="P433" s="237"/>
      <c r="Q433" s="237"/>
      <c r="R433" s="237"/>
      <c r="S433" s="237"/>
      <c r="T433" s="238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T433" s="239" t="s">
        <v>133</v>
      </c>
      <c r="AU433" s="239" t="s">
        <v>84</v>
      </c>
      <c r="AV433" s="12" t="s">
        <v>86</v>
      </c>
      <c r="AW433" s="12" t="s">
        <v>4</v>
      </c>
      <c r="AX433" s="12" t="s">
        <v>84</v>
      </c>
      <c r="AY433" s="239" t="s">
        <v>123</v>
      </c>
    </row>
    <row r="434" s="2" customFormat="1" ht="55.5" customHeight="1">
      <c r="A434" s="38"/>
      <c r="B434" s="39"/>
      <c r="C434" s="210" t="s">
        <v>807</v>
      </c>
      <c r="D434" s="210" t="s">
        <v>124</v>
      </c>
      <c r="E434" s="211" t="s">
        <v>808</v>
      </c>
      <c r="F434" s="212" t="s">
        <v>809</v>
      </c>
      <c r="G434" s="213" t="s">
        <v>406</v>
      </c>
      <c r="H434" s="288"/>
      <c r="I434" s="215"/>
      <c r="J434" s="216">
        <f>ROUND(I434*H434,2)</f>
        <v>0</v>
      </c>
      <c r="K434" s="212" t="s">
        <v>128</v>
      </c>
      <c r="L434" s="44"/>
      <c r="M434" s="217" t="s">
        <v>1</v>
      </c>
      <c r="N434" s="218" t="s">
        <v>41</v>
      </c>
      <c r="O434" s="91"/>
      <c r="P434" s="219">
        <f>O434*H434</f>
        <v>0</v>
      </c>
      <c r="Q434" s="219">
        <v>0</v>
      </c>
      <c r="R434" s="219">
        <f>Q434*H434</f>
        <v>0</v>
      </c>
      <c r="S434" s="219">
        <v>0</v>
      </c>
      <c r="T434" s="220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1" t="s">
        <v>208</v>
      </c>
      <c r="AT434" s="221" t="s">
        <v>124</v>
      </c>
      <c r="AU434" s="221" t="s">
        <v>84</v>
      </c>
      <c r="AY434" s="17" t="s">
        <v>123</v>
      </c>
      <c r="BE434" s="222">
        <f>IF(N434="základní",J434,0)</f>
        <v>0</v>
      </c>
      <c r="BF434" s="222">
        <f>IF(N434="snížená",J434,0)</f>
        <v>0</v>
      </c>
      <c r="BG434" s="222">
        <f>IF(N434="zákl. přenesená",J434,0)</f>
        <v>0</v>
      </c>
      <c r="BH434" s="222">
        <f>IF(N434="sníž. přenesená",J434,0)</f>
        <v>0</v>
      </c>
      <c r="BI434" s="222">
        <f>IF(N434="nulová",J434,0)</f>
        <v>0</v>
      </c>
      <c r="BJ434" s="17" t="s">
        <v>84</v>
      </c>
      <c r="BK434" s="222">
        <f>ROUND(I434*H434,2)</f>
        <v>0</v>
      </c>
      <c r="BL434" s="17" t="s">
        <v>208</v>
      </c>
      <c r="BM434" s="221" t="s">
        <v>810</v>
      </c>
    </row>
    <row r="435" s="2" customFormat="1">
      <c r="A435" s="38"/>
      <c r="B435" s="39"/>
      <c r="C435" s="40"/>
      <c r="D435" s="223" t="s">
        <v>131</v>
      </c>
      <c r="E435" s="40"/>
      <c r="F435" s="224" t="s">
        <v>811</v>
      </c>
      <c r="G435" s="40"/>
      <c r="H435" s="40"/>
      <c r="I435" s="225"/>
      <c r="J435" s="40"/>
      <c r="K435" s="40"/>
      <c r="L435" s="44"/>
      <c r="M435" s="226"/>
      <c r="N435" s="227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131</v>
      </c>
      <c r="AU435" s="17" t="s">
        <v>84</v>
      </c>
    </row>
    <row r="436" s="11" customFormat="1" ht="25.92" customHeight="1">
      <c r="A436" s="11"/>
      <c r="B436" s="196"/>
      <c r="C436" s="197"/>
      <c r="D436" s="198" t="s">
        <v>75</v>
      </c>
      <c r="E436" s="199" t="s">
        <v>812</v>
      </c>
      <c r="F436" s="199" t="s">
        <v>813</v>
      </c>
      <c r="G436" s="197"/>
      <c r="H436" s="197"/>
      <c r="I436" s="200"/>
      <c r="J436" s="201">
        <f>BK436</f>
        <v>0</v>
      </c>
      <c r="K436" s="197"/>
      <c r="L436" s="202"/>
      <c r="M436" s="203"/>
      <c r="N436" s="204"/>
      <c r="O436" s="204"/>
      <c r="P436" s="205">
        <f>SUM(P437:P440)</f>
        <v>0</v>
      </c>
      <c r="Q436" s="204"/>
      <c r="R436" s="205">
        <f>SUM(R437:R440)</f>
        <v>0.0017000000000000001</v>
      </c>
      <c r="S436" s="204"/>
      <c r="T436" s="206">
        <f>SUM(T437:T440)</f>
        <v>0</v>
      </c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R436" s="207" t="s">
        <v>86</v>
      </c>
      <c r="AT436" s="208" t="s">
        <v>75</v>
      </c>
      <c r="AU436" s="208" t="s">
        <v>76</v>
      </c>
      <c r="AY436" s="207" t="s">
        <v>123</v>
      </c>
      <c r="BK436" s="209">
        <f>SUM(BK437:BK440)</f>
        <v>0</v>
      </c>
    </row>
    <row r="437" s="2" customFormat="1" ht="24.15" customHeight="1">
      <c r="A437" s="38"/>
      <c r="B437" s="39"/>
      <c r="C437" s="210" t="s">
        <v>814</v>
      </c>
      <c r="D437" s="210" t="s">
        <v>124</v>
      </c>
      <c r="E437" s="211" t="s">
        <v>815</v>
      </c>
      <c r="F437" s="212" t="s">
        <v>816</v>
      </c>
      <c r="G437" s="213" t="s">
        <v>127</v>
      </c>
      <c r="H437" s="214">
        <v>10</v>
      </c>
      <c r="I437" s="215"/>
      <c r="J437" s="216">
        <f>ROUND(I437*H437,2)</f>
        <v>0</v>
      </c>
      <c r="K437" s="212" t="s">
        <v>128</v>
      </c>
      <c r="L437" s="44"/>
      <c r="M437" s="217" t="s">
        <v>1</v>
      </c>
      <c r="N437" s="218" t="s">
        <v>41</v>
      </c>
      <c r="O437" s="91"/>
      <c r="P437" s="219">
        <f>O437*H437</f>
        <v>0</v>
      </c>
      <c r="Q437" s="219">
        <v>0.00017000000000000001</v>
      </c>
      <c r="R437" s="219">
        <f>Q437*H437</f>
        <v>0.0017000000000000001</v>
      </c>
      <c r="S437" s="219">
        <v>0</v>
      </c>
      <c r="T437" s="220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1" t="s">
        <v>208</v>
      </c>
      <c r="AT437" s="221" t="s">
        <v>124</v>
      </c>
      <c r="AU437" s="221" t="s">
        <v>84</v>
      </c>
      <c r="AY437" s="17" t="s">
        <v>123</v>
      </c>
      <c r="BE437" s="222">
        <f>IF(N437="základní",J437,0)</f>
        <v>0</v>
      </c>
      <c r="BF437" s="222">
        <f>IF(N437="snížená",J437,0)</f>
        <v>0</v>
      </c>
      <c r="BG437" s="222">
        <f>IF(N437="zákl. přenesená",J437,0)</f>
        <v>0</v>
      </c>
      <c r="BH437" s="222">
        <f>IF(N437="sníž. přenesená",J437,0)</f>
        <v>0</v>
      </c>
      <c r="BI437" s="222">
        <f>IF(N437="nulová",J437,0)</f>
        <v>0</v>
      </c>
      <c r="BJ437" s="17" t="s">
        <v>84</v>
      </c>
      <c r="BK437" s="222">
        <f>ROUND(I437*H437,2)</f>
        <v>0</v>
      </c>
      <c r="BL437" s="17" t="s">
        <v>208</v>
      </c>
      <c r="BM437" s="221" t="s">
        <v>817</v>
      </c>
    </row>
    <row r="438" s="2" customFormat="1">
      <c r="A438" s="38"/>
      <c r="B438" s="39"/>
      <c r="C438" s="40"/>
      <c r="D438" s="223" t="s">
        <v>131</v>
      </c>
      <c r="E438" s="40"/>
      <c r="F438" s="224" t="s">
        <v>818</v>
      </c>
      <c r="G438" s="40"/>
      <c r="H438" s="40"/>
      <c r="I438" s="225"/>
      <c r="J438" s="40"/>
      <c r="K438" s="40"/>
      <c r="L438" s="44"/>
      <c r="M438" s="226"/>
      <c r="N438" s="227"/>
      <c r="O438" s="91"/>
      <c r="P438" s="91"/>
      <c r="Q438" s="91"/>
      <c r="R438" s="91"/>
      <c r="S438" s="91"/>
      <c r="T438" s="92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131</v>
      </c>
      <c r="AU438" s="17" t="s">
        <v>84</v>
      </c>
    </row>
    <row r="439" s="14" customFormat="1">
      <c r="A439" s="14"/>
      <c r="B439" s="251"/>
      <c r="C439" s="252"/>
      <c r="D439" s="230" t="s">
        <v>133</v>
      </c>
      <c r="E439" s="253" t="s">
        <v>1</v>
      </c>
      <c r="F439" s="254" t="s">
        <v>819</v>
      </c>
      <c r="G439" s="252"/>
      <c r="H439" s="253" t="s">
        <v>1</v>
      </c>
      <c r="I439" s="255"/>
      <c r="J439" s="252"/>
      <c r="K439" s="252"/>
      <c r="L439" s="256"/>
      <c r="M439" s="257"/>
      <c r="N439" s="258"/>
      <c r="O439" s="258"/>
      <c r="P439" s="258"/>
      <c r="Q439" s="258"/>
      <c r="R439" s="258"/>
      <c r="S439" s="258"/>
      <c r="T439" s="25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0" t="s">
        <v>133</v>
      </c>
      <c r="AU439" s="260" t="s">
        <v>84</v>
      </c>
      <c r="AV439" s="14" t="s">
        <v>84</v>
      </c>
      <c r="AW439" s="14" t="s">
        <v>31</v>
      </c>
      <c r="AX439" s="14" t="s">
        <v>76</v>
      </c>
      <c r="AY439" s="260" t="s">
        <v>123</v>
      </c>
    </row>
    <row r="440" s="12" customFormat="1">
      <c r="A440" s="12"/>
      <c r="B440" s="228"/>
      <c r="C440" s="229"/>
      <c r="D440" s="230" t="s">
        <v>133</v>
      </c>
      <c r="E440" s="231" t="s">
        <v>1</v>
      </c>
      <c r="F440" s="232" t="s">
        <v>820</v>
      </c>
      <c r="G440" s="229"/>
      <c r="H440" s="233">
        <v>10</v>
      </c>
      <c r="I440" s="234"/>
      <c r="J440" s="229"/>
      <c r="K440" s="229"/>
      <c r="L440" s="235"/>
      <c r="M440" s="236"/>
      <c r="N440" s="237"/>
      <c r="O440" s="237"/>
      <c r="P440" s="237"/>
      <c r="Q440" s="237"/>
      <c r="R440" s="237"/>
      <c r="S440" s="237"/>
      <c r="T440" s="238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T440" s="239" t="s">
        <v>133</v>
      </c>
      <c r="AU440" s="239" t="s">
        <v>84</v>
      </c>
      <c r="AV440" s="12" t="s">
        <v>86</v>
      </c>
      <c r="AW440" s="12" t="s">
        <v>31</v>
      </c>
      <c r="AX440" s="12" t="s">
        <v>84</v>
      </c>
      <c r="AY440" s="239" t="s">
        <v>123</v>
      </c>
    </row>
    <row r="441" s="11" customFormat="1" ht="25.92" customHeight="1">
      <c r="A441" s="11"/>
      <c r="B441" s="196"/>
      <c r="C441" s="197"/>
      <c r="D441" s="198" t="s">
        <v>75</v>
      </c>
      <c r="E441" s="199" t="s">
        <v>821</v>
      </c>
      <c r="F441" s="199" t="s">
        <v>822</v>
      </c>
      <c r="G441" s="197"/>
      <c r="H441" s="197"/>
      <c r="I441" s="200"/>
      <c r="J441" s="201">
        <f>BK441</f>
        <v>0</v>
      </c>
      <c r="K441" s="197"/>
      <c r="L441" s="202"/>
      <c r="M441" s="203"/>
      <c r="N441" s="204"/>
      <c r="O441" s="204"/>
      <c r="P441" s="205">
        <f>SUM(P442:P448)</f>
        <v>0</v>
      </c>
      <c r="Q441" s="204"/>
      <c r="R441" s="205">
        <f>SUM(R442:R448)</f>
        <v>0.031496610000000001</v>
      </c>
      <c r="S441" s="204"/>
      <c r="T441" s="206">
        <f>SUM(T442:T448)</f>
        <v>0</v>
      </c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R441" s="207" t="s">
        <v>86</v>
      </c>
      <c r="AT441" s="208" t="s">
        <v>75</v>
      </c>
      <c r="AU441" s="208" t="s">
        <v>76</v>
      </c>
      <c r="AY441" s="207" t="s">
        <v>123</v>
      </c>
      <c r="BK441" s="209">
        <f>SUM(BK442:BK448)</f>
        <v>0</v>
      </c>
    </row>
    <row r="442" s="2" customFormat="1" ht="37.8" customHeight="1">
      <c r="A442" s="38"/>
      <c r="B442" s="39"/>
      <c r="C442" s="210" t="s">
        <v>823</v>
      </c>
      <c r="D442" s="210" t="s">
        <v>124</v>
      </c>
      <c r="E442" s="211" t="s">
        <v>824</v>
      </c>
      <c r="F442" s="212" t="s">
        <v>825</v>
      </c>
      <c r="G442" s="213" t="s">
        <v>127</v>
      </c>
      <c r="H442" s="214">
        <v>108.609</v>
      </c>
      <c r="I442" s="215"/>
      <c r="J442" s="216">
        <f>ROUND(I442*H442,2)</f>
        <v>0</v>
      </c>
      <c r="K442" s="212" t="s">
        <v>128</v>
      </c>
      <c r="L442" s="44"/>
      <c r="M442" s="217" t="s">
        <v>1</v>
      </c>
      <c r="N442" s="218" t="s">
        <v>41</v>
      </c>
      <c r="O442" s="91"/>
      <c r="P442" s="219">
        <f>O442*H442</f>
        <v>0</v>
      </c>
      <c r="Q442" s="219">
        <v>0.00029</v>
      </c>
      <c r="R442" s="219">
        <f>Q442*H442</f>
        <v>0.031496610000000001</v>
      </c>
      <c r="S442" s="219">
        <v>0</v>
      </c>
      <c r="T442" s="220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1" t="s">
        <v>208</v>
      </c>
      <c r="AT442" s="221" t="s">
        <v>124</v>
      </c>
      <c r="AU442" s="221" t="s">
        <v>84</v>
      </c>
      <c r="AY442" s="17" t="s">
        <v>123</v>
      </c>
      <c r="BE442" s="222">
        <f>IF(N442="základní",J442,0)</f>
        <v>0</v>
      </c>
      <c r="BF442" s="222">
        <f>IF(N442="snížená",J442,0)</f>
        <v>0</v>
      </c>
      <c r="BG442" s="222">
        <f>IF(N442="zákl. přenesená",J442,0)</f>
        <v>0</v>
      </c>
      <c r="BH442" s="222">
        <f>IF(N442="sníž. přenesená",J442,0)</f>
        <v>0</v>
      </c>
      <c r="BI442" s="222">
        <f>IF(N442="nulová",J442,0)</f>
        <v>0</v>
      </c>
      <c r="BJ442" s="17" t="s">
        <v>84</v>
      </c>
      <c r="BK442" s="222">
        <f>ROUND(I442*H442,2)</f>
        <v>0</v>
      </c>
      <c r="BL442" s="17" t="s">
        <v>208</v>
      </c>
      <c r="BM442" s="221" t="s">
        <v>826</v>
      </c>
    </row>
    <row r="443" s="2" customFormat="1">
      <c r="A443" s="38"/>
      <c r="B443" s="39"/>
      <c r="C443" s="40"/>
      <c r="D443" s="223" t="s">
        <v>131</v>
      </c>
      <c r="E443" s="40"/>
      <c r="F443" s="224" t="s">
        <v>827</v>
      </c>
      <c r="G443" s="40"/>
      <c r="H443" s="40"/>
      <c r="I443" s="225"/>
      <c r="J443" s="40"/>
      <c r="K443" s="40"/>
      <c r="L443" s="44"/>
      <c r="M443" s="226"/>
      <c r="N443" s="227"/>
      <c r="O443" s="91"/>
      <c r="P443" s="91"/>
      <c r="Q443" s="91"/>
      <c r="R443" s="91"/>
      <c r="S443" s="91"/>
      <c r="T443" s="92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131</v>
      </c>
      <c r="AU443" s="17" t="s">
        <v>84</v>
      </c>
    </row>
    <row r="444" s="12" customFormat="1">
      <c r="A444" s="12"/>
      <c r="B444" s="228"/>
      <c r="C444" s="229"/>
      <c r="D444" s="230" t="s">
        <v>133</v>
      </c>
      <c r="E444" s="231" t="s">
        <v>1</v>
      </c>
      <c r="F444" s="232" t="s">
        <v>274</v>
      </c>
      <c r="G444" s="229"/>
      <c r="H444" s="233">
        <v>47.399999999999999</v>
      </c>
      <c r="I444" s="234"/>
      <c r="J444" s="229"/>
      <c r="K444" s="229"/>
      <c r="L444" s="235"/>
      <c r="M444" s="236"/>
      <c r="N444" s="237"/>
      <c r="O444" s="237"/>
      <c r="P444" s="237"/>
      <c r="Q444" s="237"/>
      <c r="R444" s="237"/>
      <c r="S444" s="237"/>
      <c r="T444" s="238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T444" s="239" t="s">
        <v>133</v>
      </c>
      <c r="AU444" s="239" t="s">
        <v>84</v>
      </c>
      <c r="AV444" s="12" t="s">
        <v>86</v>
      </c>
      <c r="AW444" s="12" t="s">
        <v>31</v>
      </c>
      <c r="AX444" s="12" t="s">
        <v>76</v>
      </c>
      <c r="AY444" s="239" t="s">
        <v>123</v>
      </c>
    </row>
    <row r="445" s="12" customFormat="1">
      <c r="A445" s="12"/>
      <c r="B445" s="228"/>
      <c r="C445" s="229"/>
      <c r="D445" s="230" t="s">
        <v>133</v>
      </c>
      <c r="E445" s="231" t="s">
        <v>1</v>
      </c>
      <c r="F445" s="232" t="s">
        <v>828</v>
      </c>
      <c r="G445" s="229"/>
      <c r="H445" s="233">
        <v>26.096</v>
      </c>
      <c r="I445" s="234"/>
      <c r="J445" s="229"/>
      <c r="K445" s="229"/>
      <c r="L445" s="235"/>
      <c r="M445" s="236"/>
      <c r="N445" s="237"/>
      <c r="O445" s="237"/>
      <c r="P445" s="237"/>
      <c r="Q445" s="237"/>
      <c r="R445" s="237"/>
      <c r="S445" s="237"/>
      <c r="T445" s="238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T445" s="239" t="s">
        <v>133</v>
      </c>
      <c r="AU445" s="239" t="s">
        <v>84</v>
      </c>
      <c r="AV445" s="12" t="s">
        <v>86</v>
      </c>
      <c r="AW445" s="12" t="s">
        <v>31</v>
      </c>
      <c r="AX445" s="12" t="s">
        <v>76</v>
      </c>
      <c r="AY445" s="239" t="s">
        <v>123</v>
      </c>
    </row>
    <row r="446" s="12" customFormat="1">
      <c r="A446" s="12"/>
      <c r="B446" s="228"/>
      <c r="C446" s="229"/>
      <c r="D446" s="230" t="s">
        <v>133</v>
      </c>
      <c r="E446" s="231" t="s">
        <v>1</v>
      </c>
      <c r="F446" s="232" t="s">
        <v>271</v>
      </c>
      <c r="G446" s="229"/>
      <c r="H446" s="233">
        <v>29.413</v>
      </c>
      <c r="I446" s="234"/>
      <c r="J446" s="229"/>
      <c r="K446" s="229"/>
      <c r="L446" s="235"/>
      <c r="M446" s="236"/>
      <c r="N446" s="237"/>
      <c r="O446" s="237"/>
      <c r="P446" s="237"/>
      <c r="Q446" s="237"/>
      <c r="R446" s="237"/>
      <c r="S446" s="237"/>
      <c r="T446" s="238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T446" s="239" t="s">
        <v>133</v>
      </c>
      <c r="AU446" s="239" t="s">
        <v>84</v>
      </c>
      <c r="AV446" s="12" t="s">
        <v>86</v>
      </c>
      <c r="AW446" s="12" t="s">
        <v>31</v>
      </c>
      <c r="AX446" s="12" t="s">
        <v>76</v>
      </c>
      <c r="AY446" s="239" t="s">
        <v>123</v>
      </c>
    </row>
    <row r="447" s="12" customFormat="1">
      <c r="A447" s="12"/>
      <c r="B447" s="228"/>
      <c r="C447" s="229"/>
      <c r="D447" s="230" t="s">
        <v>133</v>
      </c>
      <c r="E447" s="231" t="s">
        <v>1</v>
      </c>
      <c r="F447" s="232" t="s">
        <v>268</v>
      </c>
      <c r="G447" s="229"/>
      <c r="H447" s="233">
        <v>5.7000000000000002</v>
      </c>
      <c r="I447" s="234"/>
      <c r="J447" s="229"/>
      <c r="K447" s="229"/>
      <c r="L447" s="235"/>
      <c r="M447" s="236"/>
      <c r="N447" s="237"/>
      <c r="O447" s="237"/>
      <c r="P447" s="237"/>
      <c r="Q447" s="237"/>
      <c r="R447" s="237"/>
      <c r="S447" s="237"/>
      <c r="T447" s="238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T447" s="239" t="s">
        <v>133</v>
      </c>
      <c r="AU447" s="239" t="s">
        <v>84</v>
      </c>
      <c r="AV447" s="12" t="s">
        <v>86</v>
      </c>
      <c r="AW447" s="12" t="s">
        <v>31</v>
      </c>
      <c r="AX447" s="12" t="s">
        <v>76</v>
      </c>
      <c r="AY447" s="239" t="s">
        <v>123</v>
      </c>
    </row>
    <row r="448" s="13" customFormat="1">
      <c r="A448" s="13"/>
      <c r="B448" s="240"/>
      <c r="C448" s="241"/>
      <c r="D448" s="230" t="s">
        <v>133</v>
      </c>
      <c r="E448" s="242" t="s">
        <v>1</v>
      </c>
      <c r="F448" s="243" t="s">
        <v>141</v>
      </c>
      <c r="G448" s="241"/>
      <c r="H448" s="244">
        <v>108.609</v>
      </c>
      <c r="I448" s="245"/>
      <c r="J448" s="241"/>
      <c r="K448" s="241"/>
      <c r="L448" s="246"/>
      <c r="M448" s="289"/>
      <c r="N448" s="290"/>
      <c r="O448" s="290"/>
      <c r="P448" s="290"/>
      <c r="Q448" s="290"/>
      <c r="R448" s="290"/>
      <c r="S448" s="290"/>
      <c r="T448" s="29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0" t="s">
        <v>133</v>
      </c>
      <c r="AU448" s="250" t="s">
        <v>84</v>
      </c>
      <c r="AV448" s="13" t="s">
        <v>129</v>
      </c>
      <c r="AW448" s="13" t="s">
        <v>31</v>
      </c>
      <c r="AX448" s="13" t="s">
        <v>84</v>
      </c>
      <c r="AY448" s="250" t="s">
        <v>123</v>
      </c>
    </row>
    <row r="449" s="2" customFormat="1" ht="6.96" customHeight="1">
      <c r="A449" s="38"/>
      <c r="B449" s="66"/>
      <c r="C449" s="67"/>
      <c r="D449" s="67"/>
      <c r="E449" s="67"/>
      <c r="F449" s="67"/>
      <c r="G449" s="67"/>
      <c r="H449" s="67"/>
      <c r="I449" s="67"/>
      <c r="J449" s="67"/>
      <c r="K449" s="67"/>
      <c r="L449" s="44"/>
      <c r="M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</row>
  </sheetData>
  <sheetProtection sheet="1" autoFilter="0" formatColumns="0" formatRows="0" objects="1" scenarios="1" spinCount="100000" saltValue="nJK7dyZX04ZQHJY2YPID3kIKQPWrEozpdgQN4TnFvxGtVIPXbklmpeyqypq/NwIMqMsJ4gtjf7XrW+D+7u01wA==" hashValue="lDJvK5koFnSRodbe+0VpT9nhIt631xJBQbV886u8f8yW7sdd//j7EP1kOka9J1veJOR0FGG0KcwfQHCFkOHP6g==" algorithmName="SHA-512" password="CC35"/>
  <autoFilter ref="C135:K448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hyperlinks>
    <hyperlink ref="F139" r:id="rId1" display="https://podminky.urs.cz/item/CS_URS_2025_01/317121151"/>
    <hyperlink ref="F143" r:id="rId2" display="https://podminky.urs.cz/item/CS_URS_2025_01/340271045"/>
    <hyperlink ref="F156" r:id="rId3" display="https://podminky.urs.cz/item/CS_URS_2025_01/342291121"/>
    <hyperlink ref="F160" r:id="rId4" display="https://podminky.urs.cz/item/CS_URS_2025_01/611311131"/>
    <hyperlink ref="F167" r:id="rId5" display="https://podminky.urs.cz/item/CS_URS_2025_01/612311111"/>
    <hyperlink ref="F173" r:id="rId6" display="https://podminky.urs.cz/item/CS_URS_2025_01/612311131"/>
    <hyperlink ref="F192" r:id="rId7" display="https://podminky.urs.cz/item/CS_URS_2025_01/612311141"/>
    <hyperlink ref="F199" r:id="rId8" display="https://podminky.urs.cz/item/CS_URS_2025_01/612315223"/>
    <hyperlink ref="F201" r:id="rId9" display="https://podminky.urs.cz/item/CS_URS_2025_01/632441112"/>
    <hyperlink ref="F204" r:id="rId10" display="https://podminky.urs.cz/item/CS_URS_2025_01/642944121"/>
    <hyperlink ref="F209" r:id="rId11" display="https://podminky.urs.cz/item/CS_URS_2025_01/949101112"/>
    <hyperlink ref="F212" r:id="rId12" display="https://podminky.urs.cz/item/CS_URS_2025_01/952901111"/>
    <hyperlink ref="F215" r:id="rId13" display="https://podminky.urs.cz/item/CS_URS_2025_01/998018001"/>
    <hyperlink ref="F218" r:id="rId14" display="https://podminky.urs.cz/item/CS_URS_2025_01/713111111"/>
    <hyperlink ref="F224" r:id="rId15" display="https://podminky.urs.cz/item/CS_URS_2025_01/998713311"/>
    <hyperlink ref="F227" r:id="rId16" display="https://podminky.urs.cz/item/CS_URS_2025_01/721173607"/>
    <hyperlink ref="F229" r:id="rId17" display="https://podminky.urs.cz/item/CS_URS_2025_01/721173707"/>
    <hyperlink ref="F231" r:id="rId18" display="https://podminky.urs.cz/item/CS_URS_2025_01/721173722"/>
    <hyperlink ref="F233" r:id="rId19" display="https://podminky.urs.cz/item/CS_URS_2025_01/721194104"/>
    <hyperlink ref="F235" r:id="rId20" display="https://podminky.urs.cz/item/CS_URS_2025_01/721212125"/>
    <hyperlink ref="F237" r:id="rId21" display="https://podminky.urs.cz/item/CS_URS_2025_01/721274126"/>
    <hyperlink ref="F239" r:id="rId22" display="https://podminky.urs.cz/item/CS_URS_2025_01/721290111"/>
    <hyperlink ref="F242" r:id="rId23" display="https://podminky.urs.cz/item/CS_URS_2025_01/998721312"/>
    <hyperlink ref="F245" r:id="rId24" display="https://podminky.urs.cz/item/CS_URS_2025_01/722174002"/>
    <hyperlink ref="F247" r:id="rId25" display="https://podminky.urs.cz/item/CS_URS_2025_01/722174003"/>
    <hyperlink ref="F249" r:id="rId26" display="https://podminky.urs.cz/item/CS_URS_2025_01/722181212"/>
    <hyperlink ref="F251" r:id="rId27" display="https://podminky.urs.cz/item/CS_URS_2025_01/722220152"/>
    <hyperlink ref="F253" r:id="rId28" display="https://podminky.urs.cz/item/CS_URS_2025_01/722290246"/>
    <hyperlink ref="F256" r:id="rId29" display="https://podminky.urs.cz/item/CS_URS_2025_01/998722311"/>
    <hyperlink ref="F259" r:id="rId30" display="https://podminky.urs.cz/item/CS_URS_2025_01/725112022"/>
    <hyperlink ref="F261" r:id="rId31" display="https://podminky.urs.cz/item/CS_URS_2025_01/725211623"/>
    <hyperlink ref="F263" r:id="rId32" display="https://podminky.urs.cz/item/CS_URS_2025_01/725244124"/>
    <hyperlink ref="F265" r:id="rId33" display="https://podminky.urs.cz/item/CS_URS_2025_01/725291680"/>
    <hyperlink ref="F268" r:id="rId34" display="https://podminky.urs.cz/item/CS_URS_2025_01/725813111"/>
    <hyperlink ref="F270" r:id="rId35" display="https://podminky.urs.cz/item/CS_URS_2025_01/725822613"/>
    <hyperlink ref="F272" r:id="rId36" display="https://podminky.urs.cz/item/CS_URS_2025_01/725841353"/>
    <hyperlink ref="F274" r:id="rId37" display="https://podminky.urs.cz/item/CS_URS_2025_01/998725312"/>
    <hyperlink ref="F277" r:id="rId38" display="https://podminky.urs.cz/item/CS_URS_2025_01/733221103"/>
    <hyperlink ref="F279" r:id="rId39" display="https://podminky.urs.cz/item/CS_URS_2025_01/733291101"/>
    <hyperlink ref="F281" r:id="rId40" display="https://podminky.urs.cz/item/CS_URS_2025_01/998733312"/>
    <hyperlink ref="F284" r:id="rId41" display="https://podminky.urs.cz/item/CS_URS_2025_01/734222811"/>
    <hyperlink ref="F288" r:id="rId42" display="https://podminky.urs.cz/item/CS_URS_2025_01/735151373"/>
    <hyperlink ref="F290" r:id="rId43" display="https://podminky.urs.cz/item/CS_URS_2025_01/735151376"/>
    <hyperlink ref="F292" r:id="rId44" display="https://podminky.urs.cz/item/CS_URS_2025_01/998735312"/>
    <hyperlink ref="F296" r:id="rId45" display="https://podminky.urs.cz/item/CS_URS_2025_01/741810001"/>
    <hyperlink ref="F299" r:id="rId46" display="https://podminky.urs.cz/item/CS_URS_2025_01/751111011"/>
    <hyperlink ref="F303" r:id="rId47" display="https://podminky.urs.cz/item/CS_URS_2025_01/751111131"/>
    <hyperlink ref="F306" r:id="rId48" display="https://podminky.urs.cz/item/CS_URS_2025_01/751510041"/>
    <hyperlink ref="F309" r:id="rId49" display="https://podminky.urs.cz/item/CS_URS_2025_01/763111333"/>
    <hyperlink ref="F314" r:id="rId50" display="https://podminky.urs.cz/item/CS_URS_2025_01/763111717"/>
    <hyperlink ref="F316" r:id="rId51" display="https://podminky.urs.cz/item/CS_URS_2025_01/763131751"/>
    <hyperlink ref="F322" r:id="rId52" display="https://podminky.urs.cz/item/CS_URS_2025_01/763181311"/>
    <hyperlink ref="F326" r:id="rId53" display="https://podminky.urs.cz/item/CS_URS_2025_01/763411111"/>
    <hyperlink ref="F329" r:id="rId54" display="https://podminky.urs.cz/item/CS_URS_2025_01/763411121"/>
    <hyperlink ref="F331" r:id="rId55" display="https://podminky.urs.cz/item/CS_URS_2025_01/763431001"/>
    <hyperlink ref="F341" r:id="rId56" display="https://podminky.urs.cz/item/CS_URS_2025_01/763431041"/>
    <hyperlink ref="F344" r:id="rId57" display="https://podminky.urs.cz/item/CS_URS_2025_01/763431201"/>
    <hyperlink ref="F349" r:id="rId58" display="https://podminky.urs.cz/item/CS_URS_2025_01/998763310"/>
    <hyperlink ref="F352" r:id="rId59" display="https://podminky.urs.cz/item/CS_URS_2025_01/766660001"/>
    <hyperlink ref="F355" r:id="rId60" display="https://podminky.urs.cz/item/CS_URS_2025_01/766660729"/>
    <hyperlink ref="F358" r:id="rId61" display="https://podminky.urs.cz/item/CS_URS_2025_01/998766311"/>
    <hyperlink ref="F361" r:id="rId62" display="https://podminky.urs.cz/item/CS_URS_2025_01/771121011"/>
    <hyperlink ref="F372" r:id="rId63" display="https://podminky.urs.cz/item/CS_URS_2025_01/771151011"/>
    <hyperlink ref="F375" r:id="rId64" display="https://podminky.urs.cz/item/CS_URS_2025_01/771574516"/>
    <hyperlink ref="F381" r:id="rId65" display="https://podminky.urs.cz/item/CS_URS_2025_01/771591112"/>
    <hyperlink ref="F384" r:id="rId66" display="https://podminky.urs.cz/item/CS_URS_2025_01/998771311"/>
    <hyperlink ref="F387" r:id="rId67" display="https://podminky.urs.cz/item/CS_URS_2025_01/776121112"/>
    <hyperlink ref="F394" r:id="rId68" display="https://podminky.urs.cz/item/CS_URS_2025_01/776141111"/>
    <hyperlink ref="F397" r:id="rId69" display="https://podminky.urs.cz/item/CS_URS_2025_01/776241111"/>
    <hyperlink ref="F403" r:id="rId70" display="https://podminky.urs.cz/item/CS_URS_2025_01/998776312"/>
    <hyperlink ref="F406" r:id="rId71" display="https://podminky.urs.cz/item/CS_URS_2025_01/781121011"/>
    <hyperlink ref="F409" r:id="rId72" display="https://podminky.urs.cz/item/CS_URS_2025_01/781131112"/>
    <hyperlink ref="F412" r:id="rId73" display="https://podminky.urs.cz/item/CS_URS_2025_01/781472315"/>
    <hyperlink ref="F430" r:id="rId74" display="https://podminky.urs.cz/item/CS_URS_2025_01/781491021"/>
    <hyperlink ref="F435" r:id="rId75" display="https://podminky.urs.cz/item/CS_URS_2025_01/998781312"/>
    <hyperlink ref="F438" r:id="rId76" display="https://podminky.urs.cz/item/CS_URS_2025_01/783327101"/>
    <hyperlink ref="F443" r:id="rId77" display="https://podminky.urs.cz/item/CS_URS_2025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Zimní stadion Kopřivnice – oprava sociálního zařízení ve 2.NP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829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23. 1. 2025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ROUND((SUM(BE118:BE124)),  2)</f>
        <v>0</v>
      </c>
      <c r="G33" s="38"/>
      <c r="H33" s="38"/>
      <c r="I33" s="155">
        <v>0.20999999999999999</v>
      </c>
      <c r="J33" s="154">
        <f>ROUND(((SUM(BE118:BE124))*I33),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ROUND((SUM(BF118:BF124)),  2)</f>
        <v>0</v>
      </c>
      <c r="G34" s="38"/>
      <c r="H34" s="38"/>
      <c r="I34" s="155">
        <v>0.12</v>
      </c>
      <c r="J34" s="154">
        <f>ROUND(((SUM(BF118:BF124))*I34),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ROUND((SUM(BG118:BG124)),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ROUND((SUM(BH118:BH124)),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ROUND((SUM(BI118:BI124)),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Zimní stadion Kopřivnice – oprava sociálního zařízení ve 2.NP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Vedlejší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23. 1. 2025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Kopřivnice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Ladislav Pekárek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830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831</v>
      </c>
      <c r="E98" s="182"/>
      <c r="F98" s="182"/>
      <c r="G98" s="182"/>
      <c r="H98" s="182"/>
      <c r="I98" s="182"/>
      <c r="J98" s="183">
        <f>J122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108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4" t="str">
        <f>E7</f>
        <v>Zimní stadion Kopřivnice – oprava sociálního zařízení ve 2.NP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94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03 - Vedlejší náklady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32" t="s">
        <v>22</v>
      </c>
      <c r="J112" s="79" t="str">
        <f>IF(J12="","",J12)</f>
        <v>23. 1. 2025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>Město Kopřivnice</v>
      </c>
      <c r="G114" s="40"/>
      <c r="H114" s="40"/>
      <c r="I114" s="32" t="s">
        <v>30</v>
      </c>
      <c r="J114" s="36" t="str">
        <f>E21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32</v>
      </c>
      <c r="J115" s="36" t="str">
        <f>E24</f>
        <v>Ladislav Pekárek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0" customFormat="1" ht="29.28" customHeight="1">
      <c r="A117" s="185"/>
      <c r="B117" s="186"/>
      <c r="C117" s="187" t="s">
        <v>109</v>
      </c>
      <c r="D117" s="188" t="s">
        <v>61</v>
      </c>
      <c r="E117" s="188" t="s">
        <v>57</v>
      </c>
      <c r="F117" s="188" t="s">
        <v>58</v>
      </c>
      <c r="G117" s="188" t="s">
        <v>110</v>
      </c>
      <c r="H117" s="188" t="s">
        <v>111</v>
      </c>
      <c r="I117" s="188" t="s">
        <v>112</v>
      </c>
      <c r="J117" s="188" t="s">
        <v>98</v>
      </c>
      <c r="K117" s="189" t="s">
        <v>113</v>
      </c>
      <c r="L117" s="190"/>
      <c r="M117" s="100" t="s">
        <v>1</v>
      </c>
      <c r="N117" s="101" t="s">
        <v>40</v>
      </c>
      <c r="O117" s="101" t="s">
        <v>114</v>
      </c>
      <c r="P117" s="101" t="s">
        <v>115</v>
      </c>
      <c r="Q117" s="101" t="s">
        <v>116</v>
      </c>
      <c r="R117" s="101" t="s">
        <v>117</v>
      </c>
      <c r="S117" s="101" t="s">
        <v>118</v>
      </c>
      <c r="T117" s="102" t="s">
        <v>119</v>
      </c>
      <c r="U117" s="185"/>
      <c r="V117" s="185"/>
      <c r="W117" s="185"/>
      <c r="X117" s="185"/>
      <c r="Y117" s="185"/>
      <c r="Z117" s="185"/>
      <c r="AA117" s="185"/>
      <c r="AB117" s="185"/>
      <c r="AC117" s="185"/>
      <c r="AD117" s="185"/>
      <c r="AE117" s="185"/>
    </row>
    <row r="118" s="2" customFormat="1" ht="22.8" customHeight="1">
      <c r="A118" s="38"/>
      <c r="B118" s="39"/>
      <c r="C118" s="107" t="s">
        <v>120</v>
      </c>
      <c r="D118" s="40"/>
      <c r="E118" s="40"/>
      <c r="F118" s="40"/>
      <c r="G118" s="40"/>
      <c r="H118" s="40"/>
      <c r="I118" s="40"/>
      <c r="J118" s="191">
        <f>BK118</f>
        <v>0</v>
      </c>
      <c r="K118" s="40"/>
      <c r="L118" s="44"/>
      <c r="M118" s="103"/>
      <c r="N118" s="192"/>
      <c r="O118" s="104"/>
      <c r="P118" s="193">
        <f>P119+P122</f>
        <v>0</v>
      </c>
      <c r="Q118" s="104"/>
      <c r="R118" s="193">
        <f>R119+R122</f>
        <v>0</v>
      </c>
      <c r="S118" s="104"/>
      <c r="T118" s="194">
        <f>T119+T122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75</v>
      </c>
      <c r="AU118" s="17" t="s">
        <v>100</v>
      </c>
      <c r="BK118" s="195">
        <f>BK119+BK122</f>
        <v>0</v>
      </c>
    </row>
    <row r="119" s="11" customFormat="1" ht="25.92" customHeight="1">
      <c r="A119" s="11"/>
      <c r="B119" s="196"/>
      <c r="C119" s="197"/>
      <c r="D119" s="198" t="s">
        <v>75</v>
      </c>
      <c r="E119" s="199" t="s">
        <v>832</v>
      </c>
      <c r="F119" s="199" t="s">
        <v>833</v>
      </c>
      <c r="G119" s="197"/>
      <c r="H119" s="197"/>
      <c r="I119" s="200"/>
      <c r="J119" s="201">
        <f>BK119</f>
        <v>0</v>
      </c>
      <c r="K119" s="197"/>
      <c r="L119" s="202"/>
      <c r="M119" s="203"/>
      <c r="N119" s="204"/>
      <c r="O119" s="204"/>
      <c r="P119" s="205">
        <f>SUM(P120:P121)</f>
        <v>0</v>
      </c>
      <c r="Q119" s="204"/>
      <c r="R119" s="205">
        <f>SUM(R120:R121)</f>
        <v>0</v>
      </c>
      <c r="S119" s="204"/>
      <c r="T119" s="206">
        <f>SUM(T120:T121)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207" t="s">
        <v>159</v>
      </c>
      <c r="AT119" s="208" t="s">
        <v>75</v>
      </c>
      <c r="AU119" s="208" t="s">
        <v>76</v>
      </c>
      <c r="AY119" s="207" t="s">
        <v>123</v>
      </c>
      <c r="BK119" s="209">
        <f>SUM(BK120:BK121)</f>
        <v>0</v>
      </c>
    </row>
    <row r="120" s="2" customFormat="1" ht="24.15" customHeight="1">
      <c r="A120" s="38"/>
      <c r="B120" s="39"/>
      <c r="C120" s="210" t="s">
        <v>84</v>
      </c>
      <c r="D120" s="210" t="s">
        <v>124</v>
      </c>
      <c r="E120" s="211" t="s">
        <v>834</v>
      </c>
      <c r="F120" s="212" t="s">
        <v>835</v>
      </c>
      <c r="G120" s="213" t="s">
        <v>252</v>
      </c>
      <c r="H120" s="214">
        <v>1</v>
      </c>
      <c r="I120" s="215"/>
      <c r="J120" s="216">
        <f>ROUND(I120*H120,2)</f>
        <v>0</v>
      </c>
      <c r="K120" s="212" t="s">
        <v>128</v>
      </c>
      <c r="L120" s="44"/>
      <c r="M120" s="217" t="s">
        <v>1</v>
      </c>
      <c r="N120" s="218" t="s">
        <v>41</v>
      </c>
      <c r="O120" s="91"/>
      <c r="P120" s="219">
        <f>O120*H120</f>
        <v>0</v>
      </c>
      <c r="Q120" s="219">
        <v>0</v>
      </c>
      <c r="R120" s="219">
        <f>Q120*H120</f>
        <v>0</v>
      </c>
      <c r="S120" s="219">
        <v>0</v>
      </c>
      <c r="T120" s="220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1" t="s">
        <v>253</v>
      </c>
      <c r="AT120" s="221" t="s">
        <v>124</v>
      </c>
      <c r="AU120" s="221" t="s">
        <v>84</v>
      </c>
      <c r="AY120" s="17" t="s">
        <v>123</v>
      </c>
      <c r="BE120" s="222">
        <f>IF(N120="základní",J120,0)</f>
        <v>0</v>
      </c>
      <c r="BF120" s="222">
        <f>IF(N120="snížená",J120,0)</f>
        <v>0</v>
      </c>
      <c r="BG120" s="222">
        <f>IF(N120="zákl. přenesená",J120,0)</f>
        <v>0</v>
      </c>
      <c r="BH120" s="222">
        <f>IF(N120="sníž. přenesená",J120,0)</f>
        <v>0</v>
      </c>
      <c r="BI120" s="222">
        <f>IF(N120="nulová",J120,0)</f>
        <v>0</v>
      </c>
      <c r="BJ120" s="17" t="s">
        <v>84</v>
      </c>
      <c r="BK120" s="222">
        <f>ROUND(I120*H120,2)</f>
        <v>0</v>
      </c>
      <c r="BL120" s="17" t="s">
        <v>253</v>
      </c>
      <c r="BM120" s="221" t="s">
        <v>836</v>
      </c>
    </row>
    <row r="121" s="2" customFormat="1">
      <c r="A121" s="38"/>
      <c r="B121" s="39"/>
      <c r="C121" s="40"/>
      <c r="D121" s="223" t="s">
        <v>131</v>
      </c>
      <c r="E121" s="40"/>
      <c r="F121" s="224" t="s">
        <v>837</v>
      </c>
      <c r="G121" s="40"/>
      <c r="H121" s="40"/>
      <c r="I121" s="225"/>
      <c r="J121" s="40"/>
      <c r="K121" s="40"/>
      <c r="L121" s="44"/>
      <c r="M121" s="226"/>
      <c r="N121" s="227"/>
      <c r="O121" s="91"/>
      <c r="P121" s="91"/>
      <c r="Q121" s="91"/>
      <c r="R121" s="91"/>
      <c r="S121" s="91"/>
      <c r="T121" s="92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131</v>
      </c>
      <c r="AU121" s="17" t="s">
        <v>84</v>
      </c>
    </row>
    <row r="122" s="11" customFormat="1" ht="25.92" customHeight="1">
      <c r="A122" s="11"/>
      <c r="B122" s="196"/>
      <c r="C122" s="197"/>
      <c r="D122" s="198" t="s">
        <v>75</v>
      </c>
      <c r="E122" s="199" t="s">
        <v>838</v>
      </c>
      <c r="F122" s="199" t="s">
        <v>839</v>
      </c>
      <c r="G122" s="197"/>
      <c r="H122" s="197"/>
      <c r="I122" s="200"/>
      <c r="J122" s="201">
        <f>BK122</f>
        <v>0</v>
      </c>
      <c r="K122" s="197"/>
      <c r="L122" s="202"/>
      <c r="M122" s="203"/>
      <c r="N122" s="204"/>
      <c r="O122" s="204"/>
      <c r="P122" s="205">
        <f>SUM(P123:P124)</f>
        <v>0</v>
      </c>
      <c r="Q122" s="204"/>
      <c r="R122" s="205">
        <f>SUM(R123:R124)</f>
        <v>0</v>
      </c>
      <c r="S122" s="204"/>
      <c r="T122" s="206">
        <f>SUM(T123:T124)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7" t="s">
        <v>159</v>
      </c>
      <c r="AT122" s="208" t="s">
        <v>75</v>
      </c>
      <c r="AU122" s="208" t="s">
        <v>76</v>
      </c>
      <c r="AY122" s="207" t="s">
        <v>123</v>
      </c>
      <c r="BK122" s="209">
        <f>SUM(BK123:BK124)</f>
        <v>0</v>
      </c>
    </row>
    <row r="123" s="2" customFormat="1" ht="16.5" customHeight="1">
      <c r="A123" s="38"/>
      <c r="B123" s="39"/>
      <c r="C123" s="210" t="s">
        <v>86</v>
      </c>
      <c r="D123" s="210" t="s">
        <v>124</v>
      </c>
      <c r="E123" s="211" t="s">
        <v>840</v>
      </c>
      <c r="F123" s="212" t="s">
        <v>839</v>
      </c>
      <c r="G123" s="213" t="s">
        <v>252</v>
      </c>
      <c r="H123" s="214">
        <v>1</v>
      </c>
      <c r="I123" s="215"/>
      <c r="J123" s="216">
        <f>ROUND(I123*H123,2)</f>
        <v>0</v>
      </c>
      <c r="K123" s="212" t="s">
        <v>128</v>
      </c>
      <c r="L123" s="44"/>
      <c r="M123" s="217" t="s">
        <v>1</v>
      </c>
      <c r="N123" s="218" t="s">
        <v>41</v>
      </c>
      <c r="O123" s="91"/>
      <c r="P123" s="219">
        <f>O123*H123</f>
        <v>0</v>
      </c>
      <c r="Q123" s="219">
        <v>0</v>
      </c>
      <c r="R123" s="219">
        <f>Q123*H123</f>
        <v>0</v>
      </c>
      <c r="S123" s="219">
        <v>0</v>
      </c>
      <c r="T123" s="22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1" t="s">
        <v>253</v>
      </c>
      <c r="AT123" s="221" t="s">
        <v>124</v>
      </c>
      <c r="AU123" s="221" t="s">
        <v>84</v>
      </c>
      <c r="AY123" s="17" t="s">
        <v>123</v>
      </c>
      <c r="BE123" s="222">
        <f>IF(N123="základní",J123,0)</f>
        <v>0</v>
      </c>
      <c r="BF123" s="222">
        <f>IF(N123="snížená",J123,0)</f>
        <v>0</v>
      </c>
      <c r="BG123" s="222">
        <f>IF(N123="zákl. přenesená",J123,0)</f>
        <v>0</v>
      </c>
      <c r="BH123" s="222">
        <f>IF(N123="sníž. přenesená",J123,0)</f>
        <v>0</v>
      </c>
      <c r="BI123" s="222">
        <f>IF(N123="nulová",J123,0)</f>
        <v>0</v>
      </c>
      <c r="BJ123" s="17" t="s">
        <v>84</v>
      </c>
      <c r="BK123" s="222">
        <f>ROUND(I123*H123,2)</f>
        <v>0</v>
      </c>
      <c r="BL123" s="17" t="s">
        <v>253</v>
      </c>
      <c r="BM123" s="221" t="s">
        <v>841</v>
      </c>
    </row>
    <row r="124" s="2" customFormat="1">
      <c r="A124" s="38"/>
      <c r="B124" s="39"/>
      <c r="C124" s="40"/>
      <c r="D124" s="223" t="s">
        <v>131</v>
      </c>
      <c r="E124" s="40"/>
      <c r="F124" s="224" t="s">
        <v>842</v>
      </c>
      <c r="G124" s="40"/>
      <c r="H124" s="40"/>
      <c r="I124" s="225"/>
      <c r="J124" s="40"/>
      <c r="K124" s="40"/>
      <c r="L124" s="44"/>
      <c r="M124" s="272"/>
      <c r="N124" s="273"/>
      <c r="O124" s="274"/>
      <c r="P124" s="274"/>
      <c r="Q124" s="274"/>
      <c r="R124" s="274"/>
      <c r="S124" s="274"/>
      <c r="T124" s="27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131</v>
      </c>
      <c r="AU124" s="17" t="s">
        <v>84</v>
      </c>
    </row>
    <row r="125" s="2" customFormat="1" ht="6.96" customHeight="1">
      <c r="A125" s="38"/>
      <c r="B125" s="66"/>
      <c r="C125" s="67"/>
      <c r="D125" s="67"/>
      <c r="E125" s="67"/>
      <c r="F125" s="67"/>
      <c r="G125" s="67"/>
      <c r="H125" s="67"/>
      <c r="I125" s="67"/>
      <c r="J125" s="67"/>
      <c r="K125" s="67"/>
      <c r="L125" s="44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sheetProtection sheet="1" autoFilter="0" formatColumns="0" formatRows="0" objects="1" scenarios="1" spinCount="100000" saltValue="As1Apjj4GG9kDTnEeiNuaE7YGE7ysk2Fk2NQ2fxTBwTsKPy4IO5/olA1YuY0zQf7RqbsbKENabgu9V5HWG6uew==" hashValue="msvf6SHnzFF1tpNdWT+V0FoA7MTWjyAcGMCVgOqIgUuIdGOKdvzJP8lk/7BBrSLiLsV++U4HW5yiyuOlvilaRg==" algorithmName="SHA-512" password="CC35"/>
  <autoFilter ref="C117:K12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hyperlinks>
    <hyperlink ref="F121" r:id="rId1" display="https://podminky.urs.cz/item/CS_URS_2025_01/013254000"/>
    <hyperlink ref="F124" r:id="rId2" display="https://podminky.urs.cz/item/CS_URS_2025_01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20"/>
    </row>
    <row r="4" s="1" customFormat="1" ht="24.96" customHeight="1">
      <c r="B4" s="20"/>
      <c r="C4" s="138" t="s">
        <v>843</v>
      </c>
      <c r="H4" s="20"/>
    </row>
    <row r="5" s="1" customFormat="1" ht="12" customHeight="1">
      <c r="B5" s="20"/>
      <c r="C5" s="292" t="s">
        <v>13</v>
      </c>
      <c r="D5" s="147" t="s">
        <v>14</v>
      </c>
      <c r="E5" s="1"/>
      <c r="F5" s="1"/>
      <c r="H5" s="20"/>
    </row>
    <row r="6" s="1" customFormat="1" ht="36.96" customHeight="1">
      <c r="B6" s="20"/>
      <c r="C6" s="293" t="s">
        <v>16</v>
      </c>
      <c r="D6" s="294" t="s">
        <v>17</v>
      </c>
      <c r="E6" s="1"/>
      <c r="F6" s="1"/>
      <c r="H6" s="20"/>
    </row>
    <row r="7" s="1" customFormat="1" ht="16.5" customHeight="1">
      <c r="B7" s="20"/>
      <c r="C7" s="140" t="s">
        <v>22</v>
      </c>
      <c r="D7" s="144" t="str">
        <f>'Rekapitulace stavby'!AN8</f>
        <v>23. 1. 2025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0" customFormat="1" ht="29.28" customHeight="1">
      <c r="A9" s="185"/>
      <c r="B9" s="295"/>
      <c r="C9" s="296" t="s">
        <v>57</v>
      </c>
      <c r="D9" s="297" t="s">
        <v>58</v>
      </c>
      <c r="E9" s="297" t="s">
        <v>110</v>
      </c>
      <c r="F9" s="298" t="s">
        <v>844</v>
      </c>
      <c r="G9" s="185"/>
      <c r="H9" s="295"/>
    </row>
    <row r="10" s="2" customFormat="1" ht="26.4" customHeight="1">
      <c r="A10" s="38"/>
      <c r="B10" s="44"/>
      <c r="C10" s="299" t="s">
        <v>87</v>
      </c>
      <c r="D10" s="299" t="s">
        <v>88</v>
      </c>
      <c r="E10" s="38"/>
      <c r="F10" s="38"/>
      <c r="G10" s="38"/>
      <c r="H10" s="44"/>
    </row>
    <row r="11" s="2" customFormat="1" ht="16.8" customHeight="1">
      <c r="A11" s="38"/>
      <c r="B11" s="44"/>
      <c r="C11" s="300" t="s">
        <v>256</v>
      </c>
      <c r="D11" s="301" t="s">
        <v>257</v>
      </c>
      <c r="E11" s="302" t="s">
        <v>127</v>
      </c>
      <c r="F11" s="303">
        <v>11.1</v>
      </c>
      <c r="G11" s="38"/>
      <c r="H11" s="44"/>
    </row>
    <row r="12" s="2" customFormat="1" ht="16.8" customHeight="1">
      <c r="A12" s="38"/>
      <c r="B12" s="44"/>
      <c r="C12" s="304" t="s">
        <v>1</v>
      </c>
      <c r="D12" s="304" t="s">
        <v>311</v>
      </c>
      <c r="E12" s="17" t="s">
        <v>1</v>
      </c>
      <c r="F12" s="305">
        <v>0</v>
      </c>
      <c r="G12" s="38"/>
      <c r="H12" s="44"/>
    </row>
    <row r="13" s="2" customFormat="1" ht="16.8" customHeight="1">
      <c r="A13" s="38"/>
      <c r="B13" s="44"/>
      <c r="C13" s="304" t="s">
        <v>1</v>
      </c>
      <c r="D13" s="304" t="s">
        <v>334</v>
      </c>
      <c r="E13" s="17" t="s">
        <v>1</v>
      </c>
      <c r="F13" s="305">
        <v>2.8500000000000001</v>
      </c>
      <c r="G13" s="38"/>
      <c r="H13" s="44"/>
    </row>
    <row r="14" s="2" customFormat="1" ht="16.8" customHeight="1">
      <c r="A14" s="38"/>
      <c r="B14" s="44"/>
      <c r="C14" s="304" t="s">
        <v>1</v>
      </c>
      <c r="D14" s="304" t="s">
        <v>313</v>
      </c>
      <c r="E14" s="17" t="s">
        <v>1</v>
      </c>
      <c r="F14" s="305">
        <v>0</v>
      </c>
      <c r="G14" s="38"/>
      <c r="H14" s="44"/>
    </row>
    <row r="15" s="2" customFormat="1" ht="16.8" customHeight="1">
      <c r="A15" s="38"/>
      <c r="B15" s="44"/>
      <c r="C15" s="304" t="s">
        <v>1</v>
      </c>
      <c r="D15" s="304" t="s">
        <v>334</v>
      </c>
      <c r="E15" s="17" t="s">
        <v>1</v>
      </c>
      <c r="F15" s="305">
        <v>2.8500000000000001</v>
      </c>
      <c r="G15" s="38"/>
      <c r="H15" s="44"/>
    </row>
    <row r="16" s="2" customFormat="1" ht="16.8" customHeight="1">
      <c r="A16" s="38"/>
      <c r="B16" s="44"/>
      <c r="C16" s="304" t="s">
        <v>1</v>
      </c>
      <c r="D16" s="304" t="s">
        <v>348</v>
      </c>
      <c r="E16" s="17" t="s">
        <v>1</v>
      </c>
      <c r="F16" s="305">
        <v>0</v>
      </c>
      <c r="G16" s="38"/>
      <c r="H16" s="44"/>
    </row>
    <row r="17" s="2" customFormat="1" ht="16.8" customHeight="1">
      <c r="A17" s="38"/>
      <c r="B17" s="44"/>
      <c r="C17" s="304" t="s">
        <v>1</v>
      </c>
      <c r="D17" s="304" t="s">
        <v>718</v>
      </c>
      <c r="E17" s="17" t="s">
        <v>1</v>
      </c>
      <c r="F17" s="305">
        <v>2.7000000000000002</v>
      </c>
      <c r="G17" s="38"/>
      <c r="H17" s="44"/>
    </row>
    <row r="18" s="2" customFormat="1" ht="16.8" customHeight="1">
      <c r="A18" s="38"/>
      <c r="B18" s="44"/>
      <c r="C18" s="304" t="s">
        <v>1</v>
      </c>
      <c r="D18" s="304" t="s">
        <v>350</v>
      </c>
      <c r="E18" s="17" t="s">
        <v>1</v>
      </c>
      <c r="F18" s="305">
        <v>0</v>
      </c>
      <c r="G18" s="38"/>
      <c r="H18" s="44"/>
    </row>
    <row r="19" s="2" customFormat="1" ht="16.8" customHeight="1">
      <c r="A19" s="38"/>
      <c r="B19" s="44"/>
      <c r="C19" s="304" t="s">
        <v>1</v>
      </c>
      <c r="D19" s="304" t="s">
        <v>718</v>
      </c>
      <c r="E19" s="17" t="s">
        <v>1</v>
      </c>
      <c r="F19" s="305">
        <v>2.7000000000000002</v>
      </c>
      <c r="G19" s="38"/>
      <c r="H19" s="44"/>
    </row>
    <row r="20" s="2" customFormat="1" ht="16.8" customHeight="1">
      <c r="A20" s="38"/>
      <c r="B20" s="44"/>
      <c r="C20" s="304" t="s">
        <v>256</v>
      </c>
      <c r="D20" s="304" t="s">
        <v>141</v>
      </c>
      <c r="E20" s="17" t="s">
        <v>1</v>
      </c>
      <c r="F20" s="305">
        <v>11.1</v>
      </c>
      <c r="G20" s="38"/>
      <c r="H20" s="44"/>
    </row>
    <row r="21" s="2" customFormat="1" ht="16.8" customHeight="1">
      <c r="A21" s="38"/>
      <c r="B21" s="44"/>
      <c r="C21" s="306" t="s">
        <v>845</v>
      </c>
      <c r="D21" s="38"/>
      <c r="E21" s="38"/>
      <c r="F21" s="38"/>
      <c r="G21" s="38"/>
      <c r="H21" s="44"/>
    </row>
    <row r="22" s="2" customFormat="1" ht="16.8" customHeight="1">
      <c r="A22" s="38"/>
      <c r="B22" s="44"/>
      <c r="C22" s="304" t="s">
        <v>714</v>
      </c>
      <c r="D22" s="304" t="s">
        <v>846</v>
      </c>
      <c r="E22" s="17" t="s">
        <v>127</v>
      </c>
      <c r="F22" s="305">
        <v>11.1</v>
      </c>
      <c r="G22" s="38"/>
      <c r="H22" s="44"/>
    </row>
    <row r="23" s="2" customFormat="1" ht="16.8" customHeight="1">
      <c r="A23" s="38"/>
      <c r="B23" s="44"/>
      <c r="C23" s="304" t="s">
        <v>720</v>
      </c>
      <c r="D23" s="304" t="s">
        <v>847</v>
      </c>
      <c r="E23" s="17" t="s">
        <v>127</v>
      </c>
      <c r="F23" s="305">
        <v>11.1</v>
      </c>
      <c r="G23" s="38"/>
      <c r="H23" s="44"/>
    </row>
    <row r="24" s="2" customFormat="1">
      <c r="A24" s="38"/>
      <c r="B24" s="44"/>
      <c r="C24" s="304" t="s">
        <v>725</v>
      </c>
      <c r="D24" s="304" t="s">
        <v>848</v>
      </c>
      <c r="E24" s="17" t="s">
        <v>127</v>
      </c>
      <c r="F24" s="305">
        <v>11.1</v>
      </c>
      <c r="G24" s="38"/>
      <c r="H24" s="44"/>
    </row>
    <row r="25" s="2" customFormat="1" ht="16.8" customHeight="1">
      <c r="A25" s="38"/>
      <c r="B25" s="44"/>
      <c r="C25" s="304" t="s">
        <v>735</v>
      </c>
      <c r="D25" s="304" t="s">
        <v>849</v>
      </c>
      <c r="E25" s="17" t="s">
        <v>127</v>
      </c>
      <c r="F25" s="305">
        <v>11.1</v>
      </c>
      <c r="G25" s="38"/>
      <c r="H25" s="44"/>
    </row>
    <row r="26" s="2" customFormat="1">
      <c r="A26" s="38"/>
      <c r="B26" s="44"/>
      <c r="C26" s="304" t="s">
        <v>730</v>
      </c>
      <c r="D26" s="304" t="s">
        <v>731</v>
      </c>
      <c r="E26" s="17" t="s">
        <v>127</v>
      </c>
      <c r="F26" s="305">
        <v>12.210000000000001</v>
      </c>
      <c r="G26" s="38"/>
      <c r="H26" s="44"/>
    </row>
    <row r="27" s="2" customFormat="1" ht="16.8" customHeight="1">
      <c r="A27" s="38"/>
      <c r="B27" s="44"/>
      <c r="C27" s="300" t="s">
        <v>265</v>
      </c>
      <c r="D27" s="301" t="s">
        <v>266</v>
      </c>
      <c r="E27" s="302" t="s">
        <v>127</v>
      </c>
      <c r="F27" s="303">
        <v>50.896000000000001</v>
      </c>
      <c r="G27" s="38"/>
      <c r="H27" s="44"/>
    </row>
    <row r="28" s="2" customFormat="1" ht="16.8" customHeight="1">
      <c r="A28" s="38"/>
      <c r="B28" s="44"/>
      <c r="C28" s="304" t="s">
        <v>1</v>
      </c>
      <c r="D28" s="304" t="s">
        <v>311</v>
      </c>
      <c r="E28" s="17" t="s">
        <v>1</v>
      </c>
      <c r="F28" s="305">
        <v>0</v>
      </c>
      <c r="G28" s="38"/>
      <c r="H28" s="44"/>
    </row>
    <row r="29" s="2" customFormat="1" ht="16.8" customHeight="1">
      <c r="A29" s="38"/>
      <c r="B29" s="44"/>
      <c r="C29" s="304" t="s">
        <v>1</v>
      </c>
      <c r="D29" s="304" t="s">
        <v>789</v>
      </c>
      <c r="E29" s="17" t="s">
        <v>1</v>
      </c>
      <c r="F29" s="305">
        <v>13.800000000000001</v>
      </c>
      <c r="G29" s="38"/>
      <c r="H29" s="44"/>
    </row>
    <row r="30" s="2" customFormat="1" ht="16.8" customHeight="1">
      <c r="A30" s="38"/>
      <c r="B30" s="44"/>
      <c r="C30" s="304" t="s">
        <v>1</v>
      </c>
      <c r="D30" s="304" t="s">
        <v>347</v>
      </c>
      <c r="E30" s="17" t="s">
        <v>1</v>
      </c>
      <c r="F30" s="305">
        <v>-1.5760000000000001</v>
      </c>
      <c r="G30" s="38"/>
      <c r="H30" s="44"/>
    </row>
    <row r="31" s="2" customFormat="1" ht="16.8" customHeight="1">
      <c r="A31" s="38"/>
      <c r="B31" s="44"/>
      <c r="C31" s="304" t="s">
        <v>1</v>
      </c>
      <c r="D31" s="304" t="s">
        <v>313</v>
      </c>
      <c r="E31" s="17" t="s">
        <v>1</v>
      </c>
      <c r="F31" s="305">
        <v>0</v>
      </c>
      <c r="G31" s="38"/>
      <c r="H31" s="44"/>
    </row>
    <row r="32" s="2" customFormat="1" ht="16.8" customHeight="1">
      <c r="A32" s="38"/>
      <c r="B32" s="44"/>
      <c r="C32" s="304" t="s">
        <v>1</v>
      </c>
      <c r="D32" s="304" t="s">
        <v>789</v>
      </c>
      <c r="E32" s="17" t="s">
        <v>1</v>
      </c>
      <c r="F32" s="305">
        <v>13.800000000000001</v>
      </c>
      <c r="G32" s="38"/>
      <c r="H32" s="44"/>
    </row>
    <row r="33" s="2" customFormat="1" ht="16.8" customHeight="1">
      <c r="A33" s="38"/>
      <c r="B33" s="44"/>
      <c r="C33" s="304" t="s">
        <v>1</v>
      </c>
      <c r="D33" s="304" t="s">
        <v>347</v>
      </c>
      <c r="E33" s="17" t="s">
        <v>1</v>
      </c>
      <c r="F33" s="305">
        <v>-1.5760000000000001</v>
      </c>
      <c r="G33" s="38"/>
      <c r="H33" s="44"/>
    </row>
    <row r="34" s="2" customFormat="1" ht="16.8" customHeight="1">
      <c r="A34" s="38"/>
      <c r="B34" s="44"/>
      <c r="C34" s="304" t="s">
        <v>1</v>
      </c>
      <c r="D34" s="304" t="s">
        <v>348</v>
      </c>
      <c r="E34" s="17" t="s">
        <v>1</v>
      </c>
      <c r="F34" s="305">
        <v>0</v>
      </c>
      <c r="G34" s="38"/>
      <c r="H34" s="44"/>
    </row>
    <row r="35" s="2" customFormat="1" ht="16.8" customHeight="1">
      <c r="A35" s="38"/>
      <c r="B35" s="44"/>
      <c r="C35" s="304" t="s">
        <v>1</v>
      </c>
      <c r="D35" s="304" t="s">
        <v>790</v>
      </c>
      <c r="E35" s="17" t="s">
        <v>1</v>
      </c>
      <c r="F35" s="305">
        <v>14.800000000000001</v>
      </c>
      <c r="G35" s="38"/>
      <c r="H35" s="44"/>
    </row>
    <row r="36" s="2" customFormat="1" ht="16.8" customHeight="1">
      <c r="A36" s="38"/>
      <c r="B36" s="44"/>
      <c r="C36" s="304" t="s">
        <v>1</v>
      </c>
      <c r="D36" s="304" t="s">
        <v>347</v>
      </c>
      <c r="E36" s="17" t="s">
        <v>1</v>
      </c>
      <c r="F36" s="305">
        <v>-1.5760000000000001</v>
      </c>
      <c r="G36" s="38"/>
      <c r="H36" s="44"/>
    </row>
    <row r="37" s="2" customFormat="1" ht="16.8" customHeight="1">
      <c r="A37" s="38"/>
      <c r="B37" s="44"/>
      <c r="C37" s="304" t="s">
        <v>1</v>
      </c>
      <c r="D37" s="304" t="s">
        <v>350</v>
      </c>
      <c r="E37" s="17" t="s">
        <v>1</v>
      </c>
      <c r="F37" s="305">
        <v>0</v>
      </c>
      <c r="G37" s="38"/>
      <c r="H37" s="44"/>
    </row>
    <row r="38" s="2" customFormat="1" ht="16.8" customHeight="1">
      <c r="A38" s="38"/>
      <c r="B38" s="44"/>
      <c r="C38" s="304" t="s">
        <v>1</v>
      </c>
      <c r="D38" s="304" t="s">
        <v>790</v>
      </c>
      <c r="E38" s="17" t="s">
        <v>1</v>
      </c>
      <c r="F38" s="305">
        <v>14.800000000000001</v>
      </c>
      <c r="G38" s="38"/>
      <c r="H38" s="44"/>
    </row>
    <row r="39" s="2" customFormat="1" ht="16.8" customHeight="1">
      <c r="A39" s="38"/>
      <c r="B39" s="44"/>
      <c r="C39" s="304" t="s">
        <v>1</v>
      </c>
      <c r="D39" s="304" t="s">
        <v>347</v>
      </c>
      <c r="E39" s="17" t="s">
        <v>1</v>
      </c>
      <c r="F39" s="305">
        <v>-1.5760000000000001</v>
      </c>
      <c r="G39" s="38"/>
      <c r="H39" s="44"/>
    </row>
    <row r="40" s="2" customFormat="1" ht="16.8" customHeight="1">
      <c r="A40" s="38"/>
      <c r="B40" s="44"/>
      <c r="C40" s="304" t="s">
        <v>265</v>
      </c>
      <c r="D40" s="304" t="s">
        <v>141</v>
      </c>
      <c r="E40" s="17" t="s">
        <v>1</v>
      </c>
      <c r="F40" s="305">
        <v>50.896000000000001</v>
      </c>
      <c r="G40" s="38"/>
      <c r="H40" s="44"/>
    </row>
    <row r="41" s="2" customFormat="1" ht="16.8" customHeight="1">
      <c r="A41" s="38"/>
      <c r="B41" s="44"/>
      <c r="C41" s="306" t="s">
        <v>845</v>
      </c>
      <c r="D41" s="38"/>
      <c r="E41" s="38"/>
      <c r="F41" s="38"/>
      <c r="G41" s="38"/>
      <c r="H41" s="44"/>
    </row>
    <row r="42" s="2" customFormat="1">
      <c r="A42" s="38"/>
      <c r="B42" s="44"/>
      <c r="C42" s="304" t="s">
        <v>785</v>
      </c>
      <c r="D42" s="304" t="s">
        <v>850</v>
      </c>
      <c r="E42" s="17" t="s">
        <v>127</v>
      </c>
      <c r="F42" s="305">
        <v>50.896000000000001</v>
      </c>
      <c r="G42" s="38"/>
      <c r="H42" s="44"/>
    </row>
    <row r="43" s="2" customFormat="1" ht="16.8" customHeight="1">
      <c r="A43" s="38"/>
      <c r="B43" s="44"/>
      <c r="C43" s="304" t="s">
        <v>775</v>
      </c>
      <c r="D43" s="304" t="s">
        <v>851</v>
      </c>
      <c r="E43" s="17" t="s">
        <v>127</v>
      </c>
      <c r="F43" s="305">
        <v>50.896000000000001</v>
      </c>
      <c r="G43" s="38"/>
      <c r="H43" s="44"/>
    </row>
    <row r="44" s="2" customFormat="1" ht="16.8" customHeight="1">
      <c r="A44" s="38"/>
      <c r="B44" s="44"/>
      <c r="C44" s="304" t="s">
        <v>780</v>
      </c>
      <c r="D44" s="304" t="s">
        <v>852</v>
      </c>
      <c r="E44" s="17" t="s">
        <v>127</v>
      </c>
      <c r="F44" s="305">
        <v>50.896000000000001</v>
      </c>
      <c r="G44" s="38"/>
      <c r="H44" s="44"/>
    </row>
    <row r="45" s="2" customFormat="1" ht="16.8" customHeight="1">
      <c r="A45" s="38"/>
      <c r="B45" s="44"/>
      <c r="C45" s="304" t="s">
        <v>792</v>
      </c>
      <c r="D45" s="304" t="s">
        <v>793</v>
      </c>
      <c r="E45" s="17" t="s">
        <v>127</v>
      </c>
      <c r="F45" s="305">
        <v>55.985999999999997</v>
      </c>
      <c r="G45" s="38"/>
      <c r="H45" s="44"/>
    </row>
    <row r="46" s="2" customFormat="1" ht="16.8" customHeight="1">
      <c r="A46" s="38"/>
      <c r="B46" s="44"/>
      <c r="C46" s="300" t="s">
        <v>259</v>
      </c>
      <c r="D46" s="301" t="s">
        <v>260</v>
      </c>
      <c r="E46" s="302" t="s">
        <v>127</v>
      </c>
      <c r="F46" s="303">
        <v>21.225999999999999</v>
      </c>
      <c r="G46" s="38"/>
      <c r="H46" s="44"/>
    </row>
    <row r="47" s="2" customFormat="1" ht="16.8" customHeight="1">
      <c r="A47" s="38"/>
      <c r="B47" s="44"/>
      <c r="C47" s="304" t="s">
        <v>259</v>
      </c>
      <c r="D47" s="304" t="s">
        <v>663</v>
      </c>
      <c r="E47" s="17" t="s">
        <v>1</v>
      </c>
      <c r="F47" s="305">
        <v>21.225999999999999</v>
      </c>
      <c r="G47" s="38"/>
      <c r="H47" s="44"/>
    </row>
    <row r="48" s="2" customFormat="1" ht="16.8" customHeight="1">
      <c r="A48" s="38"/>
      <c r="B48" s="44"/>
      <c r="C48" s="306" t="s">
        <v>845</v>
      </c>
      <c r="D48" s="38"/>
      <c r="E48" s="38"/>
      <c r="F48" s="38"/>
      <c r="G48" s="38"/>
      <c r="H48" s="44"/>
    </row>
    <row r="49" s="2" customFormat="1">
      <c r="A49" s="38"/>
      <c r="B49" s="44"/>
      <c r="C49" s="304" t="s">
        <v>658</v>
      </c>
      <c r="D49" s="304" t="s">
        <v>853</v>
      </c>
      <c r="E49" s="17" t="s">
        <v>127</v>
      </c>
      <c r="F49" s="305">
        <v>21.225999999999999</v>
      </c>
      <c r="G49" s="38"/>
      <c r="H49" s="44"/>
    </row>
    <row r="50" s="2" customFormat="1" ht="16.8" customHeight="1">
      <c r="A50" s="38"/>
      <c r="B50" s="44"/>
      <c r="C50" s="304" t="s">
        <v>394</v>
      </c>
      <c r="D50" s="304" t="s">
        <v>854</v>
      </c>
      <c r="E50" s="17" t="s">
        <v>127</v>
      </c>
      <c r="F50" s="305">
        <v>21.225999999999999</v>
      </c>
      <c r="G50" s="38"/>
      <c r="H50" s="44"/>
    </row>
    <row r="51" s="2" customFormat="1" ht="16.8" customHeight="1">
      <c r="A51" s="38"/>
      <c r="B51" s="44"/>
      <c r="C51" s="304" t="s">
        <v>627</v>
      </c>
      <c r="D51" s="304" t="s">
        <v>855</v>
      </c>
      <c r="E51" s="17" t="s">
        <v>127</v>
      </c>
      <c r="F51" s="305">
        <v>21.225999999999999</v>
      </c>
      <c r="G51" s="38"/>
      <c r="H51" s="44"/>
    </row>
    <row r="52" s="2" customFormat="1">
      <c r="A52" s="38"/>
      <c r="B52" s="44"/>
      <c r="C52" s="304" t="s">
        <v>672</v>
      </c>
      <c r="D52" s="304" t="s">
        <v>856</v>
      </c>
      <c r="E52" s="17" t="s">
        <v>127</v>
      </c>
      <c r="F52" s="305">
        <v>21.225999999999999</v>
      </c>
      <c r="G52" s="38"/>
      <c r="H52" s="44"/>
    </row>
    <row r="53" s="2" customFormat="1" ht="16.8" customHeight="1">
      <c r="A53" s="38"/>
      <c r="B53" s="44"/>
      <c r="C53" s="304" t="s">
        <v>632</v>
      </c>
      <c r="D53" s="304" t="s">
        <v>633</v>
      </c>
      <c r="E53" s="17" t="s">
        <v>127</v>
      </c>
      <c r="F53" s="305">
        <v>23.847000000000001</v>
      </c>
      <c r="G53" s="38"/>
      <c r="H53" s="44"/>
    </row>
    <row r="54" s="2" customFormat="1">
      <c r="A54" s="38"/>
      <c r="B54" s="44"/>
      <c r="C54" s="304" t="s">
        <v>665</v>
      </c>
      <c r="D54" s="304" t="s">
        <v>666</v>
      </c>
      <c r="E54" s="17" t="s">
        <v>127</v>
      </c>
      <c r="F54" s="305">
        <v>19.786000000000001</v>
      </c>
      <c r="G54" s="38"/>
      <c r="H54" s="44"/>
    </row>
    <row r="55" s="2" customFormat="1" ht="16.8" customHeight="1">
      <c r="A55" s="38"/>
      <c r="B55" s="44"/>
      <c r="C55" s="304" t="s">
        <v>398</v>
      </c>
      <c r="D55" s="304" t="s">
        <v>399</v>
      </c>
      <c r="E55" s="17" t="s">
        <v>127</v>
      </c>
      <c r="F55" s="305">
        <v>22.286999999999999</v>
      </c>
      <c r="G55" s="38"/>
      <c r="H55" s="44"/>
    </row>
    <row r="56" s="2" customFormat="1" ht="16.8" customHeight="1">
      <c r="A56" s="38"/>
      <c r="B56" s="44"/>
      <c r="C56" s="300" t="s">
        <v>274</v>
      </c>
      <c r="D56" s="301" t="s">
        <v>275</v>
      </c>
      <c r="E56" s="302" t="s">
        <v>127</v>
      </c>
      <c r="F56" s="303">
        <v>47.399999999999999</v>
      </c>
      <c r="G56" s="38"/>
      <c r="H56" s="44"/>
    </row>
    <row r="57" s="2" customFormat="1" ht="16.8" customHeight="1">
      <c r="A57" s="38"/>
      <c r="B57" s="44"/>
      <c r="C57" s="304" t="s">
        <v>1</v>
      </c>
      <c r="D57" s="304" t="s">
        <v>357</v>
      </c>
      <c r="E57" s="17" t="s">
        <v>1</v>
      </c>
      <c r="F57" s="305">
        <v>0</v>
      </c>
      <c r="G57" s="38"/>
      <c r="H57" s="44"/>
    </row>
    <row r="58" s="2" customFormat="1" ht="16.8" customHeight="1">
      <c r="A58" s="38"/>
      <c r="B58" s="44"/>
      <c r="C58" s="304" t="s">
        <v>1</v>
      </c>
      <c r="D58" s="304" t="s">
        <v>358</v>
      </c>
      <c r="E58" s="17" t="s">
        <v>1</v>
      </c>
      <c r="F58" s="305">
        <v>7.9000000000000004</v>
      </c>
      <c r="G58" s="38"/>
      <c r="H58" s="44"/>
    </row>
    <row r="59" s="2" customFormat="1" ht="16.8" customHeight="1">
      <c r="A59" s="38"/>
      <c r="B59" s="44"/>
      <c r="C59" s="304" t="s">
        <v>1</v>
      </c>
      <c r="D59" s="304" t="s">
        <v>359</v>
      </c>
      <c r="E59" s="17" t="s">
        <v>1</v>
      </c>
      <c r="F59" s="305">
        <v>15.800000000000001</v>
      </c>
      <c r="G59" s="38"/>
      <c r="H59" s="44"/>
    </row>
    <row r="60" s="2" customFormat="1" ht="16.8" customHeight="1">
      <c r="A60" s="38"/>
      <c r="B60" s="44"/>
      <c r="C60" s="304" t="s">
        <v>1</v>
      </c>
      <c r="D60" s="304" t="s">
        <v>360</v>
      </c>
      <c r="E60" s="17" t="s">
        <v>1</v>
      </c>
      <c r="F60" s="305">
        <v>23.699999999999999</v>
      </c>
      <c r="G60" s="38"/>
      <c r="H60" s="44"/>
    </row>
    <row r="61" s="2" customFormat="1" ht="16.8" customHeight="1">
      <c r="A61" s="38"/>
      <c r="B61" s="44"/>
      <c r="C61" s="304" t="s">
        <v>274</v>
      </c>
      <c r="D61" s="304" t="s">
        <v>141</v>
      </c>
      <c r="E61" s="17" t="s">
        <v>1</v>
      </c>
      <c r="F61" s="305">
        <v>47.399999999999999</v>
      </c>
      <c r="G61" s="38"/>
      <c r="H61" s="44"/>
    </row>
    <row r="62" s="2" customFormat="1" ht="16.8" customHeight="1">
      <c r="A62" s="38"/>
      <c r="B62" s="44"/>
      <c r="C62" s="306" t="s">
        <v>845</v>
      </c>
      <c r="D62" s="38"/>
      <c r="E62" s="38"/>
      <c r="F62" s="38"/>
      <c r="G62" s="38"/>
      <c r="H62" s="44"/>
    </row>
    <row r="63" s="2" customFormat="1" ht="16.8" customHeight="1">
      <c r="A63" s="38"/>
      <c r="B63" s="44"/>
      <c r="C63" s="304" t="s">
        <v>353</v>
      </c>
      <c r="D63" s="304" t="s">
        <v>857</v>
      </c>
      <c r="E63" s="17" t="s">
        <v>127</v>
      </c>
      <c r="F63" s="305">
        <v>47.399999999999999</v>
      </c>
      <c r="G63" s="38"/>
      <c r="H63" s="44"/>
    </row>
    <row r="64" s="2" customFormat="1">
      <c r="A64" s="38"/>
      <c r="B64" s="44"/>
      <c r="C64" s="304" t="s">
        <v>824</v>
      </c>
      <c r="D64" s="304" t="s">
        <v>858</v>
      </c>
      <c r="E64" s="17" t="s">
        <v>127</v>
      </c>
      <c r="F64" s="305">
        <v>108.609</v>
      </c>
      <c r="G64" s="38"/>
      <c r="H64" s="44"/>
    </row>
    <row r="65" s="2" customFormat="1" ht="16.8" customHeight="1">
      <c r="A65" s="38"/>
      <c r="B65" s="44"/>
      <c r="C65" s="300" t="s">
        <v>278</v>
      </c>
      <c r="D65" s="301" t="s">
        <v>279</v>
      </c>
      <c r="E65" s="302" t="s">
        <v>127</v>
      </c>
      <c r="F65" s="303">
        <v>13.048</v>
      </c>
      <c r="G65" s="38"/>
      <c r="H65" s="44"/>
    </row>
    <row r="66" s="2" customFormat="1" ht="16.8" customHeight="1">
      <c r="A66" s="38"/>
      <c r="B66" s="44"/>
      <c r="C66" s="304" t="s">
        <v>1</v>
      </c>
      <c r="D66" s="304" t="s">
        <v>619</v>
      </c>
      <c r="E66" s="17" t="s">
        <v>1</v>
      </c>
      <c r="F66" s="305">
        <v>16.199999999999999</v>
      </c>
      <c r="G66" s="38"/>
      <c r="H66" s="44"/>
    </row>
    <row r="67" s="2" customFormat="1" ht="16.8" customHeight="1">
      <c r="A67" s="38"/>
      <c r="B67" s="44"/>
      <c r="C67" s="304" t="s">
        <v>1</v>
      </c>
      <c r="D67" s="304" t="s">
        <v>620</v>
      </c>
      <c r="E67" s="17" t="s">
        <v>1</v>
      </c>
      <c r="F67" s="305">
        <v>-3.1520000000000001</v>
      </c>
      <c r="G67" s="38"/>
      <c r="H67" s="44"/>
    </row>
    <row r="68" s="2" customFormat="1" ht="16.8" customHeight="1">
      <c r="A68" s="38"/>
      <c r="B68" s="44"/>
      <c r="C68" s="304" t="s">
        <v>278</v>
      </c>
      <c r="D68" s="304" t="s">
        <v>141</v>
      </c>
      <c r="E68" s="17" t="s">
        <v>1</v>
      </c>
      <c r="F68" s="305">
        <v>13.048</v>
      </c>
      <c r="G68" s="38"/>
      <c r="H68" s="44"/>
    </row>
    <row r="69" s="2" customFormat="1" ht="16.8" customHeight="1">
      <c r="A69" s="38"/>
      <c r="B69" s="44"/>
      <c r="C69" s="306" t="s">
        <v>845</v>
      </c>
      <c r="D69" s="38"/>
      <c r="E69" s="38"/>
      <c r="F69" s="38"/>
      <c r="G69" s="38"/>
      <c r="H69" s="44"/>
    </row>
    <row r="70" s="2" customFormat="1" ht="16.8" customHeight="1">
      <c r="A70" s="38"/>
      <c r="B70" s="44"/>
      <c r="C70" s="304" t="s">
        <v>615</v>
      </c>
      <c r="D70" s="304" t="s">
        <v>859</v>
      </c>
      <c r="E70" s="17" t="s">
        <v>127</v>
      </c>
      <c r="F70" s="305">
        <v>13.048</v>
      </c>
      <c r="G70" s="38"/>
      <c r="H70" s="44"/>
    </row>
    <row r="71" s="2" customFormat="1">
      <c r="A71" s="38"/>
      <c r="B71" s="44"/>
      <c r="C71" s="304" t="s">
        <v>824</v>
      </c>
      <c r="D71" s="304" t="s">
        <v>858</v>
      </c>
      <c r="E71" s="17" t="s">
        <v>127</v>
      </c>
      <c r="F71" s="305">
        <v>108.609</v>
      </c>
      <c r="G71" s="38"/>
      <c r="H71" s="44"/>
    </row>
    <row r="72" s="2" customFormat="1" ht="16.8" customHeight="1">
      <c r="A72" s="38"/>
      <c r="B72" s="44"/>
      <c r="C72" s="300" t="s">
        <v>271</v>
      </c>
      <c r="D72" s="301" t="s">
        <v>272</v>
      </c>
      <c r="E72" s="302" t="s">
        <v>127</v>
      </c>
      <c r="F72" s="303">
        <v>29.413</v>
      </c>
      <c r="G72" s="38"/>
      <c r="H72" s="44"/>
    </row>
    <row r="73" s="2" customFormat="1" ht="16.8" customHeight="1">
      <c r="A73" s="38"/>
      <c r="B73" s="44"/>
      <c r="C73" s="304" t="s">
        <v>1</v>
      </c>
      <c r="D73" s="304" t="s">
        <v>343</v>
      </c>
      <c r="E73" s="17" t="s">
        <v>1</v>
      </c>
      <c r="F73" s="305">
        <v>0</v>
      </c>
      <c r="G73" s="38"/>
      <c r="H73" s="44"/>
    </row>
    <row r="74" s="2" customFormat="1" ht="16.8" customHeight="1">
      <c r="A74" s="38"/>
      <c r="B74" s="44"/>
      <c r="C74" s="304" t="s">
        <v>1</v>
      </c>
      <c r="D74" s="304" t="s">
        <v>311</v>
      </c>
      <c r="E74" s="17" t="s">
        <v>1</v>
      </c>
      <c r="F74" s="305">
        <v>0</v>
      </c>
      <c r="G74" s="38"/>
      <c r="H74" s="44"/>
    </row>
    <row r="75" s="2" customFormat="1" ht="16.8" customHeight="1">
      <c r="A75" s="38"/>
      <c r="B75" s="44"/>
      <c r="C75" s="304" t="s">
        <v>1</v>
      </c>
      <c r="D75" s="304" t="s">
        <v>344</v>
      </c>
      <c r="E75" s="17" t="s">
        <v>1</v>
      </c>
      <c r="F75" s="305">
        <v>3.7400000000000002</v>
      </c>
      <c r="G75" s="38"/>
      <c r="H75" s="44"/>
    </row>
    <row r="76" s="2" customFormat="1" ht="16.8" customHeight="1">
      <c r="A76" s="38"/>
      <c r="B76" s="44"/>
      <c r="C76" s="304" t="s">
        <v>1</v>
      </c>
      <c r="D76" s="304" t="s">
        <v>313</v>
      </c>
      <c r="E76" s="17" t="s">
        <v>1</v>
      </c>
      <c r="F76" s="305">
        <v>0</v>
      </c>
      <c r="G76" s="38"/>
      <c r="H76" s="44"/>
    </row>
    <row r="77" s="2" customFormat="1" ht="16.8" customHeight="1">
      <c r="A77" s="38"/>
      <c r="B77" s="44"/>
      <c r="C77" s="304" t="s">
        <v>1</v>
      </c>
      <c r="D77" s="304" t="s">
        <v>344</v>
      </c>
      <c r="E77" s="17" t="s">
        <v>1</v>
      </c>
      <c r="F77" s="305">
        <v>3.7400000000000002</v>
      </c>
      <c r="G77" s="38"/>
      <c r="H77" s="44"/>
    </row>
    <row r="78" s="2" customFormat="1" ht="16.8" customHeight="1">
      <c r="A78" s="38"/>
      <c r="B78" s="44"/>
      <c r="C78" s="304" t="s">
        <v>1</v>
      </c>
      <c r="D78" s="304" t="s">
        <v>345</v>
      </c>
      <c r="E78" s="17" t="s">
        <v>1</v>
      </c>
      <c r="F78" s="305">
        <v>0</v>
      </c>
      <c r="G78" s="38"/>
      <c r="H78" s="44"/>
    </row>
    <row r="79" s="2" customFormat="1" ht="16.8" customHeight="1">
      <c r="A79" s="38"/>
      <c r="B79" s="44"/>
      <c r="C79" s="304" t="s">
        <v>1</v>
      </c>
      <c r="D79" s="304" t="s">
        <v>346</v>
      </c>
      <c r="E79" s="17" t="s">
        <v>1</v>
      </c>
      <c r="F79" s="305">
        <v>8.0999999999999996</v>
      </c>
      <c r="G79" s="38"/>
      <c r="H79" s="44"/>
    </row>
    <row r="80" s="2" customFormat="1" ht="16.8" customHeight="1">
      <c r="A80" s="38"/>
      <c r="B80" s="44"/>
      <c r="C80" s="304" t="s">
        <v>1</v>
      </c>
      <c r="D80" s="304" t="s">
        <v>347</v>
      </c>
      <c r="E80" s="17" t="s">
        <v>1</v>
      </c>
      <c r="F80" s="305">
        <v>-1.5760000000000001</v>
      </c>
      <c r="G80" s="38"/>
      <c r="H80" s="44"/>
    </row>
    <row r="81" s="2" customFormat="1" ht="16.8" customHeight="1">
      <c r="A81" s="38"/>
      <c r="B81" s="44"/>
      <c r="C81" s="304" t="s">
        <v>1</v>
      </c>
      <c r="D81" s="304" t="s">
        <v>348</v>
      </c>
      <c r="E81" s="17" t="s">
        <v>1</v>
      </c>
      <c r="F81" s="305">
        <v>0</v>
      </c>
      <c r="G81" s="38"/>
      <c r="H81" s="44"/>
    </row>
    <row r="82" s="2" customFormat="1" ht="16.8" customHeight="1">
      <c r="A82" s="38"/>
      <c r="B82" s="44"/>
      <c r="C82" s="304" t="s">
        <v>1</v>
      </c>
      <c r="D82" s="304" t="s">
        <v>349</v>
      </c>
      <c r="E82" s="17" t="s">
        <v>1</v>
      </c>
      <c r="F82" s="305">
        <v>1.4850000000000001</v>
      </c>
      <c r="G82" s="38"/>
      <c r="H82" s="44"/>
    </row>
    <row r="83" s="2" customFormat="1" ht="16.8" customHeight="1">
      <c r="A83" s="38"/>
      <c r="B83" s="44"/>
      <c r="C83" s="304" t="s">
        <v>1</v>
      </c>
      <c r="D83" s="304" t="s">
        <v>314</v>
      </c>
      <c r="E83" s="17" t="s">
        <v>1</v>
      </c>
      <c r="F83" s="305">
        <v>0</v>
      </c>
      <c r="G83" s="38"/>
      <c r="H83" s="44"/>
    </row>
    <row r="84" s="2" customFormat="1" ht="16.8" customHeight="1">
      <c r="A84" s="38"/>
      <c r="B84" s="44"/>
      <c r="C84" s="304" t="s">
        <v>1</v>
      </c>
      <c r="D84" s="304" t="s">
        <v>346</v>
      </c>
      <c r="E84" s="17" t="s">
        <v>1</v>
      </c>
      <c r="F84" s="305">
        <v>8.0999999999999996</v>
      </c>
      <c r="G84" s="38"/>
      <c r="H84" s="44"/>
    </row>
    <row r="85" s="2" customFormat="1" ht="16.8" customHeight="1">
      <c r="A85" s="38"/>
      <c r="B85" s="44"/>
      <c r="C85" s="304" t="s">
        <v>1</v>
      </c>
      <c r="D85" s="304" t="s">
        <v>347</v>
      </c>
      <c r="E85" s="17" t="s">
        <v>1</v>
      </c>
      <c r="F85" s="305">
        <v>-1.5760000000000001</v>
      </c>
      <c r="G85" s="38"/>
      <c r="H85" s="44"/>
    </row>
    <row r="86" s="2" customFormat="1" ht="16.8" customHeight="1">
      <c r="A86" s="38"/>
      <c r="B86" s="44"/>
      <c r="C86" s="304" t="s">
        <v>1</v>
      </c>
      <c r="D86" s="304" t="s">
        <v>350</v>
      </c>
      <c r="E86" s="17" t="s">
        <v>1</v>
      </c>
      <c r="F86" s="305">
        <v>0</v>
      </c>
      <c r="G86" s="38"/>
      <c r="H86" s="44"/>
    </row>
    <row r="87" s="2" customFormat="1" ht="16.8" customHeight="1">
      <c r="A87" s="38"/>
      <c r="B87" s="44"/>
      <c r="C87" s="304" t="s">
        <v>1</v>
      </c>
      <c r="D87" s="304" t="s">
        <v>351</v>
      </c>
      <c r="E87" s="17" t="s">
        <v>1</v>
      </c>
      <c r="F87" s="305">
        <v>5.4000000000000004</v>
      </c>
      <c r="G87" s="38"/>
      <c r="H87" s="44"/>
    </row>
    <row r="88" s="2" customFormat="1" ht="16.8" customHeight="1">
      <c r="A88" s="38"/>
      <c r="B88" s="44"/>
      <c r="C88" s="304" t="s">
        <v>1</v>
      </c>
      <c r="D88" s="304" t="s">
        <v>352</v>
      </c>
      <c r="E88" s="17" t="s">
        <v>1</v>
      </c>
      <c r="F88" s="305">
        <v>2</v>
      </c>
      <c r="G88" s="38"/>
      <c r="H88" s="44"/>
    </row>
    <row r="89" s="2" customFormat="1" ht="16.8" customHeight="1">
      <c r="A89" s="38"/>
      <c r="B89" s="44"/>
      <c r="C89" s="304" t="s">
        <v>271</v>
      </c>
      <c r="D89" s="304" t="s">
        <v>141</v>
      </c>
      <c r="E89" s="17" t="s">
        <v>1</v>
      </c>
      <c r="F89" s="305">
        <v>29.413</v>
      </c>
      <c r="G89" s="38"/>
      <c r="H89" s="44"/>
    </row>
    <row r="90" s="2" customFormat="1" ht="16.8" customHeight="1">
      <c r="A90" s="38"/>
      <c r="B90" s="44"/>
      <c r="C90" s="306" t="s">
        <v>845</v>
      </c>
      <c r="D90" s="38"/>
      <c r="E90" s="38"/>
      <c r="F90" s="38"/>
      <c r="G90" s="38"/>
      <c r="H90" s="44"/>
    </row>
    <row r="91" s="2" customFormat="1" ht="16.8" customHeight="1">
      <c r="A91" s="38"/>
      <c r="B91" s="44"/>
      <c r="C91" s="304" t="s">
        <v>339</v>
      </c>
      <c r="D91" s="304" t="s">
        <v>860</v>
      </c>
      <c r="E91" s="17" t="s">
        <v>127</v>
      </c>
      <c r="F91" s="305">
        <v>29.413</v>
      </c>
      <c r="G91" s="38"/>
      <c r="H91" s="44"/>
    </row>
    <row r="92" s="2" customFormat="1">
      <c r="A92" s="38"/>
      <c r="B92" s="44"/>
      <c r="C92" s="304" t="s">
        <v>824</v>
      </c>
      <c r="D92" s="304" t="s">
        <v>858</v>
      </c>
      <c r="E92" s="17" t="s">
        <v>127</v>
      </c>
      <c r="F92" s="305">
        <v>108.609</v>
      </c>
      <c r="G92" s="38"/>
      <c r="H92" s="44"/>
    </row>
    <row r="93" s="2" customFormat="1" ht="16.8" customHeight="1">
      <c r="A93" s="38"/>
      <c r="B93" s="44"/>
      <c r="C93" s="300" t="s">
        <v>268</v>
      </c>
      <c r="D93" s="301" t="s">
        <v>269</v>
      </c>
      <c r="E93" s="302" t="s">
        <v>127</v>
      </c>
      <c r="F93" s="303">
        <v>5.7000000000000002</v>
      </c>
      <c r="G93" s="38"/>
      <c r="H93" s="44"/>
    </row>
    <row r="94" s="2" customFormat="1" ht="16.8" customHeight="1">
      <c r="A94" s="38"/>
      <c r="B94" s="44"/>
      <c r="C94" s="304" t="s">
        <v>1</v>
      </c>
      <c r="D94" s="304" t="s">
        <v>311</v>
      </c>
      <c r="E94" s="17" t="s">
        <v>1</v>
      </c>
      <c r="F94" s="305">
        <v>0</v>
      </c>
      <c r="G94" s="38"/>
      <c r="H94" s="44"/>
    </row>
    <row r="95" s="2" customFormat="1" ht="16.8" customHeight="1">
      <c r="A95" s="38"/>
      <c r="B95" s="44"/>
      <c r="C95" s="304" t="s">
        <v>1</v>
      </c>
      <c r="D95" s="304" t="s">
        <v>334</v>
      </c>
      <c r="E95" s="17" t="s">
        <v>1</v>
      </c>
      <c r="F95" s="305">
        <v>2.8500000000000001</v>
      </c>
      <c r="G95" s="38"/>
      <c r="H95" s="44"/>
    </row>
    <row r="96" s="2" customFormat="1" ht="16.8" customHeight="1">
      <c r="A96" s="38"/>
      <c r="B96" s="44"/>
      <c r="C96" s="304" t="s">
        <v>1</v>
      </c>
      <c r="D96" s="304" t="s">
        <v>313</v>
      </c>
      <c r="E96" s="17" t="s">
        <v>1</v>
      </c>
      <c r="F96" s="305">
        <v>0</v>
      </c>
      <c r="G96" s="38"/>
      <c r="H96" s="44"/>
    </row>
    <row r="97" s="2" customFormat="1" ht="16.8" customHeight="1">
      <c r="A97" s="38"/>
      <c r="B97" s="44"/>
      <c r="C97" s="304" t="s">
        <v>1</v>
      </c>
      <c r="D97" s="304" t="s">
        <v>334</v>
      </c>
      <c r="E97" s="17" t="s">
        <v>1</v>
      </c>
      <c r="F97" s="305">
        <v>2.8500000000000001</v>
      </c>
      <c r="G97" s="38"/>
      <c r="H97" s="44"/>
    </row>
    <row r="98" s="2" customFormat="1" ht="16.8" customHeight="1">
      <c r="A98" s="38"/>
      <c r="B98" s="44"/>
      <c r="C98" s="304" t="s">
        <v>268</v>
      </c>
      <c r="D98" s="304" t="s">
        <v>141</v>
      </c>
      <c r="E98" s="17" t="s">
        <v>1</v>
      </c>
      <c r="F98" s="305">
        <v>5.7000000000000002</v>
      </c>
      <c r="G98" s="38"/>
      <c r="H98" s="44"/>
    </row>
    <row r="99" s="2" customFormat="1" ht="16.8" customHeight="1">
      <c r="A99" s="38"/>
      <c r="B99" s="44"/>
      <c r="C99" s="306" t="s">
        <v>845</v>
      </c>
      <c r="D99" s="38"/>
      <c r="E99" s="38"/>
      <c r="F99" s="38"/>
      <c r="G99" s="38"/>
      <c r="H99" s="44"/>
    </row>
    <row r="100" s="2" customFormat="1" ht="16.8" customHeight="1">
      <c r="A100" s="38"/>
      <c r="B100" s="44"/>
      <c r="C100" s="304" t="s">
        <v>330</v>
      </c>
      <c r="D100" s="304" t="s">
        <v>861</v>
      </c>
      <c r="E100" s="17" t="s">
        <v>127</v>
      </c>
      <c r="F100" s="305">
        <v>5.7000000000000002</v>
      </c>
      <c r="G100" s="38"/>
      <c r="H100" s="44"/>
    </row>
    <row r="101" s="2" customFormat="1">
      <c r="A101" s="38"/>
      <c r="B101" s="44"/>
      <c r="C101" s="304" t="s">
        <v>824</v>
      </c>
      <c r="D101" s="304" t="s">
        <v>858</v>
      </c>
      <c r="E101" s="17" t="s">
        <v>127</v>
      </c>
      <c r="F101" s="305">
        <v>108.609</v>
      </c>
      <c r="G101" s="38"/>
      <c r="H101" s="44"/>
    </row>
    <row r="102" s="2" customFormat="1" ht="16.8" customHeight="1">
      <c r="A102" s="38"/>
      <c r="B102" s="44"/>
      <c r="C102" s="300" t="s">
        <v>262</v>
      </c>
      <c r="D102" s="301" t="s">
        <v>263</v>
      </c>
      <c r="E102" s="302" t="s">
        <v>127</v>
      </c>
      <c r="F102" s="303">
        <v>15.4</v>
      </c>
      <c r="G102" s="38"/>
      <c r="H102" s="44"/>
    </row>
    <row r="103" s="2" customFormat="1" ht="16.8" customHeight="1">
      <c r="A103" s="38"/>
      <c r="B103" s="44"/>
      <c r="C103" s="304" t="s">
        <v>1</v>
      </c>
      <c r="D103" s="304" t="s">
        <v>345</v>
      </c>
      <c r="E103" s="17" t="s">
        <v>1</v>
      </c>
      <c r="F103" s="305">
        <v>0</v>
      </c>
      <c r="G103" s="38"/>
      <c r="H103" s="44"/>
    </row>
    <row r="104" s="2" customFormat="1" ht="16.8" customHeight="1">
      <c r="A104" s="38"/>
      <c r="B104" s="44"/>
      <c r="C104" s="304" t="s">
        <v>1</v>
      </c>
      <c r="D104" s="304" t="s">
        <v>751</v>
      </c>
      <c r="E104" s="17" t="s">
        <v>1</v>
      </c>
      <c r="F104" s="305">
        <v>7.7000000000000002</v>
      </c>
      <c r="G104" s="38"/>
      <c r="H104" s="44"/>
    </row>
    <row r="105" s="2" customFormat="1" ht="16.8" customHeight="1">
      <c r="A105" s="38"/>
      <c r="B105" s="44"/>
      <c r="C105" s="304" t="s">
        <v>1</v>
      </c>
      <c r="D105" s="304" t="s">
        <v>314</v>
      </c>
      <c r="E105" s="17" t="s">
        <v>1</v>
      </c>
      <c r="F105" s="305">
        <v>0</v>
      </c>
      <c r="G105" s="38"/>
      <c r="H105" s="44"/>
    </row>
    <row r="106" s="2" customFormat="1" ht="16.8" customHeight="1">
      <c r="A106" s="38"/>
      <c r="B106" s="44"/>
      <c r="C106" s="304" t="s">
        <v>1</v>
      </c>
      <c r="D106" s="304" t="s">
        <v>751</v>
      </c>
      <c r="E106" s="17" t="s">
        <v>1</v>
      </c>
      <c r="F106" s="305">
        <v>7.7000000000000002</v>
      </c>
      <c r="G106" s="38"/>
      <c r="H106" s="44"/>
    </row>
    <row r="107" s="2" customFormat="1" ht="16.8" customHeight="1">
      <c r="A107" s="38"/>
      <c r="B107" s="44"/>
      <c r="C107" s="304" t="s">
        <v>262</v>
      </c>
      <c r="D107" s="304" t="s">
        <v>141</v>
      </c>
      <c r="E107" s="17" t="s">
        <v>1</v>
      </c>
      <c r="F107" s="305">
        <v>15.4</v>
      </c>
      <c r="G107" s="38"/>
      <c r="H107" s="44"/>
    </row>
    <row r="108" s="2" customFormat="1" ht="16.8" customHeight="1">
      <c r="A108" s="38"/>
      <c r="B108" s="44"/>
      <c r="C108" s="306" t="s">
        <v>845</v>
      </c>
      <c r="D108" s="38"/>
      <c r="E108" s="38"/>
      <c r="F108" s="38"/>
      <c r="G108" s="38"/>
      <c r="H108" s="44"/>
    </row>
    <row r="109" s="2" customFormat="1" ht="16.8" customHeight="1">
      <c r="A109" s="38"/>
      <c r="B109" s="44"/>
      <c r="C109" s="304" t="s">
        <v>747</v>
      </c>
      <c r="D109" s="304" t="s">
        <v>862</v>
      </c>
      <c r="E109" s="17" t="s">
        <v>127</v>
      </c>
      <c r="F109" s="305">
        <v>15.4</v>
      </c>
      <c r="G109" s="38"/>
      <c r="H109" s="44"/>
    </row>
    <row r="110" s="2" customFormat="1">
      <c r="A110" s="38"/>
      <c r="B110" s="44"/>
      <c r="C110" s="304" t="s">
        <v>753</v>
      </c>
      <c r="D110" s="304" t="s">
        <v>863</v>
      </c>
      <c r="E110" s="17" t="s">
        <v>127</v>
      </c>
      <c r="F110" s="305">
        <v>15.4</v>
      </c>
      <c r="G110" s="38"/>
      <c r="H110" s="44"/>
    </row>
    <row r="111" s="2" customFormat="1" ht="16.8" customHeight="1">
      <c r="A111" s="38"/>
      <c r="B111" s="44"/>
      <c r="C111" s="304" t="s">
        <v>758</v>
      </c>
      <c r="D111" s="304" t="s">
        <v>864</v>
      </c>
      <c r="E111" s="17" t="s">
        <v>127</v>
      </c>
      <c r="F111" s="305">
        <v>15.4</v>
      </c>
      <c r="G111" s="38"/>
      <c r="H111" s="44"/>
    </row>
    <row r="112" s="2" customFormat="1">
      <c r="A112" s="38"/>
      <c r="B112" s="44"/>
      <c r="C112" s="304" t="s">
        <v>763</v>
      </c>
      <c r="D112" s="304" t="s">
        <v>764</v>
      </c>
      <c r="E112" s="17" t="s">
        <v>127</v>
      </c>
      <c r="F112" s="305">
        <v>16.940000000000001</v>
      </c>
      <c r="G112" s="38"/>
      <c r="H112" s="44"/>
    </row>
    <row r="113" s="2" customFormat="1" ht="7.44" customHeight="1">
      <c r="A113" s="38"/>
      <c r="B113" s="170"/>
      <c r="C113" s="171"/>
      <c r="D113" s="171"/>
      <c r="E113" s="171"/>
      <c r="F113" s="171"/>
      <c r="G113" s="171"/>
      <c r="H113" s="44"/>
    </row>
    <row r="114" s="2" customFormat="1">
      <c r="A114" s="38"/>
      <c r="B114" s="38"/>
      <c r="C114" s="38"/>
      <c r="D114" s="38"/>
      <c r="E114" s="38"/>
      <c r="F114" s="38"/>
      <c r="G114" s="38"/>
      <c r="H114" s="38"/>
    </row>
  </sheetData>
  <sheetProtection sheet="1" formatColumns="0" formatRows="0" objects="1" scenarios="1" spinCount="100000" saltValue="kmM7+RoQev6DiNTHcUJv9ppD0kmIkZdR822EUMsazF8F6iUn2Qv2wn5zPTuvbysrW1EZRNCQf5b+mRBWNvFoyQ==" hashValue="5NmDyUf89HkyZN3d8tyWMExAezp1YRmnqP5Z4siO0r8nEXXpG2QfsPg/q3ypjBu/1c113ndDiBwdZSaJyWaq7w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ASUS\Delík</dc:creator>
  <cp:lastModifiedBy>ASUS\Delík</cp:lastModifiedBy>
  <dcterms:created xsi:type="dcterms:W3CDTF">2025-01-23T07:24:43Z</dcterms:created>
  <dcterms:modified xsi:type="dcterms:W3CDTF">2025-01-23T07:24:49Z</dcterms:modified>
</cp:coreProperties>
</file>