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5 AKCE\2025_002_Výměna nášlapných vrstev\REALIZACE\02_VŘ\po revizi MŠ_ostrá verze EZAK\"/>
    </mc:Choice>
  </mc:AlternateContent>
  <bookViews>
    <workbookView xWindow="0" yWindow="0" windowWidth="28800" windowHeight="12585"/>
  </bookViews>
  <sheets>
    <sheet name="Rekapitulace stavby" sheetId="1" r:id="rId1"/>
    <sheet name="306 - M.č.306" sheetId="2" r:id="rId2"/>
    <sheet name="307 - M.č.307" sheetId="3" r:id="rId3"/>
    <sheet name="308 - M.č.308" sheetId="4" r:id="rId4"/>
    <sheet name="309 - M.č.309" sheetId="5" r:id="rId5"/>
    <sheet name="CH - Chodba" sheetId="6" r:id="rId6"/>
    <sheet name="VRN - Vedlejší náklady" sheetId="7" r:id="rId7"/>
  </sheets>
  <definedNames>
    <definedName name="_xlnm._FilterDatabase" localSheetId="1" hidden="1">'306 - M.č.306'!$C$121:$K$151</definedName>
    <definedName name="_xlnm._FilterDatabase" localSheetId="2" hidden="1">'307 - M.č.307'!$C$121:$K$151</definedName>
    <definedName name="_xlnm._FilterDatabase" localSheetId="3" hidden="1">'308 - M.č.308'!$C$121:$K$152</definedName>
    <definedName name="_xlnm._FilterDatabase" localSheetId="4" hidden="1">'309 - M.č.309'!$C$123:$K$169</definedName>
    <definedName name="_xlnm._FilterDatabase" localSheetId="5" hidden="1">'CH - Chodba'!$C$121:$K$151</definedName>
    <definedName name="_xlnm._FilterDatabase" localSheetId="6" hidden="1">'VRN - Vedlejší náklady'!$C$116:$K$119</definedName>
    <definedName name="_xlnm.Print_Titles" localSheetId="1">'306 - M.č.306'!$121:$121</definedName>
    <definedName name="_xlnm.Print_Titles" localSheetId="2">'307 - M.č.307'!$121:$121</definedName>
    <definedName name="_xlnm.Print_Titles" localSheetId="3">'308 - M.č.308'!$121:$121</definedName>
    <definedName name="_xlnm.Print_Titles" localSheetId="4">'309 - M.č.309'!$123:$123</definedName>
    <definedName name="_xlnm.Print_Titles" localSheetId="5">'CH - Chodba'!$121:$121</definedName>
    <definedName name="_xlnm.Print_Titles" localSheetId="0">'Rekapitulace stavby'!$92:$92</definedName>
    <definedName name="_xlnm.Print_Titles" localSheetId="6">'VRN - Vedlejší náklady'!$116:$116</definedName>
    <definedName name="_xlnm.Print_Area" localSheetId="1">'306 - M.č.306'!$C$4:$J$76,'306 - M.č.306'!$C$82:$J$103,'306 - M.č.306'!$C$109:$J$151</definedName>
    <definedName name="_xlnm.Print_Area" localSheetId="2">'307 - M.č.307'!$C$4:$J$76,'307 - M.č.307'!$C$82:$J$103,'307 - M.č.307'!$C$109:$J$151</definedName>
    <definedName name="_xlnm.Print_Area" localSheetId="3">'308 - M.č.308'!$C$4:$J$76,'308 - M.č.308'!$C$82:$J$103,'308 - M.č.308'!$C$109:$J$152</definedName>
    <definedName name="_xlnm.Print_Area" localSheetId="4">'309 - M.č.309'!$C$4:$J$76,'309 - M.č.309'!$C$82:$J$105,'309 - M.č.309'!$C$111:$J$169</definedName>
    <definedName name="_xlnm.Print_Area" localSheetId="5">'CH - Chodba'!$C$4:$J$76,'CH - Chodba'!$C$82:$J$103,'CH - Chodba'!$C$109:$J$151</definedName>
    <definedName name="_xlnm.Print_Area" localSheetId="0">'Rekapitulace stavby'!$D$4:$AO$76,'Rekapitulace stavby'!$C$82:$AQ$101</definedName>
    <definedName name="_xlnm.Print_Area" localSheetId="6">'VRN - Vedlejší náklady'!$C$4:$J$76,'VRN - Vedlejší náklady'!$C$82:$J$98,'VRN - Vedlejší náklady'!$C$104:$J$119</definedName>
  </definedNames>
  <calcPr calcId="152511" iterateCount="1"/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119" i="7"/>
  <c r="BH119" i="7"/>
  <c r="BG119" i="7"/>
  <c r="F35" i="7" s="1"/>
  <c r="BB100" i="1" s="1"/>
  <c r="BF119" i="7"/>
  <c r="T119" i="7"/>
  <c r="T118" i="7" s="1"/>
  <c r="T117" i="7" s="1"/>
  <c r="R119" i="7"/>
  <c r="R118" i="7"/>
  <c r="R117" i="7" s="1"/>
  <c r="P119" i="7"/>
  <c r="P118" i="7" s="1"/>
  <c r="P117" i="7" s="1"/>
  <c r="AU100" i="1" s="1"/>
  <c r="J114" i="7"/>
  <c r="J113" i="7"/>
  <c r="F113" i="7"/>
  <c r="F111" i="7"/>
  <c r="E109" i="7"/>
  <c r="J92" i="7"/>
  <c r="J91" i="7"/>
  <c r="F91" i="7"/>
  <c r="F89" i="7"/>
  <c r="E87" i="7"/>
  <c r="J18" i="7"/>
  <c r="E18" i="7"/>
  <c r="F114" i="7"/>
  <c r="J17" i="7"/>
  <c r="J12" i="7"/>
  <c r="J89" i="7" s="1"/>
  <c r="E7" i="7"/>
  <c r="E107" i="7" s="1"/>
  <c r="J37" i="6"/>
  <c r="J36" i="6"/>
  <c r="AY99" i="1"/>
  <c r="J35" i="6"/>
  <c r="AX99" i="1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T135" i="6" s="1"/>
  <c r="R136" i="6"/>
  <c r="R135" i="6" s="1"/>
  <c r="P136" i="6"/>
  <c r="P135" i="6" s="1"/>
  <c r="BI134" i="6"/>
  <c r="BH134" i="6"/>
  <c r="BG134" i="6"/>
  <c r="BF134" i="6"/>
  <c r="T134" i="6"/>
  <c r="T133" i="6" s="1"/>
  <c r="R134" i="6"/>
  <c r="R133" i="6" s="1"/>
  <c r="P134" i="6"/>
  <c r="P133" i="6" s="1"/>
  <c r="BI132" i="6"/>
  <c r="BH132" i="6"/>
  <c r="BG132" i="6"/>
  <c r="BF132" i="6"/>
  <c r="T132" i="6"/>
  <c r="T131" i="6" s="1"/>
  <c r="R132" i="6"/>
  <c r="R131" i="6" s="1"/>
  <c r="P132" i="6"/>
  <c r="P131" i="6" s="1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T123" i="6" s="1"/>
  <c r="R124" i="6"/>
  <c r="R123" i="6" s="1"/>
  <c r="P124" i="6"/>
  <c r="P123" i="6" s="1"/>
  <c r="J119" i="6"/>
  <c r="J118" i="6"/>
  <c r="F118" i="6"/>
  <c r="F116" i="6"/>
  <c r="E114" i="6"/>
  <c r="J92" i="6"/>
  <c r="J91" i="6"/>
  <c r="F91" i="6"/>
  <c r="F89" i="6"/>
  <c r="E87" i="6"/>
  <c r="J18" i="6"/>
  <c r="E18" i="6"/>
  <c r="F92" i="6"/>
  <c r="J17" i="6"/>
  <c r="J12" i="6"/>
  <c r="J116" i="6" s="1"/>
  <c r="E7" i="6"/>
  <c r="E85" i="6" s="1"/>
  <c r="J37" i="5"/>
  <c r="J36" i="5"/>
  <c r="AY98" i="1"/>
  <c r="J35" i="5"/>
  <c r="AX98" i="1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T145" i="5" s="1"/>
  <c r="R146" i="5"/>
  <c r="R145" i="5" s="1"/>
  <c r="P146" i="5"/>
  <c r="P145" i="5" s="1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T135" i="5"/>
  <c r="R136" i="5"/>
  <c r="R135" i="5"/>
  <c r="P136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T127" i="5"/>
  <c r="R128" i="5"/>
  <c r="R127" i="5"/>
  <c r="P128" i="5"/>
  <c r="P127" i="5"/>
  <c r="BI126" i="5"/>
  <c r="BH126" i="5"/>
  <c r="BG126" i="5"/>
  <c r="BF126" i="5"/>
  <c r="T126" i="5"/>
  <c r="T125" i="5" s="1"/>
  <c r="R126" i="5"/>
  <c r="R125" i="5"/>
  <c r="P126" i="5"/>
  <c r="P125" i="5" s="1"/>
  <c r="J121" i="5"/>
  <c r="J120" i="5"/>
  <c r="F120" i="5"/>
  <c r="F118" i="5"/>
  <c r="E116" i="5"/>
  <c r="J92" i="5"/>
  <c r="J91" i="5"/>
  <c r="F91" i="5"/>
  <c r="F89" i="5"/>
  <c r="E87" i="5"/>
  <c r="J18" i="5"/>
  <c r="E18" i="5"/>
  <c r="F92" i="5"/>
  <c r="J17" i="5"/>
  <c r="J12" i="5"/>
  <c r="J118" i="5"/>
  <c r="E7" i="5"/>
  <c r="E85" i="5"/>
  <c r="J37" i="4"/>
  <c r="J36" i="4"/>
  <c r="AY97" i="1"/>
  <c r="J35" i="4"/>
  <c r="AX97" i="1" s="1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T135" i="4" s="1"/>
  <c r="R136" i="4"/>
  <c r="R135" i="4" s="1"/>
  <c r="P136" i="4"/>
  <c r="P135" i="4" s="1"/>
  <c r="BI134" i="4"/>
  <c r="BH134" i="4"/>
  <c r="BG134" i="4"/>
  <c r="BF134" i="4"/>
  <c r="T134" i="4"/>
  <c r="T133" i="4" s="1"/>
  <c r="R134" i="4"/>
  <c r="R133" i="4" s="1"/>
  <c r="P134" i="4"/>
  <c r="P133" i="4" s="1"/>
  <c r="BI132" i="4"/>
  <c r="BH132" i="4"/>
  <c r="BG132" i="4"/>
  <c r="BF132" i="4"/>
  <c r="T132" i="4"/>
  <c r="T131" i="4" s="1"/>
  <c r="R132" i="4"/>
  <c r="R131" i="4" s="1"/>
  <c r="P132" i="4"/>
  <c r="P131" i="4" s="1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T123" i="4" s="1"/>
  <c r="R124" i="4"/>
  <c r="R123" i="4" s="1"/>
  <c r="P124" i="4"/>
  <c r="P123" i="4" s="1"/>
  <c r="J119" i="4"/>
  <c r="J118" i="4"/>
  <c r="F118" i="4"/>
  <c r="F116" i="4"/>
  <c r="E114" i="4"/>
  <c r="J92" i="4"/>
  <c r="J91" i="4"/>
  <c r="F91" i="4"/>
  <c r="F89" i="4"/>
  <c r="E87" i="4"/>
  <c r="J18" i="4"/>
  <c r="E18" i="4"/>
  <c r="F119" i="4"/>
  <c r="J17" i="4"/>
  <c r="J12" i="4"/>
  <c r="J116" i="4" s="1"/>
  <c r="E7" i="4"/>
  <c r="E112" i="4" s="1"/>
  <c r="J37" i="3"/>
  <c r="J36" i="3"/>
  <c r="AY96" i="1"/>
  <c r="J35" i="3"/>
  <c r="AX96" i="1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T135" i="3" s="1"/>
  <c r="R136" i="3"/>
  <c r="R135" i="3" s="1"/>
  <c r="P136" i="3"/>
  <c r="P135" i="3" s="1"/>
  <c r="BI134" i="3"/>
  <c r="BH134" i="3"/>
  <c r="BG134" i="3"/>
  <c r="BF134" i="3"/>
  <c r="T134" i="3"/>
  <c r="T133" i="3" s="1"/>
  <c r="R134" i="3"/>
  <c r="R133" i="3" s="1"/>
  <c r="P134" i="3"/>
  <c r="P133" i="3" s="1"/>
  <c r="BI132" i="3"/>
  <c r="BH132" i="3"/>
  <c r="BG132" i="3"/>
  <c r="BF132" i="3"/>
  <c r="T132" i="3"/>
  <c r="T131" i="3" s="1"/>
  <c r="R132" i="3"/>
  <c r="R131" i="3" s="1"/>
  <c r="P132" i="3"/>
  <c r="P131" i="3" s="1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T123" i="3" s="1"/>
  <c r="R124" i="3"/>
  <c r="R123" i="3" s="1"/>
  <c r="P124" i="3"/>
  <c r="P123" i="3" s="1"/>
  <c r="J119" i="3"/>
  <c r="J118" i="3"/>
  <c r="F118" i="3"/>
  <c r="F116" i="3"/>
  <c r="E114" i="3"/>
  <c r="J92" i="3"/>
  <c r="J91" i="3"/>
  <c r="F91" i="3"/>
  <c r="F89" i="3"/>
  <c r="E87" i="3"/>
  <c r="J18" i="3"/>
  <c r="E18" i="3"/>
  <c r="F119" i="3"/>
  <c r="J17" i="3"/>
  <c r="J12" i="3"/>
  <c r="J89" i="3" s="1"/>
  <c r="E7" i="3"/>
  <c r="E112" i="3" s="1"/>
  <c r="J37" i="2"/>
  <c r="J36" i="2"/>
  <c r="AY95" i="1"/>
  <c r="J35" i="2"/>
  <c r="AX95" i="1"/>
  <c r="BI151" i="2"/>
  <c r="BH151" i="2"/>
  <c r="BG151" i="2"/>
  <c r="BF151" i="2"/>
  <c r="T151" i="2"/>
  <c r="T150" i="2"/>
  <c r="R151" i="2"/>
  <c r="R150" i="2"/>
  <c r="P151" i="2"/>
  <c r="P150" i="2"/>
  <c r="BI149" i="2"/>
  <c r="BH149" i="2"/>
  <c r="BG149" i="2"/>
  <c r="BF149" i="2"/>
  <c r="T149" i="2"/>
  <c r="T148" i="2"/>
  <c r="R149" i="2"/>
  <c r="R148" i="2"/>
  <c r="P149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T131" i="2" s="1"/>
  <c r="R132" i="2"/>
  <c r="R131" i="2" s="1"/>
  <c r="P132" i="2"/>
  <c r="P131" i="2" s="1"/>
  <c r="BI130" i="2"/>
  <c r="BH130" i="2"/>
  <c r="BG130" i="2"/>
  <c r="BF130" i="2"/>
  <c r="T130" i="2"/>
  <c r="T129" i="2" s="1"/>
  <c r="R130" i="2"/>
  <c r="R129" i="2" s="1"/>
  <c r="P130" i="2"/>
  <c r="P129" i="2" s="1"/>
  <c r="BI128" i="2"/>
  <c r="BH128" i="2"/>
  <c r="BG128" i="2"/>
  <c r="F35" i="2" s="1"/>
  <c r="BF128" i="2"/>
  <c r="T128" i="2"/>
  <c r="R128" i="2"/>
  <c r="P128" i="2"/>
  <c r="BI126" i="2"/>
  <c r="BH126" i="2"/>
  <c r="BG126" i="2"/>
  <c r="BF126" i="2"/>
  <c r="J34" i="2" s="1"/>
  <c r="T126" i="2"/>
  <c r="R126" i="2"/>
  <c r="P126" i="2"/>
  <c r="BI125" i="2"/>
  <c r="F37" i="2" s="1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J119" i="2"/>
  <c r="J118" i="2"/>
  <c r="F118" i="2"/>
  <c r="F116" i="2"/>
  <c r="E114" i="2"/>
  <c r="J92" i="2"/>
  <c r="J91" i="2"/>
  <c r="F91" i="2"/>
  <c r="F89" i="2"/>
  <c r="E87" i="2"/>
  <c r="J18" i="2"/>
  <c r="E18" i="2"/>
  <c r="F119" i="2"/>
  <c r="J17" i="2"/>
  <c r="J12" i="2"/>
  <c r="J89" i="2" s="1"/>
  <c r="E7" i="2"/>
  <c r="E112" i="2" s="1"/>
  <c r="L90" i="1"/>
  <c r="AM90" i="1"/>
  <c r="AM89" i="1"/>
  <c r="L89" i="1"/>
  <c r="AM87" i="1"/>
  <c r="L87" i="1"/>
  <c r="L85" i="1"/>
  <c r="L84" i="1"/>
  <c r="J124" i="2"/>
  <c r="J142" i="2"/>
  <c r="J147" i="2"/>
  <c r="J150" i="4"/>
  <c r="J128" i="4"/>
  <c r="J126" i="4"/>
  <c r="BK153" i="5"/>
  <c r="BK152" i="5"/>
  <c r="J131" i="5"/>
  <c r="BK138" i="5"/>
  <c r="J151" i="6"/>
  <c r="J145" i="6"/>
  <c r="J139" i="2"/>
  <c r="J136" i="2"/>
  <c r="BK144" i="2"/>
  <c r="BK130" i="2"/>
  <c r="J141" i="2"/>
  <c r="BK136" i="2"/>
  <c r="J130" i="2"/>
  <c r="J125" i="2"/>
  <c r="J151" i="2"/>
  <c r="BK148" i="3"/>
  <c r="BK143" i="3"/>
  <c r="BK134" i="3"/>
  <c r="J148" i="3"/>
  <c r="J130" i="3"/>
  <c r="J140" i="3"/>
  <c r="BK127" i="3"/>
  <c r="BK136" i="3"/>
  <c r="BK130" i="3"/>
  <c r="J127" i="3"/>
  <c r="J146" i="4"/>
  <c r="J138" i="4"/>
  <c r="BK141" i="4"/>
  <c r="BK130" i="4"/>
  <c r="J140" i="4"/>
  <c r="J127" i="4"/>
  <c r="BK136" i="4"/>
  <c r="BK167" i="5"/>
  <c r="J159" i="5"/>
  <c r="J138" i="5"/>
  <c r="BK169" i="5"/>
  <c r="BK158" i="5"/>
  <c r="BK144" i="5"/>
  <c r="J142" i="5"/>
  <c r="J163" i="5"/>
  <c r="BK151" i="5"/>
  <c r="J139" i="5"/>
  <c r="J134" i="5"/>
  <c r="J149" i="5"/>
  <c r="BK139" i="5"/>
  <c r="J128" i="5"/>
  <c r="J148" i="6"/>
  <c r="J132" i="6"/>
  <c r="J140" i="6"/>
  <c r="J134" i="6"/>
  <c r="BK139" i="6"/>
  <c r="BK146" i="6"/>
  <c r="BK130" i="6"/>
  <c r="J119" i="7"/>
  <c r="J138" i="2"/>
  <c r="J144" i="2"/>
  <c r="BK147" i="2"/>
  <c r="BK139" i="2"/>
  <c r="BK135" i="2"/>
  <c r="J126" i="2"/>
  <c r="BK141" i="2"/>
  <c r="J142" i="3"/>
  <c r="J151" i="3"/>
  <c r="BK138" i="3"/>
  <c r="J138" i="3"/>
  <c r="J139" i="3"/>
  <c r="BK142" i="3"/>
  <c r="J136" i="3"/>
  <c r="BK140" i="4"/>
  <c r="J152" i="4"/>
  <c r="BK138" i="4"/>
  <c r="BK127" i="4"/>
  <c r="J141" i="4"/>
  <c r="BK139" i="4"/>
  <c r="J169" i="5"/>
  <c r="BK163" i="5"/>
  <c r="J141" i="5"/>
  <c r="BK166" i="5"/>
  <c r="J146" i="5"/>
  <c r="BK136" i="5"/>
  <c r="BK161" i="5"/>
  <c r="J155" i="5"/>
  <c r="J148" i="5"/>
  <c r="BK159" i="5"/>
  <c r="J153" i="5"/>
  <c r="J144" i="5"/>
  <c r="BK128" i="5"/>
  <c r="BK151" i="6"/>
  <c r="BK143" i="6"/>
  <c r="BK124" i="6"/>
  <c r="J126" i="6"/>
  <c r="BK132" i="6"/>
  <c r="J139" i="6"/>
  <c r="J132" i="3"/>
  <c r="BK124" i="3"/>
  <c r="BK147" i="4"/>
  <c r="J134" i="4"/>
  <c r="J143" i="4"/>
  <c r="J126" i="5"/>
  <c r="BK155" i="5"/>
  <c r="J152" i="5"/>
  <c r="BK142" i="5"/>
  <c r="BK126" i="5"/>
  <c r="BK149" i="6"/>
  <c r="BK142" i="6"/>
  <c r="J146" i="6"/>
  <c r="BK141" i="6"/>
  <c r="BK128" i="6"/>
  <c r="J138" i="6"/>
  <c r="BK145" i="2"/>
  <c r="J135" i="2"/>
  <c r="J128" i="2"/>
  <c r="J132" i="2"/>
  <c r="BK149" i="2"/>
  <c r="BK137" i="2"/>
  <c r="BK134" i="2"/>
  <c r="BK128" i="2"/>
  <c r="BK124" i="2"/>
  <c r="J145" i="2"/>
  <c r="BK151" i="2"/>
  <c r="AS94" i="1"/>
  <c r="BK151" i="3"/>
  <c r="J149" i="3"/>
  <c r="J145" i="3"/>
  <c r="BK139" i="3"/>
  <c r="BK149" i="3"/>
  <c r="BK145" i="3"/>
  <c r="BK141" i="3"/>
  <c r="J143" i="3"/>
  <c r="J134" i="3"/>
  <c r="J126" i="3"/>
  <c r="J149" i="4"/>
  <c r="J139" i="4"/>
  <c r="BK146" i="4"/>
  <c r="BK145" i="4"/>
  <c r="BK126" i="4"/>
  <c r="J132" i="4"/>
  <c r="BK128" i="4"/>
  <c r="J164" i="5"/>
  <c r="BK146" i="5"/>
  <c r="BK131" i="5"/>
  <c r="BK165" i="5"/>
  <c r="BK149" i="5"/>
  <c r="J140" i="5"/>
  <c r="J165" i="5"/>
  <c r="BK140" i="5"/>
  <c r="J132" i="5"/>
  <c r="J127" i="6"/>
  <c r="J130" i="6"/>
  <c r="J143" i="6"/>
  <c r="BK119" i="7"/>
  <c r="J149" i="2"/>
  <c r="J137" i="2"/>
  <c r="BK132" i="2"/>
  <c r="BK142" i="2"/>
  <c r="J141" i="3"/>
  <c r="J128" i="3"/>
  <c r="BK146" i="3"/>
  <c r="J124" i="3"/>
  <c r="BK140" i="3"/>
  <c r="J146" i="3"/>
  <c r="BK132" i="3"/>
  <c r="BK152" i="4"/>
  <c r="BK142" i="4"/>
  <c r="BK149" i="4"/>
  <c r="J130" i="4"/>
  <c r="BK143" i="4"/>
  <c r="J142" i="4"/>
  <c r="BK134" i="4"/>
  <c r="BK124" i="4"/>
  <c r="J150" i="5"/>
  <c r="BK132" i="5"/>
  <c r="J167" i="5"/>
  <c r="J151" i="5"/>
  <c r="J143" i="5"/>
  <c r="BK164" i="5"/>
  <c r="BK156" i="5"/>
  <c r="BK150" i="5"/>
  <c r="J136" i="5"/>
  <c r="J161" i="5"/>
  <c r="J158" i="5"/>
  <c r="BK148" i="5"/>
  <c r="BK141" i="5"/>
  <c r="BK130" i="5"/>
  <c r="J149" i="6"/>
  <c r="BK138" i="6"/>
  <c r="BK148" i="6"/>
  <c r="J128" i="6"/>
  <c r="BK136" i="6"/>
  <c r="BK140" i="6"/>
  <c r="J34" i="7"/>
  <c r="AW100" i="1" s="1"/>
  <c r="BK138" i="2"/>
  <c r="J134" i="2"/>
  <c r="BK125" i="2"/>
  <c r="BK126" i="2"/>
  <c r="F36" i="2"/>
  <c r="J130" i="5"/>
  <c r="BK143" i="5"/>
  <c r="J136" i="6"/>
  <c r="J141" i="6"/>
  <c r="BK145" i="6"/>
  <c r="F37" i="7"/>
  <c r="BD100" i="1" s="1"/>
  <c r="BK128" i="3"/>
  <c r="BK126" i="3"/>
  <c r="J145" i="4"/>
  <c r="BK150" i="4"/>
  <c r="J147" i="4"/>
  <c r="BK132" i="4"/>
  <c r="J136" i="4"/>
  <c r="J124" i="4"/>
  <c r="J166" i="5"/>
  <c r="J156" i="5"/>
  <c r="BK134" i="5"/>
  <c r="BK134" i="6"/>
  <c r="J142" i="6"/>
  <c r="J124" i="6"/>
  <c r="BK126" i="6"/>
  <c r="BK127" i="6"/>
  <c r="F36" i="7"/>
  <c r="BC100" i="1" s="1"/>
  <c r="F34" i="2" l="1"/>
  <c r="T133" i="2"/>
  <c r="P133" i="2"/>
  <c r="R125" i="4"/>
  <c r="R122" i="4" s="1"/>
  <c r="P137" i="4"/>
  <c r="BK133" i="2"/>
  <c r="J133" i="2"/>
  <c r="J100" i="2" s="1"/>
  <c r="BK125" i="3"/>
  <c r="J125" i="3" s="1"/>
  <c r="J98" i="3" s="1"/>
  <c r="T137" i="3"/>
  <c r="P125" i="4"/>
  <c r="P122" i="4" s="1"/>
  <c r="AU97" i="1" s="1"/>
  <c r="P125" i="3"/>
  <c r="R137" i="3"/>
  <c r="BK137" i="4"/>
  <c r="J137" i="4"/>
  <c r="J102" i="4" s="1"/>
  <c r="T123" i="2"/>
  <c r="T122" i="2" s="1"/>
  <c r="P123" i="2"/>
  <c r="T129" i="5"/>
  <c r="P137" i="5"/>
  <c r="P147" i="5"/>
  <c r="T162" i="5"/>
  <c r="BK137" i="3"/>
  <c r="J137" i="3" s="1"/>
  <c r="J102" i="3" s="1"/>
  <c r="BK125" i="4"/>
  <c r="J125" i="4"/>
  <c r="J98" i="4" s="1"/>
  <c r="T137" i="4"/>
  <c r="T122" i="4" s="1"/>
  <c r="P129" i="5"/>
  <c r="BK147" i="5"/>
  <c r="J147" i="5" s="1"/>
  <c r="J103" i="5" s="1"/>
  <c r="BK162" i="5"/>
  <c r="J162" i="5"/>
  <c r="J104" i="5" s="1"/>
  <c r="R123" i="2"/>
  <c r="R133" i="2"/>
  <c r="R125" i="3"/>
  <c r="R122" i="3" s="1"/>
  <c r="P137" i="3"/>
  <c r="T125" i="4"/>
  <c r="R137" i="4"/>
  <c r="R129" i="5"/>
  <c r="R137" i="5"/>
  <c r="T147" i="5"/>
  <c r="R162" i="5"/>
  <c r="P125" i="6"/>
  <c r="P122" i="6" s="1"/>
  <c r="AU99" i="1" s="1"/>
  <c r="T125" i="6"/>
  <c r="T122" i="6"/>
  <c r="BK137" i="6"/>
  <c r="J137" i="6"/>
  <c r="J102" i="6" s="1"/>
  <c r="T137" i="6"/>
  <c r="BK123" i="2"/>
  <c r="T125" i="3"/>
  <c r="T122" i="3" s="1"/>
  <c r="BK129" i="5"/>
  <c r="J129" i="5" s="1"/>
  <c r="J99" i="5" s="1"/>
  <c r="BK137" i="5"/>
  <c r="J137" i="5"/>
  <c r="J101" i="5" s="1"/>
  <c r="T137" i="5"/>
  <c r="T124" i="5" s="1"/>
  <c r="R147" i="5"/>
  <c r="P162" i="5"/>
  <c r="BK125" i="6"/>
  <c r="J125" i="6"/>
  <c r="J98" i="6" s="1"/>
  <c r="R125" i="6"/>
  <c r="R122" i="6" s="1"/>
  <c r="P137" i="6"/>
  <c r="R137" i="6"/>
  <c r="BK148" i="2"/>
  <c r="J148" i="2" s="1"/>
  <c r="J101" i="2" s="1"/>
  <c r="BK135" i="4"/>
  <c r="J135" i="4"/>
  <c r="J101" i="4" s="1"/>
  <c r="BK131" i="2"/>
  <c r="J131" i="2" s="1"/>
  <c r="J99" i="2" s="1"/>
  <c r="BK127" i="5"/>
  <c r="J127" i="5"/>
  <c r="J98" i="5" s="1"/>
  <c r="BK131" i="3"/>
  <c r="J131" i="3" s="1"/>
  <c r="J99" i="3" s="1"/>
  <c r="BK133" i="3"/>
  <c r="J133" i="3"/>
  <c r="J100" i="3" s="1"/>
  <c r="BK131" i="4"/>
  <c r="J131" i="4" s="1"/>
  <c r="J99" i="4" s="1"/>
  <c r="BK133" i="4"/>
  <c r="J133" i="4"/>
  <c r="J100" i="4" s="1"/>
  <c r="BK135" i="5"/>
  <c r="J135" i="5" s="1"/>
  <c r="J100" i="5" s="1"/>
  <c r="BK150" i="2"/>
  <c r="J150" i="2"/>
  <c r="J102" i="2" s="1"/>
  <c r="BK123" i="3"/>
  <c r="J123" i="3" s="1"/>
  <c r="J97" i="3" s="1"/>
  <c r="BK135" i="3"/>
  <c r="J135" i="3"/>
  <c r="J101" i="3" s="1"/>
  <c r="BK123" i="4"/>
  <c r="J123" i="4" s="1"/>
  <c r="J97" i="4" s="1"/>
  <c r="BK145" i="5"/>
  <c r="J145" i="5"/>
  <c r="J102" i="5" s="1"/>
  <c r="BK123" i="6"/>
  <c r="J123" i="6" s="1"/>
  <c r="J97" i="6" s="1"/>
  <c r="BK133" i="6"/>
  <c r="J133" i="6"/>
  <c r="J100" i="6" s="1"/>
  <c r="BK135" i="6"/>
  <c r="J135" i="6" s="1"/>
  <c r="J101" i="6" s="1"/>
  <c r="BK129" i="2"/>
  <c r="J129" i="2"/>
  <c r="J98" i="2" s="1"/>
  <c r="BK125" i="5"/>
  <c r="J125" i="5" s="1"/>
  <c r="J97" i="5" s="1"/>
  <c r="BK131" i="6"/>
  <c r="J131" i="6"/>
  <c r="J99" i="6" s="1"/>
  <c r="BK118" i="7"/>
  <c r="J118" i="7" s="1"/>
  <c r="J97" i="7" s="1"/>
  <c r="E85" i="7"/>
  <c r="F92" i="7"/>
  <c r="J111" i="7"/>
  <c r="BE119" i="7"/>
  <c r="J89" i="6"/>
  <c r="E112" i="6"/>
  <c r="F119" i="6"/>
  <c r="BE124" i="6"/>
  <c r="BE126" i="6"/>
  <c r="BE128" i="6"/>
  <c r="BE148" i="6"/>
  <c r="BE132" i="6"/>
  <c r="BE134" i="6"/>
  <c r="BE138" i="6"/>
  <c r="BE142" i="6"/>
  <c r="BE146" i="6"/>
  <c r="BE127" i="6"/>
  <c r="BE136" i="6"/>
  <c r="BE140" i="6"/>
  <c r="BE141" i="6"/>
  <c r="BE143" i="6"/>
  <c r="BE149" i="6"/>
  <c r="BE139" i="6"/>
  <c r="BE145" i="6"/>
  <c r="BE151" i="6"/>
  <c r="BE130" i="6"/>
  <c r="J89" i="5"/>
  <c r="E114" i="5"/>
  <c r="F121" i="5"/>
  <c r="BE130" i="5"/>
  <c r="BE131" i="5"/>
  <c r="BE132" i="5"/>
  <c r="BE139" i="5"/>
  <c r="BE151" i="5"/>
  <c r="BE156" i="5"/>
  <c r="BE158" i="5"/>
  <c r="BE165" i="5"/>
  <c r="BE126" i="5"/>
  <c r="BE143" i="5"/>
  <c r="BE144" i="5"/>
  <c r="BE148" i="5"/>
  <c r="BE159" i="5"/>
  <c r="BE166" i="5"/>
  <c r="BE128" i="5"/>
  <c r="BE140" i="5"/>
  <c r="BE149" i="5"/>
  <c r="BE150" i="5"/>
  <c r="BE152" i="5"/>
  <c r="BE153" i="5"/>
  <c r="BE155" i="5"/>
  <c r="BE164" i="5"/>
  <c r="BE134" i="5"/>
  <c r="BE136" i="5"/>
  <c r="BE138" i="5"/>
  <c r="BE141" i="5"/>
  <c r="BE142" i="5"/>
  <c r="BE146" i="5"/>
  <c r="BE161" i="5"/>
  <c r="BE163" i="5"/>
  <c r="BE167" i="5"/>
  <c r="BE169" i="5"/>
  <c r="BE126" i="4"/>
  <c r="BE127" i="4"/>
  <c r="J89" i="4"/>
  <c r="BE139" i="4"/>
  <c r="E85" i="4"/>
  <c r="F92" i="4"/>
  <c r="BE128" i="4"/>
  <c r="BE142" i="4"/>
  <c r="BE130" i="4"/>
  <c r="BE136" i="4"/>
  <c r="BE140" i="4"/>
  <c r="BE141" i="4"/>
  <c r="BE146" i="4"/>
  <c r="BE147" i="4"/>
  <c r="BE124" i="4"/>
  <c r="BE132" i="4"/>
  <c r="BE134" i="4"/>
  <c r="BE138" i="4"/>
  <c r="BE143" i="4"/>
  <c r="BE145" i="4"/>
  <c r="BE149" i="4"/>
  <c r="BE150" i="4"/>
  <c r="BE152" i="4"/>
  <c r="J123" i="2"/>
  <c r="J97" i="2" s="1"/>
  <c r="E85" i="3"/>
  <c r="BE132" i="3"/>
  <c r="BE134" i="3"/>
  <c r="BE138" i="3"/>
  <c r="BE141" i="3"/>
  <c r="BE127" i="3"/>
  <c r="BE130" i="3"/>
  <c r="F92" i="3"/>
  <c r="J116" i="3"/>
  <c r="BE124" i="3"/>
  <c r="BE136" i="3"/>
  <c r="BE139" i="3"/>
  <c r="BE143" i="3"/>
  <c r="BE128" i="3"/>
  <c r="BE140" i="3"/>
  <c r="BE151" i="3"/>
  <c r="BE126" i="3"/>
  <c r="BE142" i="3"/>
  <c r="BE145" i="3"/>
  <c r="BE146" i="3"/>
  <c r="BE148" i="3"/>
  <c r="BE149" i="3"/>
  <c r="BE151" i="2"/>
  <c r="BE144" i="2"/>
  <c r="AW95" i="1"/>
  <c r="BE141" i="2"/>
  <c r="BD95" i="1"/>
  <c r="E85" i="2"/>
  <c r="BE126" i="2"/>
  <c r="BE132" i="2"/>
  <c r="BE134" i="2"/>
  <c r="BE135" i="2"/>
  <c r="BE137" i="2"/>
  <c r="BE138" i="2"/>
  <c r="BE139" i="2"/>
  <c r="BA95" i="1"/>
  <c r="BE147" i="2"/>
  <c r="BE149" i="2"/>
  <c r="BC95" i="1"/>
  <c r="F92" i="2"/>
  <c r="J116" i="2"/>
  <c r="BE124" i="2"/>
  <c r="BE125" i="2"/>
  <c r="BE128" i="2"/>
  <c r="BE142" i="2"/>
  <c r="BB95" i="1"/>
  <c r="BE130" i="2"/>
  <c r="BE136" i="2"/>
  <c r="BE145" i="2"/>
  <c r="J34" i="3"/>
  <c r="AW96" i="1" s="1"/>
  <c r="F34" i="4"/>
  <c r="BA97" i="1"/>
  <c r="J34" i="5"/>
  <c r="AW98" i="1" s="1"/>
  <c r="F34" i="6"/>
  <c r="BA99" i="1"/>
  <c r="J33" i="7"/>
  <c r="AV100" i="1" s="1"/>
  <c r="AT100" i="1" s="1"/>
  <c r="F34" i="3"/>
  <c r="BA96" i="1" s="1"/>
  <c r="F35" i="4"/>
  <c r="BB97" i="1"/>
  <c r="F35" i="5"/>
  <c r="BB98" i="1" s="1"/>
  <c r="J34" i="6"/>
  <c r="AW99" i="1"/>
  <c r="F37" i="3"/>
  <c r="BD96" i="1" s="1"/>
  <c r="F37" i="4"/>
  <c r="BD97" i="1"/>
  <c r="F34" i="5"/>
  <c r="BA98" i="1" s="1"/>
  <c r="F35" i="6"/>
  <c r="BB99" i="1"/>
  <c r="F36" i="3"/>
  <c r="BC96" i="1" s="1"/>
  <c r="F36" i="4"/>
  <c r="BC97" i="1"/>
  <c r="F36" i="5"/>
  <c r="BC98" i="1" s="1"/>
  <c r="F34" i="7"/>
  <c r="BA100" i="1"/>
  <c r="F35" i="3"/>
  <c r="BB96" i="1" s="1"/>
  <c r="F37" i="6"/>
  <c r="BD99" i="1" s="1"/>
  <c r="J34" i="4"/>
  <c r="AW97" i="1" s="1"/>
  <c r="F37" i="5"/>
  <c r="BD98" i="1" s="1"/>
  <c r="F36" i="6"/>
  <c r="BC99" i="1" s="1"/>
  <c r="BK122" i="4" l="1"/>
  <c r="J122" i="4" s="1"/>
  <c r="J96" i="4" s="1"/>
  <c r="BK122" i="2"/>
  <c r="J122" i="2"/>
  <c r="J96" i="2"/>
  <c r="R124" i="5"/>
  <c r="R122" i="2"/>
  <c r="P122" i="2"/>
  <c r="AU95" i="1"/>
  <c r="P122" i="3"/>
  <c r="AU96" i="1" s="1"/>
  <c r="P124" i="5"/>
  <c r="AU98" i="1"/>
  <c r="BK124" i="5"/>
  <c r="J124" i="5" s="1"/>
  <c r="J96" i="5" s="1"/>
  <c r="BK122" i="3"/>
  <c r="J122" i="3" s="1"/>
  <c r="J96" i="3" s="1"/>
  <c r="BK122" i="6"/>
  <c r="J122" i="6"/>
  <c r="J96" i="6" s="1"/>
  <c r="BK117" i="7"/>
  <c r="J117" i="7"/>
  <c r="J96" i="7"/>
  <c r="F33" i="2"/>
  <c r="AZ95" i="1" s="1"/>
  <c r="F33" i="3"/>
  <c r="AZ96" i="1"/>
  <c r="J33" i="4"/>
  <c r="AV97" i="1" s="1"/>
  <c r="AT97" i="1" s="1"/>
  <c r="F33" i="5"/>
  <c r="AZ98" i="1" s="1"/>
  <c r="J33" i="6"/>
  <c r="AV99" i="1"/>
  <c r="AT99" i="1"/>
  <c r="J33" i="3"/>
  <c r="AV96" i="1" s="1"/>
  <c r="AT96" i="1" s="1"/>
  <c r="F33" i="6"/>
  <c r="AZ99" i="1" s="1"/>
  <c r="J33" i="2"/>
  <c r="AV95" i="1"/>
  <c r="AT95" i="1"/>
  <c r="F33" i="4"/>
  <c r="AZ97" i="1" s="1"/>
  <c r="J30" i="4"/>
  <c r="AG97" i="1"/>
  <c r="J33" i="5"/>
  <c r="AV98" i="1" s="1"/>
  <c r="AT98" i="1" s="1"/>
  <c r="BC94" i="1"/>
  <c r="W32" i="1" s="1"/>
  <c r="F33" i="7"/>
  <c r="AZ100" i="1"/>
  <c r="BA94" i="1"/>
  <c r="AW94" i="1" s="1"/>
  <c r="AK30" i="1" s="1"/>
  <c r="BD94" i="1"/>
  <c r="W33" i="1"/>
  <c r="BB94" i="1"/>
  <c r="AX94" i="1" s="1"/>
  <c r="AN97" i="1" l="1"/>
  <c r="J39" i="4"/>
  <c r="AU94" i="1"/>
  <c r="J30" i="5"/>
  <c r="AG98" i="1" s="1"/>
  <c r="J30" i="7"/>
  <c r="AG100" i="1"/>
  <c r="J30" i="2"/>
  <c r="AG95" i="1"/>
  <c r="J30" i="3"/>
  <c r="AG96" i="1"/>
  <c r="AY94" i="1"/>
  <c r="W30" i="1"/>
  <c r="W31" i="1"/>
  <c r="J30" i="6"/>
  <c r="AG99" i="1"/>
  <c r="AZ94" i="1"/>
  <c r="W29" i="1" s="1"/>
  <c r="J39" i="2" l="1"/>
  <c r="J39" i="3"/>
  <c r="J39" i="5"/>
  <c r="J39" i="6"/>
  <c r="J39" i="7"/>
  <c r="AN100" i="1"/>
  <c r="AN99" i="1"/>
  <c r="AN96" i="1"/>
  <c r="AN95" i="1"/>
  <c r="AN98" i="1"/>
  <c r="AV94" i="1"/>
  <c r="AK29" i="1"/>
  <c r="AG94" i="1"/>
  <c r="AK26" i="1"/>
  <c r="AK35" i="1" l="1"/>
  <c r="AT94" i="1"/>
  <c r="AN94" i="1"/>
</calcChain>
</file>

<file path=xl/sharedStrings.xml><?xml version="1.0" encoding="utf-8"?>
<sst xmlns="http://schemas.openxmlformats.org/spreadsheetml/2006/main" count="2793" uniqueCount="395">
  <si>
    <t>Export Komplet</t>
  </si>
  <si>
    <t/>
  </si>
  <si>
    <t>2.0</t>
  </si>
  <si>
    <t>ZAMOK</t>
  </si>
  <si>
    <t>False</t>
  </si>
  <si>
    <t>{430ef1ba-5469-4820-b070-fbbb369c540d}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</si>
  <si>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</si>
  <si>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</si>
  <si>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</si>
  <si>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</si>
  <si>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</si>
  <si>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</si>
  <si>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</si>
  <si>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</si>
  <si>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2025-ST-02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</si>
  <si>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</si>
  <si>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</si>
  <si>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dr. Milady Horákové Kopřivnice - Výměna nášlapných vrstev</t>
  </si>
  <si>
    <t>KSO:</t>
  </si>
  <si>
    <t>CC-CZ:</t>
  </si>
  <si>
    <t>Místo:</t>
  </si>
  <si>
    <t xml:space="preserve"> </t>
  </si>
  <si>
    <t>Datum:</t>
  </si>
  <si>
    <t>7. 2. 2025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</si>
  <si>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</si>
  <si>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</si>
  <si>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</si>
  <si>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</si>
  <si>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</si>
  <si>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</si>
  <si>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</si>
  <si>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Ing. Jan Stuchlík</t>
  </si>
  <si>
    <t>True</t>
  </si>
  <si>
    <t>Zpracovatel:</t>
  </si>
  <si>
    <t>190 07 680</t>
  </si>
  <si>
    <t>Ladislav Pekárek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</si>
  <si>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</si>
  <si>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</si>
  <si>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</si>
  <si>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</si>
  <si>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</si>
  <si>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</si>
  <si>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</si>
  <si>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</si>
  <si>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</si>
  <si>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</si>
  <si>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</si>
  <si>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</si>
  <si>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</si>
  <si>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</si>
  <si>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</si>
  <si>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</si>
  <si>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</si>
  <si>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</si>
  <si>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</si>
  <si>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</si>
  <si>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</si>
  <si>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</si>
  <si>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</si>
  <si>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</si>
  <si>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</si>
  <si>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</si>
  <si>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</si>
  <si>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</si>
  <si>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</si>
  <si>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</si>
  <si>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</si>
  <si>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</si>
  <si>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</si>
  <si>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</si>
  <si>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</si>
  <si>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</si>
  <si>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</si>
  <si>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</si>
  <si>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</si>
  <si>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</si>
  <si>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</si>
  <si>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</si>
  <si>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</si>
  <si>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</si>
  <si>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</si>
  <si>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</si>
  <si>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306</t>
  </si>
  <si>
    <t>M.č.306</t>
  </si>
  <si>
    <t>STA</t>
  </si>
  <si>
    <t>1</t>
  </si>
  <si>
    <t>{34f0931f-a812-4720-aa95-8afac1707aea}</t>
  </si>
  <si>
    <t>2</t>
  </si>
  <si>
    <t>307</t>
  </si>
  <si>
    <t>M.č.307</t>
  </si>
  <si>
    <t>{ad3225ab-763b-4626-a87f-40ed71d16355}</t>
  </si>
  <si>
    <t>308</t>
  </si>
  <si>
    <t>M.č.308</t>
  </si>
  <si>
    <t>{c28404b2-cc03-46e7-8ab1-3dbb6fe93c70}</t>
  </si>
  <si>
    <t>309</t>
  </si>
  <si>
    <t>M.č.309</t>
  </si>
  <si>
    <t>{c593bbf9-6963-4147-a914-9f32480a666d}</t>
  </si>
  <si>
    <t>CH</t>
  </si>
  <si>
    <t>Chodba</t>
  </si>
  <si>
    <t>{40789c11-6a07-4be7-9f27-601ae10a70be}</t>
  </si>
  <si>
    <t>VRN</t>
  </si>
  <si>
    <t>Vedlejší náklady</t>
  </si>
  <si>
    <t>{047915d6-9510-403b-a503-42dcc9d1b1d4}</t>
  </si>
  <si>
    <t>KRYCÍ LIST SOUPISU PRACÍ</t>
  </si>
  <si>
    <t>Objekt:</t>
  </si>
  <si>
    <t>306 - M.č.306</t>
  </si>
  <si>
    <t>REKAPITULACE ČLENĚNÍ SOUPISU PRACÍ</t>
  </si>
  <si>
    <t>Kód dílu - Popis</t>
  </si>
  <si>
    <t>Cena celkem [CZK]</t>
  </si>
  <si>
    <t>Náklady ze soupisu prací</t>
  </si>
  <si>
    <t>-1</t>
  </si>
  <si>
    <t>997 - Přesun sutě</t>
  </si>
  <si>
    <t>6 - Úpravy povrchů, podlahy a osazování výplní</t>
  </si>
  <si>
    <t>998 - Přesun hmot</t>
  </si>
  <si>
    <t>776 - Podlahy povlakové</t>
  </si>
  <si>
    <t>766 - Konstrukce truhlářské</t>
  </si>
  <si>
    <t>775 - Podlahy skládané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</si>
  <si>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</si>
  <si>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</si>
  <si>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</si>
  <si>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</si>
  <si>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</si>
  <si>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</si>
  <si>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</si>
  <si>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</si>
  <si>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</si>
  <si>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</si>
  <si>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</si>
  <si>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</si>
  <si>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</si>
  <si>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997</t>
  </si>
  <si>
    <t>Přesun sutě</t>
  </si>
  <si>
    <t>ROZPOCET</t>
  </si>
  <si>
    <t>K</t>
  </si>
  <si>
    <t>997013212</t>
  </si>
  <si>
    <t>Vnitrostaveništní doprava suti a vybouraných hmot vodorovně do 50 m s naložením ručně pro budovy a haly výšky přes 6 do 9 m</t>
  </si>
  <si>
    <t>t</t>
  </si>
  <si>
    <t>4</t>
  </si>
  <si>
    <t>-2127871693</t>
  </si>
  <si>
    <t>997013501</t>
  </si>
  <si>
    <t>Odvoz suti a vybouraných hmot na skládku nebo meziskládku se složením, na vzdálenost do 1 km</t>
  </si>
  <si>
    <t>555728494</t>
  </si>
  <si>
    <t>3</t>
  </si>
  <si>
    <t>997013509</t>
  </si>
  <si>
    <t>Odvoz suti a vybouraných hmot na skládku nebo meziskládku se složením, na vzdálenost Příplatek k ceně za každý další započatý 1 km přes 1 km</t>
  </si>
  <si>
    <t>1856916550</t>
  </si>
  <si>
    <t>VV</t>
  </si>
  <si>
    <t>0,141*14 'Přepočtené koeficientem množství</t>
  </si>
  <si>
    <t>997013813</t>
  </si>
  <si>
    <t>Poplatek za uložení stavebního odpadu na skládce (skládkovné) z plastických hmot zatříděného do Katalogu odpadů pod kódem 17 02 03</t>
  </si>
  <si>
    <t>-771722051</t>
  </si>
  <si>
    <t>6</t>
  </si>
  <si>
    <t>Úpravy povrchů, podlahy a osazování výplní</t>
  </si>
  <si>
    <t>5</t>
  </si>
  <si>
    <t>612315121</t>
  </si>
  <si>
    <t>Vápenná omítka rýh štuková dvouvrstvá ve stěnách, šířky rýhy do 150 mm</t>
  </si>
  <si>
    <t>m2</t>
  </si>
  <si>
    <t>1693580737</t>
  </si>
  <si>
    <t>998</t>
  </si>
  <si>
    <t>Přesun hmot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</si>
  <si>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</si>
  <si>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</si>
  <si>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1069638845</t>
  </si>
  <si>
    <t>776</t>
  </si>
  <si>
    <t>Podlahy povlakové</t>
  </si>
  <si>
    <t>7</t>
  </si>
  <si>
    <t>776111115</t>
  </si>
  <si>
    <t>Příprava podkladu povlakových podlah a stěn broušení podlah stávajícího podkladu před litím stěrky</t>
  </si>
  <si>
    <t>16</t>
  </si>
  <si>
    <t>-310858960</t>
  </si>
  <si>
    <t>8</t>
  </si>
  <si>
    <t>776121112</t>
  </si>
  <si>
    <t>Příprava podkladu povlakových podlah a stěn penetrace vodou ředitelná podlah</t>
  </si>
  <si>
    <t>1311364568</t>
  </si>
  <si>
    <t>9</t>
  </si>
  <si>
    <t>776141112</t>
  </si>
  <si>
    <t>Příprava podkladu povlakových podlah a stěn vyrovnání samonivelační stěrkou podlah min.pevnosti 20 MPa, tloušťky přes 3 do 5 mm</t>
  </si>
  <si>
    <t>1697387438</t>
  </si>
  <si>
    <t>10</t>
  </si>
  <si>
    <t>776201812</t>
  </si>
  <si>
    <t>Demontáž povlakových podlahovin lepených ručně s podložkou</t>
  </si>
  <si>
    <t>145086980</t>
  </si>
  <si>
    <t>11</t>
  </si>
  <si>
    <t>776221111</t>
  </si>
  <si>
    <t>Montáž podlahovin z PVC lepením standardním lepidlem z pásů</t>
  </si>
  <si>
    <t>-1760251910</t>
  </si>
  <si>
    <t>M</t>
  </si>
  <si>
    <t>28411151</t>
  </si>
  <si>
    <t>podlahovina vinylová heterogenní protiskluzná třída zátěže 34/43, hořlavost Bfl S1, nášlapná vrstva 0,70mm tl 2,00mm</t>
  </si>
  <si>
    <t>32</t>
  </si>
  <si>
    <t>747579703</t>
  </si>
  <si>
    <t>38*1,1 'Přepočtené koeficientem množství</t>
  </si>
  <si>
    <t>13</t>
  </si>
  <si>
    <t>776421111</t>
  </si>
  <si>
    <t>Montáž lišt obvodových lepených</t>
  </si>
  <si>
    <t>m</t>
  </si>
  <si>
    <t>-1910448226</t>
  </si>
  <si>
    <t>14</t>
  </si>
  <si>
    <t>28342005</t>
  </si>
  <si>
    <t>lišta ukončovací z PVC 12,5mm</t>
  </si>
  <si>
    <t>21049067</t>
  </si>
  <si>
    <t>25,25*1,02 'Přepočtené koeficientem množství</t>
  </si>
  <si>
    <t>15</t>
  </si>
  <si>
    <t>776421312</t>
  </si>
  <si>
    <t>Montáž lišt přechodových šroubovaných</t>
  </si>
  <si>
    <t>-1504398198</t>
  </si>
  <si>
    <t>55343110</t>
  </si>
  <si>
    <t>profil přechodový Al narážecí 30mm stříbro</t>
  </si>
  <si>
    <t>248155738</t>
  </si>
  <si>
    <t>0,9*1,02 'Přepočtené koeficientem množství</t>
  </si>
  <si>
    <t>17</t>
  </si>
  <si>
    <t>998776202</t>
  </si>
  <si>
    <t>Přesun hmot pro podlahy povlakové stanovený procentní sazbou (%) z ceny vodorovná dopravní vzdálenost do 50 m základní v objektech výšky přes 6 do 12 m</t>
  </si>
  <si>
    <t>%</t>
  </si>
  <si>
    <t>461560087</t>
  </si>
  <si>
    <t>766</t>
  </si>
  <si>
    <t>Konstrukce truhlářské</t>
  </si>
  <si>
    <t>18</t>
  </si>
  <si>
    <t>766491851</t>
  </si>
  <si>
    <t>Demontáž ostatních truhlářských konstrukcí prahů dveří jednokřídlových</t>
  </si>
  <si>
    <t>kus</t>
  </si>
  <si>
    <t>1108475302</t>
  </si>
  <si>
    <t>775</t>
  </si>
  <si>
    <t>Podlahy skládané</t>
  </si>
  <si>
    <t>19</t>
  </si>
  <si>
    <t>775411810</t>
  </si>
  <si>
    <t>Demontáž soklíků nebo lišt dřevěných do suti přibíjených</t>
  </si>
  <si>
    <t>1809425321</t>
  </si>
  <si>
    <t>307 - M.č.307</t>
  </si>
  <si>
    <t>-1262732607</t>
  </si>
  <si>
    <t>1402579505</t>
  </si>
  <si>
    <t>-611595468</t>
  </si>
  <si>
    <t>-1136885986</t>
  </si>
  <si>
    <t>0,218*14 'Přepočtené koeficientem množství</t>
  </si>
  <si>
    <t>1238090417</t>
  </si>
  <si>
    <t>-120687913</t>
  </si>
  <si>
    <t>-137547398</t>
  </si>
  <si>
    <t>1113866620</t>
  </si>
  <si>
    <t>211685512</t>
  </si>
  <si>
    <t>-775667792</t>
  </si>
  <si>
    <t>499204814</t>
  </si>
  <si>
    <t>-984220983</t>
  </si>
  <si>
    <t>-439297044</t>
  </si>
  <si>
    <t>1819584512</t>
  </si>
  <si>
    <t>61,5*1,1 'Přepočtené koeficientem množství</t>
  </si>
  <si>
    <t>621245072</t>
  </si>
  <si>
    <t>1367991778</t>
  </si>
  <si>
    <t>32,5*1,02 'Přepočtené koeficientem množství</t>
  </si>
  <si>
    <t>437166891</t>
  </si>
  <si>
    <t>1965942683</t>
  </si>
  <si>
    <t>1*1,02 'Přepočtené koeficientem množství</t>
  </si>
  <si>
    <t>-1779799587</t>
  </si>
  <si>
    <t>308 - M.č.308</t>
  </si>
  <si>
    <t>2118699224</t>
  </si>
  <si>
    <t>1795201486</t>
  </si>
  <si>
    <t>-735404500</t>
  </si>
  <si>
    <t>-2015647539</t>
  </si>
  <si>
    <t>0,229*14 'Přepočtené koeficientem množství</t>
  </si>
  <si>
    <t>968212368</t>
  </si>
  <si>
    <t>1989015432</t>
  </si>
  <si>
    <t>489983486</t>
  </si>
  <si>
    <t>1615757682</t>
  </si>
  <si>
    <t>-1312531307</t>
  </si>
  <si>
    <t>360929691</t>
  </si>
  <si>
    <t>-1323798853</t>
  </si>
  <si>
    <t>-639578492</t>
  </si>
  <si>
    <t>-112927427</t>
  </si>
  <si>
    <t>838075321</t>
  </si>
  <si>
    <t>61,6*1,1 'Přepočtené koeficientem množství</t>
  </si>
  <si>
    <t>776410811</t>
  </si>
  <si>
    <t>Demontáž soklíků nebo lišt pryžových nebo plastových</t>
  </si>
  <si>
    <t>-943125260</t>
  </si>
  <si>
    <t>810542017</t>
  </si>
  <si>
    <t>-456176180</t>
  </si>
  <si>
    <t>33,35*1,02 'Přepočtené koeficientem množství</t>
  </si>
  <si>
    <t>-964402652</t>
  </si>
  <si>
    <t>-385697805</t>
  </si>
  <si>
    <t>20</t>
  </si>
  <si>
    <t>-1181832646</t>
  </si>
  <si>
    <t>309 - M.č.309</t>
  </si>
  <si>
    <t>9 - Ostatní konstrukce a práce, bourání</t>
  </si>
  <si>
    <t>725 - Zdravotechnika - zařizovací předměty</t>
  </si>
  <si>
    <t>781 - Dokončovací práce - obklady</t>
  </si>
  <si>
    <t>500775071</t>
  </si>
  <si>
    <t>Ostatní konstrukce a práce, bourání</t>
  </si>
  <si>
    <t>978059541</t>
  </si>
  <si>
    <t>Odsekání obkladů stěn včetně otlučení podkladní omítky až na zdivo z obkládaček vnitřních, z jakýchkoliv materiálů, plochy přes 1 m2</t>
  </si>
  <si>
    <t>-1155778771</t>
  </si>
  <si>
    <t>-1468965305</t>
  </si>
  <si>
    <t>2133801793</t>
  </si>
  <si>
    <t>1915694780</t>
  </si>
  <si>
    <t>0,427*14 'Přepočtené koeficientem množství</t>
  </si>
  <si>
    <t>2010685961</t>
  </si>
  <si>
    <t>-620261521</t>
  </si>
  <si>
    <t>725</t>
  </si>
  <si>
    <t>Zdravotechnika - zařizovací předměty</t>
  </si>
  <si>
    <t>725210821</t>
  </si>
  <si>
    <t>Demontáž umyvadel bez výtokových armatur umyvadel</t>
  </si>
  <si>
    <t>soubor</t>
  </si>
  <si>
    <t>-1700428654</t>
  </si>
  <si>
    <t>725211615</t>
  </si>
  <si>
    <t>Umyvadla keramická bílá bez výtokových armatur připevněná na stěnu šrouby s krytem na sifon (polosloupem), šířka umyvadla 500 mm</t>
  </si>
  <si>
    <t>-1159103909</t>
  </si>
  <si>
    <t>725291654</t>
  </si>
  <si>
    <t>Montáž doplňků zařízení koupelen a záchodů zásobníku papírových ručníků</t>
  </si>
  <si>
    <t>1495897274</t>
  </si>
  <si>
    <t>55431086</t>
  </si>
  <si>
    <t>zásobník papírových ručníků skládaných komaxit bílý</t>
  </si>
  <si>
    <t>-939288026</t>
  </si>
  <si>
    <t>725820801</t>
  </si>
  <si>
    <t>Demontáž baterií nástěnných do G 3/4</t>
  </si>
  <si>
    <t>-1126048752</t>
  </si>
  <si>
    <t>725822613</t>
  </si>
  <si>
    <t>Baterie umyvadlové stojánkové pákové s výpustí</t>
  </si>
  <si>
    <t>-1253343551</t>
  </si>
  <si>
    <t>998725311</t>
  </si>
  <si>
    <t>Přesun hmot pro zařizovací předměty stanovený procentní sazbou (%) z ceny vodorovná dopravní vzdálenost do 50 m ruční (bez užití mechanizace) v objektech výšky do 6 m</t>
  </si>
  <si>
    <t>221428387</t>
  </si>
  <si>
    <t>-874262184</t>
  </si>
  <si>
    <t>-1161207808</t>
  </si>
  <si>
    <t>449815261</t>
  </si>
  <si>
    <t>773292907</t>
  </si>
  <si>
    <t>-1265405699</t>
  </si>
  <si>
    <t>580365182</t>
  </si>
  <si>
    <t>982648051</t>
  </si>
  <si>
    <t>61*1,1 'Přepočtené koeficientem množství</t>
  </si>
  <si>
    <t>22</t>
  </si>
  <si>
    <t>-229582710</t>
  </si>
  <si>
    <t>23</t>
  </si>
  <si>
    <t>1038902127</t>
  </si>
  <si>
    <t>32,15*1,02 'Přepočtené koeficientem množství</t>
  </si>
  <si>
    <t>24</t>
  </si>
  <si>
    <t>-1738690548</t>
  </si>
  <si>
    <t>25</t>
  </si>
  <si>
    <t>1638287819</t>
  </si>
  <si>
    <t>26</t>
  </si>
  <si>
    <t>1760970344</t>
  </si>
  <si>
    <t>781</t>
  </si>
  <si>
    <t>Dokončovací práce - obklady</t>
  </si>
  <si>
    <t>27</t>
  </si>
  <si>
    <t>781121011</t>
  </si>
  <si>
    <t>Příprava podkladu před provedením obkladu nátěr penetrační na stěnu</t>
  </si>
  <si>
    <t>1353608838</t>
  </si>
  <si>
    <t>28</t>
  </si>
  <si>
    <t>781131112</t>
  </si>
  <si>
    <t>Izolace stěny pod obklad izolace nátěrem nebo stěrkou ve dvou vrstvách</t>
  </si>
  <si>
    <t>-1930156506</t>
  </si>
  <si>
    <t>29</t>
  </si>
  <si>
    <t>781151031</t>
  </si>
  <si>
    <t>Příprava podkladu před provedením obkladu celoplošné vyrovnání podkladu stěrkou, tloušťky 3 mm</t>
  </si>
  <si>
    <t>1350707030</t>
  </si>
  <si>
    <t>30</t>
  </si>
  <si>
    <t>781472315</t>
  </si>
  <si>
    <t>Montáž keramických obkladů stěn lepených cementovým flexibilním rychletuhnoucím lepidlem hladkých přes 6 do 9 ks/m2</t>
  </si>
  <si>
    <t>134235760</t>
  </si>
  <si>
    <t>31</t>
  </si>
  <si>
    <t>59761718</t>
  </si>
  <si>
    <t>obklad keramický nemrazuvzdorný povrch hladký/matný tl do 10mm přes 6 do 9ks/m2</t>
  </si>
  <si>
    <t>-596674117</t>
  </si>
  <si>
    <t>2,8*1,1 'Přepočtené koeficientem množství</t>
  </si>
  <si>
    <t>998781311</t>
  </si>
  <si>
    <t>Přesun hmot pro obklady keramické stanovený procentní sazbou (%) z ceny vodorovná dopravní vzdálenost do 50 m ruční (bez užití mechanizace) v objektech výšky do 6 m</t>
  </si>
  <si>
    <t>-796890345</t>
  </si>
  <si>
    <t>CH - Chodba</t>
  </si>
  <si>
    <t>59545466</t>
  </si>
  <si>
    <t>-1873657079</t>
  </si>
  <si>
    <t>-614006863</t>
  </si>
  <si>
    <t>-1247630689</t>
  </si>
  <si>
    <t>0,295*14 'Přepočtené koeficientem množství</t>
  </si>
  <si>
    <t>2134893414</t>
  </si>
  <si>
    <t>825764505</t>
  </si>
  <si>
    <t>856030930</t>
  </si>
  <si>
    <t>-391242975</t>
  </si>
  <si>
    <t>650497424</t>
  </si>
  <si>
    <t>-1691250535</t>
  </si>
  <si>
    <t>223727797</t>
  </si>
  <si>
    <t>159777031</t>
  </si>
  <si>
    <t>1019030353</t>
  </si>
  <si>
    <t>316503338</t>
  </si>
  <si>
    <t>75,9*1,1 'Přepočtené koeficientem množství</t>
  </si>
  <si>
    <t>-633391221</t>
  </si>
  <si>
    <t>1610725951</t>
  </si>
  <si>
    <t>56,6*1,02 'Přepočtené koeficientem množství</t>
  </si>
  <si>
    <t>1479978367</t>
  </si>
  <si>
    <t>-1915106356</t>
  </si>
  <si>
    <t>11*1,02 'Přepočtené koeficientem množství</t>
  </si>
  <si>
    <t>558641749</t>
  </si>
  <si>
    <t>VRN - Vedlejší náklady</t>
  </si>
  <si>
    <t>VRN3 - Zařízení staveniště</t>
  </si>
  <si>
    <t>VRN3</t>
  </si>
  <si>
    <t>Zařízení staveniště</t>
  </si>
  <si>
    <t>030001000</t>
  </si>
  <si>
    <t>suma</t>
  </si>
  <si>
    <t>1024</t>
  </si>
  <si>
    <t>1029460126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</si>
</sst>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2" t="s">
        <v>14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19"/>
      <c r="AQ5" s="19"/>
      <c r="AR5" s="17"/>
      <c r="BE5" s="239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44" t="s">
        <v>17</v>
      </c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19"/>
      <c r="AQ6" s="19"/>
      <c r="AR6" s="17"/>
      <c r="BE6" s="24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40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4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0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40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4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0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40"/>
      <c r="BS13" s="14" t="s">
        <v>6</v>
      </c>
    </row>
    <row r="14" spans="1:74" ht="12.75">
      <c r="B14" s="18"/>
      <c r="C14" s="19"/>
      <c r="D14" s="19"/>
      <c r="E14" s="245" t="s">
        <v>29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4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0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40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40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0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34</v>
      </c>
      <c r="AO19" s="19"/>
      <c r="AP19" s="19"/>
      <c r="AQ19" s="19"/>
      <c r="AR19" s="17"/>
      <c r="BE19" s="240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40"/>
      <c r="BS20" s="14" t="s">
        <v>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0"/>
    </row>
    <row r="22" spans="1:71" s="1" customFormat="1" ht="12" customHeight="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0"/>
    </row>
    <row r="23" spans="1:71" s="1" customFormat="1" ht="16.5" customHeight="1">
      <c r="B23" s="18"/>
      <c r="C23" s="19"/>
      <c r="D23" s="19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19"/>
      <c r="AP23" s="19"/>
      <c r="AQ23" s="19"/>
      <c r="AR23" s="17"/>
      <c r="BE23" s="24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0"/>
    </row>
    <row r="26" spans="1:71" s="2" customFormat="1" ht="25.9" customHeight="1">
      <c r="A26" s="31"/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3"/>
      <c r="AQ26" s="33"/>
      <c r="AR26" s="36"/>
      <c r="BE26" s="24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0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0" t="s">
        <v>38</v>
      </c>
      <c r="M28" s="250"/>
      <c r="N28" s="250"/>
      <c r="O28" s="250"/>
      <c r="P28" s="250"/>
      <c r="Q28" s="33"/>
      <c r="R28" s="33"/>
      <c r="S28" s="33"/>
      <c r="T28" s="33"/>
      <c r="U28" s="33"/>
      <c r="V28" s="33"/>
      <c r="W28" s="250" t="s">
        <v>39</v>
      </c>
      <c r="X28" s="250"/>
      <c r="Y28" s="250"/>
      <c r="Z28" s="250"/>
      <c r="AA28" s="250"/>
      <c r="AB28" s="250"/>
      <c r="AC28" s="250"/>
      <c r="AD28" s="250"/>
      <c r="AE28" s="250"/>
      <c r="AF28" s="33"/>
      <c r="AG28" s="33"/>
      <c r="AH28" s="33"/>
      <c r="AI28" s="33"/>
      <c r="AJ28" s="33"/>
      <c r="AK28" s="250" t="s">
        <v>40</v>
      </c>
      <c r="AL28" s="250"/>
      <c r="AM28" s="250"/>
      <c r="AN28" s="250"/>
      <c r="AO28" s="250"/>
      <c r="AP28" s="33"/>
      <c r="AQ28" s="33"/>
      <c r="AR28" s="36"/>
      <c r="BE28" s="240"/>
    </row>
    <row r="29" spans="1:71" s="3" customFormat="1" ht="14.45" customHeight="1">
      <c r="B29" s="37"/>
      <c r="C29" s="38"/>
      <c r="D29" s="26" t="s">
        <v>41</v>
      </c>
      <c r="E29" s="38"/>
      <c r="F29" s="26" t="s">
        <v>42</v>
      </c>
      <c r="G29" s="38"/>
      <c r="H29" s="38"/>
      <c r="I29" s="38"/>
      <c r="J29" s="38"/>
      <c r="K29" s="38"/>
      <c r="L29" s="253">
        <v>0.21</v>
      </c>
      <c r="M29" s="252"/>
      <c r="N29" s="252"/>
      <c r="O29" s="252"/>
      <c r="P29" s="252"/>
      <c r="Q29" s="38"/>
      <c r="R29" s="38"/>
      <c r="S29" s="38"/>
      <c r="T29" s="38"/>
      <c r="U29" s="38"/>
      <c r="V29" s="38"/>
      <c r="W29" s="251">
        <f>ROUND(AZ94, 2)</f>
        <v>0</v>
      </c>
      <c r="X29" s="252"/>
      <c r="Y29" s="252"/>
      <c r="Z29" s="252"/>
      <c r="AA29" s="252"/>
      <c r="AB29" s="252"/>
      <c r="AC29" s="252"/>
      <c r="AD29" s="252"/>
      <c r="AE29" s="252"/>
      <c r="AF29" s="38"/>
      <c r="AG29" s="38"/>
      <c r="AH29" s="38"/>
      <c r="AI29" s="38"/>
      <c r="AJ29" s="38"/>
      <c r="AK29" s="251">
        <f>ROUND(AV94, 2)</f>
        <v>0</v>
      </c>
      <c r="AL29" s="252"/>
      <c r="AM29" s="252"/>
      <c r="AN29" s="252"/>
      <c r="AO29" s="252"/>
      <c r="AP29" s="38"/>
      <c r="AQ29" s="38"/>
      <c r="AR29" s="39"/>
      <c r="BE29" s="241"/>
    </row>
    <row r="30" spans="1:71" s="3" customFormat="1" ht="14.45" customHeight="1">
      <c r="B30" s="37"/>
      <c r="C30" s="38"/>
      <c r="D30" s="38"/>
      <c r="E30" s="38"/>
      <c r="F30" s="26" t="s">
        <v>43</v>
      </c>
      <c r="G30" s="38"/>
      <c r="H30" s="38"/>
      <c r="I30" s="38"/>
      <c r="J30" s="38"/>
      <c r="K30" s="38"/>
      <c r="L30" s="253">
        <v>0.12</v>
      </c>
      <c r="M30" s="252"/>
      <c r="N30" s="252"/>
      <c r="O30" s="252"/>
      <c r="P30" s="252"/>
      <c r="Q30" s="38"/>
      <c r="R30" s="38"/>
      <c r="S30" s="38"/>
      <c r="T30" s="38"/>
      <c r="U30" s="38"/>
      <c r="V30" s="38"/>
      <c r="W30" s="251">
        <f>ROUND(BA94, 2)</f>
        <v>0</v>
      </c>
      <c r="X30" s="252"/>
      <c r="Y30" s="252"/>
      <c r="Z30" s="252"/>
      <c r="AA30" s="252"/>
      <c r="AB30" s="252"/>
      <c r="AC30" s="252"/>
      <c r="AD30" s="252"/>
      <c r="AE30" s="252"/>
      <c r="AF30" s="38"/>
      <c r="AG30" s="38"/>
      <c r="AH30" s="38"/>
      <c r="AI30" s="38"/>
      <c r="AJ30" s="38"/>
      <c r="AK30" s="251">
        <f>ROUND(AW94, 2)</f>
        <v>0</v>
      </c>
      <c r="AL30" s="252"/>
      <c r="AM30" s="252"/>
      <c r="AN30" s="252"/>
      <c r="AO30" s="252"/>
      <c r="AP30" s="38"/>
      <c r="AQ30" s="38"/>
      <c r="AR30" s="39"/>
      <c r="BE30" s="241"/>
    </row>
    <row r="31" spans="1:71" s="3" customFormat="1" ht="14.45" hidden="1" customHeight="1">
      <c r="B31" s="37"/>
      <c r="C31" s="38"/>
      <c r="D31" s="38"/>
      <c r="E31" s="38"/>
      <c r="F31" s="26" t="s">
        <v>44</v>
      </c>
      <c r="G31" s="38"/>
      <c r="H31" s="38"/>
      <c r="I31" s="38"/>
      <c r="J31" s="38"/>
      <c r="K31" s="38"/>
      <c r="L31" s="253">
        <v>0.21</v>
      </c>
      <c r="M31" s="252"/>
      <c r="N31" s="252"/>
      <c r="O31" s="252"/>
      <c r="P31" s="252"/>
      <c r="Q31" s="38"/>
      <c r="R31" s="38"/>
      <c r="S31" s="38"/>
      <c r="T31" s="38"/>
      <c r="U31" s="38"/>
      <c r="V31" s="38"/>
      <c r="W31" s="251">
        <f>ROUND(BB94, 2)</f>
        <v>0</v>
      </c>
      <c r="X31" s="252"/>
      <c r="Y31" s="252"/>
      <c r="Z31" s="252"/>
      <c r="AA31" s="252"/>
      <c r="AB31" s="252"/>
      <c r="AC31" s="252"/>
      <c r="AD31" s="252"/>
      <c r="AE31" s="252"/>
      <c r="AF31" s="38"/>
      <c r="AG31" s="38"/>
      <c r="AH31" s="38"/>
      <c r="AI31" s="38"/>
      <c r="AJ31" s="38"/>
      <c r="AK31" s="251">
        <v>0</v>
      </c>
      <c r="AL31" s="252"/>
      <c r="AM31" s="252"/>
      <c r="AN31" s="252"/>
      <c r="AO31" s="252"/>
      <c r="AP31" s="38"/>
      <c r="AQ31" s="38"/>
      <c r="AR31" s="39"/>
      <c r="BE31" s="241"/>
    </row>
    <row r="32" spans="1:71" s="3" customFormat="1" ht="14.45" hidden="1" customHeight="1">
      <c r="B32" s="37"/>
      <c r="C32" s="38"/>
      <c r="D32" s="38"/>
      <c r="E32" s="38"/>
      <c r="F32" s="26" t="s">
        <v>45</v>
      </c>
      <c r="G32" s="38"/>
      <c r="H32" s="38"/>
      <c r="I32" s="38"/>
      <c r="J32" s="38"/>
      <c r="K32" s="38"/>
      <c r="L32" s="253">
        <v>0.12</v>
      </c>
      <c r="M32" s="252"/>
      <c r="N32" s="252"/>
      <c r="O32" s="252"/>
      <c r="P32" s="252"/>
      <c r="Q32" s="38"/>
      <c r="R32" s="38"/>
      <c r="S32" s="38"/>
      <c r="T32" s="38"/>
      <c r="U32" s="38"/>
      <c r="V32" s="38"/>
      <c r="W32" s="251">
        <f>ROUND(BC94, 2)</f>
        <v>0</v>
      </c>
      <c r="X32" s="252"/>
      <c r="Y32" s="252"/>
      <c r="Z32" s="252"/>
      <c r="AA32" s="252"/>
      <c r="AB32" s="252"/>
      <c r="AC32" s="252"/>
      <c r="AD32" s="252"/>
      <c r="AE32" s="252"/>
      <c r="AF32" s="38"/>
      <c r="AG32" s="38"/>
      <c r="AH32" s="38"/>
      <c r="AI32" s="38"/>
      <c r="AJ32" s="38"/>
      <c r="AK32" s="251">
        <v>0</v>
      </c>
      <c r="AL32" s="252"/>
      <c r="AM32" s="252"/>
      <c r="AN32" s="252"/>
      <c r="AO32" s="252"/>
      <c r="AP32" s="38"/>
      <c r="AQ32" s="38"/>
      <c r="AR32" s="39"/>
      <c r="BE32" s="241"/>
    </row>
    <row r="33" spans="1:57" s="3" customFormat="1" ht="14.45" hidden="1" customHeight="1">
      <c r="B33" s="37"/>
      <c r="C33" s="38"/>
      <c r="D33" s="38"/>
      <c r="E33" s="38"/>
      <c r="F33" s="26" t="s">
        <v>46</v>
      </c>
      <c r="G33" s="38"/>
      <c r="H33" s="38"/>
      <c r="I33" s="38"/>
      <c r="J33" s="38"/>
      <c r="K33" s="38"/>
      <c r="L33" s="253">
        <v>0</v>
      </c>
      <c r="M33" s="252"/>
      <c r="N33" s="252"/>
      <c r="O33" s="252"/>
      <c r="P33" s="252"/>
      <c r="Q33" s="38"/>
      <c r="R33" s="38"/>
      <c r="S33" s="38"/>
      <c r="T33" s="38"/>
      <c r="U33" s="38"/>
      <c r="V33" s="38"/>
      <c r="W33" s="251">
        <f>ROUND(BD94, 2)</f>
        <v>0</v>
      </c>
      <c r="X33" s="252"/>
      <c r="Y33" s="252"/>
      <c r="Z33" s="252"/>
      <c r="AA33" s="252"/>
      <c r="AB33" s="252"/>
      <c r="AC33" s="252"/>
      <c r="AD33" s="252"/>
      <c r="AE33" s="252"/>
      <c r="AF33" s="38"/>
      <c r="AG33" s="38"/>
      <c r="AH33" s="38"/>
      <c r="AI33" s="38"/>
      <c r="AJ33" s="38"/>
      <c r="AK33" s="251">
        <v>0</v>
      </c>
      <c r="AL33" s="252"/>
      <c r="AM33" s="252"/>
      <c r="AN33" s="252"/>
      <c r="AO33" s="252"/>
      <c r="AP33" s="38"/>
      <c r="AQ33" s="38"/>
      <c r="AR33" s="39"/>
      <c r="BE33" s="241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0"/>
    </row>
    <row r="35" spans="1:57" s="2" customFormat="1" ht="25.9" customHeight="1">
      <c r="A35" s="31"/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57" t="s">
        <v>49</v>
      </c>
      <c r="Y35" s="255"/>
      <c r="Z35" s="255"/>
      <c r="AA35" s="255"/>
      <c r="AB35" s="255"/>
      <c r="AC35" s="42"/>
      <c r="AD35" s="42"/>
      <c r="AE35" s="42"/>
      <c r="AF35" s="42"/>
      <c r="AG35" s="42"/>
      <c r="AH35" s="42"/>
      <c r="AI35" s="42"/>
      <c r="AJ35" s="42"/>
      <c r="AK35" s="254">
        <f>SUM(AK26:AK33)</f>
        <v>0</v>
      </c>
      <c r="AL35" s="255"/>
      <c r="AM35" s="255"/>
      <c r="AN35" s="255"/>
      <c r="AO35" s="256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51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52</v>
      </c>
      <c r="AI60" s="35"/>
      <c r="AJ60" s="35"/>
      <c r="AK60" s="35"/>
      <c r="AL60" s="35"/>
      <c r="AM60" s="49" t="s">
        <v>53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54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55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52</v>
      </c>
      <c r="AI75" s="35"/>
      <c r="AJ75" s="35"/>
      <c r="AK75" s="35"/>
      <c r="AL75" s="35"/>
      <c r="AM75" s="49" t="s">
        <v>53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2025-ST-02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18" t="str">
        <f>K6</f>
        <v>ZŠ dr. Milady Horákové Kopřivnice - Výměna nášlapných vrstev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0" t="str">
        <f>IF(AN8= "","",AN8)</f>
        <v>7. 2. 2025</v>
      </c>
      <c r="AN87" s="220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Kopřivnice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21" t="str">
        <f>IF(E17="","",E17)</f>
        <v>Ing. Jan Stuchlík</v>
      </c>
      <c r="AN89" s="222"/>
      <c r="AO89" s="222"/>
      <c r="AP89" s="222"/>
      <c r="AQ89" s="33"/>
      <c r="AR89" s="36"/>
      <c r="AS89" s="223" t="s">
        <v>57</v>
      </c>
      <c r="AT89" s="224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21" t="str">
        <f>IF(E20="","",E20)</f>
        <v>Ladislav Pekárek</v>
      </c>
      <c r="AN90" s="222"/>
      <c r="AO90" s="222"/>
      <c r="AP90" s="222"/>
      <c r="AQ90" s="33"/>
      <c r="AR90" s="36"/>
      <c r="AS90" s="225"/>
      <c r="AT90" s="226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27"/>
      <c r="AT91" s="228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29" t="s">
        <v>58</v>
      </c>
      <c r="D92" s="230"/>
      <c r="E92" s="230"/>
      <c r="F92" s="230"/>
      <c r="G92" s="230"/>
      <c r="H92" s="70"/>
      <c r="I92" s="232" t="s">
        <v>59</v>
      </c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1" t="s">
        <v>60</v>
      </c>
      <c r="AH92" s="230"/>
      <c r="AI92" s="230"/>
      <c r="AJ92" s="230"/>
      <c r="AK92" s="230"/>
      <c r="AL92" s="230"/>
      <c r="AM92" s="230"/>
      <c r="AN92" s="232" t="s">
        <v>61</v>
      </c>
      <c r="AO92" s="230"/>
      <c r="AP92" s="233"/>
      <c r="AQ92" s="71" t="s">
        <v>62</v>
      </c>
      <c r="AR92" s="36"/>
      <c r="AS92" s="72" t="s">
        <v>63</v>
      </c>
      <c r="AT92" s="73" t="s">
        <v>64</v>
      </c>
      <c r="AU92" s="73" t="s">
        <v>65</v>
      </c>
      <c r="AV92" s="73" t="s">
        <v>66</v>
      </c>
      <c r="AW92" s="73" t="s">
        <v>67</v>
      </c>
      <c r="AX92" s="73" t="s">
        <v>68</v>
      </c>
      <c r="AY92" s="73" t="s">
        <v>69</v>
      </c>
      <c r="AZ92" s="73" t="s">
        <v>70</v>
      </c>
      <c r="BA92" s="73" t="s">
        <v>71</v>
      </c>
      <c r="BB92" s="73" t="s">
        <v>72</v>
      </c>
      <c r="BC92" s="73" t="s">
        <v>73</v>
      </c>
      <c r="BD92" s="74" t="s">
        <v>74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37">
        <f>ROUND(SUM(AG95:AG100),2)</f>
        <v>0</v>
      </c>
      <c r="AH94" s="237"/>
      <c r="AI94" s="237"/>
      <c r="AJ94" s="237"/>
      <c r="AK94" s="237"/>
      <c r="AL94" s="237"/>
      <c r="AM94" s="237"/>
      <c r="AN94" s="238">
        <f t="shared" ref="AN94:AN100" si="0">SUM(AG94,AT94)</f>
        <v>0</v>
      </c>
      <c r="AO94" s="238"/>
      <c r="AP94" s="238"/>
      <c r="AQ94" s="82" t="s">
        <v>1</v>
      </c>
      <c r="AR94" s="83"/>
      <c r="AS94" s="84">
        <f>ROUND(SUM(AS95:AS100),2)</f>
        <v>0</v>
      </c>
      <c r="AT94" s="85">
        <f t="shared" ref="AT94:AT100" si="1">ROUND(SUM(AV94:AW94),2)</f>
        <v>0</v>
      </c>
      <c r="AU94" s="86">
        <f>ROUND(SUM(AU95:AU100),5)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ROUND(SUM(AZ95:AZ100),2)</f>
        <v>0</v>
      </c>
      <c r="BA94" s="85">
        <f>ROUND(SUM(BA95:BA100),2)</f>
        <v>0</v>
      </c>
      <c r="BB94" s="85">
        <f>ROUND(SUM(BB95:BB100),2)</f>
        <v>0</v>
      </c>
      <c r="BC94" s="85">
        <f>ROUND(SUM(BC95:BC100),2)</f>
        <v>0</v>
      </c>
      <c r="BD94" s="87">
        <f>ROUND(SUM(BD95:BD100),2)</f>
        <v>0</v>
      </c>
      <c r="BS94" s="88" t="s">
        <v>76</v>
      </c>
      <c r="BT94" s="88" t="s">
        <v>77</v>
      </c>
      <c r="BU94" s="89" t="s">
        <v>78</v>
      </c>
      <c r="BV94" s="88" t="s">
        <v>79</v>
      </c>
      <c r="BW94" s="88" t="s">
        <v>5</v>
      </c>
      <c r="BX94" s="88" t="s">
        <v>80</v>
      </c>
      <c r="CL94" s="88" t="s">
        <v>1</v>
      </c>
    </row>
    <row r="95" spans="1:91" s="7" customFormat="1" ht="16.5" customHeight="1">
      <c r="A95" s="90" t="s">
        <v>81</v>
      </c>
      <c r="B95" s="91"/>
      <c r="C95" s="92"/>
      <c r="D95" s="234" t="s">
        <v>82</v>
      </c>
      <c r="E95" s="234"/>
      <c r="F95" s="234"/>
      <c r="G95" s="234"/>
      <c r="H95" s="234"/>
      <c r="I95" s="93"/>
      <c r="J95" s="234" t="s">
        <v>83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5">
        <f>'306 - M.č.306'!J30</f>
        <v>0</v>
      </c>
      <c r="AH95" s="236"/>
      <c r="AI95" s="236"/>
      <c r="AJ95" s="236"/>
      <c r="AK95" s="236"/>
      <c r="AL95" s="236"/>
      <c r="AM95" s="236"/>
      <c r="AN95" s="235">
        <f t="shared" si="0"/>
        <v>0</v>
      </c>
      <c r="AO95" s="236"/>
      <c r="AP95" s="236"/>
      <c r="AQ95" s="94" t="s">
        <v>84</v>
      </c>
      <c r="AR95" s="95"/>
      <c r="AS95" s="96">
        <v>0</v>
      </c>
      <c r="AT95" s="97">
        <f t="shared" si="1"/>
        <v>0</v>
      </c>
      <c r="AU95" s="98">
        <f>'306 - M.č.306'!P122</f>
        <v>0</v>
      </c>
      <c r="AV95" s="97">
        <f>'306 - M.č.306'!J33</f>
        <v>0</v>
      </c>
      <c r="AW95" s="97">
        <f>'306 - M.č.306'!J34</f>
        <v>0</v>
      </c>
      <c r="AX95" s="97">
        <f>'306 - M.č.306'!J35</f>
        <v>0</v>
      </c>
      <c r="AY95" s="97">
        <f>'306 - M.č.306'!J36</f>
        <v>0</v>
      </c>
      <c r="AZ95" s="97">
        <f>'306 - M.č.306'!F33</f>
        <v>0</v>
      </c>
      <c r="BA95" s="97">
        <f>'306 - M.č.306'!F34</f>
        <v>0</v>
      </c>
      <c r="BB95" s="97">
        <f>'306 - M.č.306'!F35</f>
        <v>0</v>
      </c>
      <c r="BC95" s="97">
        <f>'306 - M.č.306'!F36</f>
        <v>0</v>
      </c>
      <c r="BD95" s="99">
        <f>'306 - M.č.306'!F37</f>
        <v>0</v>
      </c>
      <c r="BT95" s="100" t="s">
        <v>85</v>
      </c>
      <c r="BV95" s="100" t="s">
        <v>79</v>
      </c>
      <c r="BW95" s="100" t="s">
        <v>86</v>
      </c>
      <c r="BX95" s="100" t="s">
        <v>5</v>
      </c>
      <c r="CL95" s="100" t="s">
        <v>1</v>
      </c>
      <c r="CM95" s="100" t="s">
        <v>87</v>
      </c>
    </row>
    <row r="96" spans="1:91" s="7" customFormat="1" ht="16.5" customHeight="1">
      <c r="A96" s="90" t="s">
        <v>81</v>
      </c>
      <c r="B96" s="91"/>
      <c r="C96" s="92"/>
      <c r="D96" s="234" t="s">
        <v>88</v>
      </c>
      <c r="E96" s="234"/>
      <c r="F96" s="234"/>
      <c r="G96" s="234"/>
      <c r="H96" s="234"/>
      <c r="I96" s="93"/>
      <c r="J96" s="234" t="s">
        <v>89</v>
      </c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5">
        <f>'307 - M.č.307'!J30</f>
        <v>0</v>
      </c>
      <c r="AH96" s="236"/>
      <c r="AI96" s="236"/>
      <c r="AJ96" s="236"/>
      <c r="AK96" s="236"/>
      <c r="AL96" s="236"/>
      <c r="AM96" s="236"/>
      <c r="AN96" s="235">
        <f t="shared" si="0"/>
        <v>0</v>
      </c>
      <c r="AO96" s="236"/>
      <c r="AP96" s="236"/>
      <c r="AQ96" s="94" t="s">
        <v>84</v>
      </c>
      <c r="AR96" s="95"/>
      <c r="AS96" s="96">
        <v>0</v>
      </c>
      <c r="AT96" s="97">
        <f t="shared" si="1"/>
        <v>0</v>
      </c>
      <c r="AU96" s="98">
        <f>'307 - M.č.307'!P122</f>
        <v>0</v>
      </c>
      <c r="AV96" s="97">
        <f>'307 - M.č.307'!J33</f>
        <v>0</v>
      </c>
      <c r="AW96" s="97">
        <f>'307 - M.č.307'!J34</f>
        <v>0</v>
      </c>
      <c r="AX96" s="97">
        <f>'307 - M.č.307'!J35</f>
        <v>0</v>
      </c>
      <c r="AY96" s="97">
        <f>'307 - M.č.307'!J36</f>
        <v>0</v>
      </c>
      <c r="AZ96" s="97">
        <f>'307 - M.č.307'!F33</f>
        <v>0</v>
      </c>
      <c r="BA96" s="97">
        <f>'307 - M.č.307'!F34</f>
        <v>0</v>
      </c>
      <c r="BB96" s="97">
        <f>'307 - M.č.307'!F35</f>
        <v>0</v>
      </c>
      <c r="BC96" s="97">
        <f>'307 - M.č.307'!F36</f>
        <v>0</v>
      </c>
      <c r="BD96" s="99">
        <f>'307 - M.č.307'!F37</f>
        <v>0</v>
      </c>
      <c r="BT96" s="100" t="s">
        <v>85</v>
      </c>
      <c r="BV96" s="100" t="s">
        <v>79</v>
      </c>
      <c r="BW96" s="100" t="s">
        <v>90</v>
      </c>
      <c r="BX96" s="100" t="s">
        <v>5</v>
      </c>
      <c r="CL96" s="100" t="s">
        <v>1</v>
      </c>
      <c r="CM96" s="100" t="s">
        <v>87</v>
      </c>
    </row>
    <row r="97" spans="1:91" s="7" customFormat="1" ht="16.5" customHeight="1">
      <c r="A97" s="90" t="s">
        <v>81</v>
      </c>
      <c r="B97" s="91"/>
      <c r="C97" s="92"/>
      <c r="D97" s="234" t="s">
        <v>91</v>
      </c>
      <c r="E97" s="234"/>
      <c r="F97" s="234"/>
      <c r="G97" s="234"/>
      <c r="H97" s="234"/>
      <c r="I97" s="93"/>
      <c r="J97" s="234" t="s">
        <v>92</v>
      </c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5">
        <f>'308 - M.č.308'!J30</f>
        <v>0</v>
      </c>
      <c r="AH97" s="236"/>
      <c r="AI97" s="236"/>
      <c r="AJ97" s="236"/>
      <c r="AK97" s="236"/>
      <c r="AL97" s="236"/>
      <c r="AM97" s="236"/>
      <c r="AN97" s="235">
        <f t="shared" si="0"/>
        <v>0</v>
      </c>
      <c r="AO97" s="236"/>
      <c r="AP97" s="236"/>
      <c r="AQ97" s="94" t="s">
        <v>84</v>
      </c>
      <c r="AR97" s="95"/>
      <c r="AS97" s="96">
        <v>0</v>
      </c>
      <c r="AT97" s="97">
        <f t="shared" si="1"/>
        <v>0</v>
      </c>
      <c r="AU97" s="98">
        <f>'308 - M.č.308'!P122</f>
        <v>0</v>
      </c>
      <c r="AV97" s="97">
        <f>'308 - M.č.308'!J33</f>
        <v>0</v>
      </c>
      <c r="AW97" s="97">
        <f>'308 - M.č.308'!J34</f>
        <v>0</v>
      </c>
      <c r="AX97" s="97">
        <f>'308 - M.č.308'!J35</f>
        <v>0</v>
      </c>
      <c r="AY97" s="97">
        <f>'308 - M.č.308'!J36</f>
        <v>0</v>
      </c>
      <c r="AZ97" s="97">
        <f>'308 - M.č.308'!F33</f>
        <v>0</v>
      </c>
      <c r="BA97" s="97">
        <f>'308 - M.č.308'!F34</f>
        <v>0</v>
      </c>
      <c r="BB97" s="97">
        <f>'308 - M.č.308'!F35</f>
        <v>0</v>
      </c>
      <c r="BC97" s="97">
        <f>'308 - M.č.308'!F36</f>
        <v>0</v>
      </c>
      <c r="BD97" s="99">
        <f>'308 - M.č.308'!F37</f>
        <v>0</v>
      </c>
      <c r="BT97" s="100" t="s">
        <v>85</v>
      </c>
      <c r="BV97" s="100" t="s">
        <v>79</v>
      </c>
      <c r="BW97" s="100" t="s">
        <v>93</v>
      </c>
      <c r="BX97" s="100" t="s">
        <v>5</v>
      </c>
      <c r="CL97" s="100" t="s">
        <v>1</v>
      </c>
      <c r="CM97" s="100" t="s">
        <v>87</v>
      </c>
    </row>
    <row r="98" spans="1:91" s="7" customFormat="1" ht="16.5" customHeight="1">
      <c r="A98" s="90" t="s">
        <v>81</v>
      </c>
      <c r="B98" s="91"/>
      <c r="C98" s="92"/>
      <c r="D98" s="234" t="s">
        <v>94</v>
      </c>
      <c r="E98" s="234"/>
      <c r="F98" s="234"/>
      <c r="G98" s="234"/>
      <c r="H98" s="234"/>
      <c r="I98" s="93"/>
      <c r="J98" s="234" t="s">
        <v>95</v>
      </c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5">
        <f>'309 - M.č.309'!J30</f>
        <v>0</v>
      </c>
      <c r="AH98" s="236"/>
      <c r="AI98" s="236"/>
      <c r="AJ98" s="236"/>
      <c r="AK98" s="236"/>
      <c r="AL98" s="236"/>
      <c r="AM98" s="236"/>
      <c r="AN98" s="235">
        <f t="shared" si="0"/>
        <v>0</v>
      </c>
      <c r="AO98" s="236"/>
      <c r="AP98" s="236"/>
      <c r="AQ98" s="94" t="s">
        <v>84</v>
      </c>
      <c r="AR98" s="95"/>
      <c r="AS98" s="96">
        <v>0</v>
      </c>
      <c r="AT98" s="97">
        <f t="shared" si="1"/>
        <v>0</v>
      </c>
      <c r="AU98" s="98">
        <f>'309 - M.č.309'!P124</f>
        <v>0</v>
      </c>
      <c r="AV98" s="97">
        <f>'309 - M.č.309'!J33</f>
        <v>0</v>
      </c>
      <c r="AW98" s="97">
        <f>'309 - M.č.309'!J34</f>
        <v>0</v>
      </c>
      <c r="AX98" s="97">
        <f>'309 - M.č.309'!J35</f>
        <v>0</v>
      </c>
      <c r="AY98" s="97">
        <f>'309 - M.č.309'!J36</f>
        <v>0</v>
      </c>
      <c r="AZ98" s="97">
        <f>'309 - M.č.309'!F33</f>
        <v>0</v>
      </c>
      <c r="BA98" s="97">
        <f>'309 - M.č.309'!F34</f>
        <v>0</v>
      </c>
      <c r="BB98" s="97">
        <f>'309 - M.č.309'!F35</f>
        <v>0</v>
      </c>
      <c r="BC98" s="97">
        <f>'309 - M.č.309'!F36</f>
        <v>0</v>
      </c>
      <c r="BD98" s="99">
        <f>'309 - M.č.309'!F37</f>
        <v>0</v>
      </c>
      <c r="BT98" s="100" t="s">
        <v>85</v>
      </c>
      <c r="BV98" s="100" t="s">
        <v>79</v>
      </c>
      <c r="BW98" s="100" t="s">
        <v>96</v>
      </c>
      <c r="BX98" s="100" t="s">
        <v>5</v>
      </c>
      <c r="CL98" s="100" t="s">
        <v>1</v>
      </c>
      <c r="CM98" s="100" t="s">
        <v>87</v>
      </c>
    </row>
    <row r="99" spans="1:91" s="7" customFormat="1" ht="16.5" customHeight="1">
      <c r="A99" s="90" t="s">
        <v>81</v>
      </c>
      <c r="B99" s="91"/>
      <c r="C99" s="92"/>
      <c r="D99" s="234" t="s">
        <v>97</v>
      </c>
      <c r="E99" s="234"/>
      <c r="F99" s="234"/>
      <c r="G99" s="234"/>
      <c r="H99" s="234"/>
      <c r="I99" s="93"/>
      <c r="J99" s="234" t="s">
        <v>98</v>
      </c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5">
        <f>'CH - Chodba'!J30</f>
        <v>0</v>
      </c>
      <c r="AH99" s="236"/>
      <c r="AI99" s="236"/>
      <c r="AJ99" s="236"/>
      <c r="AK99" s="236"/>
      <c r="AL99" s="236"/>
      <c r="AM99" s="236"/>
      <c r="AN99" s="235">
        <f t="shared" si="0"/>
        <v>0</v>
      </c>
      <c r="AO99" s="236"/>
      <c r="AP99" s="236"/>
      <c r="AQ99" s="94" t="s">
        <v>84</v>
      </c>
      <c r="AR99" s="95"/>
      <c r="AS99" s="96">
        <v>0</v>
      </c>
      <c r="AT99" s="97">
        <f t="shared" si="1"/>
        <v>0</v>
      </c>
      <c r="AU99" s="98">
        <f>'CH - Chodba'!P122</f>
        <v>0</v>
      </c>
      <c r="AV99" s="97">
        <f>'CH - Chodba'!J33</f>
        <v>0</v>
      </c>
      <c r="AW99" s="97">
        <f>'CH - Chodba'!J34</f>
        <v>0</v>
      </c>
      <c r="AX99" s="97">
        <f>'CH - Chodba'!J35</f>
        <v>0</v>
      </c>
      <c r="AY99" s="97">
        <f>'CH - Chodba'!J36</f>
        <v>0</v>
      </c>
      <c r="AZ99" s="97">
        <f>'CH - Chodba'!F33</f>
        <v>0</v>
      </c>
      <c r="BA99" s="97">
        <f>'CH - Chodba'!F34</f>
        <v>0</v>
      </c>
      <c r="BB99" s="97">
        <f>'CH - Chodba'!F35</f>
        <v>0</v>
      </c>
      <c r="BC99" s="97">
        <f>'CH - Chodba'!F36</f>
        <v>0</v>
      </c>
      <c r="BD99" s="99">
        <f>'CH - Chodba'!F37</f>
        <v>0</v>
      </c>
      <c r="BT99" s="100" t="s">
        <v>85</v>
      </c>
      <c r="BV99" s="100" t="s">
        <v>79</v>
      </c>
      <c r="BW99" s="100" t="s">
        <v>99</v>
      </c>
      <c r="BX99" s="100" t="s">
        <v>5</v>
      </c>
      <c r="CL99" s="100" t="s">
        <v>1</v>
      </c>
      <c r="CM99" s="100" t="s">
        <v>87</v>
      </c>
    </row>
    <row r="100" spans="1:91" s="7" customFormat="1" ht="16.5" customHeight="1">
      <c r="A100" s="90" t="s">
        <v>81</v>
      </c>
      <c r="B100" s="91"/>
      <c r="C100" s="92"/>
      <c r="D100" s="234" t="s">
        <v>100</v>
      </c>
      <c r="E100" s="234"/>
      <c r="F100" s="234"/>
      <c r="G100" s="234"/>
      <c r="H100" s="234"/>
      <c r="I100" s="93"/>
      <c r="J100" s="234" t="s">
        <v>101</v>
      </c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5">
        <f>'VRN - Vedlejší náklady'!J30</f>
        <v>0</v>
      </c>
      <c r="AH100" s="236"/>
      <c r="AI100" s="236"/>
      <c r="AJ100" s="236"/>
      <c r="AK100" s="236"/>
      <c r="AL100" s="236"/>
      <c r="AM100" s="236"/>
      <c r="AN100" s="235">
        <f t="shared" si="0"/>
        <v>0</v>
      </c>
      <c r="AO100" s="236"/>
      <c r="AP100" s="236"/>
      <c r="AQ100" s="94" t="s">
        <v>84</v>
      </c>
      <c r="AR100" s="95"/>
      <c r="AS100" s="101">
        <v>0</v>
      </c>
      <c r="AT100" s="102">
        <f t="shared" si="1"/>
        <v>0</v>
      </c>
      <c r="AU100" s="103">
        <f>'VRN - Vedlejší náklady'!P117</f>
        <v>0</v>
      </c>
      <c r="AV100" s="102">
        <f>'VRN - Vedlejší náklady'!J33</f>
        <v>0</v>
      </c>
      <c r="AW100" s="102">
        <f>'VRN - Vedlejší náklady'!J34</f>
        <v>0</v>
      </c>
      <c r="AX100" s="102">
        <f>'VRN - Vedlejší náklady'!J35</f>
        <v>0</v>
      </c>
      <c r="AY100" s="102">
        <f>'VRN - Vedlejší náklady'!J36</f>
        <v>0</v>
      </c>
      <c r="AZ100" s="102">
        <f>'VRN - Vedlejší náklady'!F33</f>
        <v>0</v>
      </c>
      <c r="BA100" s="102">
        <f>'VRN - Vedlejší náklady'!F34</f>
        <v>0</v>
      </c>
      <c r="BB100" s="102">
        <f>'VRN - Vedlejší náklady'!F35</f>
        <v>0</v>
      </c>
      <c r="BC100" s="102">
        <f>'VRN - Vedlejší náklady'!F36</f>
        <v>0</v>
      </c>
      <c r="BD100" s="104">
        <f>'VRN - Vedlejší náklady'!F37</f>
        <v>0</v>
      </c>
      <c r="BT100" s="100" t="s">
        <v>85</v>
      </c>
      <c r="BV100" s="100" t="s">
        <v>79</v>
      </c>
      <c r="BW100" s="100" t="s">
        <v>102</v>
      </c>
      <c r="BX100" s="100" t="s">
        <v>5</v>
      </c>
      <c r="CL100" s="100" t="s">
        <v>1</v>
      </c>
      <c r="CM100" s="100" t="s">
        <v>87</v>
      </c>
    </row>
    <row r="101" spans="1:91" s="2" customFormat="1" ht="30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6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</row>
    <row r="102" spans="1:9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36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</row>
  </sheetData>
  <sheetProtection algorithmName="SHA-512" hashValue="IuesrETQBL5b+JOp2pWOdIKwiSD2Vpx8gJZJbTn02yy16emVayEaoGnvvdWwJzQuu1O0wqT9seqfEpOQfxXAhw==" saltValue="w1S1YwKNbAEUrwsxEdpQDEdQZu8i/5o8YQsrmrXXmXrKguYq3AxsYmfNg5WBLs21vY3potj0MjwvzTYBiu9hGQ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306 - M.č.306'!C2" display="/"/>
    <hyperlink ref="A96" location="'307 - M.č.307'!C2" display="/"/>
    <hyperlink ref="A97" location="'308 - M.č.308'!C2" display="/"/>
    <hyperlink ref="A98" location="'309 - M.č.309'!C2" display="/"/>
    <hyperlink ref="A99" location="'CH - Chodba'!C2" display="/"/>
    <hyperlink ref="A100" location="'VRN - Vedlejší náklad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4" t="s">
        <v>86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87</v>
      </c>
    </row>
    <row r="4" spans="1:46" s="1" customFormat="1" ht="24.95" customHeight="1">
      <c r="B4" s="17"/>
      <c r="D4" s="107" t="s">
        <v>103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9" t="str">
        <f>'Rekapitulace stavby'!K6</f>
        <v>ZŠ dr. Milady Horákové Kopřivnice - Výměna nášlapných vrstev</v>
      </c>
      <c r="F7" s="260"/>
      <c r="G7" s="260"/>
      <c r="H7" s="260"/>
      <c r="L7" s="17"/>
    </row>
    <row r="8" spans="1:46" s="2" customFormat="1" ht="12" customHeight="1">
      <c r="A8" s="31"/>
      <c r="B8" s="36"/>
      <c r="C8" s="31"/>
      <c r="D8" s="109" t="s">
        <v>104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1" t="s">
        <v>105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7. 2. 2025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3" t="str">
        <f>'Rekapitulace stavby'!E14</f>
        <v>Vyplň údaj</v>
      </c>
      <c r="F18" s="264"/>
      <c r="G18" s="264"/>
      <c r="H18" s="264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">
        <v>34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35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37</v>
      </c>
      <c r="E30" s="31"/>
      <c r="F30" s="31"/>
      <c r="G30" s="31"/>
      <c r="H30" s="31"/>
      <c r="I30" s="31"/>
      <c r="J30" s="117">
        <f>ROUND(J122,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39</v>
      </c>
      <c r="G32" s="31"/>
      <c r="H32" s="31"/>
      <c r="I32" s="118" t="s">
        <v>38</v>
      </c>
      <c r="J32" s="118" t="s">
        <v>40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41</v>
      </c>
      <c r="E33" s="109" t="s">
        <v>42</v>
      </c>
      <c r="F33" s="120">
        <f>ROUND((SUM(BE122:BE151)),  2)</f>
        <v>0</v>
      </c>
      <c r="G33" s="31"/>
      <c r="H33" s="31"/>
      <c r="I33" s="121">
        <v>0.21</v>
      </c>
      <c r="J33" s="120">
        <f>ROUND(((SUM(BE122:BE151))*I33),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43</v>
      </c>
      <c r="F34" s="120">
        <f>ROUND((SUM(BF122:BF151)),  2)</f>
        <v>0</v>
      </c>
      <c r="G34" s="31"/>
      <c r="H34" s="31"/>
      <c r="I34" s="121">
        <v>0.12</v>
      </c>
      <c r="J34" s="120">
        <f>ROUND(((SUM(BF122:BF151))*I34),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44</v>
      </c>
      <c r="F35" s="120">
        <f>ROUND((SUM(BG122:BG151)),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45</v>
      </c>
      <c r="F36" s="120">
        <f>ROUND((SUM(BH122:BH151)),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46</v>
      </c>
      <c r="F37" s="120">
        <f>ROUND((SUM(BI122:BI151)),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50</v>
      </c>
      <c r="E50" s="130"/>
      <c r="F50" s="130"/>
      <c r="G50" s="129" t="s">
        <v>51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52</v>
      </c>
      <c r="E61" s="132"/>
      <c r="F61" s="133" t="s">
        <v>53</v>
      </c>
      <c r="G61" s="131" t="s">
        <v>52</v>
      </c>
      <c r="H61" s="132"/>
      <c r="I61" s="132"/>
      <c r="J61" s="134" t="s">
        <v>53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54</v>
      </c>
      <c r="E65" s="135"/>
      <c r="F65" s="135"/>
      <c r="G65" s="129" t="s">
        <v>55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52</v>
      </c>
      <c r="E76" s="132"/>
      <c r="F76" s="133" t="s">
        <v>53</v>
      </c>
      <c r="G76" s="131" t="s">
        <v>52</v>
      </c>
      <c r="H76" s="132"/>
      <c r="I76" s="132"/>
      <c r="J76" s="134" t="s">
        <v>53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6" t="str">
        <f>E7</f>
        <v>ZŠ dr. Milady Horákové Kopřivnice - Výměna nášlapných vrstev</v>
      </c>
      <c r="F85" s="267"/>
      <c r="G85" s="267"/>
      <c r="H85" s="267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8" t="str">
        <f>E9</f>
        <v>306 - M.č.306</v>
      </c>
      <c r="F87" s="268"/>
      <c r="G87" s="268"/>
      <c r="H87" s="268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7. 2. 2025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Město Kopřivnice</v>
      </c>
      <c r="G91" s="33"/>
      <c r="H91" s="33"/>
      <c r="I91" s="26" t="s">
        <v>30</v>
      </c>
      <c r="J91" s="29" t="str">
        <f>E21</f>
        <v>Ing. Jan Stuchlík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Ladislav Pekárek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107</v>
      </c>
      <c r="D94" s="141"/>
      <c r="E94" s="141"/>
      <c r="F94" s="141"/>
      <c r="G94" s="141"/>
      <c r="H94" s="141"/>
      <c r="I94" s="141"/>
      <c r="J94" s="142" t="s">
        <v>108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109</v>
      </c>
      <c r="D96" s="33"/>
      <c r="E96" s="33"/>
      <c r="F96" s="33"/>
      <c r="G96" s="33"/>
      <c r="H96" s="33"/>
      <c r="I96" s="33"/>
      <c r="J96" s="81">
        <f>J122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1:31" s="9" customFormat="1" ht="24.95" customHeight="1">
      <c r="B97" s="144"/>
      <c r="C97" s="145"/>
      <c r="D97" s="146" t="s">
        <v>111</v>
      </c>
      <c r="E97" s="147"/>
      <c r="F97" s="147"/>
      <c r="G97" s="147"/>
      <c r="H97" s="147"/>
      <c r="I97" s="147"/>
      <c r="J97" s="148">
        <f>J123</f>
        <v>0</v>
      </c>
      <c r="K97" s="145"/>
      <c r="L97" s="149"/>
    </row>
    <row r="98" spans="1:31" s="9" customFormat="1" ht="24.95" customHeight="1">
      <c r="B98" s="144"/>
      <c r="C98" s="145"/>
      <c r="D98" s="146" t="s">
        <v>112</v>
      </c>
      <c r="E98" s="147"/>
      <c r="F98" s="147"/>
      <c r="G98" s="147"/>
      <c r="H98" s="147"/>
      <c r="I98" s="147"/>
      <c r="J98" s="148">
        <f>J129</f>
        <v>0</v>
      </c>
      <c r="K98" s="145"/>
      <c r="L98" s="149"/>
    </row>
    <row r="99" spans="1:31" s="9" customFormat="1" ht="24.95" customHeight="1">
      <c r="B99" s="144"/>
      <c r="C99" s="145"/>
      <c r="D99" s="146" t="s">
        <v>113</v>
      </c>
      <c r="E99" s="147"/>
      <c r="F99" s="147"/>
      <c r="G99" s="147"/>
      <c r="H99" s="147"/>
      <c r="I99" s="147"/>
      <c r="J99" s="148">
        <f>J131</f>
        <v>0</v>
      </c>
      <c r="K99" s="145"/>
      <c r="L99" s="149"/>
    </row>
    <row r="100" spans="1:31" s="9" customFormat="1" ht="24.95" customHeight="1">
      <c r="B100" s="144"/>
      <c r="C100" s="145"/>
      <c r="D100" s="146" t="s">
        <v>114</v>
      </c>
      <c r="E100" s="147"/>
      <c r="F100" s="147"/>
      <c r="G100" s="147"/>
      <c r="H100" s="147"/>
      <c r="I100" s="147"/>
      <c r="J100" s="148">
        <f>J133</f>
        <v>0</v>
      </c>
      <c r="K100" s="145"/>
      <c r="L100" s="149"/>
    </row>
    <row r="101" spans="1:31" s="9" customFormat="1" ht="24.95" customHeight="1">
      <c r="B101" s="144"/>
      <c r="C101" s="145"/>
      <c r="D101" s="146" t="s">
        <v>115</v>
      </c>
      <c r="E101" s="147"/>
      <c r="F101" s="147"/>
      <c r="G101" s="147"/>
      <c r="H101" s="147"/>
      <c r="I101" s="147"/>
      <c r="J101" s="148">
        <f>J148</f>
        <v>0</v>
      </c>
      <c r="K101" s="145"/>
      <c r="L101" s="149"/>
    </row>
    <row r="102" spans="1:31" s="9" customFormat="1" ht="24.95" customHeight="1">
      <c r="B102" s="144"/>
      <c r="C102" s="145"/>
      <c r="D102" s="146" t="s">
        <v>116</v>
      </c>
      <c r="E102" s="147"/>
      <c r="F102" s="147"/>
      <c r="G102" s="147"/>
      <c r="H102" s="147"/>
      <c r="I102" s="147"/>
      <c r="J102" s="148">
        <f>J150</f>
        <v>0</v>
      </c>
      <c r="K102" s="145"/>
      <c r="L102" s="149"/>
    </row>
    <row r="103" spans="1:31" s="2" customFormat="1" ht="21.75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117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16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66" t="str">
        <f>E7</f>
        <v>ZŠ dr. Milady Horákové Kopřivnice - Výměna nášlapných vrstev</v>
      </c>
      <c r="F112" s="267"/>
      <c r="G112" s="267"/>
      <c r="H112" s="267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104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18" t="str">
        <f>E9</f>
        <v>306 - M.č.306</v>
      </c>
      <c r="F114" s="268"/>
      <c r="G114" s="268"/>
      <c r="H114" s="268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3"/>
      <c r="E116" s="33"/>
      <c r="F116" s="24" t="str">
        <f>F12</f>
        <v xml:space="preserve"> </v>
      </c>
      <c r="G116" s="33"/>
      <c r="H116" s="33"/>
      <c r="I116" s="26" t="s">
        <v>22</v>
      </c>
      <c r="J116" s="63" t="str">
        <f>IF(J12="","",J12)</f>
        <v>7. 2. 2025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24</v>
      </c>
      <c r="D118" s="33"/>
      <c r="E118" s="33"/>
      <c r="F118" s="24" t="str">
        <f>E15</f>
        <v>Město Kopřivnice</v>
      </c>
      <c r="G118" s="33"/>
      <c r="H118" s="33"/>
      <c r="I118" s="26" t="s">
        <v>30</v>
      </c>
      <c r="J118" s="29" t="str">
        <f>E21</f>
        <v>Ing. Jan Stuchlík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28</v>
      </c>
      <c r="D119" s="33"/>
      <c r="E119" s="33"/>
      <c r="F119" s="24" t="str">
        <f>IF(E18="","",E18)</f>
        <v>Vyplň údaj</v>
      </c>
      <c r="G119" s="33"/>
      <c r="H119" s="33"/>
      <c r="I119" s="26" t="s">
        <v>33</v>
      </c>
      <c r="J119" s="29" t="str">
        <f>E24</f>
        <v>Ladislav Pekárek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0" customFormat="1" ht="29.25" customHeight="1">
      <c r="A121" s="150"/>
      <c r="B121" s="151"/>
      <c r="C121" s="152" t="s">
        <v>118</v>
      </c>
      <c r="D121" s="153" t="s">
        <v>62</v>
      </c>
      <c r="E121" s="153" t="s">
        <v>58</v>
      </c>
      <c r="F121" s="153" t="s">
        <v>59</v>
      </c>
      <c r="G121" s="153" t="s">
        <v>119</v>
      </c>
      <c r="H121" s="153" t="s">
        <v>120</v>
      </c>
      <c r="I121" s="153" t="s">
        <v>121</v>
      </c>
      <c r="J121" s="154" t="s">
        <v>108</v>
      </c>
      <c r="K121" s="155" t="s">
        <v>122</v>
      </c>
      <c r="L121" s="156"/>
      <c r="M121" s="72" t="s">
        <v>1</v>
      </c>
      <c r="N121" s="73" t="s">
        <v>41</v>
      </c>
      <c r="O121" s="73" t="s">
        <v>123</v>
      </c>
      <c r="P121" s="73" t="s">
        <v>124</v>
      </c>
      <c r="Q121" s="73" t="s">
        <v>125</v>
      </c>
      <c r="R121" s="73" t="s">
        <v>126</v>
      </c>
      <c r="S121" s="73" t="s">
        <v>127</v>
      </c>
      <c r="T121" s="74" t="s">
        <v>128</v>
      </c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</row>
    <row r="122" spans="1:65" s="2" customFormat="1" ht="22.9" customHeight="1">
      <c r="A122" s="31"/>
      <c r="B122" s="32"/>
      <c r="C122" s="79" t="s">
        <v>129</v>
      </c>
      <c r="D122" s="33"/>
      <c r="E122" s="33"/>
      <c r="F122" s="33"/>
      <c r="G122" s="33"/>
      <c r="H122" s="33"/>
      <c r="I122" s="33"/>
      <c r="J122" s="157">
        <f>BK122</f>
        <v>0</v>
      </c>
      <c r="K122" s="33"/>
      <c r="L122" s="36"/>
      <c r="M122" s="75"/>
      <c r="N122" s="158"/>
      <c r="O122" s="76"/>
      <c r="P122" s="159">
        <f>P123+P129+P131+P133+P148+P150</f>
        <v>0</v>
      </c>
      <c r="Q122" s="76"/>
      <c r="R122" s="159">
        <f>R123+R129+R131+R133+R148+R150</f>
        <v>0.62681505999999998</v>
      </c>
      <c r="S122" s="76"/>
      <c r="T122" s="160">
        <f>T123+T129+T131+T133+T148+T150</f>
        <v>0.14050000000000001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76</v>
      </c>
      <c r="AU122" s="14" t="s">
        <v>110</v>
      </c>
      <c r="BK122" s="161">
        <f>BK123+BK129+BK131+BK133+BK148+BK150</f>
        <v>0</v>
      </c>
    </row>
    <row r="123" spans="1:65" s="11" customFormat="1" ht="25.9" customHeight="1">
      <c r="B123" s="162"/>
      <c r="C123" s="163"/>
      <c r="D123" s="164" t="s">
        <v>76</v>
      </c>
      <c r="E123" s="165" t="s">
        <v>130</v>
      </c>
      <c r="F123" s="165" t="s">
        <v>131</v>
      </c>
      <c r="G123" s="163"/>
      <c r="H123" s="163"/>
      <c r="I123" s="166"/>
      <c r="J123" s="167">
        <f>BK123</f>
        <v>0</v>
      </c>
      <c r="K123" s="163"/>
      <c r="L123" s="168"/>
      <c r="M123" s="169"/>
      <c r="N123" s="170"/>
      <c r="O123" s="170"/>
      <c r="P123" s="171">
        <f>SUM(P124:P128)</f>
        <v>0</v>
      </c>
      <c r="Q123" s="170"/>
      <c r="R123" s="171">
        <f>SUM(R124:R128)</f>
        <v>0</v>
      </c>
      <c r="S123" s="170"/>
      <c r="T123" s="172">
        <f>SUM(T124:T128)</f>
        <v>0</v>
      </c>
      <c r="AR123" s="173" t="s">
        <v>85</v>
      </c>
      <c r="AT123" s="174" t="s">
        <v>76</v>
      </c>
      <c r="AU123" s="174" t="s">
        <v>77</v>
      </c>
      <c r="AY123" s="173" t="s">
        <v>132</v>
      </c>
      <c r="BK123" s="175">
        <f>SUM(BK124:BK128)</f>
        <v>0</v>
      </c>
    </row>
    <row r="124" spans="1:65" s="2" customFormat="1" ht="37.9" customHeight="1">
      <c r="A124" s="31"/>
      <c r="B124" s="32"/>
      <c r="C124" s="176" t="s">
        <v>85</v>
      </c>
      <c r="D124" s="176" t="s">
        <v>133</v>
      </c>
      <c r="E124" s="177" t="s">
        <v>134</v>
      </c>
      <c r="F124" s="178" t="s">
        <v>135</v>
      </c>
      <c r="G124" s="179" t="s">
        <v>136</v>
      </c>
      <c r="H124" s="180">
        <v>0.14099999999999999</v>
      </c>
      <c r="I124" s="181"/>
      <c r="J124" s="182">
        <f>ROUND(I124*H124,2)</f>
        <v>0</v>
      </c>
      <c r="K124" s="183"/>
      <c r="L124" s="36"/>
      <c r="M124" s="184" t="s">
        <v>1</v>
      </c>
      <c r="N124" s="185" t="s">
        <v>42</v>
      </c>
      <c r="O124" s="68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88" t="s">
        <v>137</v>
      </c>
      <c r="AT124" s="188" t="s">
        <v>133</v>
      </c>
      <c r="AU124" s="188" t="s">
        <v>85</v>
      </c>
      <c r="AY124" s="14" t="s">
        <v>132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4" t="s">
        <v>85</v>
      </c>
      <c r="BK124" s="189">
        <f>ROUND(I124*H124,2)</f>
        <v>0</v>
      </c>
      <c r="BL124" s="14" t="s">
        <v>137</v>
      </c>
      <c r="BM124" s="188" t="s">
        <v>138</v>
      </c>
    </row>
    <row r="125" spans="1:65" s="2" customFormat="1" ht="33" customHeight="1">
      <c r="A125" s="31"/>
      <c r="B125" s="32"/>
      <c r="C125" s="176" t="s">
        <v>87</v>
      </c>
      <c r="D125" s="176" t="s">
        <v>133</v>
      </c>
      <c r="E125" s="177" t="s">
        <v>139</v>
      </c>
      <c r="F125" s="178" t="s">
        <v>140</v>
      </c>
      <c r="G125" s="179" t="s">
        <v>136</v>
      </c>
      <c r="H125" s="180">
        <v>0.14099999999999999</v>
      </c>
      <c r="I125" s="181"/>
      <c r="J125" s="182">
        <f>ROUND(I125*H125,2)</f>
        <v>0</v>
      </c>
      <c r="K125" s="183"/>
      <c r="L125" s="36"/>
      <c r="M125" s="184" t="s">
        <v>1</v>
      </c>
      <c r="N125" s="185" t="s">
        <v>42</v>
      </c>
      <c r="O125" s="68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88" t="s">
        <v>137</v>
      </c>
      <c r="AT125" s="188" t="s">
        <v>133</v>
      </c>
      <c r="AU125" s="188" t="s">
        <v>85</v>
      </c>
      <c r="AY125" s="14" t="s">
        <v>132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14" t="s">
        <v>85</v>
      </c>
      <c r="BK125" s="189">
        <f>ROUND(I125*H125,2)</f>
        <v>0</v>
      </c>
      <c r="BL125" s="14" t="s">
        <v>137</v>
      </c>
      <c r="BM125" s="188" t="s">
        <v>141</v>
      </c>
    </row>
    <row r="126" spans="1:65" s="2" customFormat="1" ht="44.25" customHeight="1">
      <c r="A126" s="31"/>
      <c r="B126" s="32"/>
      <c r="C126" s="176" t="s">
        <v>142</v>
      </c>
      <c r="D126" s="176" t="s">
        <v>133</v>
      </c>
      <c r="E126" s="177" t="s">
        <v>143</v>
      </c>
      <c r="F126" s="178" t="s">
        <v>144</v>
      </c>
      <c r="G126" s="179" t="s">
        <v>136</v>
      </c>
      <c r="H126" s="180">
        <v>1.974</v>
      </c>
      <c r="I126" s="181"/>
      <c r="J126" s="182">
        <f>ROUND(I126*H126,2)</f>
        <v>0</v>
      </c>
      <c r="K126" s="183"/>
      <c r="L126" s="36"/>
      <c r="M126" s="184" t="s">
        <v>1</v>
      </c>
      <c r="N126" s="185" t="s">
        <v>42</v>
      </c>
      <c r="O126" s="68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88" t="s">
        <v>137</v>
      </c>
      <c r="AT126" s="188" t="s">
        <v>133</v>
      </c>
      <c r="AU126" s="188" t="s">
        <v>85</v>
      </c>
      <c r="AY126" s="14" t="s">
        <v>132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4" t="s">
        <v>85</v>
      </c>
      <c r="BK126" s="189">
        <f>ROUND(I126*H126,2)</f>
        <v>0</v>
      </c>
      <c r="BL126" s="14" t="s">
        <v>137</v>
      </c>
      <c r="BM126" s="188" t="s">
        <v>145</v>
      </c>
    </row>
    <row r="127" spans="1:65" s="12" customFormat="1" ht="11.25">
      <c r="B127" s="190"/>
      <c r="C127" s="191"/>
      <c r="D127" s="192" t="s">
        <v>146</v>
      </c>
      <c r="E127" s="191"/>
      <c r="F127" s="193" t="s">
        <v>147</v>
      </c>
      <c r="G127" s="191"/>
      <c r="H127" s="194">
        <v>1.974</v>
      </c>
      <c r="I127" s="195"/>
      <c r="J127" s="191"/>
      <c r="K127" s="191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146</v>
      </c>
      <c r="AU127" s="200" t="s">
        <v>85</v>
      </c>
      <c r="AV127" s="12" t="s">
        <v>87</v>
      </c>
      <c r="AW127" s="12" t="s">
        <v>4</v>
      </c>
      <c r="AX127" s="12" t="s">
        <v>85</v>
      </c>
      <c r="AY127" s="200" t="s">
        <v>132</v>
      </c>
    </row>
    <row r="128" spans="1:65" s="2" customFormat="1" ht="44.25" customHeight="1">
      <c r="A128" s="31"/>
      <c r="B128" s="32"/>
      <c r="C128" s="176" t="s">
        <v>137</v>
      </c>
      <c r="D128" s="176" t="s">
        <v>133</v>
      </c>
      <c r="E128" s="177" t="s">
        <v>148</v>
      </c>
      <c r="F128" s="178" t="s">
        <v>149</v>
      </c>
      <c r="G128" s="179" t="s">
        <v>136</v>
      </c>
      <c r="H128" s="180">
        <v>0.14099999999999999</v>
      </c>
      <c r="I128" s="181"/>
      <c r="J128" s="182">
        <f>ROUND(I128*H128,2)</f>
        <v>0</v>
      </c>
      <c r="K128" s="183"/>
      <c r="L128" s="36"/>
      <c r="M128" s="184" t="s">
        <v>1</v>
      </c>
      <c r="N128" s="185" t="s">
        <v>42</v>
      </c>
      <c r="O128" s="68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88" t="s">
        <v>137</v>
      </c>
      <c r="AT128" s="188" t="s">
        <v>133</v>
      </c>
      <c r="AU128" s="188" t="s">
        <v>85</v>
      </c>
      <c r="AY128" s="14" t="s">
        <v>132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4" t="s">
        <v>85</v>
      </c>
      <c r="BK128" s="189">
        <f>ROUND(I128*H128,2)</f>
        <v>0</v>
      </c>
      <c r="BL128" s="14" t="s">
        <v>137</v>
      </c>
      <c r="BM128" s="188" t="s">
        <v>150</v>
      </c>
    </row>
    <row r="129" spans="1:65" s="11" customFormat="1" ht="25.9" customHeight="1">
      <c r="B129" s="162"/>
      <c r="C129" s="163"/>
      <c r="D129" s="164" t="s">
        <v>76</v>
      </c>
      <c r="E129" s="165" t="s">
        <v>151</v>
      </c>
      <c r="F129" s="165" t="s">
        <v>152</v>
      </c>
      <c r="G129" s="163"/>
      <c r="H129" s="163"/>
      <c r="I129" s="166"/>
      <c r="J129" s="167">
        <f>BK129</f>
        <v>0</v>
      </c>
      <c r="K129" s="163"/>
      <c r="L129" s="168"/>
      <c r="M129" s="169"/>
      <c r="N129" s="170"/>
      <c r="O129" s="170"/>
      <c r="P129" s="171">
        <f>P130</f>
        <v>0</v>
      </c>
      <c r="Q129" s="170"/>
      <c r="R129" s="171">
        <f>R130</f>
        <v>0.20315</v>
      </c>
      <c r="S129" s="170"/>
      <c r="T129" s="172">
        <f>T130</f>
        <v>0</v>
      </c>
      <c r="AR129" s="173" t="s">
        <v>85</v>
      </c>
      <c r="AT129" s="174" t="s">
        <v>76</v>
      </c>
      <c r="AU129" s="174" t="s">
        <v>77</v>
      </c>
      <c r="AY129" s="173" t="s">
        <v>132</v>
      </c>
      <c r="BK129" s="175">
        <f>BK130</f>
        <v>0</v>
      </c>
    </row>
    <row r="130" spans="1:65" s="2" customFormat="1" ht="24.2" customHeight="1">
      <c r="A130" s="31"/>
      <c r="B130" s="32"/>
      <c r="C130" s="176" t="s">
        <v>153</v>
      </c>
      <c r="D130" s="176" t="s">
        <v>133</v>
      </c>
      <c r="E130" s="177" t="s">
        <v>154</v>
      </c>
      <c r="F130" s="178" t="s">
        <v>155</v>
      </c>
      <c r="G130" s="179" t="s">
        <v>156</v>
      </c>
      <c r="H130" s="180">
        <v>5</v>
      </c>
      <c r="I130" s="181"/>
      <c r="J130" s="182">
        <f>ROUND(I130*H130,2)</f>
        <v>0</v>
      </c>
      <c r="K130" s="183"/>
      <c r="L130" s="36"/>
      <c r="M130" s="184" t="s">
        <v>1</v>
      </c>
      <c r="N130" s="185" t="s">
        <v>42</v>
      </c>
      <c r="O130" s="68"/>
      <c r="P130" s="186">
        <f>O130*H130</f>
        <v>0</v>
      </c>
      <c r="Q130" s="186">
        <v>4.0629999999999999E-2</v>
      </c>
      <c r="R130" s="186">
        <f>Q130*H130</f>
        <v>0.20315</v>
      </c>
      <c r="S130" s="186">
        <v>0</v>
      </c>
      <c r="T130" s="187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88" t="s">
        <v>137</v>
      </c>
      <c r="AT130" s="188" t="s">
        <v>133</v>
      </c>
      <c r="AU130" s="188" t="s">
        <v>85</v>
      </c>
      <c r="AY130" s="14" t="s">
        <v>132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4" t="s">
        <v>85</v>
      </c>
      <c r="BK130" s="189">
        <f>ROUND(I130*H130,2)</f>
        <v>0</v>
      </c>
      <c r="BL130" s="14" t="s">
        <v>137</v>
      </c>
      <c r="BM130" s="188" t="s">
        <v>157</v>
      </c>
    </row>
    <row r="131" spans="1:65" s="11" customFormat="1" ht="25.9" customHeight="1">
      <c r="B131" s="162"/>
      <c r="C131" s="163"/>
      <c r="D131" s="164" t="s">
        <v>76</v>
      </c>
      <c r="E131" s="165" t="s">
        <v>158</v>
      </c>
      <c r="F131" s="165" t="s">
        <v>159</v>
      </c>
      <c r="G131" s="163"/>
      <c r="H131" s="163"/>
      <c r="I131" s="166"/>
      <c r="J131" s="167">
        <f>BK131</f>
        <v>0</v>
      </c>
      <c r="K131" s="163"/>
      <c r="L131" s="168"/>
      <c r="M131" s="169"/>
      <c r="N131" s="170"/>
      <c r="O131" s="170"/>
      <c r="P131" s="171">
        <f>P132</f>
        <v>0</v>
      </c>
      <c r="Q131" s="170"/>
      <c r="R131" s="171">
        <f>R132</f>
        <v>0</v>
      </c>
      <c r="S131" s="170"/>
      <c r="T131" s="172">
        <f>T132</f>
        <v>0</v>
      </c>
      <c r="AR131" s="173" t="s">
        <v>85</v>
      </c>
      <c r="AT131" s="174" t="s">
        <v>76</v>
      </c>
      <c r="AU131" s="174" t="s">
        <v>77</v>
      </c>
      <c r="AY131" s="173" t="s">
        <v>132</v>
      </c>
      <c r="BK131" s="175">
        <f>BK132</f>
        <v>0</v>
      </c>
    </row>
    <row r="132" spans="1:65" s="2" customFormat="1" ht="55.5" customHeight="1">
      <c r="A132" s="31"/>
      <c r="B132" s="32"/>
      <c r="C132" s="176" t="s">
        <v>151</v>
      </c>
      <c r="D132" s="176" t="s">
        <v>133</v>
      </c>
      <c r="E132" s="177" t="s">
        <v>160</v>
      </c>
      <c r="F132" s="178" t="s">
        <v>161</v>
      </c>
      <c r="G132" s="179" t="s">
        <v>136</v>
      </c>
      <c r="H132" s="180">
        <v>0.20300000000000001</v>
      </c>
      <c r="I132" s="181"/>
      <c r="J132" s="182">
        <f>ROUND(I132*H132,2)</f>
        <v>0</v>
      </c>
      <c r="K132" s="183"/>
      <c r="L132" s="36"/>
      <c r="M132" s="184" t="s">
        <v>1</v>
      </c>
      <c r="N132" s="185" t="s">
        <v>42</v>
      </c>
      <c r="O132" s="68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88" t="s">
        <v>137</v>
      </c>
      <c r="AT132" s="188" t="s">
        <v>133</v>
      </c>
      <c r="AU132" s="188" t="s">
        <v>85</v>
      </c>
      <c r="AY132" s="14" t="s">
        <v>132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4" t="s">
        <v>85</v>
      </c>
      <c r="BK132" s="189">
        <f>ROUND(I132*H132,2)</f>
        <v>0</v>
      </c>
      <c r="BL132" s="14" t="s">
        <v>137</v>
      </c>
      <c r="BM132" s="188" t="s">
        <v>162</v>
      </c>
    </row>
    <row r="133" spans="1:65" s="11" customFormat="1" ht="25.9" customHeight="1">
      <c r="B133" s="162"/>
      <c r="C133" s="163"/>
      <c r="D133" s="164" t="s">
        <v>76</v>
      </c>
      <c r="E133" s="165" t="s">
        <v>163</v>
      </c>
      <c r="F133" s="165" t="s">
        <v>164</v>
      </c>
      <c r="G133" s="163"/>
      <c r="H133" s="163"/>
      <c r="I133" s="166"/>
      <c r="J133" s="167">
        <f>BK133</f>
        <v>0</v>
      </c>
      <c r="K133" s="163"/>
      <c r="L133" s="168"/>
      <c r="M133" s="169"/>
      <c r="N133" s="170"/>
      <c r="O133" s="170"/>
      <c r="P133" s="171">
        <f>SUM(P134:P147)</f>
        <v>0</v>
      </c>
      <c r="Q133" s="170"/>
      <c r="R133" s="171">
        <f>SUM(R134:R147)</f>
        <v>0.42366506000000004</v>
      </c>
      <c r="S133" s="170"/>
      <c r="T133" s="172">
        <f>SUM(T134:T147)</f>
        <v>0.114</v>
      </c>
      <c r="AR133" s="173" t="s">
        <v>87</v>
      </c>
      <c r="AT133" s="174" t="s">
        <v>76</v>
      </c>
      <c r="AU133" s="174" t="s">
        <v>77</v>
      </c>
      <c r="AY133" s="173" t="s">
        <v>132</v>
      </c>
      <c r="BK133" s="175">
        <f>SUM(BK134:BK147)</f>
        <v>0</v>
      </c>
    </row>
    <row r="134" spans="1:65" s="2" customFormat="1" ht="33" customHeight="1">
      <c r="A134" s="31"/>
      <c r="B134" s="32"/>
      <c r="C134" s="176" t="s">
        <v>165</v>
      </c>
      <c r="D134" s="176" t="s">
        <v>133</v>
      </c>
      <c r="E134" s="177" t="s">
        <v>166</v>
      </c>
      <c r="F134" s="178" t="s">
        <v>167</v>
      </c>
      <c r="G134" s="179" t="s">
        <v>156</v>
      </c>
      <c r="H134" s="180">
        <v>38</v>
      </c>
      <c r="I134" s="181"/>
      <c r="J134" s="182">
        <f t="shared" ref="J134:J139" si="0">ROUND(I134*H134,2)</f>
        <v>0</v>
      </c>
      <c r="K134" s="183"/>
      <c r="L134" s="36"/>
      <c r="M134" s="184" t="s">
        <v>1</v>
      </c>
      <c r="N134" s="185" t="s">
        <v>42</v>
      </c>
      <c r="O134" s="68"/>
      <c r="P134" s="186">
        <f t="shared" ref="P134:P139" si="1">O134*H134</f>
        <v>0</v>
      </c>
      <c r="Q134" s="186">
        <v>0</v>
      </c>
      <c r="R134" s="186">
        <f t="shared" ref="R134:R139" si="2">Q134*H134</f>
        <v>0</v>
      </c>
      <c r="S134" s="186">
        <v>0</v>
      </c>
      <c r="T134" s="187">
        <f t="shared" ref="T134:T139" si="3"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88" t="s">
        <v>168</v>
      </c>
      <c r="AT134" s="188" t="s">
        <v>133</v>
      </c>
      <c r="AU134" s="188" t="s">
        <v>85</v>
      </c>
      <c r="AY134" s="14" t="s">
        <v>132</v>
      </c>
      <c r="BE134" s="189">
        <f t="shared" ref="BE134:BE139" si="4">IF(N134="základní",J134,0)</f>
        <v>0</v>
      </c>
      <c r="BF134" s="189">
        <f t="shared" ref="BF134:BF139" si="5">IF(N134="snížená",J134,0)</f>
        <v>0</v>
      </c>
      <c r="BG134" s="189">
        <f t="shared" ref="BG134:BG139" si="6">IF(N134="zákl. přenesená",J134,0)</f>
        <v>0</v>
      </c>
      <c r="BH134" s="189">
        <f t="shared" ref="BH134:BH139" si="7">IF(N134="sníž. přenesená",J134,0)</f>
        <v>0</v>
      </c>
      <c r="BI134" s="189">
        <f t="shared" ref="BI134:BI139" si="8">IF(N134="nulová",J134,0)</f>
        <v>0</v>
      </c>
      <c r="BJ134" s="14" t="s">
        <v>85</v>
      </c>
      <c r="BK134" s="189">
        <f t="shared" ref="BK134:BK139" si="9">ROUND(I134*H134,2)</f>
        <v>0</v>
      </c>
      <c r="BL134" s="14" t="s">
        <v>168</v>
      </c>
      <c r="BM134" s="188" t="s">
        <v>169</v>
      </c>
    </row>
    <row r="135" spans="1:65" s="2" customFormat="1" ht="24.2" customHeight="1">
      <c r="A135" s="31"/>
      <c r="B135" s="32"/>
      <c r="C135" s="176" t="s">
        <v>170</v>
      </c>
      <c r="D135" s="176" t="s">
        <v>133</v>
      </c>
      <c r="E135" s="177" t="s">
        <v>171</v>
      </c>
      <c r="F135" s="178" t="s">
        <v>172</v>
      </c>
      <c r="G135" s="179" t="s">
        <v>156</v>
      </c>
      <c r="H135" s="180">
        <v>38</v>
      </c>
      <c r="I135" s="181"/>
      <c r="J135" s="182">
        <f t="shared" si="0"/>
        <v>0</v>
      </c>
      <c r="K135" s="183"/>
      <c r="L135" s="36"/>
      <c r="M135" s="184" t="s">
        <v>1</v>
      </c>
      <c r="N135" s="185" t="s">
        <v>42</v>
      </c>
      <c r="O135" s="68"/>
      <c r="P135" s="186">
        <f t="shared" si="1"/>
        <v>0</v>
      </c>
      <c r="Q135" s="186">
        <v>3.0000000000000001E-5</v>
      </c>
      <c r="R135" s="186">
        <f t="shared" si="2"/>
        <v>1.14E-3</v>
      </c>
      <c r="S135" s="186">
        <v>0</v>
      </c>
      <c r="T135" s="18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88" t="s">
        <v>168</v>
      </c>
      <c r="AT135" s="188" t="s">
        <v>133</v>
      </c>
      <c r="AU135" s="188" t="s">
        <v>85</v>
      </c>
      <c r="AY135" s="14" t="s">
        <v>132</v>
      </c>
      <c r="BE135" s="189">
        <f t="shared" si="4"/>
        <v>0</v>
      </c>
      <c r="BF135" s="189">
        <f t="shared" si="5"/>
        <v>0</v>
      </c>
      <c r="BG135" s="189">
        <f t="shared" si="6"/>
        <v>0</v>
      </c>
      <c r="BH135" s="189">
        <f t="shared" si="7"/>
        <v>0</v>
      </c>
      <c r="BI135" s="189">
        <f t="shared" si="8"/>
        <v>0</v>
      </c>
      <c r="BJ135" s="14" t="s">
        <v>85</v>
      </c>
      <c r="BK135" s="189">
        <f t="shared" si="9"/>
        <v>0</v>
      </c>
      <c r="BL135" s="14" t="s">
        <v>168</v>
      </c>
      <c r="BM135" s="188" t="s">
        <v>173</v>
      </c>
    </row>
    <row r="136" spans="1:65" s="2" customFormat="1" ht="37.9" customHeight="1">
      <c r="A136" s="31"/>
      <c r="B136" s="32"/>
      <c r="C136" s="176" t="s">
        <v>174</v>
      </c>
      <c r="D136" s="176" t="s">
        <v>133</v>
      </c>
      <c r="E136" s="177" t="s">
        <v>175</v>
      </c>
      <c r="F136" s="178" t="s">
        <v>176</v>
      </c>
      <c r="G136" s="179" t="s">
        <v>156</v>
      </c>
      <c r="H136" s="180">
        <v>38</v>
      </c>
      <c r="I136" s="181"/>
      <c r="J136" s="182">
        <f t="shared" si="0"/>
        <v>0</v>
      </c>
      <c r="K136" s="183"/>
      <c r="L136" s="36"/>
      <c r="M136" s="184" t="s">
        <v>1</v>
      </c>
      <c r="N136" s="185" t="s">
        <v>42</v>
      </c>
      <c r="O136" s="68"/>
      <c r="P136" s="186">
        <f t="shared" si="1"/>
        <v>0</v>
      </c>
      <c r="Q136" s="186">
        <v>7.5799999999999999E-3</v>
      </c>
      <c r="R136" s="186">
        <f t="shared" si="2"/>
        <v>0.28804000000000002</v>
      </c>
      <c r="S136" s="186">
        <v>0</v>
      </c>
      <c r="T136" s="18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88" t="s">
        <v>168</v>
      </c>
      <c r="AT136" s="188" t="s">
        <v>133</v>
      </c>
      <c r="AU136" s="188" t="s">
        <v>85</v>
      </c>
      <c r="AY136" s="14" t="s">
        <v>132</v>
      </c>
      <c r="BE136" s="189">
        <f t="shared" si="4"/>
        <v>0</v>
      </c>
      <c r="BF136" s="189">
        <f t="shared" si="5"/>
        <v>0</v>
      </c>
      <c r="BG136" s="189">
        <f t="shared" si="6"/>
        <v>0</v>
      </c>
      <c r="BH136" s="189">
        <f t="shared" si="7"/>
        <v>0</v>
      </c>
      <c r="BI136" s="189">
        <f t="shared" si="8"/>
        <v>0</v>
      </c>
      <c r="BJ136" s="14" t="s">
        <v>85</v>
      </c>
      <c r="BK136" s="189">
        <f t="shared" si="9"/>
        <v>0</v>
      </c>
      <c r="BL136" s="14" t="s">
        <v>168</v>
      </c>
      <c r="BM136" s="188" t="s">
        <v>177</v>
      </c>
    </row>
    <row r="137" spans="1:65" s="2" customFormat="1" ht="24.2" customHeight="1">
      <c r="A137" s="31"/>
      <c r="B137" s="32"/>
      <c r="C137" s="176" t="s">
        <v>178</v>
      </c>
      <c r="D137" s="176" t="s">
        <v>133</v>
      </c>
      <c r="E137" s="177" t="s">
        <v>179</v>
      </c>
      <c r="F137" s="178" t="s">
        <v>180</v>
      </c>
      <c r="G137" s="179" t="s">
        <v>156</v>
      </c>
      <c r="H137" s="180">
        <v>38</v>
      </c>
      <c r="I137" s="181"/>
      <c r="J137" s="182">
        <f t="shared" si="0"/>
        <v>0</v>
      </c>
      <c r="K137" s="183"/>
      <c r="L137" s="36"/>
      <c r="M137" s="184" t="s">
        <v>1</v>
      </c>
      <c r="N137" s="185" t="s">
        <v>42</v>
      </c>
      <c r="O137" s="68"/>
      <c r="P137" s="186">
        <f t="shared" si="1"/>
        <v>0</v>
      </c>
      <c r="Q137" s="186">
        <v>0</v>
      </c>
      <c r="R137" s="186">
        <f t="shared" si="2"/>
        <v>0</v>
      </c>
      <c r="S137" s="186">
        <v>3.0000000000000001E-3</v>
      </c>
      <c r="T137" s="187">
        <f t="shared" si="3"/>
        <v>0.114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88" t="s">
        <v>168</v>
      </c>
      <c r="AT137" s="188" t="s">
        <v>133</v>
      </c>
      <c r="AU137" s="188" t="s">
        <v>85</v>
      </c>
      <c r="AY137" s="14" t="s">
        <v>132</v>
      </c>
      <c r="BE137" s="189">
        <f t="shared" si="4"/>
        <v>0</v>
      </c>
      <c r="BF137" s="189">
        <f t="shared" si="5"/>
        <v>0</v>
      </c>
      <c r="BG137" s="189">
        <f t="shared" si="6"/>
        <v>0</v>
      </c>
      <c r="BH137" s="189">
        <f t="shared" si="7"/>
        <v>0</v>
      </c>
      <c r="BI137" s="189">
        <f t="shared" si="8"/>
        <v>0</v>
      </c>
      <c r="BJ137" s="14" t="s">
        <v>85</v>
      </c>
      <c r="BK137" s="189">
        <f t="shared" si="9"/>
        <v>0</v>
      </c>
      <c r="BL137" s="14" t="s">
        <v>168</v>
      </c>
      <c r="BM137" s="188" t="s">
        <v>181</v>
      </c>
    </row>
    <row r="138" spans="1:65" s="2" customFormat="1" ht="24.2" customHeight="1">
      <c r="A138" s="31"/>
      <c r="B138" s="32"/>
      <c r="C138" s="176" t="s">
        <v>182</v>
      </c>
      <c r="D138" s="176" t="s">
        <v>133</v>
      </c>
      <c r="E138" s="177" t="s">
        <v>183</v>
      </c>
      <c r="F138" s="178" t="s">
        <v>184</v>
      </c>
      <c r="G138" s="179" t="s">
        <v>156</v>
      </c>
      <c r="H138" s="180">
        <v>38</v>
      </c>
      <c r="I138" s="181"/>
      <c r="J138" s="182">
        <f t="shared" si="0"/>
        <v>0</v>
      </c>
      <c r="K138" s="183"/>
      <c r="L138" s="36"/>
      <c r="M138" s="184" t="s">
        <v>1</v>
      </c>
      <c r="N138" s="185" t="s">
        <v>42</v>
      </c>
      <c r="O138" s="68"/>
      <c r="P138" s="186">
        <f t="shared" si="1"/>
        <v>0</v>
      </c>
      <c r="Q138" s="186">
        <v>2.9999999999999997E-4</v>
      </c>
      <c r="R138" s="186">
        <f t="shared" si="2"/>
        <v>1.1399999999999999E-2</v>
      </c>
      <c r="S138" s="186">
        <v>0</v>
      </c>
      <c r="T138" s="18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88" t="s">
        <v>168</v>
      </c>
      <c r="AT138" s="188" t="s">
        <v>133</v>
      </c>
      <c r="AU138" s="188" t="s">
        <v>85</v>
      </c>
      <c r="AY138" s="14" t="s">
        <v>132</v>
      </c>
      <c r="BE138" s="189">
        <f t="shared" si="4"/>
        <v>0</v>
      </c>
      <c r="BF138" s="189">
        <f t="shared" si="5"/>
        <v>0</v>
      </c>
      <c r="BG138" s="189">
        <f t="shared" si="6"/>
        <v>0</v>
      </c>
      <c r="BH138" s="189">
        <f t="shared" si="7"/>
        <v>0</v>
      </c>
      <c r="BI138" s="189">
        <f t="shared" si="8"/>
        <v>0</v>
      </c>
      <c r="BJ138" s="14" t="s">
        <v>85</v>
      </c>
      <c r="BK138" s="189">
        <f t="shared" si="9"/>
        <v>0</v>
      </c>
      <c r="BL138" s="14" t="s">
        <v>168</v>
      </c>
      <c r="BM138" s="188" t="s">
        <v>185</v>
      </c>
    </row>
    <row r="139" spans="1:65" s="2" customFormat="1" ht="37.9" customHeight="1">
      <c r="A139" s="31"/>
      <c r="B139" s="32"/>
      <c r="C139" s="201" t="s">
        <v>8</v>
      </c>
      <c r="D139" s="201" t="s">
        <v>186</v>
      </c>
      <c r="E139" s="202" t="s">
        <v>187</v>
      </c>
      <c r="F139" s="203" t="s">
        <v>188</v>
      </c>
      <c r="G139" s="204" t="s">
        <v>156</v>
      </c>
      <c r="H139" s="205">
        <v>41.8</v>
      </c>
      <c r="I139" s="206"/>
      <c r="J139" s="207">
        <f t="shared" si="0"/>
        <v>0</v>
      </c>
      <c r="K139" s="208"/>
      <c r="L139" s="209"/>
      <c r="M139" s="210" t="s">
        <v>1</v>
      </c>
      <c r="N139" s="211" t="s">
        <v>42</v>
      </c>
      <c r="O139" s="68"/>
      <c r="P139" s="186">
        <f t="shared" si="1"/>
        <v>0</v>
      </c>
      <c r="Q139" s="186">
        <v>2.7499999999999998E-3</v>
      </c>
      <c r="R139" s="186">
        <f t="shared" si="2"/>
        <v>0.11494999999999998</v>
      </c>
      <c r="S139" s="186">
        <v>0</v>
      </c>
      <c r="T139" s="18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88" t="s">
        <v>189</v>
      </c>
      <c r="AT139" s="188" t="s">
        <v>186</v>
      </c>
      <c r="AU139" s="188" t="s">
        <v>85</v>
      </c>
      <c r="AY139" s="14" t="s">
        <v>132</v>
      </c>
      <c r="BE139" s="189">
        <f t="shared" si="4"/>
        <v>0</v>
      </c>
      <c r="BF139" s="189">
        <f t="shared" si="5"/>
        <v>0</v>
      </c>
      <c r="BG139" s="189">
        <f t="shared" si="6"/>
        <v>0</v>
      </c>
      <c r="BH139" s="189">
        <f t="shared" si="7"/>
        <v>0</v>
      </c>
      <c r="BI139" s="189">
        <f t="shared" si="8"/>
        <v>0</v>
      </c>
      <c r="BJ139" s="14" t="s">
        <v>85</v>
      </c>
      <c r="BK139" s="189">
        <f t="shared" si="9"/>
        <v>0</v>
      </c>
      <c r="BL139" s="14" t="s">
        <v>168</v>
      </c>
      <c r="BM139" s="188" t="s">
        <v>190</v>
      </c>
    </row>
    <row r="140" spans="1:65" s="12" customFormat="1" ht="11.25">
      <c r="B140" s="190"/>
      <c r="C140" s="191"/>
      <c r="D140" s="192" t="s">
        <v>146</v>
      </c>
      <c r="E140" s="191"/>
      <c r="F140" s="193" t="s">
        <v>191</v>
      </c>
      <c r="G140" s="191"/>
      <c r="H140" s="194">
        <v>41.8</v>
      </c>
      <c r="I140" s="195"/>
      <c r="J140" s="191"/>
      <c r="K140" s="191"/>
      <c r="L140" s="196"/>
      <c r="M140" s="197"/>
      <c r="N140" s="198"/>
      <c r="O140" s="198"/>
      <c r="P140" s="198"/>
      <c r="Q140" s="198"/>
      <c r="R140" s="198"/>
      <c r="S140" s="198"/>
      <c r="T140" s="199"/>
      <c r="AT140" s="200" t="s">
        <v>146</v>
      </c>
      <c r="AU140" s="200" t="s">
        <v>85</v>
      </c>
      <c r="AV140" s="12" t="s">
        <v>87</v>
      </c>
      <c r="AW140" s="12" t="s">
        <v>4</v>
      </c>
      <c r="AX140" s="12" t="s">
        <v>85</v>
      </c>
      <c r="AY140" s="200" t="s">
        <v>132</v>
      </c>
    </row>
    <row r="141" spans="1:65" s="2" customFormat="1" ht="16.5" customHeight="1">
      <c r="A141" s="31"/>
      <c r="B141" s="32"/>
      <c r="C141" s="176" t="s">
        <v>192</v>
      </c>
      <c r="D141" s="176" t="s">
        <v>133</v>
      </c>
      <c r="E141" s="177" t="s">
        <v>193</v>
      </c>
      <c r="F141" s="178" t="s">
        <v>194</v>
      </c>
      <c r="G141" s="179" t="s">
        <v>195</v>
      </c>
      <c r="H141" s="180">
        <v>25.25</v>
      </c>
      <c r="I141" s="181"/>
      <c r="J141" s="182">
        <f>ROUND(I141*H141,2)</f>
        <v>0</v>
      </c>
      <c r="K141" s="183"/>
      <c r="L141" s="36"/>
      <c r="M141" s="184" t="s">
        <v>1</v>
      </c>
      <c r="N141" s="185" t="s">
        <v>42</v>
      </c>
      <c r="O141" s="68"/>
      <c r="P141" s="186">
        <f>O141*H141</f>
        <v>0</v>
      </c>
      <c r="Q141" s="186">
        <v>1.0000000000000001E-5</v>
      </c>
      <c r="R141" s="186">
        <f>Q141*H141</f>
        <v>2.5250000000000001E-4</v>
      </c>
      <c r="S141" s="186">
        <v>0</v>
      </c>
      <c r="T141" s="187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88" t="s">
        <v>168</v>
      </c>
      <c r="AT141" s="188" t="s">
        <v>133</v>
      </c>
      <c r="AU141" s="188" t="s">
        <v>85</v>
      </c>
      <c r="AY141" s="14" t="s">
        <v>132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4" t="s">
        <v>85</v>
      </c>
      <c r="BK141" s="189">
        <f>ROUND(I141*H141,2)</f>
        <v>0</v>
      </c>
      <c r="BL141" s="14" t="s">
        <v>168</v>
      </c>
      <c r="BM141" s="188" t="s">
        <v>196</v>
      </c>
    </row>
    <row r="142" spans="1:65" s="2" customFormat="1" ht="16.5" customHeight="1">
      <c r="A142" s="31"/>
      <c r="B142" s="32"/>
      <c r="C142" s="201" t="s">
        <v>197</v>
      </c>
      <c r="D142" s="201" t="s">
        <v>186</v>
      </c>
      <c r="E142" s="202" t="s">
        <v>198</v>
      </c>
      <c r="F142" s="203" t="s">
        <v>199</v>
      </c>
      <c r="G142" s="204" t="s">
        <v>195</v>
      </c>
      <c r="H142" s="205">
        <v>25.754999999999999</v>
      </c>
      <c r="I142" s="206"/>
      <c r="J142" s="207">
        <f>ROUND(I142*H142,2)</f>
        <v>0</v>
      </c>
      <c r="K142" s="208"/>
      <c r="L142" s="209"/>
      <c r="M142" s="210" t="s">
        <v>1</v>
      </c>
      <c r="N142" s="211" t="s">
        <v>42</v>
      </c>
      <c r="O142" s="68"/>
      <c r="P142" s="186">
        <f>O142*H142</f>
        <v>0</v>
      </c>
      <c r="Q142" s="186">
        <v>2.9999999999999997E-4</v>
      </c>
      <c r="R142" s="186">
        <f>Q142*H142</f>
        <v>7.726499999999999E-3</v>
      </c>
      <c r="S142" s="186">
        <v>0</v>
      </c>
      <c r="T142" s="187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88" t="s">
        <v>189</v>
      </c>
      <c r="AT142" s="188" t="s">
        <v>186</v>
      </c>
      <c r="AU142" s="188" t="s">
        <v>85</v>
      </c>
      <c r="AY142" s="14" t="s">
        <v>132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4" t="s">
        <v>85</v>
      </c>
      <c r="BK142" s="189">
        <f>ROUND(I142*H142,2)</f>
        <v>0</v>
      </c>
      <c r="BL142" s="14" t="s">
        <v>168</v>
      </c>
      <c r="BM142" s="188" t="s">
        <v>200</v>
      </c>
    </row>
    <row r="143" spans="1:65" s="12" customFormat="1" ht="11.25">
      <c r="B143" s="190"/>
      <c r="C143" s="191"/>
      <c r="D143" s="192" t="s">
        <v>146</v>
      </c>
      <c r="E143" s="191"/>
      <c r="F143" s="193" t="s">
        <v>201</v>
      </c>
      <c r="G143" s="191"/>
      <c r="H143" s="194">
        <v>25.754999999999999</v>
      </c>
      <c r="I143" s="195"/>
      <c r="J143" s="191"/>
      <c r="K143" s="191"/>
      <c r="L143" s="196"/>
      <c r="M143" s="197"/>
      <c r="N143" s="198"/>
      <c r="O143" s="198"/>
      <c r="P143" s="198"/>
      <c r="Q143" s="198"/>
      <c r="R143" s="198"/>
      <c r="S143" s="198"/>
      <c r="T143" s="199"/>
      <c r="AT143" s="200" t="s">
        <v>146</v>
      </c>
      <c r="AU143" s="200" t="s">
        <v>85</v>
      </c>
      <c r="AV143" s="12" t="s">
        <v>87</v>
      </c>
      <c r="AW143" s="12" t="s">
        <v>4</v>
      </c>
      <c r="AX143" s="12" t="s">
        <v>85</v>
      </c>
      <c r="AY143" s="200" t="s">
        <v>132</v>
      </c>
    </row>
    <row r="144" spans="1:65" s="2" customFormat="1" ht="16.5" customHeight="1">
      <c r="A144" s="31"/>
      <c r="B144" s="32"/>
      <c r="C144" s="176" t="s">
        <v>202</v>
      </c>
      <c r="D144" s="176" t="s">
        <v>133</v>
      </c>
      <c r="E144" s="177" t="s">
        <v>203</v>
      </c>
      <c r="F144" s="178" t="s">
        <v>204</v>
      </c>
      <c r="G144" s="179" t="s">
        <v>195</v>
      </c>
      <c r="H144" s="180">
        <v>0.9</v>
      </c>
      <c r="I144" s="181"/>
      <c r="J144" s="182">
        <f>ROUND(I144*H144,2)</f>
        <v>0</v>
      </c>
      <c r="K144" s="183"/>
      <c r="L144" s="36"/>
      <c r="M144" s="184" t="s">
        <v>1</v>
      </c>
      <c r="N144" s="185" t="s">
        <v>42</v>
      </c>
      <c r="O144" s="68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88" t="s">
        <v>168</v>
      </c>
      <c r="AT144" s="188" t="s">
        <v>133</v>
      </c>
      <c r="AU144" s="188" t="s">
        <v>85</v>
      </c>
      <c r="AY144" s="14" t="s">
        <v>132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4" t="s">
        <v>85</v>
      </c>
      <c r="BK144" s="189">
        <f>ROUND(I144*H144,2)</f>
        <v>0</v>
      </c>
      <c r="BL144" s="14" t="s">
        <v>168</v>
      </c>
      <c r="BM144" s="188" t="s">
        <v>205</v>
      </c>
    </row>
    <row r="145" spans="1:65" s="2" customFormat="1" ht="16.5" customHeight="1">
      <c r="A145" s="31"/>
      <c r="B145" s="32"/>
      <c r="C145" s="201" t="s">
        <v>168</v>
      </c>
      <c r="D145" s="201" t="s">
        <v>186</v>
      </c>
      <c r="E145" s="202" t="s">
        <v>206</v>
      </c>
      <c r="F145" s="203" t="s">
        <v>207</v>
      </c>
      <c r="G145" s="204" t="s">
        <v>195</v>
      </c>
      <c r="H145" s="205">
        <v>0.91800000000000004</v>
      </c>
      <c r="I145" s="206"/>
      <c r="J145" s="207">
        <f>ROUND(I145*H145,2)</f>
        <v>0</v>
      </c>
      <c r="K145" s="208"/>
      <c r="L145" s="209"/>
      <c r="M145" s="210" t="s">
        <v>1</v>
      </c>
      <c r="N145" s="211" t="s">
        <v>42</v>
      </c>
      <c r="O145" s="68"/>
      <c r="P145" s="186">
        <f>O145*H145</f>
        <v>0</v>
      </c>
      <c r="Q145" s="186">
        <v>1.7000000000000001E-4</v>
      </c>
      <c r="R145" s="186">
        <f>Q145*H145</f>
        <v>1.5606000000000002E-4</v>
      </c>
      <c r="S145" s="186">
        <v>0</v>
      </c>
      <c r="T145" s="18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88" t="s">
        <v>189</v>
      </c>
      <c r="AT145" s="188" t="s">
        <v>186</v>
      </c>
      <c r="AU145" s="188" t="s">
        <v>85</v>
      </c>
      <c r="AY145" s="14" t="s">
        <v>132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4" t="s">
        <v>85</v>
      </c>
      <c r="BK145" s="189">
        <f>ROUND(I145*H145,2)</f>
        <v>0</v>
      </c>
      <c r="BL145" s="14" t="s">
        <v>168</v>
      </c>
      <c r="BM145" s="188" t="s">
        <v>208</v>
      </c>
    </row>
    <row r="146" spans="1:65" s="12" customFormat="1" ht="11.25">
      <c r="B146" s="190"/>
      <c r="C146" s="191"/>
      <c r="D146" s="192" t="s">
        <v>146</v>
      </c>
      <c r="E146" s="191"/>
      <c r="F146" s="193" t="s">
        <v>209</v>
      </c>
      <c r="G146" s="191"/>
      <c r="H146" s="194">
        <v>0.91800000000000004</v>
      </c>
      <c r="I146" s="195"/>
      <c r="J146" s="191"/>
      <c r="K146" s="191"/>
      <c r="L146" s="196"/>
      <c r="M146" s="197"/>
      <c r="N146" s="198"/>
      <c r="O146" s="198"/>
      <c r="P146" s="198"/>
      <c r="Q146" s="198"/>
      <c r="R146" s="198"/>
      <c r="S146" s="198"/>
      <c r="T146" s="199"/>
      <c r="AT146" s="200" t="s">
        <v>146</v>
      </c>
      <c r="AU146" s="200" t="s">
        <v>85</v>
      </c>
      <c r="AV146" s="12" t="s">
        <v>87</v>
      </c>
      <c r="AW146" s="12" t="s">
        <v>4</v>
      </c>
      <c r="AX146" s="12" t="s">
        <v>85</v>
      </c>
      <c r="AY146" s="200" t="s">
        <v>132</v>
      </c>
    </row>
    <row r="147" spans="1:65" s="2" customFormat="1" ht="49.15" customHeight="1">
      <c r="A147" s="31"/>
      <c r="B147" s="32"/>
      <c r="C147" s="176" t="s">
        <v>210</v>
      </c>
      <c r="D147" s="176" t="s">
        <v>133</v>
      </c>
      <c r="E147" s="177" t="s">
        <v>211</v>
      </c>
      <c r="F147" s="178" t="s">
        <v>212</v>
      </c>
      <c r="G147" s="179" t="s">
        <v>213</v>
      </c>
      <c r="H147" s="212"/>
      <c r="I147" s="181"/>
      <c r="J147" s="182">
        <f>ROUND(I147*H147,2)</f>
        <v>0</v>
      </c>
      <c r="K147" s="183"/>
      <c r="L147" s="36"/>
      <c r="M147" s="184" t="s">
        <v>1</v>
      </c>
      <c r="N147" s="185" t="s">
        <v>42</v>
      </c>
      <c r="O147" s="68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88" t="s">
        <v>168</v>
      </c>
      <c r="AT147" s="188" t="s">
        <v>133</v>
      </c>
      <c r="AU147" s="188" t="s">
        <v>85</v>
      </c>
      <c r="AY147" s="14" t="s">
        <v>132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4" t="s">
        <v>85</v>
      </c>
      <c r="BK147" s="189">
        <f>ROUND(I147*H147,2)</f>
        <v>0</v>
      </c>
      <c r="BL147" s="14" t="s">
        <v>168</v>
      </c>
      <c r="BM147" s="188" t="s">
        <v>214</v>
      </c>
    </row>
    <row r="148" spans="1:65" s="11" customFormat="1" ht="25.9" customHeight="1">
      <c r="B148" s="162"/>
      <c r="C148" s="163"/>
      <c r="D148" s="164" t="s">
        <v>76</v>
      </c>
      <c r="E148" s="165" t="s">
        <v>215</v>
      </c>
      <c r="F148" s="165" t="s">
        <v>216</v>
      </c>
      <c r="G148" s="163"/>
      <c r="H148" s="163"/>
      <c r="I148" s="166"/>
      <c r="J148" s="167">
        <f>BK148</f>
        <v>0</v>
      </c>
      <c r="K148" s="163"/>
      <c r="L148" s="168"/>
      <c r="M148" s="169"/>
      <c r="N148" s="170"/>
      <c r="O148" s="170"/>
      <c r="P148" s="171">
        <f>P149</f>
        <v>0</v>
      </c>
      <c r="Q148" s="170"/>
      <c r="R148" s="171">
        <f>R149</f>
        <v>0</v>
      </c>
      <c r="S148" s="170"/>
      <c r="T148" s="172">
        <f>T149</f>
        <v>1E-3</v>
      </c>
      <c r="AR148" s="173" t="s">
        <v>87</v>
      </c>
      <c r="AT148" s="174" t="s">
        <v>76</v>
      </c>
      <c r="AU148" s="174" t="s">
        <v>77</v>
      </c>
      <c r="AY148" s="173" t="s">
        <v>132</v>
      </c>
      <c r="BK148" s="175">
        <f>BK149</f>
        <v>0</v>
      </c>
    </row>
    <row r="149" spans="1:65" s="2" customFormat="1" ht="24.2" customHeight="1">
      <c r="A149" s="31"/>
      <c r="B149" s="32"/>
      <c r="C149" s="176" t="s">
        <v>217</v>
      </c>
      <c r="D149" s="176" t="s">
        <v>133</v>
      </c>
      <c r="E149" s="177" t="s">
        <v>218</v>
      </c>
      <c r="F149" s="178" t="s">
        <v>219</v>
      </c>
      <c r="G149" s="179" t="s">
        <v>220</v>
      </c>
      <c r="H149" s="180">
        <v>1</v>
      </c>
      <c r="I149" s="181"/>
      <c r="J149" s="182">
        <f>ROUND(I149*H149,2)</f>
        <v>0</v>
      </c>
      <c r="K149" s="183"/>
      <c r="L149" s="36"/>
      <c r="M149" s="184" t="s">
        <v>1</v>
      </c>
      <c r="N149" s="185" t="s">
        <v>42</v>
      </c>
      <c r="O149" s="68"/>
      <c r="P149" s="186">
        <f>O149*H149</f>
        <v>0</v>
      </c>
      <c r="Q149" s="186">
        <v>0</v>
      </c>
      <c r="R149" s="186">
        <f>Q149*H149</f>
        <v>0</v>
      </c>
      <c r="S149" s="186">
        <v>1E-3</v>
      </c>
      <c r="T149" s="187">
        <f>S149*H149</f>
        <v>1E-3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88" t="s">
        <v>168</v>
      </c>
      <c r="AT149" s="188" t="s">
        <v>133</v>
      </c>
      <c r="AU149" s="188" t="s">
        <v>85</v>
      </c>
      <c r="AY149" s="14" t="s">
        <v>132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4" t="s">
        <v>85</v>
      </c>
      <c r="BK149" s="189">
        <f>ROUND(I149*H149,2)</f>
        <v>0</v>
      </c>
      <c r="BL149" s="14" t="s">
        <v>168</v>
      </c>
      <c r="BM149" s="188" t="s">
        <v>221</v>
      </c>
    </row>
    <row r="150" spans="1:65" s="11" customFormat="1" ht="25.9" customHeight="1">
      <c r="B150" s="162"/>
      <c r="C150" s="163"/>
      <c r="D150" s="164" t="s">
        <v>76</v>
      </c>
      <c r="E150" s="165" t="s">
        <v>222</v>
      </c>
      <c r="F150" s="165" t="s">
        <v>223</v>
      </c>
      <c r="G150" s="163"/>
      <c r="H150" s="163"/>
      <c r="I150" s="166"/>
      <c r="J150" s="167">
        <f>BK150</f>
        <v>0</v>
      </c>
      <c r="K150" s="163"/>
      <c r="L150" s="168"/>
      <c r="M150" s="169"/>
      <c r="N150" s="170"/>
      <c r="O150" s="170"/>
      <c r="P150" s="171">
        <f>P151</f>
        <v>0</v>
      </c>
      <c r="Q150" s="170"/>
      <c r="R150" s="171">
        <f>R151</f>
        <v>0</v>
      </c>
      <c r="S150" s="170"/>
      <c r="T150" s="172">
        <f>T151</f>
        <v>2.5500000000000002E-2</v>
      </c>
      <c r="AR150" s="173" t="s">
        <v>87</v>
      </c>
      <c r="AT150" s="174" t="s">
        <v>76</v>
      </c>
      <c r="AU150" s="174" t="s">
        <v>77</v>
      </c>
      <c r="AY150" s="173" t="s">
        <v>132</v>
      </c>
      <c r="BK150" s="175">
        <f>BK151</f>
        <v>0</v>
      </c>
    </row>
    <row r="151" spans="1:65" s="2" customFormat="1" ht="24.2" customHeight="1">
      <c r="A151" s="31"/>
      <c r="B151" s="32"/>
      <c r="C151" s="176" t="s">
        <v>224</v>
      </c>
      <c r="D151" s="176" t="s">
        <v>133</v>
      </c>
      <c r="E151" s="177" t="s">
        <v>225</v>
      </c>
      <c r="F151" s="178" t="s">
        <v>226</v>
      </c>
      <c r="G151" s="179" t="s">
        <v>195</v>
      </c>
      <c r="H151" s="180">
        <v>25.5</v>
      </c>
      <c r="I151" s="181"/>
      <c r="J151" s="182">
        <f>ROUND(I151*H151,2)</f>
        <v>0</v>
      </c>
      <c r="K151" s="183"/>
      <c r="L151" s="36"/>
      <c r="M151" s="213" t="s">
        <v>1</v>
      </c>
      <c r="N151" s="214" t="s">
        <v>42</v>
      </c>
      <c r="O151" s="215"/>
      <c r="P151" s="216">
        <f>O151*H151</f>
        <v>0</v>
      </c>
      <c r="Q151" s="216">
        <v>0</v>
      </c>
      <c r="R151" s="216">
        <f>Q151*H151</f>
        <v>0</v>
      </c>
      <c r="S151" s="216">
        <v>1E-3</v>
      </c>
      <c r="T151" s="217">
        <f>S151*H151</f>
        <v>2.5500000000000002E-2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88" t="s">
        <v>168</v>
      </c>
      <c r="AT151" s="188" t="s">
        <v>133</v>
      </c>
      <c r="AU151" s="188" t="s">
        <v>85</v>
      </c>
      <c r="AY151" s="14" t="s">
        <v>132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4" t="s">
        <v>85</v>
      </c>
      <c r="BK151" s="189">
        <f>ROUND(I151*H151,2)</f>
        <v>0</v>
      </c>
      <c r="BL151" s="14" t="s">
        <v>168</v>
      </c>
      <c r="BM151" s="188" t="s">
        <v>227</v>
      </c>
    </row>
    <row r="152" spans="1:65" s="2" customFormat="1" ht="6.95" customHeight="1">
      <c r="A152" s="31"/>
      <c r="B152" s="51"/>
      <c r="C152" s="52"/>
      <c r="D152" s="52"/>
      <c r="E152" s="52"/>
      <c r="F152" s="52"/>
      <c r="G152" s="52"/>
      <c r="H152" s="52"/>
      <c r="I152" s="52"/>
      <c r="J152" s="52"/>
      <c r="K152" s="52"/>
      <c r="L152" s="36"/>
      <c r="M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</row>
  </sheetData>
  <sheetProtection algorithmName="SHA-512" hashValue="nzG4HeXq8TCgNt88daaNB2QraJg9D9Rn3cYc5Q6Q8248AZtGTmzqu0LcAU+PgAR5UrajeUQYRT4pymU2YAPaYQ==" saltValue="lhQJ3+hLPXyZID4LpTPQdNgk6a+sC/43STlY1UYe1B5hDHU9+fAU52xlwq66FHqIni1jpe/z8GsyrbyrvDLRkw==" spinCount="100000" sheet="1" objects="1" scenarios="1" formatColumns="0" formatRows="0" autoFilter="0"/>
  <autoFilter ref="C121:K15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4" t="s">
        <v>90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87</v>
      </c>
    </row>
    <row r="4" spans="1:46" s="1" customFormat="1" ht="24.95" customHeight="1">
      <c r="B4" s="17"/>
      <c r="D4" s="107" t="s">
        <v>103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9" t="str">
        <f>'Rekapitulace stavby'!K6</f>
        <v>ZŠ dr. Milady Horákové Kopřivnice - Výměna nášlapných vrstev</v>
      </c>
      <c r="F7" s="260"/>
      <c r="G7" s="260"/>
      <c r="H7" s="260"/>
      <c r="L7" s="17"/>
    </row>
    <row r="8" spans="1:46" s="2" customFormat="1" ht="12" customHeight="1">
      <c r="A8" s="31"/>
      <c r="B8" s="36"/>
      <c r="C8" s="31"/>
      <c r="D8" s="109" t="s">
        <v>104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1" t="s">
        <v>228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7. 2. 2025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3" t="str">
        <f>'Rekapitulace stavby'!E14</f>
        <v>Vyplň údaj</v>
      </c>
      <c r="F18" s="264"/>
      <c r="G18" s="264"/>
      <c r="H18" s="264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">
        <v>34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35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37</v>
      </c>
      <c r="E30" s="31"/>
      <c r="F30" s="31"/>
      <c r="G30" s="31"/>
      <c r="H30" s="31"/>
      <c r="I30" s="31"/>
      <c r="J30" s="117">
        <f>ROUND(J122,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39</v>
      </c>
      <c r="G32" s="31"/>
      <c r="H32" s="31"/>
      <c r="I32" s="118" t="s">
        <v>38</v>
      </c>
      <c r="J32" s="118" t="s">
        <v>40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41</v>
      </c>
      <c r="E33" s="109" t="s">
        <v>42</v>
      </c>
      <c r="F33" s="120">
        <f>ROUND((SUM(BE122:BE151)),  2)</f>
        <v>0</v>
      </c>
      <c r="G33" s="31"/>
      <c r="H33" s="31"/>
      <c r="I33" s="121">
        <v>0.21</v>
      </c>
      <c r="J33" s="120">
        <f>ROUND(((SUM(BE122:BE151))*I33),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43</v>
      </c>
      <c r="F34" s="120">
        <f>ROUND((SUM(BF122:BF151)),  2)</f>
        <v>0</v>
      </c>
      <c r="G34" s="31"/>
      <c r="H34" s="31"/>
      <c r="I34" s="121">
        <v>0.12</v>
      </c>
      <c r="J34" s="120">
        <f>ROUND(((SUM(BF122:BF151))*I34),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44</v>
      </c>
      <c r="F35" s="120">
        <f>ROUND((SUM(BG122:BG151)),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45</v>
      </c>
      <c r="F36" s="120">
        <f>ROUND((SUM(BH122:BH151)),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46</v>
      </c>
      <c r="F37" s="120">
        <f>ROUND((SUM(BI122:BI151)),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50</v>
      </c>
      <c r="E50" s="130"/>
      <c r="F50" s="130"/>
      <c r="G50" s="129" t="s">
        <v>51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52</v>
      </c>
      <c r="E61" s="132"/>
      <c r="F61" s="133" t="s">
        <v>53</v>
      </c>
      <c r="G61" s="131" t="s">
        <v>52</v>
      </c>
      <c r="H61" s="132"/>
      <c r="I61" s="132"/>
      <c r="J61" s="134" t="s">
        <v>53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54</v>
      </c>
      <c r="E65" s="135"/>
      <c r="F65" s="135"/>
      <c r="G65" s="129" t="s">
        <v>55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52</v>
      </c>
      <c r="E76" s="132"/>
      <c r="F76" s="133" t="s">
        <v>53</v>
      </c>
      <c r="G76" s="131" t="s">
        <v>52</v>
      </c>
      <c r="H76" s="132"/>
      <c r="I76" s="132"/>
      <c r="J76" s="134" t="s">
        <v>53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6" t="str">
        <f>E7</f>
        <v>ZŠ dr. Milady Horákové Kopřivnice - Výměna nášlapných vrstev</v>
      </c>
      <c r="F85" s="267"/>
      <c r="G85" s="267"/>
      <c r="H85" s="267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8" t="str">
        <f>E9</f>
        <v>307 - M.č.307</v>
      </c>
      <c r="F87" s="268"/>
      <c r="G87" s="268"/>
      <c r="H87" s="268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7. 2. 2025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Město Kopřivnice</v>
      </c>
      <c r="G91" s="33"/>
      <c r="H91" s="33"/>
      <c r="I91" s="26" t="s">
        <v>30</v>
      </c>
      <c r="J91" s="29" t="str">
        <f>E21</f>
        <v>Ing. Jan Stuchlík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Ladislav Pekárek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107</v>
      </c>
      <c r="D94" s="141"/>
      <c r="E94" s="141"/>
      <c r="F94" s="141"/>
      <c r="G94" s="141"/>
      <c r="H94" s="141"/>
      <c r="I94" s="141"/>
      <c r="J94" s="142" t="s">
        <v>108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109</v>
      </c>
      <c r="D96" s="33"/>
      <c r="E96" s="33"/>
      <c r="F96" s="33"/>
      <c r="G96" s="33"/>
      <c r="H96" s="33"/>
      <c r="I96" s="33"/>
      <c r="J96" s="81">
        <f>J122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1:31" s="9" customFormat="1" ht="24.95" customHeight="1">
      <c r="B97" s="144"/>
      <c r="C97" s="145"/>
      <c r="D97" s="146" t="s">
        <v>112</v>
      </c>
      <c r="E97" s="147"/>
      <c r="F97" s="147"/>
      <c r="G97" s="147"/>
      <c r="H97" s="147"/>
      <c r="I97" s="147"/>
      <c r="J97" s="148">
        <f>J123</f>
        <v>0</v>
      </c>
      <c r="K97" s="145"/>
      <c r="L97" s="149"/>
    </row>
    <row r="98" spans="1:31" s="9" customFormat="1" ht="24.95" customHeight="1">
      <c r="B98" s="144"/>
      <c r="C98" s="145"/>
      <c r="D98" s="146" t="s">
        <v>111</v>
      </c>
      <c r="E98" s="147"/>
      <c r="F98" s="147"/>
      <c r="G98" s="147"/>
      <c r="H98" s="147"/>
      <c r="I98" s="147"/>
      <c r="J98" s="148">
        <f>J125</f>
        <v>0</v>
      </c>
      <c r="K98" s="145"/>
      <c r="L98" s="149"/>
    </row>
    <row r="99" spans="1:31" s="9" customFormat="1" ht="24.95" customHeight="1">
      <c r="B99" s="144"/>
      <c r="C99" s="145"/>
      <c r="D99" s="146" t="s">
        <v>113</v>
      </c>
      <c r="E99" s="147"/>
      <c r="F99" s="147"/>
      <c r="G99" s="147"/>
      <c r="H99" s="147"/>
      <c r="I99" s="147"/>
      <c r="J99" s="148">
        <f>J131</f>
        <v>0</v>
      </c>
      <c r="K99" s="145"/>
      <c r="L99" s="149"/>
    </row>
    <row r="100" spans="1:31" s="9" customFormat="1" ht="24.95" customHeight="1">
      <c r="B100" s="144"/>
      <c r="C100" s="145"/>
      <c r="D100" s="146" t="s">
        <v>115</v>
      </c>
      <c r="E100" s="147"/>
      <c r="F100" s="147"/>
      <c r="G100" s="147"/>
      <c r="H100" s="147"/>
      <c r="I100" s="147"/>
      <c r="J100" s="148">
        <f>J133</f>
        <v>0</v>
      </c>
      <c r="K100" s="145"/>
      <c r="L100" s="149"/>
    </row>
    <row r="101" spans="1:31" s="9" customFormat="1" ht="24.95" customHeight="1">
      <c r="B101" s="144"/>
      <c r="C101" s="145"/>
      <c r="D101" s="146" t="s">
        <v>116</v>
      </c>
      <c r="E101" s="147"/>
      <c r="F101" s="147"/>
      <c r="G101" s="147"/>
      <c r="H101" s="147"/>
      <c r="I101" s="147"/>
      <c r="J101" s="148">
        <f>J135</f>
        <v>0</v>
      </c>
      <c r="K101" s="145"/>
      <c r="L101" s="149"/>
    </row>
    <row r="102" spans="1:31" s="9" customFormat="1" ht="24.95" customHeight="1">
      <c r="B102" s="144"/>
      <c r="C102" s="145"/>
      <c r="D102" s="146" t="s">
        <v>114</v>
      </c>
      <c r="E102" s="147"/>
      <c r="F102" s="147"/>
      <c r="G102" s="147"/>
      <c r="H102" s="147"/>
      <c r="I102" s="147"/>
      <c r="J102" s="148">
        <f>J137</f>
        <v>0</v>
      </c>
      <c r="K102" s="145"/>
      <c r="L102" s="149"/>
    </row>
    <row r="103" spans="1:31" s="2" customFormat="1" ht="21.75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117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16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66" t="str">
        <f>E7</f>
        <v>ZŠ dr. Milady Horákové Kopřivnice - Výměna nášlapných vrstev</v>
      </c>
      <c r="F112" s="267"/>
      <c r="G112" s="267"/>
      <c r="H112" s="267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104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18" t="str">
        <f>E9</f>
        <v>307 - M.č.307</v>
      </c>
      <c r="F114" s="268"/>
      <c r="G114" s="268"/>
      <c r="H114" s="268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3"/>
      <c r="E116" s="33"/>
      <c r="F116" s="24" t="str">
        <f>F12</f>
        <v xml:space="preserve"> </v>
      </c>
      <c r="G116" s="33"/>
      <c r="H116" s="33"/>
      <c r="I116" s="26" t="s">
        <v>22</v>
      </c>
      <c r="J116" s="63" t="str">
        <f>IF(J12="","",J12)</f>
        <v>7. 2. 2025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24</v>
      </c>
      <c r="D118" s="33"/>
      <c r="E118" s="33"/>
      <c r="F118" s="24" t="str">
        <f>E15</f>
        <v>Město Kopřivnice</v>
      </c>
      <c r="G118" s="33"/>
      <c r="H118" s="33"/>
      <c r="I118" s="26" t="s">
        <v>30</v>
      </c>
      <c r="J118" s="29" t="str">
        <f>E21</f>
        <v>Ing. Jan Stuchlík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28</v>
      </c>
      <c r="D119" s="33"/>
      <c r="E119" s="33"/>
      <c r="F119" s="24" t="str">
        <f>IF(E18="","",E18)</f>
        <v>Vyplň údaj</v>
      </c>
      <c r="G119" s="33"/>
      <c r="H119" s="33"/>
      <c r="I119" s="26" t="s">
        <v>33</v>
      </c>
      <c r="J119" s="29" t="str">
        <f>E24</f>
        <v>Ladislav Pekárek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0" customFormat="1" ht="29.25" customHeight="1">
      <c r="A121" s="150"/>
      <c r="B121" s="151"/>
      <c r="C121" s="152" t="s">
        <v>118</v>
      </c>
      <c r="D121" s="153" t="s">
        <v>62</v>
      </c>
      <c r="E121" s="153" t="s">
        <v>58</v>
      </c>
      <c r="F121" s="153" t="s">
        <v>59</v>
      </c>
      <c r="G121" s="153" t="s">
        <v>119</v>
      </c>
      <c r="H121" s="153" t="s">
        <v>120</v>
      </c>
      <c r="I121" s="153" t="s">
        <v>121</v>
      </c>
      <c r="J121" s="154" t="s">
        <v>108</v>
      </c>
      <c r="K121" s="155" t="s">
        <v>122</v>
      </c>
      <c r="L121" s="156"/>
      <c r="M121" s="72" t="s">
        <v>1</v>
      </c>
      <c r="N121" s="73" t="s">
        <v>41</v>
      </c>
      <c r="O121" s="73" t="s">
        <v>123</v>
      </c>
      <c r="P121" s="73" t="s">
        <v>124</v>
      </c>
      <c r="Q121" s="73" t="s">
        <v>125</v>
      </c>
      <c r="R121" s="73" t="s">
        <v>126</v>
      </c>
      <c r="S121" s="73" t="s">
        <v>127</v>
      </c>
      <c r="T121" s="74" t="s">
        <v>128</v>
      </c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</row>
    <row r="122" spans="1:65" s="2" customFormat="1" ht="22.9" customHeight="1">
      <c r="A122" s="31"/>
      <c r="B122" s="32"/>
      <c r="C122" s="79" t="s">
        <v>129</v>
      </c>
      <c r="D122" s="33"/>
      <c r="E122" s="33"/>
      <c r="F122" s="33"/>
      <c r="G122" s="33"/>
      <c r="H122" s="33"/>
      <c r="I122" s="33"/>
      <c r="J122" s="157">
        <f>BK122</f>
        <v>0</v>
      </c>
      <c r="K122" s="33"/>
      <c r="L122" s="36"/>
      <c r="M122" s="75"/>
      <c r="N122" s="158"/>
      <c r="O122" s="76"/>
      <c r="P122" s="159">
        <f>P123+P125+P131+P133+P135+P137</f>
        <v>0</v>
      </c>
      <c r="Q122" s="76"/>
      <c r="R122" s="159">
        <f>R123+R125+R131+R133+R135+R137</f>
        <v>0.95098389999999999</v>
      </c>
      <c r="S122" s="76"/>
      <c r="T122" s="160">
        <f>T123+T125+T131+T133+T135+T137</f>
        <v>0.218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76</v>
      </c>
      <c r="AU122" s="14" t="s">
        <v>110</v>
      </c>
      <c r="BK122" s="161">
        <f>BK123+BK125+BK131+BK133+BK135+BK137</f>
        <v>0</v>
      </c>
    </row>
    <row r="123" spans="1:65" s="11" customFormat="1" ht="25.9" customHeight="1">
      <c r="B123" s="162"/>
      <c r="C123" s="163"/>
      <c r="D123" s="164" t="s">
        <v>76</v>
      </c>
      <c r="E123" s="165" t="s">
        <v>151</v>
      </c>
      <c r="F123" s="165" t="s">
        <v>152</v>
      </c>
      <c r="G123" s="163"/>
      <c r="H123" s="163"/>
      <c r="I123" s="166"/>
      <c r="J123" s="167">
        <f>BK123</f>
        <v>0</v>
      </c>
      <c r="K123" s="163"/>
      <c r="L123" s="168"/>
      <c r="M123" s="169"/>
      <c r="N123" s="170"/>
      <c r="O123" s="170"/>
      <c r="P123" s="171">
        <f>P124</f>
        <v>0</v>
      </c>
      <c r="Q123" s="170"/>
      <c r="R123" s="171">
        <f>R124</f>
        <v>0.26815800000000001</v>
      </c>
      <c r="S123" s="170"/>
      <c r="T123" s="172">
        <f>T124</f>
        <v>0</v>
      </c>
      <c r="AR123" s="173" t="s">
        <v>85</v>
      </c>
      <c r="AT123" s="174" t="s">
        <v>76</v>
      </c>
      <c r="AU123" s="174" t="s">
        <v>77</v>
      </c>
      <c r="AY123" s="173" t="s">
        <v>132</v>
      </c>
      <c r="BK123" s="175">
        <f>BK124</f>
        <v>0</v>
      </c>
    </row>
    <row r="124" spans="1:65" s="2" customFormat="1" ht="24.2" customHeight="1">
      <c r="A124" s="31"/>
      <c r="B124" s="32"/>
      <c r="C124" s="176" t="s">
        <v>85</v>
      </c>
      <c r="D124" s="176" t="s">
        <v>133</v>
      </c>
      <c r="E124" s="177" t="s">
        <v>154</v>
      </c>
      <c r="F124" s="178" t="s">
        <v>155</v>
      </c>
      <c r="G124" s="179" t="s">
        <v>156</v>
      </c>
      <c r="H124" s="180">
        <v>6.6</v>
      </c>
      <c r="I124" s="181"/>
      <c r="J124" s="182">
        <f>ROUND(I124*H124,2)</f>
        <v>0</v>
      </c>
      <c r="K124" s="183"/>
      <c r="L124" s="36"/>
      <c r="M124" s="184" t="s">
        <v>1</v>
      </c>
      <c r="N124" s="185" t="s">
        <v>42</v>
      </c>
      <c r="O124" s="68"/>
      <c r="P124" s="186">
        <f>O124*H124</f>
        <v>0</v>
      </c>
      <c r="Q124" s="186">
        <v>4.0629999999999999E-2</v>
      </c>
      <c r="R124" s="186">
        <f>Q124*H124</f>
        <v>0.26815800000000001</v>
      </c>
      <c r="S124" s="186">
        <v>0</v>
      </c>
      <c r="T124" s="187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88" t="s">
        <v>137</v>
      </c>
      <c r="AT124" s="188" t="s">
        <v>133</v>
      </c>
      <c r="AU124" s="188" t="s">
        <v>85</v>
      </c>
      <c r="AY124" s="14" t="s">
        <v>132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4" t="s">
        <v>85</v>
      </c>
      <c r="BK124" s="189">
        <f>ROUND(I124*H124,2)</f>
        <v>0</v>
      </c>
      <c r="BL124" s="14" t="s">
        <v>137</v>
      </c>
      <c r="BM124" s="188" t="s">
        <v>229</v>
      </c>
    </row>
    <row r="125" spans="1:65" s="11" customFormat="1" ht="25.9" customHeight="1">
      <c r="B125" s="162"/>
      <c r="C125" s="163"/>
      <c r="D125" s="164" t="s">
        <v>76</v>
      </c>
      <c r="E125" s="165" t="s">
        <v>130</v>
      </c>
      <c r="F125" s="165" t="s">
        <v>131</v>
      </c>
      <c r="G125" s="163"/>
      <c r="H125" s="163"/>
      <c r="I125" s="166"/>
      <c r="J125" s="167">
        <f>BK125</f>
        <v>0</v>
      </c>
      <c r="K125" s="163"/>
      <c r="L125" s="168"/>
      <c r="M125" s="169"/>
      <c r="N125" s="170"/>
      <c r="O125" s="170"/>
      <c r="P125" s="171">
        <f>SUM(P126:P130)</f>
        <v>0</v>
      </c>
      <c r="Q125" s="170"/>
      <c r="R125" s="171">
        <f>SUM(R126:R130)</f>
        <v>0</v>
      </c>
      <c r="S125" s="170"/>
      <c r="T125" s="172">
        <f>SUM(T126:T130)</f>
        <v>0</v>
      </c>
      <c r="AR125" s="173" t="s">
        <v>85</v>
      </c>
      <c r="AT125" s="174" t="s">
        <v>76</v>
      </c>
      <c r="AU125" s="174" t="s">
        <v>77</v>
      </c>
      <c r="AY125" s="173" t="s">
        <v>132</v>
      </c>
      <c r="BK125" s="175">
        <f>SUM(BK126:BK130)</f>
        <v>0</v>
      </c>
    </row>
    <row r="126" spans="1:65" s="2" customFormat="1" ht="37.9" customHeight="1">
      <c r="A126" s="31"/>
      <c r="B126" s="32"/>
      <c r="C126" s="176" t="s">
        <v>87</v>
      </c>
      <c r="D126" s="176" t="s">
        <v>133</v>
      </c>
      <c r="E126" s="177" t="s">
        <v>134</v>
      </c>
      <c r="F126" s="178" t="s">
        <v>135</v>
      </c>
      <c r="G126" s="179" t="s">
        <v>136</v>
      </c>
      <c r="H126" s="180">
        <v>0.218</v>
      </c>
      <c r="I126" s="181"/>
      <c r="J126" s="182">
        <f>ROUND(I126*H126,2)</f>
        <v>0</v>
      </c>
      <c r="K126" s="183"/>
      <c r="L126" s="36"/>
      <c r="M126" s="184" t="s">
        <v>1</v>
      </c>
      <c r="N126" s="185" t="s">
        <v>42</v>
      </c>
      <c r="O126" s="68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88" t="s">
        <v>137</v>
      </c>
      <c r="AT126" s="188" t="s">
        <v>133</v>
      </c>
      <c r="AU126" s="188" t="s">
        <v>85</v>
      </c>
      <c r="AY126" s="14" t="s">
        <v>132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4" t="s">
        <v>85</v>
      </c>
      <c r="BK126" s="189">
        <f>ROUND(I126*H126,2)</f>
        <v>0</v>
      </c>
      <c r="BL126" s="14" t="s">
        <v>137</v>
      </c>
      <c r="BM126" s="188" t="s">
        <v>230</v>
      </c>
    </row>
    <row r="127" spans="1:65" s="2" customFormat="1" ht="33" customHeight="1">
      <c r="A127" s="31"/>
      <c r="B127" s="32"/>
      <c r="C127" s="176" t="s">
        <v>142</v>
      </c>
      <c r="D127" s="176" t="s">
        <v>133</v>
      </c>
      <c r="E127" s="177" t="s">
        <v>139</v>
      </c>
      <c r="F127" s="178" t="s">
        <v>140</v>
      </c>
      <c r="G127" s="179" t="s">
        <v>136</v>
      </c>
      <c r="H127" s="180">
        <v>0.218</v>
      </c>
      <c r="I127" s="181"/>
      <c r="J127" s="182">
        <f>ROUND(I127*H127,2)</f>
        <v>0</v>
      </c>
      <c r="K127" s="183"/>
      <c r="L127" s="36"/>
      <c r="M127" s="184" t="s">
        <v>1</v>
      </c>
      <c r="N127" s="185" t="s">
        <v>42</v>
      </c>
      <c r="O127" s="68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88" t="s">
        <v>137</v>
      </c>
      <c r="AT127" s="188" t="s">
        <v>133</v>
      </c>
      <c r="AU127" s="188" t="s">
        <v>85</v>
      </c>
      <c r="AY127" s="14" t="s">
        <v>132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4" t="s">
        <v>85</v>
      </c>
      <c r="BK127" s="189">
        <f>ROUND(I127*H127,2)</f>
        <v>0</v>
      </c>
      <c r="BL127" s="14" t="s">
        <v>137</v>
      </c>
      <c r="BM127" s="188" t="s">
        <v>231</v>
      </c>
    </row>
    <row r="128" spans="1:65" s="2" customFormat="1" ht="44.25" customHeight="1">
      <c r="A128" s="31"/>
      <c r="B128" s="32"/>
      <c r="C128" s="176" t="s">
        <v>137</v>
      </c>
      <c r="D128" s="176" t="s">
        <v>133</v>
      </c>
      <c r="E128" s="177" t="s">
        <v>143</v>
      </c>
      <c r="F128" s="178" t="s">
        <v>144</v>
      </c>
      <c r="G128" s="179" t="s">
        <v>136</v>
      </c>
      <c r="H128" s="180">
        <v>3.052</v>
      </c>
      <c r="I128" s="181"/>
      <c r="J128" s="182">
        <f>ROUND(I128*H128,2)</f>
        <v>0</v>
      </c>
      <c r="K128" s="183"/>
      <c r="L128" s="36"/>
      <c r="M128" s="184" t="s">
        <v>1</v>
      </c>
      <c r="N128" s="185" t="s">
        <v>42</v>
      </c>
      <c r="O128" s="68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88" t="s">
        <v>137</v>
      </c>
      <c r="AT128" s="188" t="s">
        <v>133</v>
      </c>
      <c r="AU128" s="188" t="s">
        <v>85</v>
      </c>
      <c r="AY128" s="14" t="s">
        <v>132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4" t="s">
        <v>85</v>
      </c>
      <c r="BK128" s="189">
        <f>ROUND(I128*H128,2)</f>
        <v>0</v>
      </c>
      <c r="BL128" s="14" t="s">
        <v>137</v>
      </c>
      <c r="BM128" s="188" t="s">
        <v>232</v>
      </c>
    </row>
    <row r="129" spans="1:65" s="12" customFormat="1" ht="11.25">
      <c r="B129" s="190"/>
      <c r="C129" s="191"/>
      <c r="D129" s="192" t="s">
        <v>146</v>
      </c>
      <c r="E129" s="191"/>
      <c r="F129" s="193" t="s">
        <v>233</v>
      </c>
      <c r="G129" s="191"/>
      <c r="H129" s="194">
        <v>3.052</v>
      </c>
      <c r="I129" s="195"/>
      <c r="J129" s="191"/>
      <c r="K129" s="191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146</v>
      </c>
      <c r="AU129" s="200" t="s">
        <v>85</v>
      </c>
      <c r="AV129" s="12" t="s">
        <v>87</v>
      </c>
      <c r="AW129" s="12" t="s">
        <v>4</v>
      </c>
      <c r="AX129" s="12" t="s">
        <v>85</v>
      </c>
      <c r="AY129" s="200" t="s">
        <v>132</v>
      </c>
    </row>
    <row r="130" spans="1:65" s="2" customFormat="1" ht="44.25" customHeight="1">
      <c r="A130" s="31"/>
      <c r="B130" s="32"/>
      <c r="C130" s="176" t="s">
        <v>153</v>
      </c>
      <c r="D130" s="176" t="s">
        <v>133</v>
      </c>
      <c r="E130" s="177" t="s">
        <v>148</v>
      </c>
      <c r="F130" s="178" t="s">
        <v>149</v>
      </c>
      <c r="G130" s="179" t="s">
        <v>136</v>
      </c>
      <c r="H130" s="180">
        <v>0.218</v>
      </c>
      <c r="I130" s="181"/>
      <c r="J130" s="182">
        <f>ROUND(I130*H130,2)</f>
        <v>0</v>
      </c>
      <c r="K130" s="183"/>
      <c r="L130" s="36"/>
      <c r="M130" s="184" t="s">
        <v>1</v>
      </c>
      <c r="N130" s="185" t="s">
        <v>42</v>
      </c>
      <c r="O130" s="68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88" t="s">
        <v>137</v>
      </c>
      <c r="AT130" s="188" t="s">
        <v>133</v>
      </c>
      <c r="AU130" s="188" t="s">
        <v>85</v>
      </c>
      <c r="AY130" s="14" t="s">
        <v>132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4" t="s">
        <v>85</v>
      </c>
      <c r="BK130" s="189">
        <f>ROUND(I130*H130,2)</f>
        <v>0</v>
      </c>
      <c r="BL130" s="14" t="s">
        <v>137</v>
      </c>
      <c r="BM130" s="188" t="s">
        <v>234</v>
      </c>
    </row>
    <row r="131" spans="1:65" s="11" customFormat="1" ht="25.9" customHeight="1">
      <c r="B131" s="162"/>
      <c r="C131" s="163"/>
      <c r="D131" s="164" t="s">
        <v>76</v>
      </c>
      <c r="E131" s="165" t="s">
        <v>158</v>
      </c>
      <c r="F131" s="165" t="s">
        <v>159</v>
      </c>
      <c r="G131" s="163"/>
      <c r="H131" s="163"/>
      <c r="I131" s="166"/>
      <c r="J131" s="167">
        <f>BK131</f>
        <v>0</v>
      </c>
      <c r="K131" s="163"/>
      <c r="L131" s="168"/>
      <c r="M131" s="169"/>
      <c r="N131" s="170"/>
      <c r="O131" s="170"/>
      <c r="P131" s="171">
        <f>P132</f>
        <v>0</v>
      </c>
      <c r="Q131" s="170"/>
      <c r="R131" s="171">
        <f>R132</f>
        <v>0</v>
      </c>
      <c r="S131" s="170"/>
      <c r="T131" s="172">
        <f>T132</f>
        <v>0</v>
      </c>
      <c r="AR131" s="173" t="s">
        <v>85</v>
      </c>
      <c r="AT131" s="174" t="s">
        <v>76</v>
      </c>
      <c r="AU131" s="174" t="s">
        <v>77</v>
      </c>
      <c r="AY131" s="173" t="s">
        <v>132</v>
      </c>
      <c r="BK131" s="175">
        <f>BK132</f>
        <v>0</v>
      </c>
    </row>
    <row r="132" spans="1:65" s="2" customFormat="1" ht="55.5" customHeight="1">
      <c r="A132" s="31"/>
      <c r="B132" s="32"/>
      <c r="C132" s="176" t="s">
        <v>151</v>
      </c>
      <c r="D132" s="176" t="s">
        <v>133</v>
      </c>
      <c r="E132" s="177" t="s">
        <v>160</v>
      </c>
      <c r="F132" s="178" t="s">
        <v>161</v>
      </c>
      <c r="G132" s="179" t="s">
        <v>136</v>
      </c>
      <c r="H132" s="180">
        <v>0.26800000000000002</v>
      </c>
      <c r="I132" s="181"/>
      <c r="J132" s="182">
        <f>ROUND(I132*H132,2)</f>
        <v>0</v>
      </c>
      <c r="K132" s="183"/>
      <c r="L132" s="36"/>
      <c r="M132" s="184" t="s">
        <v>1</v>
      </c>
      <c r="N132" s="185" t="s">
        <v>42</v>
      </c>
      <c r="O132" s="68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88" t="s">
        <v>137</v>
      </c>
      <c r="AT132" s="188" t="s">
        <v>133</v>
      </c>
      <c r="AU132" s="188" t="s">
        <v>85</v>
      </c>
      <c r="AY132" s="14" t="s">
        <v>132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4" t="s">
        <v>85</v>
      </c>
      <c r="BK132" s="189">
        <f>ROUND(I132*H132,2)</f>
        <v>0</v>
      </c>
      <c r="BL132" s="14" t="s">
        <v>137</v>
      </c>
      <c r="BM132" s="188" t="s">
        <v>235</v>
      </c>
    </row>
    <row r="133" spans="1:65" s="11" customFormat="1" ht="25.9" customHeight="1">
      <c r="B133" s="162"/>
      <c r="C133" s="163"/>
      <c r="D133" s="164" t="s">
        <v>76</v>
      </c>
      <c r="E133" s="165" t="s">
        <v>215</v>
      </c>
      <c r="F133" s="165" t="s">
        <v>216</v>
      </c>
      <c r="G133" s="163"/>
      <c r="H133" s="163"/>
      <c r="I133" s="166"/>
      <c r="J133" s="167">
        <f>BK133</f>
        <v>0</v>
      </c>
      <c r="K133" s="163"/>
      <c r="L133" s="168"/>
      <c r="M133" s="169"/>
      <c r="N133" s="170"/>
      <c r="O133" s="170"/>
      <c r="P133" s="171">
        <f>P134</f>
        <v>0</v>
      </c>
      <c r="Q133" s="170"/>
      <c r="R133" s="171">
        <f>R134</f>
        <v>0</v>
      </c>
      <c r="S133" s="170"/>
      <c r="T133" s="172">
        <f>T134</f>
        <v>1E-3</v>
      </c>
      <c r="AR133" s="173" t="s">
        <v>87</v>
      </c>
      <c r="AT133" s="174" t="s">
        <v>76</v>
      </c>
      <c r="AU133" s="174" t="s">
        <v>77</v>
      </c>
      <c r="AY133" s="173" t="s">
        <v>132</v>
      </c>
      <c r="BK133" s="175">
        <f>BK134</f>
        <v>0</v>
      </c>
    </row>
    <row r="134" spans="1:65" s="2" customFormat="1" ht="24.2" customHeight="1">
      <c r="A134" s="31"/>
      <c r="B134" s="32"/>
      <c r="C134" s="176" t="s">
        <v>165</v>
      </c>
      <c r="D134" s="176" t="s">
        <v>133</v>
      </c>
      <c r="E134" s="177" t="s">
        <v>218</v>
      </c>
      <c r="F134" s="178" t="s">
        <v>219</v>
      </c>
      <c r="G134" s="179" t="s">
        <v>220</v>
      </c>
      <c r="H134" s="180">
        <v>1</v>
      </c>
      <c r="I134" s="181"/>
      <c r="J134" s="182">
        <f>ROUND(I134*H134,2)</f>
        <v>0</v>
      </c>
      <c r="K134" s="183"/>
      <c r="L134" s="36"/>
      <c r="M134" s="184" t="s">
        <v>1</v>
      </c>
      <c r="N134" s="185" t="s">
        <v>42</v>
      </c>
      <c r="O134" s="68"/>
      <c r="P134" s="186">
        <f>O134*H134</f>
        <v>0</v>
      </c>
      <c r="Q134" s="186">
        <v>0</v>
      </c>
      <c r="R134" s="186">
        <f>Q134*H134</f>
        <v>0</v>
      </c>
      <c r="S134" s="186">
        <v>1E-3</v>
      </c>
      <c r="T134" s="187">
        <f>S134*H134</f>
        <v>1E-3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88" t="s">
        <v>168</v>
      </c>
      <c r="AT134" s="188" t="s">
        <v>133</v>
      </c>
      <c r="AU134" s="188" t="s">
        <v>85</v>
      </c>
      <c r="AY134" s="14" t="s">
        <v>132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4" t="s">
        <v>85</v>
      </c>
      <c r="BK134" s="189">
        <f>ROUND(I134*H134,2)</f>
        <v>0</v>
      </c>
      <c r="BL134" s="14" t="s">
        <v>168</v>
      </c>
      <c r="BM134" s="188" t="s">
        <v>236</v>
      </c>
    </row>
    <row r="135" spans="1:65" s="11" customFormat="1" ht="25.9" customHeight="1">
      <c r="B135" s="162"/>
      <c r="C135" s="163"/>
      <c r="D135" s="164" t="s">
        <v>76</v>
      </c>
      <c r="E135" s="165" t="s">
        <v>222</v>
      </c>
      <c r="F135" s="165" t="s">
        <v>223</v>
      </c>
      <c r="G135" s="163"/>
      <c r="H135" s="163"/>
      <c r="I135" s="166"/>
      <c r="J135" s="167">
        <f>BK135</f>
        <v>0</v>
      </c>
      <c r="K135" s="163"/>
      <c r="L135" s="168"/>
      <c r="M135" s="169"/>
      <c r="N135" s="170"/>
      <c r="O135" s="170"/>
      <c r="P135" s="171">
        <f>P136</f>
        <v>0</v>
      </c>
      <c r="Q135" s="170"/>
      <c r="R135" s="171">
        <f>R136</f>
        <v>0</v>
      </c>
      <c r="S135" s="170"/>
      <c r="T135" s="172">
        <f>T136</f>
        <v>3.2500000000000001E-2</v>
      </c>
      <c r="AR135" s="173" t="s">
        <v>87</v>
      </c>
      <c r="AT135" s="174" t="s">
        <v>76</v>
      </c>
      <c r="AU135" s="174" t="s">
        <v>77</v>
      </c>
      <c r="AY135" s="173" t="s">
        <v>132</v>
      </c>
      <c r="BK135" s="175">
        <f>BK136</f>
        <v>0</v>
      </c>
    </row>
    <row r="136" spans="1:65" s="2" customFormat="1" ht="24.2" customHeight="1">
      <c r="A136" s="31"/>
      <c r="B136" s="32"/>
      <c r="C136" s="176" t="s">
        <v>170</v>
      </c>
      <c r="D136" s="176" t="s">
        <v>133</v>
      </c>
      <c r="E136" s="177" t="s">
        <v>225</v>
      </c>
      <c r="F136" s="178" t="s">
        <v>226</v>
      </c>
      <c r="G136" s="179" t="s">
        <v>195</v>
      </c>
      <c r="H136" s="180">
        <v>32.5</v>
      </c>
      <c r="I136" s="181"/>
      <c r="J136" s="182">
        <f>ROUND(I136*H136,2)</f>
        <v>0</v>
      </c>
      <c r="K136" s="183"/>
      <c r="L136" s="36"/>
      <c r="M136" s="184" t="s">
        <v>1</v>
      </c>
      <c r="N136" s="185" t="s">
        <v>42</v>
      </c>
      <c r="O136" s="68"/>
      <c r="P136" s="186">
        <f>O136*H136</f>
        <v>0</v>
      </c>
      <c r="Q136" s="186">
        <v>0</v>
      </c>
      <c r="R136" s="186">
        <f>Q136*H136</f>
        <v>0</v>
      </c>
      <c r="S136" s="186">
        <v>1E-3</v>
      </c>
      <c r="T136" s="187">
        <f>S136*H136</f>
        <v>3.2500000000000001E-2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88" t="s">
        <v>168</v>
      </c>
      <c r="AT136" s="188" t="s">
        <v>133</v>
      </c>
      <c r="AU136" s="188" t="s">
        <v>85</v>
      </c>
      <c r="AY136" s="14" t="s">
        <v>132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4" t="s">
        <v>85</v>
      </c>
      <c r="BK136" s="189">
        <f>ROUND(I136*H136,2)</f>
        <v>0</v>
      </c>
      <c r="BL136" s="14" t="s">
        <v>168</v>
      </c>
      <c r="BM136" s="188" t="s">
        <v>237</v>
      </c>
    </row>
    <row r="137" spans="1:65" s="11" customFormat="1" ht="25.9" customHeight="1">
      <c r="B137" s="162"/>
      <c r="C137" s="163"/>
      <c r="D137" s="164" t="s">
        <v>76</v>
      </c>
      <c r="E137" s="165" t="s">
        <v>163</v>
      </c>
      <c r="F137" s="165" t="s">
        <v>164</v>
      </c>
      <c r="G137" s="163"/>
      <c r="H137" s="163"/>
      <c r="I137" s="166"/>
      <c r="J137" s="167">
        <f>BK137</f>
        <v>0</v>
      </c>
      <c r="K137" s="163"/>
      <c r="L137" s="168"/>
      <c r="M137" s="169"/>
      <c r="N137" s="170"/>
      <c r="O137" s="170"/>
      <c r="P137" s="171">
        <f>SUM(P138:P151)</f>
        <v>0</v>
      </c>
      <c r="Q137" s="170"/>
      <c r="R137" s="171">
        <f>SUM(R138:R151)</f>
        <v>0.68282589999999999</v>
      </c>
      <c r="S137" s="170"/>
      <c r="T137" s="172">
        <f>SUM(T138:T151)</f>
        <v>0.1845</v>
      </c>
      <c r="AR137" s="173" t="s">
        <v>87</v>
      </c>
      <c r="AT137" s="174" t="s">
        <v>76</v>
      </c>
      <c r="AU137" s="174" t="s">
        <v>77</v>
      </c>
      <c r="AY137" s="173" t="s">
        <v>132</v>
      </c>
      <c r="BK137" s="175">
        <f>SUM(BK138:BK151)</f>
        <v>0</v>
      </c>
    </row>
    <row r="138" spans="1:65" s="2" customFormat="1" ht="33" customHeight="1">
      <c r="A138" s="31"/>
      <c r="B138" s="32"/>
      <c r="C138" s="176" t="s">
        <v>174</v>
      </c>
      <c r="D138" s="176" t="s">
        <v>133</v>
      </c>
      <c r="E138" s="177" t="s">
        <v>166</v>
      </c>
      <c r="F138" s="178" t="s">
        <v>167</v>
      </c>
      <c r="G138" s="179" t="s">
        <v>156</v>
      </c>
      <c r="H138" s="180">
        <v>61.5</v>
      </c>
      <c r="I138" s="181"/>
      <c r="J138" s="182">
        <f t="shared" ref="J138:J143" si="0">ROUND(I138*H138,2)</f>
        <v>0</v>
      </c>
      <c r="K138" s="183"/>
      <c r="L138" s="36"/>
      <c r="M138" s="184" t="s">
        <v>1</v>
      </c>
      <c r="N138" s="185" t="s">
        <v>42</v>
      </c>
      <c r="O138" s="68"/>
      <c r="P138" s="186">
        <f t="shared" ref="P138:P143" si="1">O138*H138</f>
        <v>0</v>
      </c>
      <c r="Q138" s="186">
        <v>0</v>
      </c>
      <c r="R138" s="186">
        <f t="shared" ref="R138:R143" si="2">Q138*H138</f>
        <v>0</v>
      </c>
      <c r="S138" s="186">
        <v>0</v>
      </c>
      <c r="T138" s="187">
        <f t="shared" ref="T138:T143" si="3"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88" t="s">
        <v>168</v>
      </c>
      <c r="AT138" s="188" t="s">
        <v>133</v>
      </c>
      <c r="AU138" s="188" t="s">
        <v>85</v>
      </c>
      <c r="AY138" s="14" t="s">
        <v>132</v>
      </c>
      <c r="BE138" s="189">
        <f t="shared" ref="BE138:BE143" si="4">IF(N138="základní",J138,0)</f>
        <v>0</v>
      </c>
      <c r="BF138" s="189">
        <f t="shared" ref="BF138:BF143" si="5">IF(N138="snížená",J138,0)</f>
        <v>0</v>
      </c>
      <c r="BG138" s="189">
        <f t="shared" ref="BG138:BG143" si="6">IF(N138="zákl. přenesená",J138,0)</f>
        <v>0</v>
      </c>
      <c r="BH138" s="189">
        <f t="shared" ref="BH138:BH143" si="7">IF(N138="sníž. přenesená",J138,0)</f>
        <v>0</v>
      </c>
      <c r="BI138" s="189">
        <f t="shared" ref="BI138:BI143" si="8">IF(N138="nulová",J138,0)</f>
        <v>0</v>
      </c>
      <c r="BJ138" s="14" t="s">
        <v>85</v>
      </c>
      <c r="BK138" s="189">
        <f t="shared" ref="BK138:BK143" si="9">ROUND(I138*H138,2)</f>
        <v>0</v>
      </c>
      <c r="BL138" s="14" t="s">
        <v>168</v>
      </c>
      <c r="BM138" s="188" t="s">
        <v>238</v>
      </c>
    </row>
    <row r="139" spans="1:65" s="2" customFormat="1" ht="24.2" customHeight="1">
      <c r="A139" s="31"/>
      <c r="B139" s="32"/>
      <c r="C139" s="176" t="s">
        <v>178</v>
      </c>
      <c r="D139" s="176" t="s">
        <v>133</v>
      </c>
      <c r="E139" s="177" t="s">
        <v>171</v>
      </c>
      <c r="F139" s="178" t="s">
        <v>172</v>
      </c>
      <c r="G139" s="179" t="s">
        <v>156</v>
      </c>
      <c r="H139" s="180">
        <v>61.5</v>
      </c>
      <c r="I139" s="181"/>
      <c r="J139" s="182">
        <f t="shared" si="0"/>
        <v>0</v>
      </c>
      <c r="K139" s="183"/>
      <c r="L139" s="36"/>
      <c r="M139" s="184" t="s">
        <v>1</v>
      </c>
      <c r="N139" s="185" t="s">
        <v>42</v>
      </c>
      <c r="O139" s="68"/>
      <c r="P139" s="186">
        <f t="shared" si="1"/>
        <v>0</v>
      </c>
      <c r="Q139" s="186">
        <v>3.0000000000000001E-5</v>
      </c>
      <c r="R139" s="186">
        <f t="shared" si="2"/>
        <v>1.8450000000000001E-3</v>
      </c>
      <c r="S139" s="186">
        <v>0</v>
      </c>
      <c r="T139" s="18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88" t="s">
        <v>168</v>
      </c>
      <c r="AT139" s="188" t="s">
        <v>133</v>
      </c>
      <c r="AU139" s="188" t="s">
        <v>85</v>
      </c>
      <c r="AY139" s="14" t="s">
        <v>132</v>
      </c>
      <c r="BE139" s="189">
        <f t="shared" si="4"/>
        <v>0</v>
      </c>
      <c r="BF139" s="189">
        <f t="shared" si="5"/>
        <v>0</v>
      </c>
      <c r="BG139" s="189">
        <f t="shared" si="6"/>
        <v>0</v>
      </c>
      <c r="BH139" s="189">
        <f t="shared" si="7"/>
        <v>0</v>
      </c>
      <c r="BI139" s="189">
        <f t="shared" si="8"/>
        <v>0</v>
      </c>
      <c r="BJ139" s="14" t="s">
        <v>85</v>
      </c>
      <c r="BK139" s="189">
        <f t="shared" si="9"/>
        <v>0</v>
      </c>
      <c r="BL139" s="14" t="s">
        <v>168</v>
      </c>
      <c r="BM139" s="188" t="s">
        <v>239</v>
      </c>
    </row>
    <row r="140" spans="1:65" s="2" customFormat="1" ht="37.9" customHeight="1">
      <c r="A140" s="31"/>
      <c r="B140" s="32"/>
      <c r="C140" s="176" t="s">
        <v>182</v>
      </c>
      <c r="D140" s="176" t="s">
        <v>133</v>
      </c>
      <c r="E140" s="177" t="s">
        <v>175</v>
      </c>
      <c r="F140" s="178" t="s">
        <v>176</v>
      </c>
      <c r="G140" s="179" t="s">
        <v>156</v>
      </c>
      <c r="H140" s="180">
        <v>61.5</v>
      </c>
      <c r="I140" s="181"/>
      <c r="J140" s="182">
        <f t="shared" si="0"/>
        <v>0</v>
      </c>
      <c r="K140" s="183"/>
      <c r="L140" s="36"/>
      <c r="M140" s="184" t="s">
        <v>1</v>
      </c>
      <c r="N140" s="185" t="s">
        <v>42</v>
      </c>
      <c r="O140" s="68"/>
      <c r="P140" s="186">
        <f t="shared" si="1"/>
        <v>0</v>
      </c>
      <c r="Q140" s="186">
        <v>7.5799999999999999E-3</v>
      </c>
      <c r="R140" s="186">
        <f t="shared" si="2"/>
        <v>0.46616999999999997</v>
      </c>
      <c r="S140" s="186">
        <v>0</v>
      </c>
      <c r="T140" s="18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88" t="s">
        <v>168</v>
      </c>
      <c r="AT140" s="188" t="s">
        <v>133</v>
      </c>
      <c r="AU140" s="188" t="s">
        <v>85</v>
      </c>
      <c r="AY140" s="14" t="s">
        <v>132</v>
      </c>
      <c r="BE140" s="189">
        <f t="shared" si="4"/>
        <v>0</v>
      </c>
      <c r="BF140" s="189">
        <f t="shared" si="5"/>
        <v>0</v>
      </c>
      <c r="BG140" s="189">
        <f t="shared" si="6"/>
        <v>0</v>
      </c>
      <c r="BH140" s="189">
        <f t="shared" si="7"/>
        <v>0</v>
      </c>
      <c r="BI140" s="189">
        <f t="shared" si="8"/>
        <v>0</v>
      </c>
      <c r="BJ140" s="14" t="s">
        <v>85</v>
      </c>
      <c r="BK140" s="189">
        <f t="shared" si="9"/>
        <v>0</v>
      </c>
      <c r="BL140" s="14" t="s">
        <v>168</v>
      </c>
      <c r="BM140" s="188" t="s">
        <v>240</v>
      </c>
    </row>
    <row r="141" spans="1:65" s="2" customFormat="1" ht="24.2" customHeight="1">
      <c r="A141" s="31"/>
      <c r="B141" s="32"/>
      <c r="C141" s="176" t="s">
        <v>8</v>
      </c>
      <c r="D141" s="176" t="s">
        <v>133</v>
      </c>
      <c r="E141" s="177" t="s">
        <v>179</v>
      </c>
      <c r="F141" s="178" t="s">
        <v>180</v>
      </c>
      <c r="G141" s="179" t="s">
        <v>156</v>
      </c>
      <c r="H141" s="180">
        <v>61.5</v>
      </c>
      <c r="I141" s="181"/>
      <c r="J141" s="182">
        <f t="shared" si="0"/>
        <v>0</v>
      </c>
      <c r="K141" s="183"/>
      <c r="L141" s="36"/>
      <c r="M141" s="184" t="s">
        <v>1</v>
      </c>
      <c r="N141" s="185" t="s">
        <v>42</v>
      </c>
      <c r="O141" s="68"/>
      <c r="P141" s="186">
        <f t="shared" si="1"/>
        <v>0</v>
      </c>
      <c r="Q141" s="186">
        <v>0</v>
      </c>
      <c r="R141" s="186">
        <f t="shared" si="2"/>
        <v>0</v>
      </c>
      <c r="S141" s="186">
        <v>3.0000000000000001E-3</v>
      </c>
      <c r="T141" s="187">
        <f t="shared" si="3"/>
        <v>0.1845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88" t="s">
        <v>168</v>
      </c>
      <c r="AT141" s="188" t="s">
        <v>133</v>
      </c>
      <c r="AU141" s="188" t="s">
        <v>85</v>
      </c>
      <c r="AY141" s="14" t="s">
        <v>132</v>
      </c>
      <c r="BE141" s="189">
        <f t="shared" si="4"/>
        <v>0</v>
      </c>
      <c r="BF141" s="189">
        <f t="shared" si="5"/>
        <v>0</v>
      </c>
      <c r="BG141" s="189">
        <f t="shared" si="6"/>
        <v>0</v>
      </c>
      <c r="BH141" s="189">
        <f t="shared" si="7"/>
        <v>0</v>
      </c>
      <c r="BI141" s="189">
        <f t="shared" si="8"/>
        <v>0</v>
      </c>
      <c r="BJ141" s="14" t="s">
        <v>85</v>
      </c>
      <c r="BK141" s="189">
        <f t="shared" si="9"/>
        <v>0</v>
      </c>
      <c r="BL141" s="14" t="s">
        <v>168</v>
      </c>
      <c r="BM141" s="188" t="s">
        <v>241</v>
      </c>
    </row>
    <row r="142" spans="1:65" s="2" customFormat="1" ht="24.2" customHeight="1">
      <c r="A142" s="31"/>
      <c r="B142" s="32"/>
      <c r="C142" s="176" t="s">
        <v>192</v>
      </c>
      <c r="D142" s="176" t="s">
        <v>133</v>
      </c>
      <c r="E142" s="177" t="s">
        <v>183</v>
      </c>
      <c r="F142" s="178" t="s">
        <v>184</v>
      </c>
      <c r="G142" s="179" t="s">
        <v>156</v>
      </c>
      <c r="H142" s="180">
        <v>61.5</v>
      </c>
      <c r="I142" s="181"/>
      <c r="J142" s="182">
        <f t="shared" si="0"/>
        <v>0</v>
      </c>
      <c r="K142" s="183"/>
      <c r="L142" s="36"/>
      <c r="M142" s="184" t="s">
        <v>1</v>
      </c>
      <c r="N142" s="185" t="s">
        <v>42</v>
      </c>
      <c r="O142" s="68"/>
      <c r="P142" s="186">
        <f t="shared" si="1"/>
        <v>0</v>
      </c>
      <c r="Q142" s="186">
        <v>2.9999999999999997E-4</v>
      </c>
      <c r="R142" s="186">
        <f t="shared" si="2"/>
        <v>1.8449999999999998E-2</v>
      </c>
      <c r="S142" s="186">
        <v>0</v>
      </c>
      <c r="T142" s="18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88" t="s">
        <v>168</v>
      </c>
      <c r="AT142" s="188" t="s">
        <v>133</v>
      </c>
      <c r="AU142" s="188" t="s">
        <v>85</v>
      </c>
      <c r="AY142" s="14" t="s">
        <v>132</v>
      </c>
      <c r="BE142" s="189">
        <f t="shared" si="4"/>
        <v>0</v>
      </c>
      <c r="BF142" s="189">
        <f t="shared" si="5"/>
        <v>0</v>
      </c>
      <c r="BG142" s="189">
        <f t="shared" si="6"/>
        <v>0</v>
      </c>
      <c r="BH142" s="189">
        <f t="shared" si="7"/>
        <v>0</v>
      </c>
      <c r="BI142" s="189">
        <f t="shared" si="8"/>
        <v>0</v>
      </c>
      <c r="BJ142" s="14" t="s">
        <v>85</v>
      </c>
      <c r="BK142" s="189">
        <f t="shared" si="9"/>
        <v>0</v>
      </c>
      <c r="BL142" s="14" t="s">
        <v>168</v>
      </c>
      <c r="BM142" s="188" t="s">
        <v>242</v>
      </c>
    </row>
    <row r="143" spans="1:65" s="2" customFormat="1" ht="37.9" customHeight="1">
      <c r="A143" s="31"/>
      <c r="B143" s="32"/>
      <c r="C143" s="201" t="s">
        <v>197</v>
      </c>
      <c r="D143" s="201" t="s">
        <v>186</v>
      </c>
      <c r="E143" s="202" t="s">
        <v>187</v>
      </c>
      <c r="F143" s="203" t="s">
        <v>188</v>
      </c>
      <c r="G143" s="204" t="s">
        <v>156</v>
      </c>
      <c r="H143" s="205">
        <v>67.650000000000006</v>
      </c>
      <c r="I143" s="206"/>
      <c r="J143" s="207">
        <f t="shared" si="0"/>
        <v>0</v>
      </c>
      <c r="K143" s="208"/>
      <c r="L143" s="209"/>
      <c r="M143" s="210" t="s">
        <v>1</v>
      </c>
      <c r="N143" s="211" t="s">
        <v>42</v>
      </c>
      <c r="O143" s="68"/>
      <c r="P143" s="186">
        <f t="shared" si="1"/>
        <v>0</v>
      </c>
      <c r="Q143" s="186">
        <v>2.7499999999999998E-3</v>
      </c>
      <c r="R143" s="186">
        <f t="shared" si="2"/>
        <v>0.18603749999999999</v>
      </c>
      <c r="S143" s="186">
        <v>0</v>
      </c>
      <c r="T143" s="18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88" t="s">
        <v>189</v>
      </c>
      <c r="AT143" s="188" t="s">
        <v>186</v>
      </c>
      <c r="AU143" s="188" t="s">
        <v>85</v>
      </c>
      <c r="AY143" s="14" t="s">
        <v>132</v>
      </c>
      <c r="BE143" s="189">
        <f t="shared" si="4"/>
        <v>0</v>
      </c>
      <c r="BF143" s="189">
        <f t="shared" si="5"/>
        <v>0</v>
      </c>
      <c r="BG143" s="189">
        <f t="shared" si="6"/>
        <v>0</v>
      </c>
      <c r="BH143" s="189">
        <f t="shared" si="7"/>
        <v>0</v>
      </c>
      <c r="BI143" s="189">
        <f t="shared" si="8"/>
        <v>0</v>
      </c>
      <c r="BJ143" s="14" t="s">
        <v>85</v>
      </c>
      <c r="BK143" s="189">
        <f t="shared" si="9"/>
        <v>0</v>
      </c>
      <c r="BL143" s="14" t="s">
        <v>168</v>
      </c>
      <c r="BM143" s="188" t="s">
        <v>243</v>
      </c>
    </row>
    <row r="144" spans="1:65" s="12" customFormat="1" ht="11.25">
      <c r="B144" s="190"/>
      <c r="C144" s="191"/>
      <c r="D144" s="192" t="s">
        <v>146</v>
      </c>
      <c r="E144" s="191"/>
      <c r="F144" s="193" t="s">
        <v>244</v>
      </c>
      <c r="G144" s="191"/>
      <c r="H144" s="194">
        <v>67.650000000000006</v>
      </c>
      <c r="I144" s="195"/>
      <c r="J144" s="191"/>
      <c r="K144" s="191"/>
      <c r="L144" s="196"/>
      <c r="M144" s="197"/>
      <c r="N144" s="198"/>
      <c r="O144" s="198"/>
      <c r="P144" s="198"/>
      <c r="Q144" s="198"/>
      <c r="R144" s="198"/>
      <c r="S144" s="198"/>
      <c r="T144" s="199"/>
      <c r="AT144" s="200" t="s">
        <v>146</v>
      </c>
      <c r="AU144" s="200" t="s">
        <v>85</v>
      </c>
      <c r="AV144" s="12" t="s">
        <v>87</v>
      </c>
      <c r="AW144" s="12" t="s">
        <v>4</v>
      </c>
      <c r="AX144" s="12" t="s">
        <v>85</v>
      </c>
      <c r="AY144" s="200" t="s">
        <v>132</v>
      </c>
    </row>
    <row r="145" spans="1:65" s="2" customFormat="1" ht="16.5" customHeight="1">
      <c r="A145" s="31"/>
      <c r="B145" s="32"/>
      <c r="C145" s="176" t="s">
        <v>202</v>
      </c>
      <c r="D145" s="176" t="s">
        <v>133</v>
      </c>
      <c r="E145" s="177" t="s">
        <v>193</v>
      </c>
      <c r="F145" s="178" t="s">
        <v>194</v>
      </c>
      <c r="G145" s="179" t="s">
        <v>195</v>
      </c>
      <c r="H145" s="180">
        <v>20.5</v>
      </c>
      <c r="I145" s="181"/>
      <c r="J145" s="182">
        <f>ROUND(I145*H145,2)</f>
        <v>0</v>
      </c>
      <c r="K145" s="183"/>
      <c r="L145" s="36"/>
      <c r="M145" s="184" t="s">
        <v>1</v>
      </c>
      <c r="N145" s="185" t="s">
        <v>42</v>
      </c>
      <c r="O145" s="68"/>
      <c r="P145" s="186">
        <f>O145*H145</f>
        <v>0</v>
      </c>
      <c r="Q145" s="186">
        <v>1.0000000000000001E-5</v>
      </c>
      <c r="R145" s="186">
        <f>Q145*H145</f>
        <v>2.0500000000000002E-4</v>
      </c>
      <c r="S145" s="186">
        <v>0</v>
      </c>
      <c r="T145" s="18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88" t="s">
        <v>168</v>
      </c>
      <c r="AT145" s="188" t="s">
        <v>133</v>
      </c>
      <c r="AU145" s="188" t="s">
        <v>85</v>
      </c>
      <c r="AY145" s="14" t="s">
        <v>132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4" t="s">
        <v>85</v>
      </c>
      <c r="BK145" s="189">
        <f>ROUND(I145*H145,2)</f>
        <v>0</v>
      </c>
      <c r="BL145" s="14" t="s">
        <v>168</v>
      </c>
      <c r="BM145" s="188" t="s">
        <v>245</v>
      </c>
    </row>
    <row r="146" spans="1:65" s="2" customFormat="1" ht="16.5" customHeight="1">
      <c r="A146" s="31"/>
      <c r="B146" s="32"/>
      <c r="C146" s="201" t="s">
        <v>168</v>
      </c>
      <c r="D146" s="201" t="s">
        <v>186</v>
      </c>
      <c r="E146" s="202" t="s">
        <v>198</v>
      </c>
      <c r="F146" s="203" t="s">
        <v>199</v>
      </c>
      <c r="G146" s="204" t="s">
        <v>195</v>
      </c>
      <c r="H146" s="205">
        <v>33.15</v>
      </c>
      <c r="I146" s="206"/>
      <c r="J146" s="207">
        <f>ROUND(I146*H146,2)</f>
        <v>0</v>
      </c>
      <c r="K146" s="208"/>
      <c r="L146" s="209"/>
      <c r="M146" s="210" t="s">
        <v>1</v>
      </c>
      <c r="N146" s="211" t="s">
        <v>42</v>
      </c>
      <c r="O146" s="68"/>
      <c r="P146" s="186">
        <f>O146*H146</f>
        <v>0</v>
      </c>
      <c r="Q146" s="186">
        <v>2.9999999999999997E-4</v>
      </c>
      <c r="R146" s="186">
        <f>Q146*H146</f>
        <v>9.944999999999999E-3</v>
      </c>
      <c r="S146" s="186">
        <v>0</v>
      </c>
      <c r="T146" s="187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88" t="s">
        <v>189</v>
      </c>
      <c r="AT146" s="188" t="s">
        <v>186</v>
      </c>
      <c r="AU146" s="188" t="s">
        <v>85</v>
      </c>
      <c r="AY146" s="14" t="s">
        <v>132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4" t="s">
        <v>85</v>
      </c>
      <c r="BK146" s="189">
        <f>ROUND(I146*H146,2)</f>
        <v>0</v>
      </c>
      <c r="BL146" s="14" t="s">
        <v>168</v>
      </c>
      <c r="BM146" s="188" t="s">
        <v>246</v>
      </c>
    </row>
    <row r="147" spans="1:65" s="12" customFormat="1" ht="11.25">
      <c r="B147" s="190"/>
      <c r="C147" s="191"/>
      <c r="D147" s="192" t="s">
        <v>146</v>
      </c>
      <c r="E147" s="191"/>
      <c r="F147" s="193" t="s">
        <v>247</v>
      </c>
      <c r="G147" s="191"/>
      <c r="H147" s="194">
        <v>33.15</v>
      </c>
      <c r="I147" s="195"/>
      <c r="J147" s="191"/>
      <c r="K147" s="191"/>
      <c r="L147" s="196"/>
      <c r="M147" s="197"/>
      <c r="N147" s="198"/>
      <c r="O147" s="198"/>
      <c r="P147" s="198"/>
      <c r="Q147" s="198"/>
      <c r="R147" s="198"/>
      <c r="S147" s="198"/>
      <c r="T147" s="199"/>
      <c r="AT147" s="200" t="s">
        <v>146</v>
      </c>
      <c r="AU147" s="200" t="s">
        <v>85</v>
      </c>
      <c r="AV147" s="12" t="s">
        <v>87</v>
      </c>
      <c r="AW147" s="12" t="s">
        <v>4</v>
      </c>
      <c r="AX147" s="12" t="s">
        <v>85</v>
      </c>
      <c r="AY147" s="200" t="s">
        <v>132</v>
      </c>
    </row>
    <row r="148" spans="1:65" s="2" customFormat="1" ht="16.5" customHeight="1">
      <c r="A148" s="31"/>
      <c r="B148" s="32"/>
      <c r="C148" s="176" t="s">
        <v>210</v>
      </c>
      <c r="D148" s="176" t="s">
        <v>133</v>
      </c>
      <c r="E148" s="177" t="s">
        <v>203</v>
      </c>
      <c r="F148" s="178" t="s">
        <v>204</v>
      </c>
      <c r="G148" s="179" t="s">
        <v>195</v>
      </c>
      <c r="H148" s="180">
        <v>1</v>
      </c>
      <c r="I148" s="181"/>
      <c r="J148" s="182">
        <f>ROUND(I148*H148,2)</f>
        <v>0</v>
      </c>
      <c r="K148" s="183"/>
      <c r="L148" s="36"/>
      <c r="M148" s="184" t="s">
        <v>1</v>
      </c>
      <c r="N148" s="185" t="s">
        <v>42</v>
      </c>
      <c r="O148" s="68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88" t="s">
        <v>168</v>
      </c>
      <c r="AT148" s="188" t="s">
        <v>133</v>
      </c>
      <c r="AU148" s="188" t="s">
        <v>85</v>
      </c>
      <c r="AY148" s="14" t="s">
        <v>132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4" t="s">
        <v>85</v>
      </c>
      <c r="BK148" s="189">
        <f>ROUND(I148*H148,2)</f>
        <v>0</v>
      </c>
      <c r="BL148" s="14" t="s">
        <v>168</v>
      </c>
      <c r="BM148" s="188" t="s">
        <v>248</v>
      </c>
    </row>
    <row r="149" spans="1:65" s="2" customFormat="1" ht="16.5" customHeight="1">
      <c r="A149" s="31"/>
      <c r="B149" s="32"/>
      <c r="C149" s="201" t="s">
        <v>217</v>
      </c>
      <c r="D149" s="201" t="s">
        <v>186</v>
      </c>
      <c r="E149" s="202" t="s">
        <v>206</v>
      </c>
      <c r="F149" s="203" t="s">
        <v>207</v>
      </c>
      <c r="G149" s="204" t="s">
        <v>195</v>
      </c>
      <c r="H149" s="205">
        <v>1.02</v>
      </c>
      <c r="I149" s="206"/>
      <c r="J149" s="207">
        <f>ROUND(I149*H149,2)</f>
        <v>0</v>
      </c>
      <c r="K149" s="208"/>
      <c r="L149" s="209"/>
      <c r="M149" s="210" t="s">
        <v>1</v>
      </c>
      <c r="N149" s="211" t="s">
        <v>42</v>
      </c>
      <c r="O149" s="68"/>
      <c r="P149" s="186">
        <f>O149*H149</f>
        <v>0</v>
      </c>
      <c r="Q149" s="186">
        <v>1.7000000000000001E-4</v>
      </c>
      <c r="R149" s="186">
        <f>Q149*H149</f>
        <v>1.7340000000000001E-4</v>
      </c>
      <c r="S149" s="186">
        <v>0</v>
      </c>
      <c r="T149" s="18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88" t="s">
        <v>189</v>
      </c>
      <c r="AT149" s="188" t="s">
        <v>186</v>
      </c>
      <c r="AU149" s="188" t="s">
        <v>85</v>
      </c>
      <c r="AY149" s="14" t="s">
        <v>132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4" t="s">
        <v>85</v>
      </c>
      <c r="BK149" s="189">
        <f>ROUND(I149*H149,2)</f>
        <v>0</v>
      </c>
      <c r="BL149" s="14" t="s">
        <v>168</v>
      </c>
      <c r="BM149" s="188" t="s">
        <v>249</v>
      </c>
    </row>
    <row r="150" spans="1:65" s="12" customFormat="1" ht="11.25">
      <c r="B150" s="190"/>
      <c r="C150" s="191"/>
      <c r="D150" s="192" t="s">
        <v>146</v>
      </c>
      <c r="E150" s="191"/>
      <c r="F150" s="193" t="s">
        <v>250</v>
      </c>
      <c r="G150" s="191"/>
      <c r="H150" s="194">
        <v>1.02</v>
      </c>
      <c r="I150" s="195"/>
      <c r="J150" s="191"/>
      <c r="K150" s="191"/>
      <c r="L150" s="196"/>
      <c r="M150" s="197"/>
      <c r="N150" s="198"/>
      <c r="O150" s="198"/>
      <c r="P150" s="198"/>
      <c r="Q150" s="198"/>
      <c r="R150" s="198"/>
      <c r="S150" s="198"/>
      <c r="T150" s="199"/>
      <c r="AT150" s="200" t="s">
        <v>146</v>
      </c>
      <c r="AU150" s="200" t="s">
        <v>85</v>
      </c>
      <c r="AV150" s="12" t="s">
        <v>87</v>
      </c>
      <c r="AW150" s="12" t="s">
        <v>4</v>
      </c>
      <c r="AX150" s="12" t="s">
        <v>85</v>
      </c>
      <c r="AY150" s="200" t="s">
        <v>132</v>
      </c>
    </row>
    <row r="151" spans="1:65" s="2" customFormat="1" ht="49.15" customHeight="1">
      <c r="A151" s="31"/>
      <c r="B151" s="32"/>
      <c r="C151" s="176" t="s">
        <v>224</v>
      </c>
      <c r="D151" s="176" t="s">
        <v>133</v>
      </c>
      <c r="E151" s="177" t="s">
        <v>211</v>
      </c>
      <c r="F151" s="178" t="s">
        <v>212</v>
      </c>
      <c r="G151" s="179" t="s">
        <v>213</v>
      </c>
      <c r="H151" s="212"/>
      <c r="I151" s="181"/>
      <c r="J151" s="182">
        <f>ROUND(I151*H151,2)</f>
        <v>0</v>
      </c>
      <c r="K151" s="183"/>
      <c r="L151" s="36"/>
      <c r="M151" s="213" t="s">
        <v>1</v>
      </c>
      <c r="N151" s="214" t="s">
        <v>42</v>
      </c>
      <c r="O151" s="215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88" t="s">
        <v>168</v>
      </c>
      <c r="AT151" s="188" t="s">
        <v>133</v>
      </c>
      <c r="AU151" s="188" t="s">
        <v>85</v>
      </c>
      <c r="AY151" s="14" t="s">
        <v>132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4" t="s">
        <v>85</v>
      </c>
      <c r="BK151" s="189">
        <f>ROUND(I151*H151,2)</f>
        <v>0</v>
      </c>
      <c r="BL151" s="14" t="s">
        <v>168</v>
      </c>
      <c r="BM151" s="188" t="s">
        <v>251</v>
      </c>
    </row>
    <row r="152" spans="1:65" s="2" customFormat="1" ht="6.95" customHeight="1">
      <c r="A152" s="31"/>
      <c r="B152" s="51"/>
      <c r="C152" s="52"/>
      <c r="D152" s="52"/>
      <c r="E152" s="52"/>
      <c r="F152" s="52"/>
      <c r="G152" s="52"/>
      <c r="H152" s="52"/>
      <c r="I152" s="52"/>
      <c r="J152" s="52"/>
      <c r="K152" s="52"/>
      <c r="L152" s="36"/>
      <c r="M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</row>
  </sheetData>
  <sheetProtection algorithmName="SHA-512" hashValue="9Xh+MNGq4nMhsMlxEM9nsrdYlfqQUqJ3FOOU6kTXcNN66Emf6juXLp8xlvtYCAuXiVl9EOXB6TbeOmRnXZWmqQ==" saltValue="opJIchLhAuYK45Ns9jlVFH4Z4QRyXXMYPZ6K0WaDrgVo/RKrVzcsAqJXh3mmpq6ZkzzXsuz/Zohcjm4bwaSykA==" spinCount="100000" sheet="1" objects="1" scenarios="1" formatColumns="0" formatRows="0" autoFilter="0"/>
  <autoFilter ref="C121:K15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4" t="s">
        <v>93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87</v>
      </c>
    </row>
    <row r="4" spans="1:46" s="1" customFormat="1" ht="24.95" customHeight="1">
      <c r="B4" s="17"/>
      <c r="D4" s="107" t="s">
        <v>103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9" t="str">
        <f>'Rekapitulace stavby'!K6</f>
        <v>ZŠ dr. Milady Horákové Kopřivnice - Výměna nášlapných vrstev</v>
      </c>
      <c r="F7" s="260"/>
      <c r="G7" s="260"/>
      <c r="H7" s="260"/>
      <c r="L7" s="17"/>
    </row>
    <row r="8" spans="1:46" s="2" customFormat="1" ht="12" customHeight="1">
      <c r="A8" s="31"/>
      <c r="B8" s="36"/>
      <c r="C8" s="31"/>
      <c r="D8" s="109" t="s">
        <v>104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1" t="s">
        <v>252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7. 2. 2025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3" t="str">
        <f>'Rekapitulace stavby'!E14</f>
        <v>Vyplň údaj</v>
      </c>
      <c r="F18" s="264"/>
      <c r="G18" s="264"/>
      <c r="H18" s="264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">
        <v>34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35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37</v>
      </c>
      <c r="E30" s="31"/>
      <c r="F30" s="31"/>
      <c r="G30" s="31"/>
      <c r="H30" s="31"/>
      <c r="I30" s="31"/>
      <c r="J30" s="117">
        <f>ROUND(J122,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39</v>
      </c>
      <c r="G32" s="31"/>
      <c r="H32" s="31"/>
      <c r="I32" s="118" t="s">
        <v>38</v>
      </c>
      <c r="J32" s="118" t="s">
        <v>40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41</v>
      </c>
      <c r="E33" s="109" t="s">
        <v>42</v>
      </c>
      <c r="F33" s="120">
        <f>ROUND((SUM(BE122:BE152)),  2)</f>
        <v>0</v>
      </c>
      <c r="G33" s="31"/>
      <c r="H33" s="31"/>
      <c r="I33" s="121">
        <v>0.21</v>
      </c>
      <c r="J33" s="120">
        <f>ROUND(((SUM(BE122:BE152))*I33),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43</v>
      </c>
      <c r="F34" s="120">
        <f>ROUND((SUM(BF122:BF152)),  2)</f>
        <v>0</v>
      </c>
      <c r="G34" s="31"/>
      <c r="H34" s="31"/>
      <c r="I34" s="121">
        <v>0.12</v>
      </c>
      <c r="J34" s="120">
        <f>ROUND(((SUM(BF122:BF152))*I34),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44</v>
      </c>
      <c r="F35" s="120">
        <f>ROUND((SUM(BG122:BG152)),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45</v>
      </c>
      <c r="F36" s="120">
        <f>ROUND((SUM(BH122:BH152)),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46</v>
      </c>
      <c r="F37" s="120">
        <f>ROUND((SUM(BI122:BI152)),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50</v>
      </c>
      <c r="E50" s="130"/>
      <c r="F50" s="130"/>
      <c r="G50" s="129" t="s">
        <v>51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52</v>
      </c>
      <c r="E61" s="132"/>
      <c r="F61" s="133" t="s">
        <v>53</v>
      </c>
      <c r="G61" s="131" t="s">
        <v>52</v>
      </c>
      <c r="H61" s="132"/>
      <c r="I61" s="132"/>
      <c r="J61" s="134" t="s">
        <v>53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54</v>
      </c>
      <c r="E65" s="135"/>
      <c r="F65" s="135"/>
      <c r="G65" s="129" t="s">
        <v>55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52</v>
      </c>
      <c r="E76" s="132"/>
      <c r="F76" s="133" t="s">
        <v>53</v>
      </c>
      <c r="G76" s="131" t="s">
        <v>52</v>
      </c>
      <c r="H76" s="132"/>
      <c r="I76" s="132"/>
      <c r="J76" s="134" t="s">
        <v>53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6" t="str">
        <f>E7</f>
        <v>ZŠ dr. Milady Horákové Kopřivnice - Výměna nášlapných vrstev</v>
      </c>
      <c r="F85" s="267"/>
      <c r="G85" s="267"/>
      <c r="H85" s="267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8" t="str">
        <f>E9</f>
        <v>308 - M.č.308</v>
      </c>
      <c r="F87" s="268"/>
      <c r="G87" s="268"/>
      <c r="H87" s="268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7. 2. 2025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Město Kopřivnice</v>
      </c>
      <c r="G91" s="33"/>
      <c r="H91" s="33"/>
      <c r="I91" s="26" t="s">
        <v>30</v>
      </c>
      <c r="J91" s="29" t="str">
        <f>E21</f>
        <v>Ing. Jan Stuchlík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Ladislav Pekárek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107</v>
      </c>
      <c r="D94" s="141"/>
      <c r="E94" s="141"/>
      <c r="F94" s="141"/>
      <c r="G94" s="141"/>
      <c r="H94" s="141"/>
      <c r="I94" s="141"/>
      <c r="J94" s="142" t="s">
        <v>108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109</v>
      </c>
      <c r="D96" s="33"/>
      <c r="E96" s="33"/>
      <c r="F96" s="33"/>
      <c r="G96" s="33"/>
      <c r="H96" s="33"/>
      <c r="I96" s="33"/>
      <c r="J96" s="81">
        <f>J122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1:31" s="9" customFormat="1" ht="24.95" customHeight="1">
      <c r="B97" s="144"/>
      <c r="C97" s="145"/>
      <c r="D97" s="146" t="s">
        <v>112</v>
      </c>
      <c r="E97" s="147"/>
      <c r="F97" s="147"/>
      <c r="G97" s="147"/>
      <c r="H97" s="147"/>
      <c r="I97" s="147"/>
      <c r="J97" s="148">
        <f>J123</f>
        <v>0</v>
      </c>
      <c r="K97" s="145"/>
      <c r="L97" s="149"/>
    </row>
    <row r="98" spans="1:31" s="9" customFormat="1" ht="24.95" customHeight="1">
      <c r="B98" s="144"/>
      <c r="C98" s="145"/>
      <c r="D98" s="146" t="s">
        <v>111</v>
      </c>
      <c r="E98" s="147"/>
      <c r="F98" s="147"/>
      <c r="G98" s="147"/>
      <c r="H98" s="147"/>
      <c r="I98" s="147"/>
      <c r="J98" s="148">
        <f>J125</f>
        <v>0</v>
      </c>
      <c r="K98" s="145"/>
      <c r="L98" s="149"/>
    </row>
    <row r="99" spans="1:31" s="9" customFormat="1" ht="24.95" customHeight="1">
      <c r="B99" s="144"/>
      <c r="C99" s="145"/>
      <c r="D99" s="146" t="s">
        <v>113</v>
      </c>
      <c r="E99" s="147"/>
      <c r="F99" s="147"/>
      <c r="G99" s="147"/>
      <c r="H99" s="147"/>
      <c r="I99" s="147"/>
      <c r="J99" s="148">
        <f>J131</f>
        <v>0</v>
      </c>
      <c r="K99" s="145"/>
      <c r="L99" s="149"/>
    </row>
    <row r="100" spans="1:31" s="9" customFormat="1" ht="24.95" customHeight="1">
      <c r="B100" s="144"/>
      <c r="C100" s="145"/>
      <c r="D100" s="146" t="s">
        <v>115</v>
      </c>
      <c r="E100" s="147"/>
      <c r="F100" s="147"/>
      <c r="G100" s="147"/>
      <c r="H100" s="147"/>
      <c r="I100" s="147"/>
      <c r="J100" s="148">
        <f>J133</f>
        <v>0</v>
      </c>
      <c r="K100" s="145"/>
      <c r="L100" s="149"/>
    </row>
    <row r="101" spans="1:31" s="9" customFormat="1" ht="24.95" customHeight="1">
      <c r="B101" s="144"/>
      <c r="C101" s="145"/>
      <c r="D101" s="146" t="s">
        <v>116</v>
      </c>
      <c r="E101" s="147"/>
      <c r="F101" s="147"/>
      <c r="G101" s="147"/>
      <c r="H101" s="147"/>
      <c r="I101" s="147"/>
      <c r="J101" s="148">
        <f>J135</f>
        <v>0</v>
      </c>
      <c r="K101" s="145"/>
      <c r="L101" s="149"/>
    </row>
    <row r="102" spans="1:31" s="9" customFormat="1" ht="24.95" customHeight="1">
      <c r="B102" s="144"/>
      <c r="C102" s="145"/>
      <c r="D102" s="146" t="s">
        <v>114</v>
      </c>
      <c r="E102" s="147"/>
      <c r="F102" s="147"/>
      <c r="G102" s="147"/>
      <c r="H102" s="147"/>
      <c r="I102" s="147"/>
      <c r="J102" s="148">
        <f>J137</f>
        <v>0</v>
      </c>
      <c r="K102" s="145"/>
      <c r="L102" s="149"/>
    </row>
    <row r="103" spans="1:31" s="2" customFormat="1" ht="21.75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117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16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66" t="str">
        <f>E7</f>
        <v>ZŠ dr. Milady Horákové Kopřivnice - Výměna nášlapných vrstev</v>
      </c>
      <c r="F112" s="267"/>
      <c r="G112" s="267"/>
      <c r="H112" s="267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104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18" t="str">
        <f>E9</f>
        <v>308 - M.č.308</v>
      </c>
      <c r="F114" s="268"/>
      <c r="G114" s="268"/>
      <c r="H114" s="268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3"/>
      <c r="E116" s="33"/>
      <c r="F116" s="24" t="str">
        <f>F12</f>
        <v xml:space="preserve"> </v>
      </c>
      <c r="G116" s="33"/>
      <c r="H116" s="33"/>
      <c r="I116" s="26" t="s">
        <v>22</v>
      </c>
      <c r="J116" s="63" t="str">
        <f>IF(J12="","",J12)</f>
        <v>7. 2. 2025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24</v>
      </c>
      <c r="D118" s="33"/>
      <c r="E118" s="33"/>
      <c r="F118" s="24" t="str">
        <f>E15</f>
        <v>Město Kopřivnice</v>
      </c>
      <c r="G118" s="33"/>
      <c r="H118" s="33"/>
      <c r="I118" s="26" t="s">
        <v>30</v>
      </c>
      <c r="J118" s="29" t="str">
        <f>E21</f>
        <v>Ing. Jan Stuchlík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28</v>
      </c>
      <c r="D119" s="33"/>
      <c r="E119" s="33"/>
      <c r="F119" s="24" t="str">
        <f>IF(E18="","",E18)</f>
        <v>Vyplň údaj</v>
      </c>
      <c r="G119" s="33"/>
      <c r="H119" s="33"/>
      <c r="I119" s="26" t="s">
        <v>33</v>
      </c>
      <c r="J119" s="29" t="str">
        <f>E24</f>
        <v>Ladislav Pekárek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0" customFormat="1" ht="29.25" customHeight="1">
      <c r="A121" s="150"/>
      <c r="B121" s="151"/>
      <c r="C121" s="152" t="s">
        <v>118</v>
      </c>
      <c r="D121" s="153" t="s">
        <v>62</v>
      </c>
      <c r="E121" s="153" t="s">
        <v>58</v>
      </c>
      <c r="F121" s="153" t="s">
        <v>59</v>
      </c>
      <c r="G121" s="153" t="s">
        <v>119</v>
      </c>
      <c r="H121" s="153" t="s">
        <v>120</v>
      </c>
      <c r="I121" s="153" t="s">
        <v>121</v>
      </c>
      <c r="J121" s="154" t="s">
        <v>108</v>
      </c>
      <c r="K121" s="155" t="s">
        <v>122</v>
      </c>
      <c r="L121" s="156"/>
      <c r="M121" s="72" t="s">
        <v>1</v>
      </c>
      <c r="N121" s="73" t="s">
        <v>41</v>
      </c>
      <c r="O121" s="73" t="s">
        <v>123</v>
      </c>
      <c r="P121" s="73" t="s">
        <v>124</v>
      </c>
      <c r="Q121" s="73" t="s">
        <v>125</v>
      </c>
      <c r="R121" s="73" t="s">
        <v>126</v>
      </c>
      <c r="S121" s="73" t="s">
        <v>127</v>
      </c>
      <c r="T121" s="74" t="s">
        <v>128</v>
      </c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</row>
    <row r="122" spans="1:65" s="2" customFormat="1" ht="22.9" customHeight="1">
      <c r="A122" s="31"/>
      <c r="B122" s="32"/>
      <c r="C122" s="79" t="s">
        <v>129</v>
      </c>
      <c r="D122" s="33"/>
      <c r="E122" s="33"/>
      <c r="F122" s="33"/>
      <c r="G122" s="33"/>
      <c r="H122" s="33"/>
      <c r="I122" s="33"/>
      <c r="J122" s="157">
        <f>BK122</f>
        <v>0</v>
      </c>
      <c r="K122" s="33"/>
      <c r="L122" s="36"/>
      <c r="M122" s="75"/>
      <c r="N122" s="158"/>
      <c r="O122" s="76"/>
      <c r="P122" s="159">
        <f>P123+P125+P131+P133+P135+P137</f>
        <v>0</v>
      </c>
      <c r="Q122" s="76"/>
      <c r="R122" s="159">
        <f>R123+R125+R131+R133+R135+R137</f>
        <v>0.960592</v>
      </c>
      <c r="S122" s="76"/>
      <c r="T122" s="160">
        <f>T123+T125+T131+T133+T135+T137</f>
        <v>0.229155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76</v>
      </c>
      <c r="AU122" s="14" t="s">
        <v>110</v>
      </c>
      <c r="BK122" s="161">
        <f>BK123+BK125+BK131+BK133+BK135+BK137</f>
        <v>0</v>
      </c>
    </row>
    <row r="123" spans="1:65" s="11" customFormat="1" ht="25.9" customHeight="1">
      <c r="B123" s="162"/>
      <c r="C123" s="163"/>
      <c r="D123" s="164" t="s">
        <v>76</v>
      </c>
      <c r="E123" s="165" t="s">
        <v>151</v>
      </c>
      <c r="F123" s="165" t="s">
        <v>152</v>
      </c>
      <c r="G123" s="163"/>
      <c r="H123" s="163"/>
      <c r="I123" s="166"/>
      <c r="J123" s="167">
        <f>BK123</f>
        <v>0</v>
      </c>
      <c r="K123" s="163"/>
      <c r="L123" s="168"/>
      <c r="M123" s="169"/>
      <c r="N123" s="170"/>
      <c r="O123" s="170"/>
      <c r="P123" s="171">
        <f>P124</f>
        <v>0</v>
      </c>
      <c r="Q123" s="170"/>
      <c r="R123" s="171">
        <f>R124</f>
        <v>0.27628399999999997</v>
      </c>
      <c r="S123" s="170"/>
      <c r="T123" s="172">
        <f>T124</f>
        <v>0</v>
      </c>
      <c r="AR123" s="173" t="s">
        <v>85</v>
      </c>
      <c r="AT123" s="174" t="s">
        <v>76</v>
      </c>
      <c r="AU123" s="174" t="s">
        <v>77</v>
      </c>
      <c r="AY123" s="173" t="s">
        <v>132</v>
      </c>
      <c r="BK123" s="175">
        <f>BK124</f>
        <v>0</v>
      </c>
    </row>
    <row r="124" spans="1:65" s="2" customFormat="1" ht="24.2" customHeight="1">
      <c r="A124" s="31"/>
      <c r="B124" s="32"/>
      <c r="C124" s="176" t="s">
        <v>85</v>
      </c>
      <c r="D124" s="176" t="s">
        <v>133</v>
      </c>
      <c r="E124" s="177" t="s">
        <v>154</v>
      </c>
      <c r="F124" s="178" t="s">
        <v>155</v>
      </c>
      <c r="G124" s="179" t="s">
        <v>156</v>
      </c>
      <c r="H124" s="180">
        <v>6.8</v>
      </c>
      <c r="I124" s="181"/>
      <c r="J124" s="182">
        <f>ROUND(I124*H124,2)</f>
        <v>0</v>
      </c>
      <c r="K124" s="183"/>
      <c r="L124" s="36"/>
      <c r="M124" s="184" t="s">
        <v>1</v>
      </c>
      <c r="N124" s="185" t="s">
        <v>42</v>
      </c>
      <c r="O124" s="68"/>
      <c r="P124" s="186">
        <f>O124*H124</f>
        <v>0</v>
      </c>
      <c r="Q124" s="186">
        <v>4.0629999999999999E-2</v>
      </c>
      <c r="R124" s="186">
        <f>Q124*H124</f>
        <v>0.27628399999999997</v>
      </c>
      <c r="S124" s="186">
        <v>0</v>
      </c>
      <c r="T124" s="187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88" t="s">
        <v>137</v>
      </c>
      <c r="AT124" s="188" t="s">
        <v>133</v>
      </c>
      <c r="AU124" s="188" t="s">
        <v>85</v>
      </c>
      <c r="AY124" s="14" t="s">
        <v>132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4" t="s">
        <v>85</v>
      </c>
      <c r="BK124" s="189">
        <f>ROUND(I124*H124,2)</f>
        <v>0</v>
      </c>
      <c r="BL124" s="14" t="s">
        <v>137</v>
      </c>
      <c r="BM124" s="188" t="s">
        <v>253</v>
      </c>
    </row>
    <row r="125" spans="1:65" s="11" customFormat="1" ht="25.9" customHeight="1">
      <c r="B125" s="162"/>
      <c r="C125" s="163"/>
      <c r="D125" s="164" t="s">
        <v>76</v>
      </c>
      <c r="E125" s="165" t="s">
        <v>130</v>
      </c>
      <c r="F125" s="165" t="s">
        <v>131</v>
      </c>
      <c r="G125" s="163"/>
      <c r="H125" s="163"/>
      <c r="I125" s="166"/>
      <c r="J125" s="167">
        <f>BK125</f>
        <v>0</v>
      </c>
      <c r="K125" s="163"/>
      <c r="L125" s="168"/>
      <c r="M125" s="169"/>
      <c r="N125" s="170"/>
      <c r="O125" s="170"/>
      <c r="P125" s="171">
        <f>SUM(P126:P130)</f>
        <v>0</v>
      </c>
      <c r="Q125" s="170"/>
      <c r="R125" s="171">
        <f>SUM(R126:R130)</f>
        <v>0</v>
      </c>
      <c r="S125" s="170"/>
      <c r="T125" s="172">
        <f>SUM(T126:T130)</f>
        <v>0</v>
      </c>
      <c r="AR125" s="173" t="s">
        <v>85</v>
      </c>
      <c r="AT125" s="174" t="s">
        <v>76</v>
      </c>
      <c r="AU125" s="174" t="s">
        <v>77</v>
      </c>
      <c r="AY125" s="173" t="s">
        <v>132</v>
      </c>
      <c r="BK125" s="175">
        <f>SUM(BK126:BK130)</f>
        <v>0</v>
      </c>
    </row>
    <row r="126" spans="1:65" s="2" customFormat="1" ht="37.9" customHeight="1">
      <c r="A126" s="31"/>
      <c r="B126" s="32"/>
      <c r="C126" s="176" t="s">
        <v>87</v>
      </c>
      <c r="D126" s="176" t="s">
        <v>133</v>
      </c>
      <c r="E126" s="177" t="s">
        <v>134</v>
      </c>
      <c r="F126" s="178" t="s">
        <v>135</v>
      </c>
      <c r="G126" s="179" t="s">
        <v>136</v>
      </c>
      <c r="H126" s="180">
        <v>0.22900000000000001</v>
      </c>
      <c r="I126" s="181"/>
      <c r="J126" s="182">
        <f>ROUND(I126*H126,2)</f>
        <v>0</v>
      </c>
      <c r="K126" s="183"/>
      <c r="L126" s="36"/>
      <c r="M126" s="184" t="s">
        <v>1</v>
      </c>
      <c r="N126" s="185" t="s">
        <v>42</v>
      </c>
      <c r="O126" s="68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88" t="s">
        <v>137</v>
      </c>
      <c r="AT126" s="188" t="s">
        <v>133</v>
      </c>
      <c r="AU126" s="188" t="s">
        <v>85</v>
      </c>
      <c r="AY126" s="14" t="s">
        <v>132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4" t="s">
        <v>85</v>
      </c>
      <c r="BK126" s="189">
        <f>ROUND(I126*H126,2)</f>
        <v>0</v>
      </c>
      <c r="BL126" s="14" t="s">
        <v>137</v>
      </c>
      <c r="BM126" s="188" t="s">
        <v>254</v>
      </c>
    </row>
    <row r="127" spans="1:65" s="2" customFormat="1" ht="33" customHeight="1">
      <c r="A127" s="31"/>
      <c r="B127" s="32"/>
      <c r="C127" s="176" t="s">
        <v>142</v>
      </c>
      <c r="D127" s="176" t="s">
        <v>133</v>
      </c>
      <c r="E127" s="177" t="s">
        <v>139</v>
      </c>
      <c r="F127" s="178" t="s">
        <v>140</v>
      </c>
      <c r="G127" s="179" t="s">
        <v>136</v>
      </c>
      <c r="H127" s="180">
        <v>0.22900000000000001</v>
      </c>
      <c r="I127" s="181"/>
      <c r="J127" s="182">
        <f>ROUND(I127*H127,2)</f>
        <v>0</v>
      </c>
      <c r="K127" s="183"/>
      <c r="L127" s="36"/>
      <c r="M127" s="184" t="s">
        <v>1</v>
      </c>
      <c r="N127" s="185" t="s">
        <v>42</v>
      </c>
      <c r="O127" s="68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88" t="s">
        <v>137</v>
      </c>
      <c r="AT127" s="188" t="s">
        <v>133</v>
      </c>
      <c r="AU127" s="188" t="s">
        <v>85</v>
      </c>
      <c r="AY127" s="14" t="s">
        <v>132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4" t="s">
        <v>85</v>
      </c>
      <c r="BK127" s="189">
        <f>ROUND(I127*H127,2)</f>
        <v>0</v>
      </c>
      <c r="BL127" s="14" t="s">
        <v>137</v>
      </c>
      <c r="BM127" s="188" t="s">
        <v>255</v>
      </c>
    </row>
    <row r="128" spans="1:65" s="2" customFormat="1" ht="44.25" customHeight="1">
      <c r="A128" s="31"/>
      <c r="B128" s="32"/>
      <c r="C128" s="176" t="s">
        <v>137</v>
      </c>
      <c r="D128" s="176" t="s">
        <v>133</v>
      </c>
      <c r="E128" s="177" t="s">
        <v>143</v>
      </c>
      <c r="F128" s="178" t="s">
        <v>144</v>
      </c>
      <c r="G128" s="179" t="s">
        <v>136</v>
      </c>
      <c r="H128" s="180">
        <v>3.206</v>
      </c>
      <c r="I128" s="181"/>
      <c r="J128" s="182">
        <f>ROUND(I128*H128,2)</f>
        <v>0</v>
      </c>
      <c r="K128" s="183"/>
      <c r="L128" s="36"/>
      <c r="M128" s="184" t="s">
        <v>1</v>
      </c>
      <c r="N128" s="185" t="s">
        <v>42</v>
      </c>
      <c r="O128" s="68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88" t="s">
        <v>137</v>
      </c>
      <c r="AT128" s="188" t="s">
        <v>133</v>
      </c>
      <c r="AU128" s="188" t="s">
        <v>85</v>
      </c>
      <c r="AY128" s="14" t="s">
        <v>132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4" t="s">
        <v>85</v>
      </c>
      <c r="BK128" s="189">
        <f>ROUND(I128*H128,2)</f>
        <v>0</v>
      </c>
      <c r="BL128" s="14" t="s">
        <v>137</v>
      </c>
      <c r="BM128" s="188" t="s">
        <v>256</v>
      </c>
    </row>
    <row r="129" spans="1:65" s="12" customFormat="1" ht="11.25">
      <c r="B129" s="190"/>
      <c r="C129" s="191"/>
      <c r="D129" s="192" t="s">
        <v>146</v>
      </c>
      <c r="E129" s="191"/>
      <c r="F129" s="193" t="s">
        <v>257</v>
      </c>
      <c r="G129" s="191"/>
      <c r="H129" s="194">
        <v>3.206</v>
      </c>
      <c r="I129" s="195"/>
      <c r="J129" s="191"/>
      <c r="K129" s="191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146</v>
      </c>
      <c r="AU129" s="200" t="s">
        <v>85</v>
      </c>
      <c r="AV129" s="12" t="s">
        <v>87</v>
      </c>
      <c r="AW129" s="12" t="s">
        <v>4</v>
      </c>
      <c r="AX129" s="12" t="s">
        <v>85</v>
      </c>
      <c r="AY129" s="200" t="s">
        <v>132</v>
      </c>
    </row>
    <row r="130" spans="1:65" s="2" customFormat="1" ht="44.25" customHeight="1">
      <c r="A130" s="31"/>
      <c r="B130" s="32"/>
      <c r="C130" s="176" t="s">
        <v>153</v>
      </c>
      <c r="D130" s="176" t="s">
        <v>133</v>
      </c>
      <c r="E130" s="177" t="s">
        <v>148</v>
      </c>
      <c r="F130" s="178" t="s">
        <v>149</v>
      </c>
      <c r="G130" s="179" t="s">
        <v>136</v>
      </c>
      <c r="H130" s="180">
        <v>0.22900000000000001</v>
      </c>
      <c r="I130" s="181"/>
      <c r="J130" s="182">
        <f>ROUND(I130*H130,2)</f>
        <v>0</v>
      </c>
      <c r="K130" s="183"/>
      <c r="L130" s="36"/>
      <c r="M130" s="184" t="s">
        <v>1</v>
      </c>
      <c r="N130" s="185" t="s">
        <v>42</v>
      </c>
      <c r="O130" s="68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88" t="s">
        <v>137</v>
      </c>
      <c r="AT130" s="188" t="s">
        <v>133</v>
      </c>
      <c r="AU130" s="188" t="s">
        <v>85</v>
      </c>
      <c r="AY130" s="14" t="s">
        <v>132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4" t="s">
        <v>85</v>
      </c>
      <c r="BK130" s="189">
        <f>ROUND(I130*H130,2)</f>
        <v>0</v>
      </c>
      <c r="BL130" s="14" t="s">
        <v>137</v>
      </c>
      <c r="BM130" s="188" t="s">
        <v>258</v>
      </c>
    </row>
    <row r="131" spans="1:65" s="11" customFormat="1" ht="25.9" customHeight="1">
      <c r="B131" s="162"/>
      <c r="C131" s="163"/>
      <c r="D131" s="164" t="s">
        <v>76</v>
      </c>
      <c r="E131" s="165" t="s">
        <v>158</v>
      </c>
      <c r="F131" s="165" t="s">
        <v>159</v>
      </c>
      <c r="G131" s="163"/>
      <c r="H131" s="163"/>
      <c r="I131" s="166"/>
      <c r="J131" s="167">
        <f>BK131</f>
        <v>0</v>
      </c>
      <c r="K131" s="163"/>
      <c r="L131" s="168"/>
      <c r="M131" s="169"/>
      <c r="N131" s="170"/>
      <c r="O131" s="170"/>
      <c r="P131" s="171">
        <f>P132</f>
        <v>0</v>
      </c>
      <c r="Q131" s="170"/>
      <c r="R131" s="171">
        <f>R132</f>
        <v>0</v>
      </c>
      <c r="S131" s="170"/>
      <c r="T131" s="172">
        <f>T132</f>
        <v>0</v>
      </c>
      <c r="AR131" s="173" t="s">
        <v>85</v>
      </c>
      <c r="AT131" s="174" t="s">
        <v>76</v>
      </c>
      <c r="AU131" s="174" t="s">
        <v>77</v>
      </c>
      <c r="AY131" s="173" t="s">
        <v>132</v>
      </c>
      <c r="BK131" s="175">
        <f>BK132</f>
        <v>0</v>
      </c>
    </row>
    <row r="132" spans="1:65" s="2" customFormat="1" ht="55.5" customHeight="1">
      <c r="A132" s="31"/>
      <c r="B132" s="32"/>
      <c r="C132" s="176" t="s">
        <v>151</v>
      </c>
      <c r="D132" s="176" t="s">
        <v>133</v>
      </c>
      <c r="E132" s="177" t="s">
        <v>160</v>
      </c>
      <c r="F132" s="178" t="s">
        <v>161</v>
      </c>
      <c r="G132" s="179" t="s">
        <v>136</v>
      </c>
      <c r="H132" s="180">
        <v>0.27600000000000002</v>
      </c>
      <c r="I132" s="181"/>
      <c r="J132" s="182">
        <f>ROUND(I132*H132,2)</f>
        <v>0</v>
      </c>
      <c r="K132" s="183"/>
      <c r="L132" s="36"/>
      <c r="M132" s="184" t="s">
        <v>1</v>
      </c>
      <c r="N132" s="185" t="s">
        <v>42</v>
      </c>
      <c r="O132" s="68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88" t="s">
        <v>137</v>
      </c>
      <c r="AT132" s="188" t="s">
        <v>133</v>
      </c>
      <c r="AU132" s="188" t="s">
        <v>85</v>
      </c>
      <c r="AY132" s="14" t="s">
        <v>132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4" t="s">
        <v>85</v>
      </c>
      <c r="BK132" s="189">
        <f>ROUND(I132*H132,2)</f>
        <v>0</v>
      </c>
      <c r="BL132" s="14" t="s">
        <v>137</v>
      </c>
      <c r="BM132" s="188" t="s">
        <v>259</v>
      </c>
    </row>
    <row r="133" spans="1:65" s="11" customFormat="1" ht="25.9" customHeight="1">
      <c r="B133" s="162"/>
      <c r="C133" s="163"/>
      <c r="D133" s="164" t="s">
        <v>76</v>
      </c>
      <c r="E133" s="165" t="s">
        <v>215</v>
      </c>
      <c r="F133" s="165" t="s">
        <v>216</v>
      </c>
      <c r="G133" s="163"/>
      <c r="H133" s="163"/>
      <c r="I133" s="166"/>
      <c r="J133" s="167">
        <f>BK133</f>
        <v>0</v>
      </c>
      <c r="K133" s="163"/>
      <c r="L133" s="168"/>
      <c r="M133" s="169"/>
      <c r="N133" s="170"/>
      <c r="O133" s="170"/>
      <c r="P133" s="171">
        <f>P134</f>
        <v>0</v>
      </c>
      <c r="Q133" s="170"/>
      <c r="R133" s="171">
        <f>R134</f>
        <v>0</v>
      </c>
      <c r="S133" s="170"/>
      <c r="T133" s="172">
        <f>T134</f>
        <v>1E-3</v>
      </c>
      <c r="AR133" s="173" t="s">
        <v>87</v>
      </c>
      <c r="AT133" s="174" t="s">
        <v>76</v>
      </c>
      <c r="AU133" s="174" t="s">
        <v>77</v>
      </c>
      <c r="AY133" s="173" t="s">
        <v>132</v>
      </c>
      <c r="BK133" s="175">
        <f>BK134</f>
        <v>0</v>
      </c>
    </row>
    <row r="134" spans="1:65" s="2" customFormat="1" ht="24.2" customHeight="1">
      <c r="A134" s="31"/>
      <c r="B134" s="32"/>
      <c r="C134" s="176" t="s">
        <v>165</v>
      </c>
      <c r="D134" s="176" t="s">
        <v>133</v>
      </c>
      <c r="E134" s="177" t="s">
        <v>218</v>
      </c>
      <c r="F134" s="178" t="s">
        <v>219</v>
      </c>
      <c r="G134" s="179" t="s">
        <v>220</v>
      </c>
      <c r="H134" s="180">
        <v>1</v>
      </c>
      <c r="I134" s="181"/>
      <c r="J134" s="182">
        <f>ROUND(I134*H134,2)</f>
        <v>0</v>
      </c>
      <c r="K134" s="183"/>
      <c r="L134" s="36"/>
      <c r="M134" s="184" t="s">
        <v>1</v>
      </c>
      <c r="N134" s="185" t="s">
        <v>42</v>
      </c>
      <c r="O134" s="68"/>
      <c r="P134" s="186">
        <f>O134*H134</f>
        <v>0</v>
      </c>
      <c r="Q134" s="186">
        <v>0</v>
      </c>
      <c r="R134" s="186">
        <f>Q134*H134</f>
        <v>0</v>
      </c>
      <c r="S134" s="186">
        <v>1E-3</v>
      </c>
      <c r="T134" s="187">
        <f>S134*H134</f>
        <v>1E-3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88" t="s">
        <v>168</v>
      </c>
      <c r="AT134" s="188" t="s">
        <v>133</v>
      </c>
      <c r="AU134" s="188" t="s">
        <v>85</v>
      </c>
      <c r="AY134" s="14" t="s">
        <v>132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4" t="s">
        <v>85</v>
      </c>
      <c r="BK134" s="189">
        <f>ROUND(I134*H134,2)</f>
        <v>0</v>
      </c>
      <c r="BL134" s="14" t="s">
        <v>168</v>
      </c>
      <c r="BM134" s="188" t="s">
        <v>260</v>
      </c>
    </row>
    <row r="135" spans="1:65" s="11" customFormat="1" ht="25.9" customHeight="1">
      <c r="B135" s="162"/>
      <c r="C135" s="163"/>
      <c r="D135" s="164" t="s">
        <v>76</v>
      </c>
      <c r="E135" s="165" t="s">
        <v>222</v>
      </c>
      <c r="F135" s="165" t="s">
        <v>223</v>
      </c>
      <c r="G135" s="163"/>
      <c r="H135" s="163"/>
      <c r="I135" s="166"/>
      <c r="J135" s="167">
        <f>BK135</f>
        <v>0</v>
      </c>
      <c r="K135" s="163"/>
      <c r="L135" s="168"/>
      <c r="M135" s="169"/>
      <c r="N135" s="170"/>
      <c r="O135" s="170"/>
      <c r="P135" s="171">
        <f>P136</f>
        <v>0</v>
      </c>
      <c r="Q135" s="170"/>
      <c r="R135" s="171">
        <f>R136</f>
        <v>0</v>
      </c>
      <c r="S135" s="170"/>
      <c r="T135" s="172">
        <f>T136</f>
        <v>3.3350000000000005E-2</v>
      </c>
      <c r="AR135" s="173" t="s">
        <v>87</v>
      </c>
      <c r="AT135" s="174" t="s">
        <v>76</v>
      </c>
      <c r="AU135" s="174" t="s">
        <v>77</v>
      </c>
      <c r="AY135" s="173" t="s">
        <v>132</v>
      </c>
      <c r="BK135" s="175">
        <f>BK136</f>
        <v>0</v>
      </c>
    </row>
    <row r="136" spans="1:65" s="2" customFormat="1" ht="24.2" customHeight="1">
      <c r="A136" s="31"/>
      <c r="B136" s="32"/>
      <c r="C136" s="176" t="s">
        <v>170</v>
      </c>
      <c r="D136" s="176" t="s">
        <v>133</v>
      </c>
      <c r="E136" s="177" t="s">
        <v>225</v>
      </c>
      <c r="F136" s="178" t="s">
        <v>226</v>
      </c>
      <c r="G136" s="179" t="s">
        <v>195</v>
      </c>
      <c r="H136" s="180">
        <v>33.35</v>
      </c>
      <c r="I136" s="181"/>
      <c r="J136" s="182">
        <f>ROUND(I136*H136,2)</f>
        <v>0</v>
      </c>
      <c r="K136" s="183"/>
      <c r="L136" s="36"/>
      <c r="M136" s="184" t="s">
        <v>1</v>
      </c>
      <c r="N136" s="185" t="s">
        <v>42</v>
      </c>
      <c r="O136" s="68"/>
      <c r="P136" s="186">
        <f>O136*H136</f>
        <v>0</v>
      </c>
      <c r="Q136" s="186">
        <v>0</v>
      </c>
      <c r="R136" s="186">
        <f>Q136*H136</f>
        <v>0</v>
      </c>
      <c r="S136" s="186">
        <v>1E-3</v>
      </c>
      <c r="T136" s="187">
        <f>S136*H136</f>
        <v>3.3350000000000005E-2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88" t="s">
        <v>168</v>
      </c>
      <c r="AT136" s="188" t="s">
        <v>133</v>
      </c>
      <c r="AU136" s="188" t="s">
        <v>85</v>
      </c>
      <c r="AY136" s="14" t="s">
        <v>132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4" t="s">
        <v>85</v>
      </c>
      <c r="BK136" s="189">
        <f>ROUND(I136*H136,2)</f>
        <v>0</v>
      </c>
      <c r="BL136" s="14" t="s">
        <v>168</v>
      </c>
      <c r="BM136" s="188" t="s">
        <v>261</v>
      </c>
    </row>
    <row r="137" spans="1:65" s="11" customFormat="1" ht="25.9" customHeight="1">
      <c r="B137" s="162"/>
      <c r="C137" s="163"/>
      <c r="D137" s="164" t="s">
        <v>76</v>
      </c>
      <c r="E137" s="165" t="s">
        <v>163</v>
      </c>
      <c r="F137" s="165" t="s">
        <v>164</v>
      </c>
      <c r="G137" s="163"/>
      <c r="H137" s="163"/>
      <c r="I137" s="166"/>
      <c r="J137" s="167">
        <f>BK137</f>
        <v>0</v>
      </c>
      <c r="K137" s="163"/>
      <c r="L137" s="168"/>
      <c r="M137" s="169"/>
      <c r="N137" s="170"/>
      <c r="O137" s="170"/>
      <c r="P137" s="171">
        <f>SUM(P138:P152)</f>
        <v>0</v>
      </c>
      <c r="Q137" s="170"/>
      <c r="R137" s="171">
        <f>SUM(R138:R152)</f>
        <v>0.68430800000000003</v>
      </c>
      <c r="S137" s="170"/>
      <c r="T137" s="172">
        <f>SUM(T138:T152)</f>
        <v>0.19480500000000001</v>
      </c>
      <c r="AR137" s="173" t="s">
        <v>87</v>
      </c>
      <c r="AT137" s="174" t="s">
        <v>76</v>
      </c>
      <c r="AU137" s="174" t="s">
        <v>77</v>
      </c>
      <c r="AY137" s="173" t="s">
        <v>132</v>
      </c>
      <c r="BK137" s="175">
        <f>SUM(BK138:BK152)</f>
        <v>0</v>
      </c>
    </row>
    <row r="138" spans="1:65" s="2" customFormat="1" ht="33" customHeight="1">
      <c r="A138" s="31"/>
      <c r="B138" s="32"/>
      <c r="C138" s="176" t="s">
        <v>174</v>
      </c>
      <c r="D138" s="176" t="s">
        <v>133</v>
      </c>
      <c r="E138" s="177" t="s">
        <v>166</v>
      </c>
      <c r="F138" s="178" t="s">
        <v>167</v>
      </c>
      <c r="G138" s="179" t="s">
        <v>156</v>
      </c>
      <c r="H138" s="180">
        <v>61.6</v>
      </c>
      <c r="I138" s="181"/>
      <c r="J138" s="182">
        <f t="shared" ref="J138:J143" si="0">ROUND(I138*H138,2)</f>
        <v>0</v>
      </c>
      <c r="K138" s="183"/>
      <c r="L138" s="36"/>
      <c r="M138" s="184" t="s">
        <v>1</v>
      </c>
      <c r="N138" s="185" t="s">
        <v>42</v>
      </c>
      <c r="O138" s="68"/>
      <c r="P138" s="186">
        <f t="shared" ref="P138:P143" si="1">O138*H138</f>
        <v>0</v>
      </c>
      <c r="Q138" s="186">
        <v>0</v>
      </c>
      <c r="R138" s="186">
        <f t="shared" ref="R138:R143" si="2">Q138*H138</f>
        <v>0</v>
      </c>
      <c r="S138" s="186">
        <v>0</v>
      </c>
      <c r="T138" s="187">
        <f t="shared" ref="T138:T143" si="3"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88" t="s">
        <v>168</v>
      </c>
      <c r="AT138" s="188" t="s">
        <v>133</v>
      </c>
      <c r="AU138" s="188" t="s">
        <v>85</v>
      </c>
      <c r="AY138" s="14" t="s">
        <v>132</v>
      </c>
      <c r="BE138" s="189">
        <f t="shared" ref="BE138:BE143" si="4">IF(N138="základní",J138,0)</f>
        <v>0</v>
      </c>
      <c r="BF138" s="189">
        <f t="shared" ref="BF138:BF143" si="5">IF(N138="snížená",J138,0)</f>
        <v>0</v>
      </c>
      <c r="BG138" s="189">
        <f t="shared" ref="BG138:BG143" si="6">IF(N138="zákl. přenesená",J138,0)</f>
        <v>0</v>
      </c>
      <c r="BH138" s="189">
        <f t="shared" ref="BH138:BH143" si="7">IF(N138="sníž. přenesená",J138,0)</f>
        <v>0</v>
      </c>
      <c r="BI138" s="189">
        <f t="shared" ref="BI138:BI143" si="8">IF(N138="nulová",J138,0)</f>
        <v>0</v>
      </c>
      <c r="BJ138" s="14" t="s">
        <v>85</v>
      </c>
      <c r="BK138" s="189">
        <f t="shared" ref="BK138:BK143" si="9">ROUND(I138*H138,2)</f>
        <v>0</v>
      </c>
      <c r="BL138" s="14" t="s">
        <v>168</v>
      </c>
      <c r="BM138" s="188" t="s">
        <v>262</v>
      </c>
    </row>
    <row r="139" spans="1:65" s="2" customFormat="1" ht="24.2" customHeight="1">
      <c r="A139" s="31"/>
      <c r="B139" s="32"/>
      <c r="C139" s="176" t="s">
        <v>178</v>
      </c>
      <c r="D139" s="176" t="s">
        <v>133</v>
      </c>
      <c r="E139" s="177" t="s">
        <v>171</v>
      </c>
      <c r="F139" s="178" t="s">
        <v>172</v>
      </c>
      <c r="G139" s="179" t="s">
        <v>156</v>
      </c>
      <c r="H139" s="180">
        <v>61.6</v>
      </c>
      <c r="I139" s="181"/>
      <c r="J139" s="182">
        <f t="shared" si="0"/>
        <v>0</v>
      </c>
      <c r="K139" s="183"/>
      <c r="L139" s="36"/>
      <c r="M139" s="184" t="s">
        <v>1</v>
      </c>
      <c r="N139" s="185" t="s">
        <v>42</v>
      </c>
      <c r="O139" s="68"/>
      <c r="P139" s="186">
        <f t="shared" si="1"/>
        <v>0</v>
      </c>
      <c r="Q139" s="186">
        <v>3.0000000000000001E-5</v>
      </c>
      <c r="R139" s="186">
        <f t="shared" si="2"/>
        <v>1.848E-3</v>
      </c>
      <c r="S139" s="186">
        <v>0</v>
      </c>
      <c r="T139" s="18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88" t="s">
        <v>168</v>
      </c>
      <c r="AT139" s="188" t="s">
        <v>133</v>
      </c>
      <c r="AU139" s="188" t="s">
        <v>85</v>
      </c>
      <c r="AY139" s="14" t="s">
        <v>132</v>
      </c>
      <c r="BE139" s="189">
        <f t="shared" si="4"/>
        <v>0</v>
      </c>
      <c r="BF139" s="189">
        <f t="shared" si="5"/>
        <v>0</v>
      </c>
      <c r="BG139" s="189">
        <f t="shared" si="6"/>
        <v>0</v>
      </c>
      <c r="BH139" s="189">
        <f t="shared" si="7"/>
        <v>0</v>
      </c>
      <c r="BI139" s="189">
        <f t="shared" si="8"/>
        <v>0</v>
      </c>
      <c r="BJ139" s="14" t="s">
        <v>85</v>
      </c>
      <c r="BK139" s="189">
        <f t="shared" si="9"/>
        <v>0</v>
      </c>
      <c r="BL139" s="14" t="s">
        <v>168</v>
      </c>
      <c r="BM139" s="188" t="s">
        <v>263</v>
      </c>
    </row>
    <row r="140" spans="1:65" s="2" customFormat="1" ht="37.9" customHeight="1">
      <c r="A140" s="31"/>
      <c r="B140" s="32"/>
      <c r="C140" s="176" t="s">
        <v>182</v>
      </c>
      <c r="D140" s="176" t="s">
        <v>133</v>
      </c>
      <c r="E140" s="177" t="s">
        <v>175</v>
      </c>
      <c r="F140" s="178" t="s">
        <v>176</v>
      </c>
      <c r="G140" s="179" t="s">
        <v>156</v>
      </c>
      <c r="H140" s="180">
        <v>61.6</v>
      </c>
      <c r="I140" s="181"/>
      <c r="J140" s="182">
        <f t="shared" si="0"/>
        <v>0</v>
      </c>
      <c r="K140" s="183"/>
      <c r="L140" s="36"/>
      <c r="M140" s="184" t="s">
        <v>1</v>
      </c>
      <c r="N140" s="185" t="s">
        <v>42</v>
      </c>
      <c r="O140" s="68"/>
      <c r="P140" s="186">
        <f t="shared" si="1"/>
        <v>0</v>
      </c>
      <c r="Q140" s="186">
        <v>7.5799999999999999E-3</v>
      </c>
      <c r="R140" s="186">
        <f t="shared" si="2"/>
        <v>0.46692800000000001</v>
      </c>
      <c r="S140" s="186">
        <v>0</v>
      </c>
      <c r="T140" s="18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88" t="s">
        <v>168</v>
      </c>
      <c r="AT140" s="188" t="s">
        <v>133</v>
      </c>
      <c r="AU140" s="188" t="s">
        <v>85</v>
      </c>
      <c r="AY140" s="14" t="s">
        <v>132</v>
      </c>
      <c r="BE140" s="189">
        <f t="shared" si="4"/>
        <v>0</v>
      </c>
      <c r="BF140" s="189">
        <f t="shared" si="5"/>
        <v>0</v>
      </c>
      <c r="BG140" s="189">
        <f t="shared" si="6"/>
        <v>0</v>
      </c>
      <c r="BH140" s="189">
        <f t="shared" si="7"/>
        <v>0</v>
      </c>
      <c r="BI140" s="189">
        <f t="shared" si="8"/>
        <v>0</v>
      </c>
      <c r="BJ140" s="14" t="s">
        <v>85</v>
      </c>
      <c r="BK140" s="189">
        <f t="shared" si="9"/>
        <v>0</v>
      </c>
      <c r="BL140" s="14" t="s">
        <v>168</v>
      </c>
      <c r="BM140" s="188" t="s">
        <v>264</v>
      </c>
    </row>
    <row r="141" spans="1:65" s="2" customFormat="1" ht="24.2" customHeight="1">
      <c r="A141" s="31"/>
      <c r="B141" s="32"/>
      <c r="C141" s="176" t="s">
        <v>8</v>
      </c>
      <c r="D141" s="176" t="s">
        <v>133</v>
      </c>
      <c r="E141" s="177" t="s">
        <v>179</v>
      </c>
      <c r="F141" s="178" t="s">
        <v>180</v>
      </c>
      <c r="G141" s="179" t="s">
        <v>156</v>
      </c>
      <c r="H141" s="180">
        <v>61.6</v>
      </c>
      <c r="I141" s="181"/>
      <c r="J141" s="182">
        <f t="shared" si="0"/>
        <v>0</v>
      </c>
      <c r="K141" s="183"/>
      <c r="L141" s="36"/>
      <c r="M141" s="184" t="s">
        <v>1</v>
      </c>
      <c r="N141" s="185" t="s">
        <v>42</v>
      </c>
      <c r="O141" s="68"/>
      <c r="P141" s="186">
        <f t="shared" si="1"/>
        <v>0</v>
      </c>
      <c r="Q141" s="186">
        <v>0</v>
      </c>
      <c r="R141" s="186">
        <f t="shared" si="2"/>
        <v>0</v>
      </c>
      <c r="S141" s="186">
        <v>3.0000000000000001E-3</v>
      </c>
      <c r="T141" s="187">
        <f t="shared" si="3"/>
        <v>0.18480000000000002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88" t="s">
        <v>168</v>
      </c>
      <c r="AT141" s="188" t="s">
        <v>133</v>
      </c>
      <c r="AU141" s="188" t="s">
        <v>85</v>
      </c>
      <c r="AY141" s="14" t="s">
        <v>132</v>
      </c>
      <c r="BE141" s="189">
        <f t="shared" si="4"/>
        <v>0</v>
      </c>
      <c r="BF141" s="189">
        <f t="shared" si="5"/>
        <v>0</v>
      </c>
      <c r="BG141" s="189">
        <f t="shared" si="6"/>
        <v>0</v>
      </c>
      <c r="BH141" s="189">
        <f t="shared" si="7"/>
        <v>0</v>
      </c>
      <c r="BI141" s="189">
        <f t="shared" si="8"/>
        <v>0</v>
      </c>
      <c r="BJ141" s="14" t="s">
        <v>85</v>
      </c>
      <c r="BK141" s="189">
        <f t="shared" si="9"/>
        <v>0</v>
      </c>
      <c r="BL141" s="14" t="s">
        <v>168</v>
      </c>
      <c r="BM141" s="188" t="s">
        <v>265</v>
      </c>
    </row>
    <row r="142" spans="1:65" s="2" customFormat="1" ht="24.2" customHeight="1">
      <c r="A142" s="31"/>
      <c r="B142" s="32"/>
      <c r="C142" s="176" t="s">
        <v>192</v>
      </c>
      <c r="D142" s="176" t="s">
        <v>133</v>
      </c>
      <c r="E142" s="177" t="s">
        <v>183</v>
      </c>
      <c r="F142" s="178" t="s">
        <v>184</v>
      </c>
      <c r="G142" s="179" t="s">
        <v>156</v>
      </c>
      <c r="H142" s="180">
        <v>61.6</v>
      </c>
      <c r="I142" s="181"/>
      <c r="J142" s="182">
        <f t="shared" si="0"/>
        <v>0</v>
      </c>
      <c r="K142" s="183"/>
      <c r="L142" s="36"/>
      <c r="M142" s="184" t="s">
        <v>1</v>
      </c>
      <c r="N142" s="185" t="s">
        <v>42</v>
      </c>
      <c r="O142" s="68"/>
      <c r="P142" s="186">
        <f t="shared" si="1"/>
        <v>0</v>
      </c>
      <c r="Q142" s="186">
        <v>2.9999999999999997E-4</v>
      </c>
      <c r="R142" s="186">
        <f t="shared" si="2"/>
        <v>1.848E-2</v>
      </c>
      <c r="S142" s="186">
        <v>0</v>
      </c>
      <c r="T142" s="18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88" t="s">
        <v>168</v>
      </c>
      <c r="AT142" s="188" t="s">
        <v>133</v>
      </c>
      <c r="AU142" s="188" t="s">
        <v>85</v>
      </c>
      <c r="AY142" s="14" t="s">
        <v>132</v>
      </c>
      <c r="BE142" s="189">
        <f t="shared" si="4"/>
        <v>0</v>
      </c>
      <c r="BF142" s="189">
        <f t="shared" si="5"/>
        <v>0</v>
      </c>
      <c r="BG142" s="189">
        <f t="shared" si="6"/>
        <v>0</v>
      </c>
      <c r="BH142" s="189">
        <f t="shared" si="7"/>
        <v>0</v>
      </c>
      <c r="BI142" s="189">
        <f t="shared" si="8"/>
        <v>0</v>
      </c>
      <c r="BJ142" s="14" t="s">
        <v>85</v>
      </c>
      <c r="BK142" s="189">
        <f t="shared" si="9"/>
        <v>0</v>
      </c>
      <c r="BL142" s="14" t="s">
        <v>168</v>
      </c>
      <c r="BM142" s="188" t="s">
        <v>266</v>
      </c>
    </row>
    <row r="143" spans="1:65" s="2" customFormat="1" ht="37.9" customHeight="1">
      <c r="A143" s="31"/>
      <c r="B143" s="32"/>
      <c r="C143" s="201" t="s">
        <v>197</v>
      </c>
      <c r="D143" s="201" t="s">
        <v>186</v>
      </c>
      <c r="E143" s="202" t="s">
        <v>187</v>
      </c>
      <c r="F143" s="203" t="s">
        <v>188</v>
      </c>
      <c r="G143" s="204" t="s">
        <v>156</v>
      </c>
      <c r="H143" s="205">
        <v>67.760000000000005</v>
      </c>
      <c r="I143" s="206"/>
      <c r="J143" s="207">
        <f t="shared" si="0"/>
        <v>0</v>
      </c>
      <c r="K143" s="208"/>
      <c r="L143" s="209"/>
      <c r="M143" s="210" t="s">
        <v>1</v>
      </c>
      <c r="N143" s="211" t="s">
        <v>42</v>
      </c>
      <c r="O143" s="68"/>
      <c r="P143" s="186">
        <f t="shared" si="1"/>
        <v>0</v>
      </c>
      <c r="Q143" s="186">
        <v>2.7499999999999998E-3</v>
      </c>
      <c r="R143" s="186">
        <f t="shared" si="2"/>
        <v>0.18634000000000001</v>
      </c>
      <c r="S143" s="186">
        <v>0</v>
      </c>
      <c r="T143" s="18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88" t="s">
        <v>189</v>
      </c>
      <c r="AT143" s="188" t="s">
        <v>186</v>
      </c>
      <c r="AU143" s="188" t="s">
        <v>85</v>
      </c>
      <c r="AY143" s="14" t="s">
        <v>132</v>
      </c>
      <c r="BE143" s="189">
        <f t="shared" si="4"/>
        <v>0</v>
      </c>
      <c r="BF143" s="189">
        <f t="shared" si="5"/>
        <v>0</v>
      </c>
      <c r="BG143" s="189">
        <f t="shared" si="6"/>
        <v>0</v>
      </c>
      <c r="BH143" s="189">
        <f t="shared" si="7"/>
        <v>0</v>
      </c>
      <c r="BI143" s="189">
        <f t="shared" si="8"/>
        <v>0</v>
      </c>
      <c r="BJ143" s="14" t="s">
        <v>85</v>
      </c>
      <c r="BK143" s="189">
        <f t="shared" si="9"/>
        <v>0</v>
      </c>
      <c r="BL143" s="14" t="s">
        <v>168</v>
      </c>
      <c r="BM143" s="188" t="s">
        <v>267</v>
      </c>
    </row>
    <row r="144" spans="1:65" s="12" customFormat="1" ht="11.25">
      <c r="B144" s="190"/>
      <c r="C144" s="191"/>
      <c r="D144" s="192" t="s">
        <v>146</v>
      </c>
      <c r="E144" s="191"/>
      <c r="F144" s="193" t="s">
        <v>268</v>
      </c>
      <c r="G144" s="191"/>
      <c r="H144" s="194">
        <v>67.760000000000005</v>
      </c>
      <c r="I144" s="195"/>
      <c r="J144" s="191"/>
      <c r="K144" s="191"/>
      <c r="L144" s="196"/>
      <c r="M144" s="197"/>
      <c r="N144" s="198"/>
      <c r="O144" s="198"/>
      <c r="P144" s="198"/>
      <c r="Q144" s="198"/>
      <c r="R144" s="198"/>
      <c r="S144" s="198"/>
      <c r="T144" s="199"/>
      <c r="AT144" s="200" t="s">
        <v>146</v>
      </c>
      <c r="AU144" s="200" t="s">
        <v>85</v>
      </c>
      <c r="AV144" s="12" t="s">
        <v>87</v>
      </c>
      <c r="AW144" s="12" t="s">
        <v>4</v>
      </c>
      <c r="AX144" s="12" t="s">
        <v>85</v>
      </c>
      <c r="AY144" s="200" t="s">
        <v>132</v>
      </c>
    </row>
    <row r="145" spans="1:65" s="2" customFormat="1" ht="21.75" customHeight="1">
      <c r="A145" s="31"/>
      <c r="B145" s="32"/>
      <c r="C145" s="176" t="s">
        <v>202</v>
      </c>
      <c r="D145" s="176" t="s">
        <v>133</v>
      </c>
      <c r="E145" s="177" t="s">
        <v>269</v>
      </c>
      <c r="F145" s="178" t="s">
        <v>270</v>
      </c>
      <c r="G145" s="179" t="s">
        <v>195</v>
      </c>
      <c r="H145" s="180">
        <v>33.35</v>
      </c>
      <c r="I145" s="181"/>
      <c r="J145" s="182">
        <f>ROUND(I145*H145,2)</f>
        <v>0</v>
      </c>
      <c r="K145" s="183"/>
      <c r="L145" s="36"/>
      <c r="M145" s="184" t="s">
        <v>1</v>
      </c>
      <c r="N145" s="185" t="s">
        <v>42</v>
      </c>
      <c r="O145" s="68"/>
      <c r="P145" s="186">
        <f>O145*H145</f>
        <v>0</v>
      </c>
      <c r="Q145" s="186">
        <v>0</v>
      </c>
      <c r="R145" s="186">
        <f>Q145*H145</f>
        <v>0</v>
      </c>
      <c r="S145" s="186">
        <v>2.9999999999999997E-4</v>
      </c>
      <c r="T145" s="187">
        <f>S145*H145</f>
        <v>1.0005E-2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88" t="s">
        <v>168</v>
      </c>
      <c r="AT145" s="188" t="s">
        <v>133</v>
      </c>
      <c r="AU145" s="188" t="s">
        <v>85</v>
      </c>
      <c r="AY145" s="14" t="s">
        <v>132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4" t="s">
        <v>85</v>
      </c>
      <c r="BK145" s="189">
        <f>ROUND(I145*H145,2)</f>
        <v>0</v>
      </c>
      <c r="BL145" s="14" t="s">
        <v>168</v>
      </c>
      <c r="BM145" s="188" t="s">
        <v>271</v>
      </c>
    </row>
    <row r="146" spans="1:65" s="2" customFormat="1" ht="16.5" customHeight="1">
      <c r="A146" s="31"/>
      <c r="B146" s="32"/>
      <c r="C146" s="176" t="s">
        <v>168</v>
      </c>
      <c r="D146" s="176" t="s">
        <v>133</v>
      </c>
      <c r="E146" s="177" t="s">
        <v>193</v>
      </c>
      <c r="F146" s="178" t="s">
        <v>194</v>
      </c>
      <c r="G146" s="179" t="s">
        <v>195</v>
      </c>
      <c r="H146" s="180">
        <v>33.35</v>
      </c>
      <c r="I146" s="181"/>
      <c r="J146" s="182">
        <f>ROUND(I146*H146,2)</f>
        <v>0</v>
      </c>
      <c r="K146" s="183"/>
      <c r="L146" s="36"/>
      <c r="M146" s="184" t="s">
        <v>1</v>
      </c>
      <c r="N146" s="185" t="s">
        <v>42</v>
      </c>
      <c r="O146" s="68"/>
      <c r="P146" s="186">
        <f>O146*H146</f>
        <v>0</v>
      </c>
      <c r="Q146" s="186">
        <v>1.0000000000000001E-5</v>
      </c>
      <c r="R146" s="186">
        <f>Q146*H146</f>
        <v>3.3350000000000003E-4</v>
      </c>
      <c r="S146" s="186">
        <v>0</v>
      </c>
      <c r="T146" s="187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88" t="s">
        <v>168</v>
      </c>
      <c r="AT146" s="188" t="s">
        <v>133</v>
      </c>
      <c r="AU146" s="188" t="s">
        <v>85</v>
      </c>
      <c r="AY146" s="14" t="s">
        <v>132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4" t="s">
        <v>85</v>
      </c>
      <c r="BK146" s="189">
        <f>ROUND(I146*H146,2)</f>
        <v>0</v>
      </c>
      <c r="BL146" s="14" t="s">
        <v>168</v>
      </c>
      <c r="BM146" s="188" t="s">
        <v>272</v>
      </c>
    </row>
    <row r="147" spans="1:65" s="2" customFormat="1" ht="16.5" customHeight="1">
      <c r="A147" s="31"/>
      <c r="B147" s="32"/>
      <c r="C147" s="201" t="s">
        <v>210</v>
      </c>
      <c r="D147" s="201" t="s">
        <v>186</v>
      </c>
      <c r="E147" s="202" t="s">
        <v>198</v>
      </c>
      <c r="F147" s="203" t="s">
        <v>199</v>
      </c>
      <c r="G147" s="204" t="s">
        <v>195</v>
      </c>
      <c r="H147" s="205">
        <v>34.017000000000003</v>
      </c>
      <c r="I147" s="206"/>
      <c r="J147" s="207">
        <f>ROUND(I147*H147,2)</f>
        <v>0</v>
      </c>
      <c r="K147" s="208"/>
      <c r="L147" s="209"/>
      <c r="M147" s="210" t="s">
        <v>1</v>
      </c>
      <c r="N147" s="211" t="s">
        <v>42</v>
      </c>
      <c r="O147" s="68"/>
      <c r="P147" s="186">
        <f>O147*H147</f>
        <v>0</v>
      </c>
      <c r="Q147" s="186">
        <v>2.9999999999999997E-4</v>
      </c>
      <c r="R147" s="186">
        <f>Q147*H147</f>
        <v>1.02051E-2</v>
      </c>
      <c r="S147" s="186">
        <v>0</v>
      </c>
      <c r="T147" s="187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88" t="s">
        <v>189</v>
      </c>
      <c r="AT147" s="188" t="s">
        <v>186</v>
      </c>
      <c r="AU147" s="188" t="s">
        <v>85</v>
      </c>
      <c r="AY147" s="14" t="s">
        <v>132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14" t="s">
        <v>85</v>
      </c>
      <c r="BK147" s="189">
        <f>ROUND(I147*H147,2)</f>
        <v>0</v>
      </c>
      <c r="BL147" s="14" t="s">
        <v>168</v>
      </c>
      <c r="BM147" s="188" t="s">
        <v>273</v>
      </c>
    </row>
    <row r="148" spans="1:65" s="12" customFormat="1" ht="11.25">
      <c r="B148" s="190"/>
      <c r="C148" s="191"/>
      <c r="D148" s="192" t="s">
        <v>146</v>
      </c>
      <c r="E148" s="191"/>
      <c r="F148" s="193" t="s">
        <v>274</v>
      </c>
      <c r="G148" s="191"/>
      <c r="H148" s="194">
        <v>34.017000000000003</v>
      </c>
      <c r="I148" s="195"/>
      <c r="J148" s="191"/>
      <c r="K148" s="191"/>
      <c r="L148" s="196"/>
      <c r="M148" s="197"/>
      <c r="N148" s="198"/>
      <c r="O148" s="198"/>
      <c r="P148" s="198"/>
      <c r="Q148" s="198"/>
      <c r="R148" s="198"/>
      <c r="S148" s="198"/>
      <c r="T148" s="199"/>
      <c r="AT148" s="200" t="s">
        <v>146</v>
      </c>
      <c r="AU148" s="200" t="s">
        <v>85</v>
      </c>
      <c r="AV148" s="12" t="s">
        <v>87</v>
      </c>
      <c r="AW148" s="12" t="s">
        <v>4</v>
      </c>
      <c r="AX148" s="12" t="s">
        <v>85</v>
      </c>
      <c r="AY148" s="200" t="s">
        <v>132</v>
      </c>
    </row>
    <row r="149" spans="1:65" s="2" customFormat="1" ht="16.5" customHeight="1">
      <c r="A149" s="31"/>
      <c r="B149" s="32"/>
      <c r="C149" s="176" t="s">
        <v>217</v>
      </c>
      <c r="D149" s="176" t="s">
        <v>133</v>
      </c>
      <c r="E149" s="177" t="s">
        <v>203</v>
      </c>
      <c r="F149" s="178" t="s">
        <v>204</v>
      </c>
      <c r="G149" s="179" t="s">
        <v>195</v>
      </c>
      <c r="H149" s="180">
        <v>1</v>
      </c>
      <c r="I149" s="181"/>
      <c r="J149" s="182">
        <f>ROUND(I149*H149,2)</f>
        <v>0</v>
      </c>
      <c r="K149" s="183"/>
      <c r="L149" s="36"/>
      <c r="M149" s="184" t="s">
        <v>1</v>
      </c>
      <c r="N149" s="185" t="s">
        <v>42</v>
      </c>
      <c r="O149" s="68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88" t="s">
        <v>168</v>
      </c>
      <c r="AT149" s="188" t="s">
        <v>133</v>
      </c>
      <c r="AU149" s="188" t="s">
        <v>85</v>
      </c>
      <c r="AY149" s="14" t="s">
        <v>132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4" t="s">
        <v>85</v>
      </c>
      <c r="BK149" s="189">
        <f>ROUND(I149*H149,2)</f>
        <v>0</v>
      </c>
      <c r="BL149" s="14" t="s">
        <v>168</v>
      </c>
      <c r="BM149" s="188" t="s">
        <v>275</v>
      </c>
    </row>
    <row r="150" spans="1:65" s="2" customFormat="1" ht="16.5" customHeight="1">
      <c r="A150" s="31"/>
      <c r="B150" s="32"/>
      <c r="C150" s="201" t="s">
        <v>224</v>
      </c>
      <c r="D150" s="201" t="s">
        <v>186</v>
      </c>
      <c r="E150" s="202" t="s">
        <v>206</v>
      </c>
      <c r="F150" s="203" t="s">
        <v>207</v>
      </c>
      <c r="G150" s="204" t="s">
        <v>195</v>
      </c>
      <c r="H150" s="205">
        <v>1.02</v>
      </c>
      <c r="I150" s="206"/>
      <c r="J150" s="207">
        <f>ROUND(I150*H150,2)</f>
        <v>0</v>
      </c>
      <c r="K150" s="208"/>
      <c r="L150" s="209"/>
      <c r="M150" s="210" t="s">
        <v>1</v>
      </c>
      <c r="N150" s="211" t="s">
        <v>42</v>
      </c>
      <c r="O150" s="68"/>
      <c r="P150" s="186">
        <f>O150*H150</f>
        <v>0</v>
      </c>
      <c r="Q150" s="186">
        <v>1.7000000000000001E-4</v>
      </c>
      <c r="R150" s="186">
        <f>Q150*H150</f>
        <v>1.7340000000000001E-4</v>
      </c>
      <c r="S150" s="186">
        <v>0</v>
      </c>
      <c r="T150" s="187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88" t="s">
        <v>189</v>
      </c>
      <c r="AT150" s="188" t="s">
        <v>186</v>
      </c>
      <c r="AU150" s="188" t="s">
        <v>85</v>
      </c>
      <c r="AY150" s="14" t="s">
        <v>132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4" t="s">
        <v>85</v>
      </c>
      <c r="BK150" s="189">
        <f>ROUND(I150*H150,2)</f>
        <v>0</v>
      </c>
      <c r="BL150" s="14" t="s">
        <v>168</v>
      </c>
      <c r="BM150" s="188" t="s">
        <v>276</v>
      </c>
    </row>
    <row r="151" spans="1:65" s="12" customFormat="1" ht="11.25">
      <c r="B151" s="190"/>
      <c r="C151" s="191"/>
      <c r="D151" s="192" t="s">
        <v>146</v>
      </c>
      <c r="E151" s="191"/>
      <c r="F151" s="193" t="s">
        <v>250</v>
      </c>
      <c r="G151" s="191"/>
      <c r="H151" s="194">
        <v>1.02</v>
      </c>
      <c r="I151" s="195"/>
      <c r="J151" s="191"/>
      <c r="K151" s="191"/>
      <c r="L151" s="196"/>
      <c r="M151" s="197"/>
      <c r="N151" s="198"/>
      <c r="O151" s="198"/>
      <c r="P151" s="198"/>
      <c r="Q151" s="198"/>
      <c r="R151" s="198"/>
      <c r="S151" s="198"/>
      <c r="T151" s="199"/>
      <c r="AT151" s="200" t="s">
        <v>146</v>
      </c>
      <c r="AU151" s="200" t="s">
        <v>85</v>
      </c>
      <c r="AV151" s="12" t="s">
        <v>87</v>
      </c>
      <c r="AW151" s="12" t="s">
        <v>4</v>
      </c>
      <c r="AX151" s="12" t="s">
        <v>85</v>
      </c>
      <c r="AY151" s="200" t="s">
        <v>132</v>
      </c>
    </row>
    <row r="152" spans="1:65" s="2" customFormat="1" ht="49.15" customHeight="1">
      <c r="A152" s="31"/>
      <c r="B152" s="32"/>
      <c r="C152" s="176" t="s">
        <v>277</v>
      </c>
      <c r="D152" s="176" t="s">
        <v>133</v>
      </c>
      <c r="E152" s="177" t="s">
        <v>211</v>
      </c>
      <c r="F152" s="178" t="s">
        <v>212</v>
      </c>
      <c r="G152" s="179" t="s">
        <v>213</v>
      </c>
      <c r="H152" s="212"/>
      <c r="I152" s="181"/>
      <c r="J152" s="182">
        <f>ROUND(I152*H152,2)</f>
        <v>0</v>
      </c>
      <c r="K152" s="183"/>
      <c r="L152" s="36"/>
      <c r="M152" s="213" t="s">
        <v>1</v>
      </c>
      <c r="N152" s="214" t="s">
        <v>42</v>
      </c>
      <c r="O152" s="215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88" t="s">
        <v>168</v>
      </c>
      <c r="AT152" s="188" t="s">
        <v>133</v>
      </c>
      <c r="AU152" s="188" t="s">
        <v>85</v>
      </c>
      <c r="AY152" s="14" t="s">
        <v>132</v>
      </c>
      <c r="BE152" s="189">
        <f>IF(N152="základní",J152,0)</f>
        <v>0</v>
      </c>
      <c r="BF152" s="189">
        <f>IF(N152="snížená",J152,0)</f>
        <v>0</v>
      </c>
      <c r="BG152" s="189">
        <f>IF(N152="zákl. přenesená",J152,0)</f>
        <v>0</v>
      </c>
      <c r="BH152" s="189">
        <f>IF(N152="sníž. přenesená",J152,0)</f>
        <v>0</v>
      </c>
      <c r="BI152" s="189">
        <f>IF(N152="nulová",J152,0)</f>
        <v>0</v>
      </c>
      <c r="BJ152" s="14" t="s">
        <v>85</v>
      </c>
      <c r="BK152" s="189">
        <f>ROUND(I152*H152,2)</f>
        <v>0</v>
      </c>
      <c r="BL152" s="14" t="s">
        <v>168</v>
      </c>
      <c r="BM152" s="188" t="s">
        <v>278</v>
      </c>
    </row>
    <row r="153" spans="1:65" s="2" customFormat="1" ht="6.95" customHeight="1">
      <c r="A153" s="31"/>
      <c r="B153" s="51"/>
      <c r="C153" s="52"/>
      <c r="D153" s="52"/>
      <c r="E153" s="52"/>
      <c r="F153" s="52"/>
      <c r="G153" s="52"/>
      <c r="H153" s="52"/>
      <c r="I153" s="52"/>
      <c r="J153" s="52"/>
      <c r="K153" s="52"/>
      <c r="L153" s="36"/>
      <c r="M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</row>
  </sheetData>
  <sheetProtection algorithmName="SHA-512" hashValue="L/MqTRsuTHf7v+9S/7E6q72KRiEnjQEeixfnNfpVRp77ji/upEwZ101wueb+4Fscf6JVu8Hd0m/1iA0DZ7K/Zw==" saltValue="JMJ3sYKmQuakFRI7aN3lzODvKl7K3OI6g19y6KrJvdL11SeOfFhwhuFyB5YC86Wp3HRpQIEthoEDqfmjtUcp6A==" spinCount="100000" sheet="1" objects="1" scenarios="1" formatColumns="0" formatRows="0" autoFilter="0"/>
  <autoFilter ref="C121:K15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4" t="s">
        <v>96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87</v>
      </c>
    </row>
    <row r="4" spans="1:46" s="1" customFormat="1" ht="24.95" customHeight="1">
      <c r="B4" s="17"/>
      <c r="D4" s="107" t="s">
        <v>103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9" t="str">
        <f>'Rekapitulace stavby'!K6</f>
        <v>ZŠ dr. Milady Horákové Kopřivnice - Výměna nášlapných vrstev</v>
      </c>
      <c r="F7" s="260"/>
      <c r="G7" s="260"/>
      <c r="H7" s="260"/>
      <c r="L7" s="17"/>
    </row>
    <row r="8" spans="1:46" s="2" customFormat="1" ht="12" customHeight="1">
      <c r="A8" s="31"/>
      <c r="B8" s="36"/>
      <c r="C8" s="31"/>
      <c r="D8" s="109" t="s">
        <v>104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1" t="s">
        <v>279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7. 2. 2025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3" t="str">
        <f>'Rekapitulace stavby'!E14</f>
        <v>Vyplň údaj</v>
      </c>
      <c r="F18" s="264"/>
      <c r="G18" s="264"/>
      <c r="H18" s="264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">
        <v>34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35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37</v>
      </c>
      <c r="E30" s="31"/>
      <c r="F30" s="31"/>
      <c r="G30" s="31"/>
      <c r="H30" s="31"/>
      <c r="I30" s="31"/>
      <c r="J30" s="117">
        <f>ROUND(J124,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39</v>
      </c>
      <c r="G32" s="31"/>
      <c r="H32" s="31"/>
      <c r="I32" s="118" t="s">
        <v>38</v>
      </c>
      <c r="J32" s="118" t="s">
        <v>40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41</v>
      </c>
      <c r="E33" s="109" t="s">
        <v>42</v>
      </c>
      <c r="F33" s="120">
        <f>ROUND((SUM(BE124:BE169)),  2)</f>
        <v>0</v>
      </c>
      <c r="G33" s="31"/>
      <c r="H33" s="31"/>
      <c r="I33" s="121">
        <v>0.21</v>
      </c>
      <c r="J33" s="120">
        <f>ROUND(((SUM(BE124:BE169))*I33),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43</v>
      </c>
      <c r="F34" s="120">
        <f>ROUND((SUM(BF124:BF169)),  2)</f>
        <v>0</v>
      </c>
      <c r="G34" s="31"/>
      <c r="H34" s="31"/>
      <c r="I34" s="121">
        <v>0.12</v>
      </c>
      <c r="J34" s="120">
        <f>ROUND(((SUM(BF124:BF169))*I34),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44</v>
      </c>
      <c r="F35" s="120">
        <f>ROUND((SUM(BG124:BG169)),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45</v>
      </c>
      <c r="F36" s="120">
        <f>ROUND((SUM(BH124:BH169)),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46</v>
      </c>
      <c r="F37" s="120">
        <f>ROUND((SUM(BI124:BI169)),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50</v>
      </c>
      <c r="E50" s="130"/>
      <c r="F50" s="130"/>
      <c r="G50" s="129" t="s">
        <v>51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52</v>
      </c>
      <c r="E61" s="132"/>
      <c r="F61" s="133" t="s">
        <v>53</v>
      </c>
      <c r="G61" s="131" t="s">
        <v>52</v>
      </c>
      <c r="H61" s="132"/>
      <c r="I61" s="132"/>
      <c r="J61" s="134" t="s">
        <v>53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54</v>
      </c>
      <c r="E65" s="135"/>
      <c r="F65" s="135"/>
      <c r="G65" s="129" t="s">
        <v>55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52</v>
      </c>
      <c r="E76" s="132"/>
      <c r="F76" s="133" t="s">
        <v>53</v>
      </c>
      <c r="G76" s="131" t="s">
        <v>52</v>
      </c>
      <c r="H76" s="132"/>
      <c r="I76" s="132"/>
      <c r="J76" s="134" t="s">
        <v>53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6" t="str">
        <f>E7</f>
        <v>ZŠ dr. Milady Horákové Kopřivnice - Výměna nášlapných vrstev</v>
      </c>
      <c r="F85" s="267"/>
      <c r="G85" s="267"/>
      <c r="H85" s="267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8" t="str">
        <f>E9</f>
        <v>309 - M.č.309</v>
      </c>
      <c r="F87" s="268"/>
      <c r="G87" s="268"/>
      <c r="H87" s="268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7. 2. 2025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Město Kopřivnice</v>
      </c>
      <c r="G91" s="33"/>
      <c r="H91" s="33"/>
      <c r="I91" s="26" t="s">
        <v>30</v>
      </c>
      <c r="J91" s="29" t="str">
        <f>E21</f>
        <v>Ing. Jan Stuchlík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Ladislav Pekárek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107</v>
      </c>
      <c r="D94" s="141"/>
      <c r="E94" s="141"/>
      <c r="F94" s="141"/>
      <c r="G94" s="141"/>
      <c r="H94" s="141"/>
      <c r="I94" s="141"/>
      <c r="J94" s="142" t="s">
        <v>108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109</v>
      </c>
      <c r="D96" s="33"/>
      <c r="E96" s="33"/>
      <c r="F96" s="33"/>
      <c r="G96" s="33"/>
      <c r="H96" s="33"/>
      <c r="I96" s="33"/>
      <c r="J96" s="81">
        <f>J124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1:31" s="9" customFormat="1" ht="24.95" customHeight="1">
      <c r="B97" s="144"/>
      <c r="C97" s="145"/>
      <c r="D97" s="146" t="s">
        <v>112</v>
      </c>
      <c r="E97" s="147"/>
      <c r="F97" s="147"/>
      <c r="G97" s="147"/>
      <c r="H97" s="147"/>
      <c r="I97" s="147"/>
      <c r="J97" s="148">
        <f>J125</f>
        <v>0</v>
      </c>
      <c r="K97" s="145"/>
      <c r="L97" s="149"/>
    </row>
    <row r="98" spans="1:31" s="9" customFormat="1" ht="24.95" customHeight="1">
      <c r="B98" s="144"/>
      <c r="C98" s="145"/>
      <c r="D98" s="146" t="s">
        <v>280</v>
      </c>
      <c r="E98" s="147"/>
      <c r="F98" s="147"/>
      <c r="G98" s="147"/>
      <c r="H98" s="147"/>
      <c r="I98" s="147"/>
      <c r="J98" s="148">
        <f>J127</f>
        <v>0</v>
      </c>
      <c r="K98" s="145"/>
      <c r="L98" s="149"/>
    </row>
    <row r="99" spans="1:31" s="9" customFormat="1" ht="24.95" customHeight="1">
      <c r="B99" s="144"/>
      <c r="C99" s="145"/>
      <c r="D99" s="146" t="s">
        <v>111</v>
      </c>
      <c r="E99" s="147"/>
      <c r="F99" s="147"/>
      <c r="G99" s="147"/>
      <c r="H99" s="147"/>
      <c r="I99" s="147"/>
      <c r="J99" s="148">
        <f>J129</f>
        <v>0</v>
      </c>
      <c r="K99" s="145"/>
      <c r="L99" s="149"/>
    </row>
    <row r="100" spans="1:31" s="9" customFormat="1" ht="24.95" customHeight="1">
      <c r="B100" s="144"/>
      <c r="C100" s="145"/>
      <c r="D100" s="146" t="s">
        <v>113</v>
      </c>
      <c r="E100" s="147"/>
      <c r="F100" s="147"/>
      <c r="G100" s="147"/>
      <c r="H100" s="147"/>
      <c r="I100" s="147"/>
      <c r="J100" s="148">
        <f>J135</f>
        <v>0</v>
      </c>
      <c r="K100" s="145"/>
      <c r="L100" s="149"/>
    </row>
    <row r="101" spans="1:31" s="9" customFormat="1" ht="24.95" customHeight="1">
      <c r="B101" s="144"/>
      <c r="C101" s="145"/>
      <c r="D101" s="146" t="s">
        <v>281</v>
      </c>
      <c r="E101" s="147"/>
      <c r="F101" s="147"/>
      <c r="G101" s="147"/>
      <c r="H101" s="147"/>
      <c r="I101" s="147"/>
      <c r="J101" s="148">
        <f>J137</f>
        <v>0</v>
      </c>
      <c r="K101" s="145"/>
      <c r="L101" s="149"/>
    </row>
    <row r="102" spans="1:31" s="9" customFormat="1" ht="24.95" customHeight="1">
      <c r="B102" s="144"/>
      <c r="C102" s="145"/>
      <c r="D102" s="146" t="s">
        <v>116</v>
      </c>
      <c r="E102" s="147"/>
      <c r="F102" s="147"/>
      <c r="G102" s="147"/>
      <c r="H102" s="147"/>
      <c r="I102" s="147"/>
      <c r="J102" s="148">
        <f>J145</f>
        <v>0</v>
      </c>
      <c r="K102" s="145"/>
      <c r="L102" s="149"/>
    </row>
    <row r="103" spans="1:31" s="9" customFormat="1" ht="24.95" customHeight="1">
      <c r="B103" s="144"/>
      <c r="C103" s="145"/>
      <c r="D103" s="146" t="s">
        <v>114</v>
      </c>
      <c r="E103" s="147"/>
      <c r="F103" s="147"/>
      <c r="G103" s="147"/>
      <c r="H103" s="147"/>
      <c r="I103" s="147"/>
      <c r="J103" s="148">
        <f>J147</f>
        <v>0</v>
      </c>
      <c r="K103" s="145"/>
      <c r="L103" s="149"/>
    </row>
    <row r="104" spans="1:31" s="9" customFormat="1" ht="24.95" customHeight="1">
      <c r="B104" s="144"/>
      <c r="C104" s="145"/>
      <c r="D104" s="146" t="s">
        <v>282</v>
      </c>
      <c r="E104" s="147"/>
      <c r="F104" s="147"/>
      <c r="G104" s="147"/>
      <c r="H104" s="147"/>
      <c r="I104" s="147"/>
      <c r="J104" s="148">
        <f>J162</f>
        <v>0</v>
      </c>
      <c r="K104" s="145"/>
      <c r="L104" s="149"/>
    </row>
    <row r="105" spans="1:31" s="2" customFormat="1" ht="21.75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0" t="s">
        <v>117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66" t="str">
        <f>E7</f>
        <v>ZŠ dr. Milady Horákové Kopřivnice - Výměna nášlapných vrstev</v>
      </c>
      <c r="F114" s="267"/>
      <c r="G114" s="267"/>
      <c r="H114" s="267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104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3"/>
      <c r="D116" s="33"/>
      <c r="E116" s="218" t="str">
        <f>E9</f>
        <v>309 - M.č.309</v>
      </c>
      <c r="F116" s="268"/>
      <c r="G116" s="268"/>
      <c r="H116" s="268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20</v>
      </c>
      <c r="D118" s="33"/>
      <c r="E118" s="33"/>
      <c r="F118" s="24" t="str">
        <f>F12</f>
        <v xml:space="preserve"> </v>
      </c>
      <c r="G118" s="33"/>
      <c r="H118" s="33"/>
      <c r="I118" s="26" t="s">
        <v>22</v>
      </c>
      <c r="J118" s="63" t="str">
        <f>IF(J12="","",J12)</f>
        <v>7. 2. 2025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24</v>
      </c>
      <c r="D120" s="33"/>
      <c r="E120" s="33"/>
      <c r="F120" s="24" t="str">
        <f>E15</f>
        <v>Město Kopřivnice</v>
      </c>
      <c r="G120" s="33"/>
      <c r="H120" s="33"/>
      <c r="I120" s="26" t="s">
        <v>30</v>
      </c>
      <c r="J120" s="29" t="str">
        <f>E21</f>
        <v>Ing. Jan Stuchlík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28</v>
      </c>
      <c r="D121" s="33"/>
      <c r="E121" s="33"/>
      <c r="F121" s="24" t="str">
        <f>IF(E18="","",E18)</f>
        <v>Vyplň údaj</v>
      </c>
      <c r="G121" s="33"/>
      <c r="H121" s="33"/>
      <c r="I121" s="26" t="s">
        <v>33</v>
      </c>
      <c r="J121" s="29" t="str">
        <f>E24</f>
        <v>Ladislav Pekárek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0" customFormat="1" ht="29.25" customHeight="1">
      <c r="A123" s="150"/>
      <c r="B123" s="151"/>
      <c r="C123" s="152" t="s">
        <v>118</v>
      </c>
      <c r="D123" s="153" t="s">
        <v>62</v>
      </c>
      <c r="E123" s="153" t="s">
        <v>58</v>
      </c>
      <c r="F123" s="153" t="s">
        <v>59</v>
      </c>
      <c r="G123" s="153" t="s">
        <v>119</v>
      </c>
      <c r="H123" s="153" t="s">
        <v>120</v>
      </c>
      <c r="I123" s="153" t="s">
        <v>121</v>
      </c>
      <c r="J123" s="154" t="s">
        <v>108</v>
      </c>
      <c r="K123" s="155" t="s">
        <v>122</v>
      </c>
      <c r="L123" s="156"/>
      <c r="M123" s="72" t="s">
        <v>1</v>
      </c>
      <c r="N123" s="73" t="s">
        <v>41</v>
      </c>
      <c r="O123" s="73" t="s">
        <v>123</v>
      </c>
      <c r="P123" s="73" t="s">
        <v>124</v>
      </c>
      <c r="Q123" s="73" t="s">
        <v>125</v>
      </c>
      <c r="R123" s="73" t="s">
        <v>126</v>
      </c>
      <c r="S123" s="73" t="s">
        <v>127</v>
      </c>
      <c r="T123" s="74" t="s">
        <v>128</v>
      </c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</row>
    <row r="124" spans="1:65" s="2" customFormat="1" ht="22.9" customHeight="1">
      <c r="A124" s="31"/>
      <c r="B124" s="32"/>
      <c r="C124" s="79" t="s">
        <v>129</v>
      </c>
      <c r="D124" s="33"/>
      <c r="E124" s="33"/>
      <c r="F124" s="33"/>
      <c r="G124" s="33"/>
      <c r="H124" s="33"/>
      <c r="I124" s="33"/>
      <c r="J124" s="157">
        <f>BK124</f>
        <v>0</v>
      </c>
      <c r="K124" s="33"/>
      <c r="L124" s="36"/>
      <c r="M124" s="75"/>
      <c r="N124" s="158"/>
      <c r="O124" s="76"/>
      <c r="P124" s="159">
        <f>P125+P127+P129+P135+P137+P145+P147+P162</f>
        <v>0</v>
      </c>
      <c r="Q124" s="76"/>
      <c r="R124" s="159">
        <f>R125+R127+R129+R135+R137+R145+R147+R162</f>
        <v>1.0575155999999999</v>
      </c>
      <c r="S124" s="76"/>
      <c r="T124" s="160">
        <f>T125+T127+T129+T135+T137+T145+T147+T162</f>
        <v>0.42657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76</v>
      </c>
      <c r="AU124" s="14" t="s">
        <v>110</v>
      </c>
      <c r="BK124" s="161">
        <f>BK125+BK127+BK129+BK135+BK137+BK145+BK147+BK162</f>
        <v>0</v>
      </c>
    </row>
    <row r="125" spans="1:65" s="11" customFormat="1" ht="25.9" customHeight="1">
      <c r="B125" s="162"/>
      <c r="C125" s="163"/>
      <c r="D125" s="164" t="s">
        <v>76</v>
      </c>
      <c r="E125" s="165" t="s">
        <v>151</v>
      </c>
      <c r="F125" s="165" t="s">
        <v>152</v>
      </c>
      <c r="G125" s="163"/>
      <c r="H125" s="163"/>
      <c r="I125" s="166"/>
      <c r="J125" s="167">
        <f>BK125</f>
        <v>0</v>
      </c>
      <c r="K125" s="163"/>
      <c r="L125" s="168"/>
      <c r="M125" s="169"/>
      <c r="N125" s="170"/>
      <c r="O125" s="170"/>
      <c r="P125" s="171">
        <f>P126</f>
        <v>0</v>
      </c>
      <c r="Q125" s="170"/>
      <c r="R125" s="171">
        <f>R126</f>
        <v>0.26409499999999997</v>
      </c>
      <c r="S125" s="170"/>
      <c r="T125" s="172">
        <f>T126</f>
        <v>0</v>
      </c>
      <c r="AR125" s="173" t="s">
        <v>85</v>
      </c>
      <c r="AT125" s="174" t="s">
        <v>76</v>
      </c>
      <c r="AU125" s="174" t="s">
        <v>77</v>
      </c>
      <c r="AY125" s="173" t="s">
        <v>132</v>
      </c>
      <c r="BK125" s="175">
        <f>BK126</f>
        <v>0</v>
      </c>
    </row>
    <row r="126" spans="1:65" s="2" customFormat="1" ht="24.2" customHeight="1">
      <c r="A126" s="31"/>
      <c r="B126" s="32"/>
      <c r="C126" s="176" t="s">
        <v>85</v>
      </c>
      <c r="D126" s="176" t="s">
        <v>133</v>
      </c>
      <c r="E126" s="177" t="s">
        <v>154</v>
      </c>
      <c r="F126" s="178" t="s">
        <v>155</v>
      </c>
      <c r="G126" s="179" t="s">
        <v>156</v>
      </c>
      <c r="H126" s="180">
        <v>6.5</v>
      </c>
      <c r="I126" s="181"/>
      <c r="J126" s="182">
        <f>ROUND(I126*H126,2)</f>
        <v>0</v>
      </c>
      <c r="K126" s="183"/>
      <c r="L126" s="36"/>
      <c r="M126" s="184" t="s">
        <v>1</v>
      </c>
      <c r="N126" s="185" t="s">
        <v>42</v>
      </c>
      <c r="O126" s="68"/>
      <c r="P126" s="186">
        <f>O126*H126</f>
        <v>0</v>
      </c>
      <c r="Q126" s="186">
        <v>4.0629999999999999E-2</v>
      </c>
      <c r="R126" s="186">
        <f>Q126*H126</f>
        <v>0.26409499999999997</v>
      </c>
      <c r="S126" s="186">
        <v>0</v>
      </c>
      <c r="T126" s="187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88" t="s">
        <v>137</v>
      </c>
      <c r="AT126" s="188" t="s">
        <v>133</v>
      </c>
      <c r="AU126" s="188" t="s">
        <v>85</v>
      </c>
      <c r="AY126" s="14" t="s">
        <v>132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4" t="s">
        <v>85</v>
      </c>
      <c r="BK126" s="189">
        <f>ROUND(I126*H126,2)</f>
        <v>0</v>
      </c>
      <c r="BL126" s="14" t="s">
        <v>137</v>
      </c>
      <c r="BM126" s="188" t="s">
        <v>283</v>
      </c>
    </row>
    <row r="127" spans="1:65" s="11" customFormat="1" ht="25.9" customHeight="1">
      <c r="B127" s="162"/>
      <c r="C127" s="163"/>
      <c r="D127" s="164" t="s">
        <v>76</v>
      </c>
      <c r="E127" s="165" t="s">
        <v>174</v>
      </c>
      <c r="F127" s="165" t="s">
        <v>284</v>
      </c>
      <c r="G127" s="163"/>
      <c r="H127" s="163"/>
      <c r="I127" s="166"/>
      <c r="J127" s="167">
        <f>BK127</f>
        <v>0</v>
      </c>
      <c r="K127" s="163"/>
      <c r="L127" s="168"/>
      <c r="M127" s="169"/>
      <c r="N127" s="170"/>
      <c r="O127" s="170"/>
      <c r="P127" s="171">
        <f>P128</f>
        <v>0</v>
      </c>
      <c r="Q127" s="170"/>
      <c r="R127" s="171">
        <f>R128</f>
        <v>0</v>
      </c>
      <c r="S127" s="170"/>
      <c r="T127" s="172">
        <f>T128</f>
        <v>0.19040000000000001</v>
      </c>
      <c r="AR127" s="173" t="s">
        <v>85</v>
      </c>
      <c r="AT127" s="174" t="s">
        <v>76</v>
      </c>
      <c r="AU127" s="174" t="s">
        <v>77</v>
      </c>
      <c r="AY127" s="173" t="s">
        <v>132</v>
      </c>
      <c r="BK127" s="175">
        <f>BK128</f>
        <v>0</v>
      </c>
    </row>
    <row r="128" spans="1:65" s="2" customFormat="1" ht="37.9" customHeight="1">
      <c r="A128" s="31"/>
      <c r="B128" s="32"/>
      <c r="C128" s="176" t="s">
        <v>87</v>
      </c>
      <c r="D128" s="176" t="s">
        <v>133</v>
      </c>
      <c r="E128" s="177" t="s">
        <v>285</v>
      </c>
      <c r="F128" s="178" t="s">
        <v>286</v>
      </c>
      <c r="G128" s="179" t="s">
        <v>156</v>
      </c>
      <c r="H128" s="180">
        <v>2.8</v>
      </c>
      <c r="I128" s="181"/>
      <c r="J128" s="182">
        <f>ROUND(I128*H128,2)</f>
        <v>0</v>
      </c>
      <c r="K128" s="183"/>
      <c r="L128" s="36"/>
      <c r="M128" s="184" t="s">
        <v>1</v>
      </c>
      <c r="N128" s="185" t="s">
        <v>42</v>
      </c>
      <c r="O128" s="68"/>
      <c r="P128" s="186">
        <f>O128*H128</f>
        <v>0</v>
      </c>
      <c r="Q128" s="186">
        <v>0</v>
      </c>
      <c r="R128" s="186">
        <f>Q128*H128</f>
        <v>0</v>
      </c>
      <c r="S128" s="186">
        <v>6.8000000000000005E-2</v>
      </c>
      <c r="T128" s="187">
        <f>S128*H128</f>
        <v>0.19040000000000001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88" t="s">
        <v>137</v>
      </c>
      <c r="AT128" s="188" t="s">
        <v>133</v>
      </c>
      <c r="AU128" s="188" t="s">
        <v>85</v>
      </c>
      <c r="AY128" s="14" t="s">
        <v>132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4" t="s">
        <v>85</v>
      </c>
      <c r="BK128" s="189">
        <f>ROUND(I128*H128,2)</f>
        <v>0</v>
      </c>
      <c r="BL128" s="14" t="s">
        <v>137</v>
      </c>
      <c r="BM128" s="188" t="s">
        <v>287</v>
      </c>
    </row>
    <row r="129" spans="1:65" s="11" customFormat="1" ht="25.9" customHeight="1">
      <c r="B129" s="162"/>
      <c r="C129" s="163"/>
      <c r="D129" s="164" t="s">
        <v>76</v>
      </c>
      <c r="E129" s="165" t="s">
        <v>130</v>
      </c>
      <c r="F129" s="165" t="s">
        <v>131</v>
      </c>
      <c r="G129" s="163"/>
      <c r="H129" s="163"/>
      <c r="I129" s="166"/>
      <c r="J129" s="167">
        <f>BK129</f>
        <v>0</v>
      </c>
      <c r="K129" s="163"/>
      <c r="L129" s="168"/>
      <c r="M129" s="169"/>
      <c r="N129" s="170"/>
      <c r="O129" s="170"/>
      <c r="P129" s="171">
        <f>SUM(P130:P134)</f>
        <v>0</v>
      </c>
      <c r="Q129" s="170"/>
      <c r="R129" s="171">
        <f>SUM(R130:R134)</f>
        <v>0</v>
      </c>
      <c r="S129" s="170"/>
      <c r="T129" s="172">
        <f>SUM(T130:T134)</f>
        <v>0</v>
      </c>
      <c r="AR129" s="173" t="s">
        <v>85</v>
      </c>
      <c r="AT129" s="174" t="s">
        <v>76</v>
      </c>
      <c r="AU129" s="174" t="s">
        <v>77</v>
      </c>
      <c r="AY129" s="173" t="s">
        <v>132</v>
      </c>
      <c r="BK129" s="175">
        <f>SUM(BK130:BK134)</f>
        <v>0</v>
      </c>
    </row>
    <row r="130" spans="1:65" s="2" customFormat="1" ht="37.9" customHeight="1">
      <c r="A130" s="31"/>
      <c r="B130" s="32"/>
      <c r="C130" s="176" t="s">
        <v>142</v>
      </c>
      <c r="D130" s="176" t="s">
        <v>133</v>
      </c>
      <c r="E130" s="177" t="s">
        <v>134</v>
      </c>
      <c r="F130" s="178" t="s">
        <v>135</v>
      </c>
      <c r="G130" s="179" t="s">
        <v>136</v>
      </c>
      <c r="H130" s="180">
        <v>0.42699999999999999</v>
      </c>
      <c r="I130" s="181"/>
      <c r="J130" s="182">
        <f>ROUND(I130*H130,2)</f>
        <v>0</v>
      </c>
      <c r="K130" s="183"/>
      <c r="L130" s="36"/>
      <c r="M130" s="184" t="s">
        <v>1</v>
      </c>
      <c r="N130" s="185" t="s">
        <v>42</v>
      </c>
      <c r="O130" s="68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88" t="s">
        <v>137</v>
      </c>
      <c r="AT130" s="188" t="s">
        <v>133</v>
      </c>
      <c r="AU130" s="188" t="s">
        <v>85</v>
      </c>
      <c r="AY130" s="14" t="s">
        <v>132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4" t="s">
        <v>85</v>
      </c>
      <c r="BK130" s="189">
        <f>ROUND(I130*H130,2)</f>
        <v>0</v>
      </c>
      <c r="BL130" s="14" t="s">
        <v>137</v>
      </c>
      <c r="BM130" s="188" t="s">
        <v>288</v>
      </c>
    </row>
    <row r="131" spans="1:65" s="2" customFormat="1" ht="33" customHeight="1">
      <c r="A131" s="31"/>
      <c r="B131" s="32"/>
      <c r="C131" s="176" t="s">
        <v>137</v>
      </c>
      <c r="D131" s="176" t="s">
        <v>133</v>
      </c>
      <c r="E131" s="177" t="s">
        <v>139</v>
      </c>
      <c r="F131" s="178" t="s">
        <v>140</v>
      </c>
      <c r="G131" s="179" t="s">
        <v>136</v>
      </c>
      <c r="H131" s="180">
        <v>0.42699999999999999</v>
      </c>
      <c r="I131" s="181"/>
      <c r="J131" s="182">
        <f>ROUND(I131*H131,2)</f>
        <v>0</v>
      </c>
      <c r="K131" s="183"/>
      <c r="L131" s="36"/>
      <c r="M131" s="184" t="s">
        <v>1</v>
      </c>
      <c r="N131" s="185" t="s">
        <v>42</v>
      </c>
      <c r="O131" s="68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88" t="s">
        <v>137</v>
      </c>
      <c r="AT131" s="188" t="s">
        <v>133</v>
      </c>
      <c r="AU131" s="188" t="s">
        <v>85</v>
      </c>
      <c r="AY131" s="14" t="s">
        <v>132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4" t="s">
        <v>85</v>
      </c>
      <c r="BK131" s="189">
        <f>ROUND(I131*H131,2)</f>
        <v>0</v>
      </c>
      <c r="BL131" s="14" t="s">
        <v>137</v>
      </c>
      <c r="BM131" s="188" t="s">
        <v>289</v>
      </c>
    </row>
    <row r="132" spans="1:65" s="2" customFormat="1" ht="44.25" customHeight="1">
      <c r="A132" s="31"/>
      <c r="B132" s="32"/>
      <c r="C132" s="176" t="s">
        <v>153</v>
      </c>
      <c r="D132" s="176" t="s">
        <v>133</v>
      </c>
      <c r="E132" s="177" t="s">
        <v>143</v>
      </c>
      <c r="F132" s="178" t="s">
        <v>144</v>
      </c>
      <c r="G132" s="179" t="s">
        <v>136</v>
      </c>
      <c r="H132" s="180">
        <v>5.9779999999999998</v>
      </c>
      <c r="I132" s="181"/>
      <c r="J132" s="182">
        <f>ROUND(I132*H132,2)</f>
        <v>0</v>
      </c>
      <c r="K132" s="183"/>
      <c r="L132" s="36"/>
      <c r="M132" s="184" t="s">
        <v>1</v>
      </c>
      <c r="N132" s="185" t="s">
        <v>42</v>
      </c>
      <c r="O132" s="68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88" t="s">
        <v>137</v>
      </c>
      <c r="AT132" s="188" t="s">
        <v>133</v>
      </c>
      <c r="AU132" s="188" t="s">
        <v>85</v>
      </c>
      <c r="AY132" s="14" t="s">
        <v>132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4" t="s">
        <v>85</v>
      </c>
      <c r="BK132" s="189">
        <f>ROUND(I132*H132,2)</f>
        <v>0</v>
      </c>
      <c r="BL132" s="14" t="s">
        <v>137</v>
      </c>
      <c r="BM132" s="188" t="s">
        <v>290</v>
      </c>
    </row>
    <row r="133" spans="1:65" s="12" customFormat="1" ht="11.25">
      <c r="B133" s="190"/>
      <c r="C133" s="191"/>
      <c r="D133" s="192" t="s">
        <v>146</v>
      </c>
      <c r="E133" s="191"/>
      <c r="F133" s="193" t="s">
        <v>291</v>
      </c>
      <c r="G133" s="191"/>
      <c r="H133" s="194">
        <v>5.9779999999999998</v>
      </c>
      <c r="I133" s="195"/>
      <c r="J133" s="191"/>
      <c r="K133" s="191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146</v>
      </c>
      <c r="AU133" s="200" t="s">
        <v>85</v>
      </c>
      <c r="AV133" s="12" t="s">
        <v>87</v>
      </c>
      <c r="AW133" s="12" t="s">
        <v>4</v>
      </c>
      <c r="AX133" s="12" t="s">
        <v>85</v>
      </c>
      <c r="AY133" s="200" t="s">
        <v>132</v>
      </c>
    </row>
    <row r="134" spans="1:65" s="2" customFormat="1" ht="44.25" customHeight="1">
      <c r="A134" s="31"/>
      <c r="B134" s="32"/>
      <c r="C134" s="176" t="s">
        <v>151</v>
      </c>
      <c r="D134" s="176" t="s">
        <v>133</v>
      </c>
      <c r="E134" s="177" t="s">
        <v>148</v>
      </c>
      <c r="F134" s="178" t="s">
        <v>149</v>
      </c>
      <c r="G134" s="179" t="s">
        <v>136</v>
      </c>
      <c r="H134" s="180">
        <v>0.42699999999999999</v>
      </c>
      <c r="I134" s="181"/>
      <c r="J134" s="182">
        <f>ROUND(I134*H134,2)</f>
        <v>0</v>
      </c>
      <c r="K134" s="183"/>
      <c r="L134" s="36"/>
      <c r="M134" s="184" t="s">
        <v>1</v>
      </c>
      <c r="N134" s="185" t="s">
        <v>42</v>
      </c>
      <c r="O134" s="68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88" t="s">
        <v>137</v>
      </c>
      <c r="AT134" s="188" t="s">
        <v>133</v>
      </c>
      <c r="AU134" s="188" t="s">
        <v>85</v>
      </c>
      <c r="AY134" s="14" t="s">
        <v>132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4" t="s">
        <v>85</v>
      </c>
      <c r="BK134" s="189">
        <f>ROUND(I134*H134,2)</f>
        <v>0</v>
      </c>
      <c r="BL134" s="14" t="s">
        <v>137</v>
      </c>
      <c r="BM134" s="188" t="s">
        <v>292</v>
      </c>
    </row>
    <row r="135" spans="1:65" s="11" customFormat="1" ht="25.9" customHeight="1">
      <c r="B135" s="162"/>
      <c r="C135" s="163"/>
      <c r="D135" s="164" t="s">
        <v>76</v>
      </c>
      <c r="E135" s="165" t="s">
        <v>158</v>
      </c>
      <c r="F135" s="165" t="s">
        <v>159</v>
      </c>
      <c r="G135" s="163"/>
      <c r="H135" s="163"/>
      <c r="I135" s="166"/>
      <c r="J135" s="167">
        <f>BK135</f>
        <v>0</v>
      </c>
      <c r="K135" s="163"/>
      <c r="L135" s="168"/>
      <c r="M135" s="169"/>
      <c r="N135" s="170"/>
      <c r="O135" s="170"/>
      <c r="P135" s="171">
        <f>P136</f>
        <v>0</v>
      </c>
      <c r="Q135" s="170"/>
      <c r="R135" s="171">
        <f>R136</f>
        <v>0</v>
      </c>
      <c r="S135" s="170"/>
      <c r="T135" s="172">
        <f>T136</f>
        <v>0</v>
      </c>
      <c r="AR135" s="173" t="s">
        <v>85</v>
      </c>
      <c r="AT135" s="174" t="s">
        <v>76</v>
      </c>
      <c r="AU135" s="174" t="s">
        <v>77</v>
      </c>
      <c r="AY135" s="173" t="s">
        <v>132</v>
      </c>
      <c r="BK135" s="175">
        <f>BK136</f>
        <v>0</v>
      </c>
    </row>
    <row r="136" spans="1:65" s="2" customFormat="1" ht="55.5" customHeight="1">
      <c r="A136" s="31"/>
      <c r="B136" s="32"/>
      <c r="C136" s="176" t="s">
        <v>165</v>
      </c>
      <c r="D136" s="176" t="s">
        <v>133</v>
      </c>
      <c r="E136" s="177" t="s">
        <v>160</v>
      </c>
      <c r="F136" s="178" t="s">
        <v>161</v>
      </c>
      <c r="G136" s="179" t="s">
        <v>136</v>
      </c>
      <c r="H136" s="180">
        <v>0.26400000000000001</v>
      </c>
      <c r="I136" s="181"/>
      <c r="J136" s="182">
        <f>ROUND(I136*H136,2)</f>
        <v>0</v>
      </c>
      <c r="K136" s="183"/>
      <c r="L136" s="36"/>
      <c r="M136" s="184" t="s">
        <v>1</v>
      </c>
      <c r="N136" s="185" t="s">
        <v>42</v>
      </c>
      <c r="O136" s="68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88" t="s">
        <v>137</v>
      </c>
      <c r="AT136" s="188" t="s">
        <v>133</v>
      </c>
      <c r="AU136" s="188" t="s">
        <v>85</v>
      </c>
      <c r="AY136" s="14" t="s">
        <v>132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4" t="s">
        <v>85</v>
      </c>
      <c r="BK136" s="189">
        <f>ROUND(I136*H136,2)</f>
        <v>0</v>
      </c>
      <c r="BL136" s="14" t="s">
        <v>137</v>
      </c>
      <c r="BM136" s="188" t="s">
        <v>293</v>
      </c>
    </row>
    <row r="137" spans="1:65" s="11" customFormat="1" ht="25.9" customHeight="1">
      <c r="B137" s="162"/>
      <c r="C137" s="163"/>
      <c r="D137" s="164" t="s">
        <v>76</v>
      </c>
      <c r="E137" s="165" t="s">
        <v>294</v>
      </c>
      <c r="F137" s="165" t="s">
        <v>295</v>
      </c>
      <c r="G137" s="163"/>
      <c r="H137" s="163"/>
      <c r="I137" s="166"/>
      <c r="J137" s="167">
        <f>BK137</f>
        <v>0</v>
      </c>
      <c r="K137" s="163"/>
      <c r="L137" s="168"/>
      <c r="M137" s="169"/>
      <c r="N137" s="170"/>
      <c r="O137" s="170"/>
      <c r="P137" s="171">
        <f>SUM(P138:P144)</f>
        <v>0</v>
      </c>
      <c r="Q137" s="170"/>
      <c r="R137" s="171">
        <f>SUM(R138:R144)</f>
        <v>2.0570000000000001E-2</v>
      </c>
      <c r="S137" s="170"/>
      <c r="T137" s="172">
        <f>SUM(T138:T144)</f>
        <v>2.102E-2</v>
      </c>
      <c r="AR137" s="173" t="s">
        <v>87</v>
      </c>
      <c r="AT137" s="174" t="s">
        <v>76</v>
      </c>
      <c r="AU137" s="174" t="s">
        <v>77</v>
      </c>
      <c r="AY137" s="173" t="s">
        <v>132</v>
      </c>
      <c r="BK137" s="175">
        <f>SUM(BK138:BK144)</f>
        <v>0</v>
      </c>
    </row>
    <row r="138" spans="1:65" s="2" customFormat="1" ht="21.75" customHeight="1">
      <c r="A138" s="31"/>
      <c r="B138" s="32"/>
      <c r="C138" s="176" t="s">
        <v>170</v>
      </c>
      <c r="D138" s="176" t="s">
        <v>133</v>
      </c>
      <c r="E138" s="177" t="s">
        <v>296</v>
      </c>
      <c r="F138" s="178" t="s">
        <v>297</v>
      </c>
      <c r="G138" s="179" t="s">
        <v>298</v>
      </c>
      <c r="H138" s="180">
        <v>1</v>
      </c>
      <c r="I138" s="181"/>
      <c r="J138" s="182">
        <f t="shared" ref="J138:J144" si="0">ROUND(I138*H138,2)</f>
        <v>0</v>
      </c>
      <c r="K138" s="183"/>
      <c r="L138" s="36"/>
      <c r="M138" s="184" t="s">
        <v>1</v>
      </c>
      <c r="N138" s="185" t="s">
        <v>42</v>
      </c>
      <c r="O138" s="68"/>
      <c r="P138" s="186">
        <f t="shared" ref="P138:P144" si="1">O138*H138</f>
        <v>0</v>
      </c>
      <c r="Q138" s="186">
        <v>0</v>
      </c>
      <c r="R138" s="186">
        <f t="shared" ref="R138:R144" si="2">Q138*H138</f>
        <v>0</v>
      </c>
      <c r="S138" s="186">
        <v>1.9460000000000002E-2</v>
      </c>
      <c r="T138" s="187">
        <f t="shared" ref="T138:T144" si="3">S138*H138</f>
        <v>1.9460000000000002E-2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88" t="s">
        <v>168</v>
      </c>
      <c r="AT138" s="188" t="s">
        <v>133</v>
      </c>
      <c r="AU138" s="188" t="s">
        <v>85</v>
      </c>
      <c r="AY138" s="14" t="s">
        <v>132</v>
      </c>
      <c r="BE138" s="189">
        <f t="shared" ref="BE138:BE144" si="4">IF(N138="základní",J138,0)</f>
        <v>0</v>
      </c>
      <c r="BF138" s="189">
        <f t="shared" ref="BF138:BF144" si="5">IF(N138="snížená",J138,0)</f>
        <v>0</v>
      </c>
      <c r="BG138" s="189">
        <f t="shared" ref="BG138:BG144" si="6">IF(N138="zákl. přenesená",J138,0)</f>
        <v>0</v>
      </c>
      <c r="BH138" s="189">
        <f t="shared" ref="BH138:BH144" si="7">IF(N138="sníž. přenesená",J138,0)</f>
        <v>0</v>
      </c>
      <c r="BI138" s="189">
        <f t="shared" ref="BI138:BI144" si="8">IF(N138="nulová",J138,0)</f>
        <v>0</v>
      </c>
      <c r="BJ138" s="14" t="s">
        <v>85</v>
      </c>
      <c r="BK138" s="189">
        <f t="shared" ref="BK138:BK144" si="9">ROUND(I138*H138,2)</f>
        <v>0</v>
      </c>
      <c r="BL138" s="14" t="s">
        <v>168</v>
      </c>
      <c r="BM138" s="188" t="s">
        <v>299</v>
      </c>
    </row>
    <row r="139" spans="1:65" s="2" customFormat="1" ht="37.9" customHeight="1">
      <c r="A139" s="31"/>
      <c r="B139" s="32"/>
      <c r="C139" s="176" t="s">
        <v>174</v>
      </c>
      <c r="D139" s="176" t="s">
        <v>133</v>
      </c>
      <c r="E139" s="177" t="s">
        <v>300</v>
      </c>
      <c r="F139" s="178" t="s">
        <v>301</v>
      </c>
      <c r="G139" s="179" t="s">
        <v>298</v>
      </c>
      <c r="H139" s="180">
        <v>1</v>
      </c>
      <c r="I139" s="181"/>
      <c r="J139" s="182">
        <f t="shared" si="0"/>
        <v>0</v>
      </c>
      <c r="K139" s="183"/>
      <c r="L139" s="36"/>
      <c r="M139" s="184" t="s">
        <v>1</v>
      </c>
      <c r="N139" s="185" t="s">
        <v>42</v>
      </c>
      <c r="O139" s="68"/>
      <c r="P139" s="186">
        <f t="shared" si="1"/>
        <v>0</v>
      </c>
      <c r="Q139" s="186">
        <v>1.823E-2</v>
      </c>
      <c r="R139" s="186">
        <f t="shared" si="2"/>
        <v>1.823E-2</v>
      </c>
      <c r="S139" s="186">
        <v>0</v>
      </c>
      <c r="T139" s="18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88" t="s">
        <v>168</v>
      </c>
      <c r="AT139" s="188" t="s">
        <v>133</v>
      </c>
      <c r="AU139" s="188" t="s">
        <v>85</v>
      </c>
      <c r="AY139" s="14" t="s">
        <v>132</v>
      </c>
      <c r="BE139" s="189">
        <f t="shared" si="4"/>
        <v>0</v>
      </c>
      <c r="BF139" s="189">
        <f t="shared" si="5"/>
        <v>0</v>
      </c>
      <c r="BG139" s="189">
        <f t="shared" si="6"/>
        <v>0</v>
      </c>
      <c r="BH139" s="189">
        <f t="shared" si="7"/>
        <v>0</v>
      </c>
      <c r="BI139" s="189">
        <f t="shared" si="8"/>
        <v>0</v>
      </c>
      <c r="BJ139" s="14" t="s">
        <v>85</v>
      </c>
      <c r="BK139" s="189">
        <f t="shared" si="9"/>
        <v>0</v>
      </c>
      <c r="BL139" s="14" t="s">
        <v>168</v>
      </c>
      <c r="BM139" s="188" t="s">
        <v>302</v>
      </c>
    </row>
    <row r="140" spans="1:65" s="2" customFormat="1" ht="24.2" customHeight="1">
      <c r="A140" s="31"/>
      <c r="B140" s="32"/>
      <c r="C140" s="176" t="s">
        <v>178</v>
      </c>
      <c r="D140" s="176" t="s">
        <v>133</v>
      </c>
      <c r="E140" s="177" t="s">
        <v>303</v>
      </c>
      <c r="F140" s="178" t="s">
        <v>304</v>
      </c>
      <c r="G140" s="179" t="s">
        <v>220</v>
      </c>
      <c r="H140" s="180">
        <v>1</v>
      </c>
      <c r="I140" s="181"/>
      <c r="J140" s="182">
        <f t="shared" si="0"/>
        <v>0</v>
      </c>
      <c r="K140" s="183"/>
      <c r="L140" s="36"/>
      <c r="M140" s="184" t="s">
        <v>1</v>
      </c>
      <c r="N140" s="185" t="s">
        <v>42</v>
      </c>
      <c r="O140" s="68"/>
      <c r="P140" s="186">
        <f t="shared" si="1"/>
        <v>0</v>
      </c>
      <c r="Q140" s="186">
        <v>0</v>
      </c>
      <c r="R140" s="186">
        <f t="shared" si="2"/>
        <v>0</v>
      </c>
      <c r="S140" s="186">
        <v>0</v>
      </c>
      <c r="T140" s="18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88" t="s">
        <v>168</v>
      </c>
      <c r="AT140" s="188" t="s">
        <v>133</v>
      </c>
      <c r="AU140" s="188" t="s">
        <v>85</v>
      </c>
      <c r="AY140" s="14" t="s">
        <v>132</v>
      </c>
      <c r="BE140" s="189">
        <f t="shared" si="4"/>
        <v>0</v>
      </c>
      <c r="BF140" s="189">
        <f t="shared" si="5"/>
        <v>0</v>
      </c>
      <c r="BG140" s="189">
        <f t="shared" si="6"/>
        <v>0</v>
      </c>
      <c r="BH140" s="189">
        <f t="shared" si="7"/>
        <v>0</v>
      </c>
      <c r="BI140" s="189">
        <f t="shared" si="8"/>
        <v>0</v>
      </c>
      <c r="BJ140" s="14" t="s">
        <v>85</v>
      </c>
      <c r="BK140" s="189">
        <f t="shared" si="9"/>
        <v>0</v>
      </c>
      <c r="BL140" s="14" t="s">
        <v>168</v>
      </c>
      <c r="BM140" s="188" t="s">
        <v>305</v>
      </c>
    </row>
    <row r="141" spans="1:65" s="2" customFormat="1" ht="21.75" customHeight="1">
      <c r="A141" s="31"/>
      <c r="B141" s="32"/>
      <c r="C141" s="201" t="s">
        <v>182</v>
      </c>
      <c r="D141" s="201" t="s">
        <v>186</v>
      </c>
      <c r="E141" s="202" t="s">
        <v>306</v>
      </c>
      <c r="F141" s="203" t="s">
        <v>307</v>
      </c>
      <c r="G141" s="204" t="s">
        <v>220</v>
      </c>
      <c r="H141" s="205">
        <v>1</v>
      </c>
      <c r="I141" s="206"/>
      <c r="J141" s="207">
        <f t="shared" si="0"/>
        <v>0</v>
      </c>
      <c r="K141" s="208"/>
      <c r="L141" s="209"/>
      <c r="M141" s="210" t="s">
        <v>1</v>
      </c>
      <c r="N141" s="211" t="s">
        <v>42</v>
      </c>
      <c r="O141" s="68"/>
      <c r="P141" s="186">
        <f t="shared" si="1"/>
        <v>0</v>
      </c>
      <c r="Q141" s="186">
        <v>5.0000000000000001E-4</v>
      </c>
      <c r="R141" s="186">
        <f t="shared" si="2"/>
        <v>5.0000000000000001E-4</v>
      </c>
      <c r="S141" s="186">
        <v>0</v>
      </c>
      <c r="T141" s="18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88" t="s">
        <v>189</v>
      </c>
      <c r="AT141" s="188" t="s">
        <v>186</v>
      </c>
      <c r="AU141" s="188" t="s">
        <v>85</v>
      </c>
      <c r="AY141" s="14" t="s">
        <v>132</v>
      </c>
      <c r="BE141" s="189">
        <f t="shared" si="4"/>
        <v>0</v>
      </c>
      <c r="BF141" s="189">
        <f t="shared" si="5"/>
        <v>0</v>
      </c>
      <c r="BG141" s="189">
        <f t="shared" si="6"/>
        <v>0</v>
      </c>
      <c r="BH141" s="189">
        <f t="shared" si="7"/>
        <v>0</v>
      </c>
      <c r="BI141" s="189">
        <f t="shared" si="8"/>
        <v>0</v>
      </c>
      <c r="BJ141" s="14" t="s">
        <v>85</v>
      </c>
      <c r="BK141" s="189">
        <f t="shared" si="9"/>
        <v>0</v>
      </c>
      <c r="BL141" s="14" t="s">
        <v>168</v>
      </c>
      <c r="BM141" s="188" t="s">
        <v>308</v>
      </c>
    </row>
    <row r="142" spans="1:65" s="2" customFormat="1" ht="16.5" customHeight="1">
      <c r="A142" s="31"/>
      <c r="B142" s="32"/>
      <c r="C142" s="176" t="s">
        <v>8</v>
      </c>
      <c r="D142" s="176" t="s">
        <v>133</v>
      </c>
      <c r="E142" s="177" t="s">
        <v>309</v>
      </c>
      <c r="F142" s="178" t="s">
        <v>310</v>
      </c>
      <c r="G142" s="179" t="s">
        <v>298</v>
      </c>
      <c r="H142" s="180">
        <v>1</v>
      </c>
      <c r="I142" s="181"/>
      <c r="J142" s="182">
        <f t="shared" si="0"/>
        <v>0</v>
      </c>
      <c r="K142" s="183"/>
      <c r="L142" s="36"/>
      <c r="M142" s="184" t="s">
        <v>1</v>
      </c>
      <c r="N142" s="185" t="s">
        <v>42</v>
      </c>
      <c r="O142" s="68"/>
      <c r="P142" s="186">
        <f t="shared" si="1"/>
        <v>0</v>
      </c>
      <c r="Q142" s="186">
        <v>0</v>
      </c>
      <c r="R142" s="186">
        <f t="shared" si="2"/>
        <v>0</v>
      </c>
      <c r="S142" s="186">
        <v>1.56E-3</v>
      </c>
      <c r="T142" s="187">
        <f t="shared" si="3"/>
        <v>1.56E-3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88" t="s">
        <v>168</v>
      </c>
      <c r="AT142" s="188" t="s">
        <v>133</v>
      </c>
      <c r="AU142" s="188" t="s">
        <v>85</v>
      </c>
      <c r="AY142" s="14" t="s">
        <v>132</v>
      </c>
      <c r="BE142" s="189">
        <f t="shared" si="4"/>
        <v>0</v>
      </c>
      <c r="BF142" s="189">
        <f t="shared" si="5"/>
        <v>0</v>
      </c>
      <c r="BG142" s="189">
        <f t="shared" si="6"/>
        <v>0</v>
      </c>
      <c r="BH142" s="189">
        <f t="shared" si="7"/>
        <v>0</v>
      </c>
      <c r="BI142" s="189">
        <f t="shared" si="8"/>
        <v>0</v>
      </c>
      <c r="BJ142" s="14" t="s">
        <v>85</v>
      </c>
      <c r="BK142" s="189">
        <f t="shared" si="9"/>
        <v>0</v>
      </c>
      <c r="BL142" s="14" t="s">
        <v>168</v>
      </c>
      <c r="BM142" s="188" t="s">
        <v>311</v>
      </c>
    </row>
    <row r="143" spans="1:65" s="2" customFormat="1" ht="16.5" customHeight="1">
      <c r="A143" s="31"/>
      <c r="B143" s="32"/>
      <c r="C143" s="176" t="s">
        <v>192</v>
      </c>
      <c r="D143" s="176" t="s">
        <v>133</v>
      </c>
      <c r="E143" s="177" t="s">
        <v>312</v>
      </c>
      <c r="F143" s="178" t="s">
        <v>313</v>
      </c>
      <c r="G143" s="179" t="s">
        <v>298</v>
      </c>
      <c r="H143" s="180">
        <v>1</v>
      </c>
      <c r="I143" s="181"/>
      <c r="J143" s="182">
        <f t="shared" si="0"/>
        <v>0</v>
      </c>
      <c r="K143" s="183"/>
      <c r="L143" s="36"/>
      <c r="M143" s="184" t="s">
        <v>1</v>
      </c>
      <c r="N143" s="185" t="s">
        <v>42</v>
      </c>
      <c r="O143" s="68"/>
      <c r="P143" s="186">
        <f t="shared" si="1"/>
        <v>0</v>
      </c>
      <c r="Q143" s="186">
        <v>1.8400000000000001E-3</v>
      </c>
      <c r="R143" s="186">
        <f t="shared" si="2"/>
        <v>1.8400000000000001E-3</v>
      </c>
      <c r="S143" s="186">
        <v>0</v>
      </c>
      <c r="T143" s="18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88" t="s">
        <v>168</v>
      </c>
      <c r="AT143" s="188" t="s">
        <v>133</v>
      </c>
      <c r="AU143" s="188" t="s">
        <v>85</v>
      </c>
      <c r="AY143" s="14" t="s">
        <v>132</v>
      </c>
      <c r="BE143" s="189">
        <f t="shared" si="4"/>
        <v>0</v>
      </c>
      <c r="BF143" s="189">
        <f t="shared" si="5"/>
        <v>0</v>
      </c>
      <c r="BG143" s="189">
        <f t="shared" si="6"/>
        <v>0</v>
      </c>
      <c r="BH143" s="189">
        <f t="shared" si="7"/>
        <v>0</v>
      </c>
      <c r="BI143" s="189">
        <f t="shared" si="8"/>
        <v>0</v>
      </c>
      <c r="BJ143" s="14" t="s">
        <v>85</v>
      </c>
      <c r="BK143" s="189">
        <f t="shared" si="9"/>
        <v>0</v>
      </c>
      <c r="BL143" s="14" t="s">
        <v>168</v>
      </c>
      <c r="BM143" s="188" t="s">
        <v>314</v>
      </c>
    </row>
    <row r="144" spans="1:65" s="2" customFormat="1" ht="49.15" customHeight="1">
      <c r="A144" s="31"/>
      <c r="B144" s="32"/>
      <c r="C144" s="176" t="s">
        <v>197</v>
      </c>
      <c r="D144" s="176" t="s">
        <v>133</v>
      </c>
      <c r="E144" s="177" t="s">
        <v>315</v>
      </c>
      <c r="F144" s="178" t="s">
        <v>316</v>
      </c>
      <c r="G144" s="179" t="s">
        <v>213</v>
      </c>
      <c r="H144" s="212"/>
      <c r="I144" s="181"/>
      <c r="J144" s="182">
        <f t="shared" si="0"/>
        <v>0</v>
      </c>
      <c r="K144" s="183"/>
      <c r="L144" s="36"/>
      <c r="M144" s="184" t="s">
        <v>1</v>
      </c>
      <c r="N144" s="185" t="s">
        <v>42</v>
      </c>
      <c r="O144" s="68"/>
      <c r="P144" s="186">
        <f t="shared" si="1"/>
        <v>0</v>
      </c>
      <c r="Q144" s="186">
        <v>0</v>
      </c>
      <c r="R144" s="186">
        <f t="shared" si="2"/>
        <v>0</v>
      </c>
      <c r="S144" s="186">
        <v>0</v>
      </c>
      <c r="T144" s="18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88" t="s">
        <v>168</v>
      </c>
      <c r="AT144" s="188" t="s">
        <v>133</v>
      </c>
      <c r="AU144" s="188" t="s">
        <v>85</v>
      </c>
      <c r="AY144" s="14" t="s">
        <v>132</v>
      </c>
      <c r="BE144" s="189">
        <f t="shared" si="4"/>
        <v>0</v>
      </c>
      <c r="BF144" s="189">
        <f t="shared" si="5"/>
        <v>0</v>
      </c>
      <c r="BG144" s="189">
        <f t="shared" si="6"/>
        <v>0</v>
      </c>
      <c r="BH144" s="189">
        <f t="shared" si="7"/>
        <v>0</v>
      </c>
      <c r="BI144" s="189">
        <f t="shared" si="8"/>
        <v>0</v>
      </c>
      <c r="BJ144" s="14" t="s">
        <v>85</v>
      </c>
      <c r="BK144" s="189">
        <f t="shared" si="9"/>
        <v>0</v>
      </c>
      <c r="BL144" s="14" t="s">
        <v>168</v>
      </c>
      <c r="BM144" s="188" t="s">
        <v>317</v>
      </c>
    </row>
    <row r="145" spans="1:65" s="11" customFormat="1" ht="25.9" customHeight="1">
      <c r="B145" s="162"/>
      <c r="C145" s="163"/>
      <c r="D145" s="164" t="s">
        <v>76</v>
      </c>
      <c r="E145" s="165" t="s">
        <v>222</v>
      </c>
      <c r="F145" s="165" t="s">
        <v>223</v>
      </c>
      <c r="G145" s="163"/>
      <c r="H145" s="163"/>
      <c r="I145" s="166"/>
      <c r="J145" s="167">
        <f>BK145</f>
        <v>0</v>
      </c>
      <c r="K145" s="163"/>
      <c r="L145" s="168"/>
      <c r="M145" s="169"/>
      <c r="N145" s="170"/>
      <c r="O145" s="170"/>
      <c r="P145" s="171">
        <f>P146</f>
        <v>0</v>
      </c>
      <c r="Q145" s="170"/>
      <c r="R145" s="171">
        <f>R146</f>
        <v>0</v>
      </c>
      <c r="S145" s="170"/>
      <c r="T145" s="172">
        <f>T146</f>
        <v>3.2149999999999998E-2</v>
      </c>
      <c r="AR145" s="173" t="s">
        <v>87</v>
      </c>
      <c r="AT145" s="174" t="s">
        <v>76</v>
      </c>
      <c r="AU145" s="174" t="s">
        <v>77</v>
      </c>
      <c r="AY145" s="173" t="s">
        <v>132</v>
      </c>
      <c r="BK145" s="175">
        <f>BK146</f>
        <v>0</v>
      </c>
    </row>
    <row r="146" spans="1:65" s="2" customFormat="1" ht="24.2" customHeight="1">
      <c r="A146" s="31"/>
      <c r="B146" s="32"/>
      <c r="C146" s="176" t="s">
        <v>202</v>
      </c>
      <c r="D146" s="176" t="s">
        <v>133</v>
      </c>
      <c r="E146" s="177" t="s">
        <v>225</v>
      </c>
      <c r="F146" s="178" t="s">
        <v>226</v>
      </c>
      <c r="G146" s="179" t="s">
        <v>195</v>
      </c>
      <c r="H146" s="180">
        <v>32.15</v>
      </c>
      <c r="I146" s="181"/>
      <c r="J146" s="182">
        <f>ROUND(I146*H146,2)</f>
        <v>0</v>
      </c>
      <c r="K146" s="183"/>
      <c r="L146" s="36"/>
      <c r="M146" s="184" t="s">
        <v>1</v>
      </c>
      <c r="N146" s="185" t="s">
        <v>42</v>
      </c>
      <c r="O146" s="68"/>
      <c r="P146" s="186">
        <f>O146*H146</f>
        <v>0</v>
      </c>
      <c r="Q146" s="186">
        <v>0</v>
      </c>
      <c r="R146" s="186">
        <f>Q146*H146</f>
        <v>0</v>
      </c>
      <c r="S146" s="186">
        <v>1E-3</v>
      </c>
      <c r="T146" s="187">
        <f>S146*H146</f>
        <v>3.2149999999999998E-2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88" t="s">
        <v>168</v>
      </c>
      <c r="AT146" s="188" t="s">
        <v>133</v>
      </c>
      <c r="AU146" s="188" t="s">
        <v>85</v>
      </c>
      <c r="AY146" s="14" t="s">
        <v>132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4" t="s">
        <v>85</v>
      </c>
      <c r="BK146" s="189">
        <f>ROUND(I146*H146,2)</f>
        <v>0</v>
      </c>
      <c r="BL146" s="14" t="s">
        <v>168</v>
      </c>
      <c r="BM146" s="188" t="s">
        <v>318</v>
      </c>
    </row>
    <row r="147" spans="1:65" s="11" customFormat="1" ht="25.9" customHeight="1">
      <c r="B147" s="162"/>
      <c r="C147" s="163"/>
      <c r="D147" s="164" t="s">
        <v>76</v>
      </c>
      <c r="E147" s="165" t="s">
        <v>163</v>
      </c>
      <c r="F147" s="165" t="s">
        <v>164</v>
      </c>
      <c r="G147" s="163"/>
      <c r="H147" s="163"/>
      <c r="I147" s="166"/>
      <c r="J147" s="167">
        <f>BK147</f>
        <v>0</v>
      </c>
      <c r="K147" s="163"/>
      <c r="L147" s="168"/>
      <c r="M147" s="169"/>
      <c r="N147" s="170"/>
      <c r="O147" s="170"/>
      <c r="P147" s="171">
        <f>SUM(P148:P161)</f>
        <v>0</v>
      </c>
      <c r="Q147" s="170"/>
      <c r="R147" s="171">
        <f>SUM(R148:R161)</f>
        <v>0.67736779999999985</v>
      </c>
      <c r="S147" s="170"/>
      <c r="T147" s="172">
        <f>SUM(T148:T161)</f>
        <v>0.183</v>
      </c>
      <c r="AR147" s="173" t="s">
        <v>87</v>
      </c>
      <c r="AT147" s="174" t="s">
        <v>76</v>
      </c>
      <c r="AU147" s="174" t="s">
        <v>77</v>
      </c>
      <c r="AY147" s="173" t="s">
        <v>132</v>
      </c>
      <c r="BK147" s="175">
        <f>SUM(BK148:BK161)</f>
        <v>0</v>
      </c>
    </row>
    <row r="148" spans="1:65" s="2" customFormat="1" ht="33" customHeight="1">
      <c r="A148" s="31"/>
      <c r="B148" s="32"/>
      <c r="C148" s="176" t="s">
        <v>168</v>
      </c>
      <c r="D148" s="176" t="s">
        <v>133</v>
      </c>
      <c r="E148" s="177" t="s">
        <v>166</v>
      </c>
      <c r="F148" s="178" t="s">
        <v>167</v>
      </c>
      <c r="G148" s="179" t="s">
        <v>156</v>
      </c>
      <c r="H148" s="180">
        <v>61</v>
      </c>
      <c r="I148" s="181"/>
      <c r="J148" s="182">
        <f t="shared" ref="J148:J153" si="10">ROUND(I148*H148,2)</f>
        <v>0</v>
      </c>
      <c r="K148" s="183"/>
      <c r="L148" s="36"/>
      <c r="M148" s="184" t="s">
        <v>1</v>
      </c>
      <c r="N148" s="185" t="s">
        <v>42</v>
      </c>
      <c r="O148" s="68"/>
      <c r="P148" s="186">
        <f t="shared" ref="P148:P153" si="11">O148*H148</f>
        <v>0</v>
      </c>
      <c r="Q148" s="186">
        <v>0</v>
      </c>
      <c r="R148" s="186">
        <f t="shared" ref="R148:R153" si="12">Q148*H148</f>
        <v>0</v>
      </c>
      <c r="S148" s="186">
        <v>0</v>
      </c>
      <c r="T148" s="187">
        <f t="shared" ref="T148:T153" si="13"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88" t="s">
        <v>168</v>
      </c>
      <c r="AT148" s="188" t="s">
        <v>133</v>
      </c>
      <c r="AU148" s="188" t="s">
        <v>85</v>
      </c>
      <c r="AY148" s="14" t="s">
        <v>132</v>
      </c>
      <c r="BE148" s="189">
        <f t="shared" ref="BE148:BE153" si="14">IF(N148="základní",J148,0)</f>
        <v>0</v>
      </c>
      <c r="BF148" s="189">
        <f t="shared" ref="BF148:BF153" si="15">IF(N148="snížená",J148,0)</f>
        <v>0</v>
      </c>
      <c r="BG148" s="189">
        <f t="shared" ref="BG148:BG153" si="16">IF(N148="zákl. přenesená",J148,0)</f>
        <v>0</v>
      </c>
      <c r="BH148" s="189">
        <f t="shared" ref="BH148:BH153" si="17">IF(N148="sníž. přenesená",J148,0)</f>
        <v>0</v>
      </c>
      <c r="BI148" s="189">
        <f t="shared" ref="BI148:BI153" si="18">IF(N148="nulová",J148,0)</f>
        <v>0</v>
      </c>
      <c r="BJ148" s="14" t="s">
        <v>85</v>
      </c>
      <c r="BK148" s="189">
        <f t="shared" ref="BK148:BK153" si="19">ROUND(I148*H148,2)</f>
        <v>0</v>
      </c>
      <c r="BL148" s="14" t="s">
        <v>168</v>
      </c>
      <c r="BM148" s="188" t="s">
        <v>319</v>
      </c>
    </row>
    <row r="149" spans="1:65" s="2" customFormat="1" ht="24.2" customHeight="1">
      <c r="A149" s="31"/>
      <c r="B149" s="32"/>
      <c r="C149" s="176" t="s">
        <v>210</v>
      </c>
      <c r="D149" s="176" t="s">
        <v>133</v>
      </c>
      <c r="E149" s="177" t="s">
        <v>171</v>
      </c>
      <c r="F149" s="178" t="s">
        <v>172</v>
      </c>
      <c r="G149" s="179" t="s">
        <v>156</v>
      </c>
      <c r="H149" s="180">
        <v>61</v>
      </c>
      <c r="I149" s="181"/>
      <c r="J149" s="182">
        <f t="shared" si="10"/>
        <v>0</v>
      </c>
      <c r="K149" s="183"/>
      <c r="L149" s="36"/>
      <c r="M149" s="184" t="s">
        <v>1</v>
      </c>
      <c r="N149" s="185" t="s">
        <v>42</v>
      </c>
      <c r="O149" s="68"/>
      <c r="P149" s="186">
        <f t="shared" si="11"/>
        <v>0</v>
      </c>
      <c r="Q149" s="186">
        <v>3.0000000000000001E-5</v>
      </c>
      <c r="R149" s="186">
        <f t="shared" si="12"/>
        <v>1.83E-3</v>
      </c>
      <c r="S149" s="186">
        <v>0</v>
      </c>
      <c r="T149" s="187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88" t="s">
        <v>168</v>
      </c>
      <c r="AT149" s="188" t="s">
        <v>133</v>
      </c>
      <c r="AU149" s="188" t="s">
        <v>85</v>
      </c>
      <c r="AY149" s="14" t="s">
        <v>132</v>
      </c>
      <c r="BE149" s="189">
        <f t="shared" si="14"/>
        <v>0</v>
      </c>
      <c r="BF149" s="189">
        <f t="shared" si="15"/>
        <v>0</v>
      </c>
      <c r="BG149" s="189">
        <f t="shared" si="16"/>
        <v>0</v>
      </c>
      <c r="BH149" s="189">
        <f t="shared" si="17"/>
        <v>0</v>
      </c>
      <c r="BI149" s="189">
        <f t="shared" si="18"/>
        <v>0</v>
      </c>
      <c r="BJ149" s="14" t="s">
        <v>85</v>
      </c>
      <c r="BK149" s="189">
        <f t="shared" si="19"/>
        <v>0</v>
      </c>
      <c r="BL149" s="14" t="s">
        <v>168</v>
      </c>
      <c r="BM149" s="188" t="s">
        <v>320</v>
      </c>
    </row>
    <row r="150" spans="1:65" s="2" customFormat="1" ht="37.9" customHeight="1">
      <c r="A150" s="31"/>
      <c r="B150" s="32"/>
      <c r="C150" s="176" t="s">
        <v>217</v>
      </c>
      <c r="D150" s="176" t="s">
        <v>133</v>
      </c>
      <c r="E150" s="177" t="s">
        <v>175</v>
      </c>
      <c r="F150" s="178" t="s">
        <v>176</v>
      </c>
      <c r="G150" s="179" t="s">
        <v>156</v>
      </c>
      <c r="H150" s="180">
        <v>61</v>
      </c>
      <c r="I150" s="181"/>
      <c r="J150" s="182">
        <f t="shared" si="10"/>
        <v>0</v>
      </c>
      <c r="K150" s="183"/>
      <c r="L150" s="36"/>
      <c r="M150" s="184" t="s">
        <v>1</v>
      </c>
      <c r="N150" s="185" t="s">
        <v>42</v>
      </c>
      <c r="O150" s="68"/>
      <c r="P150" s="186">
        <f t="shared" si="11"/>
        <v>0</v>
      </c>
      <c r="Q150" s="186">
        <v>7.5799999999999999E-3</v>
      </c>
      <c r="R150" s="186">
        <f t="shared" si="12"/>
        <v>0.46238000000000001</v>
      </c>
      <c r="S150" s="186">
        <v>0</v>
      </c>
      <c r="T150" s="187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88" t="s">
        <v>168</v>
      </c>
      <c r="AT150" s="188" t="s">
        <v>133</v>
      </c>
      <c r="AU150" s="188" t="s">
        <v>85</v>
      </c>
      <c r="AY150" s="14" t="s">
        <v>132</v>
      </c>
      <c r="BE150" s="189">
        <f t="shared" si="14"/>
        <v>0</v>
      </c>
      <c r="BF150" s="189">
        <f t="shared" si="15"/>
        <v>0</v>
      </c>
      <c r="BG150" s="189">
        <f t="shared" si="16"/>
        <v>0</v>
      </c>
      <c r="BH150" s="189">
        <f t="shared" si="17"/>
        <v>0</v>
      </c>
      <c r="BI150" s="189">
        <f t="shared" si="18"/>
        <v>0</v>
      </c>
      <c r="BJ150" s="14" t="s">
        <v>85</v>
      </c>
      <c r="BK150" s="189">
        <f t="shared" si="19"/>
        <v>0</v>
      </c>
      <c r="BL150" s="14" t="s">
        <v>168</v>
      </c>
      <c r="BM150" s="188" t="s">
        <v>321</v>
      </c>
    </row>
    <row r="151" spans="1:65" s="2" customFormat="1" ht="24.2" customHeight="1">
      <c r="A151" s="31"/>
      <c r="B151" s="32"/>
      <c r="C151" s="176" t="s">
        <v>224</v>
      </c>
      <c r="D151" s="176" t="s">
        <v>133</v>
      </c>
      <c r="E151" s="177" t="s">
        <v>179</v>
      </c>
      <c r="F151" s="178" t="s">
        <v>180</v>
      </c>
      <c r="G151" s="179" t="s">
        <v>156</v>
      </c>
      <c r="H151" s="180">
        <v>61</v>
      </c>
      <c r="I151" s="181"/>
      <c r="J151" s="182">
        <f t="shared" si="10"/>
        <v>0</v>
      </c>
      <c r="K151" s="183"/>
      <c r="L151" s="36"/>
      <c r="M151" s="184" t="s">
        <v>1</v>
      </c>
      <c r="N151" s="185" t="s">
        <v>42</v>
      </c>
      <c r="O151" s="68"/>
      <c r="P151" s="186">
        <f t="shared" si="11"/>
        <v>0</v>
      </c>
      <c r="Q151" s="186">
        <v>0</v>
      </c>
      <c r="R151" s="186">
        <f t="shared" si="12"/>
        <v>0</v>
      </c>
      <c r="S151" s="186">
        <v>3.0000000000000001E-3</v>
      </c>
      <c r="T151" s="187">
        <f t="shared" si="13"/>
        <v>0.183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88" t="s">
        <v>168</v>
      </c>
      <c r="AT151" s="188" t="s">
        <v>133</v>
      </c>
      <c r="AU151" s="188" t="s">
        <v>85</v>
      </c>
      <c r="AY151" s="14" t="s">
        <v>132</v>
      </c>
      <c r="BE151" s="189">
        <f t="shared" si="14"/>
        <v>0</v>
      </c>
      <c r="BF151" s="189">
        <f t="shared" si="15"/>
        <v>0</v>
      </c>
      <c r="BG151" s="189">
        <f t="shared" si="16"/>
        <v>0</v>
      </c>
      <c r="BH151" s="189">
        <f t="shared" si="17"/>
        <v>0</v>
      </c>
      <c r="BI151" s="189">
        <f t="shared" si="18"/>
        <v>0</v>
      </c>
      <c r="BJ151" s="14" t="s">
        <v>85</v>
      </c>
      <c r="BK151" s="189">
        <f t="shared" si="19"/>
        <v>0</v>
      </c>
      <c r="BL151" s="14" t="s">
        <v>168</v>
      </c>
      <c r="BM151" s="188" t="s">
        <v>322</v>
      </c>
    </row>
    <row r="152" spans="1:65" s="2" customFormat="1" ht="24.2" customHeight="1">
      <c r="A152" s="31"/>
      <c r="B152" s="32"/>
      <c r="C152" s="176" t="s">
        <v>277</v>
      </c>
      <c r="D152" s="176" t="s">
        <v>133</v>
      </c>
      <c r="E152" s="177" t="s">
        <v>183</v>
      </c>
      <c r="F152" s="178" t="s">
        <v>184</v>
      </c>
      <c r="G152" s="179" t="s">
        <v>156</v>
      </c>
      <c r="H152" s="180">
        <v>61</v>
      </c>
      <c r="I152" s="181"/>
      <c r="J152" s="182">
        <f t="shared" si="10"/>
        <v>0</v>
      </c>
      <c r="K152" s="183"/>
      <c r="L152" s="36"/>
      <c r="M152" s="184" t="s">
        <v>1</v>
      </c>
      <c r="N152" s="185" t="s">
        <v>42</v>
      </c>
      <c r="O152" s="68"/>
      <c r="P152" s="186">
        <f t="shared" si="11"/>
        <v>0</v>
      </c>
      <c r="Q152" s="186">
        <v>2.9999999999999997E-4</v>
      </c>
      <c r="R152" s="186">
        <f t="shared" si="12"/>
        <v>1.8299999999999997E-2</v>
      </c>
      <c r="S152" s="186">
        <v>0</v>
      </c>
      <c r="T152" s="187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88" t="s">
        <v>168</v>
      </c>
      <c r="AT152" s="188" t="s">
        <v>133</v>
      </c>
      <c r="AU152" s="188" t="s">
        <v>85</v>
      </c>
      <c r="AY152" s="14" t="s">
        <v>132</v>
      </c>
      <c r="BE152" s="189">
        <f t="shared" si="14"/>
        <v>0</v>
      </c>
      <c r="BF152" s="189">
        <f t="shared" si="15"/>
        <v>0</v>
      </c>
      <c r="BG152" s="189">
        <f t="shared" si="16"/>
        <v>0</v>
      </c>
      <c r="BH152" s="189">
        <f t="shared" si="17"/>
        <v>0</v>
      </c>
      <c r="BI152" s="189">
        <f t="shared" si="18"/>
        <v>0</v>
      </c>
      <c r="BJ152" s="14" t="s">
        <v>85</v>
      </c>
      <c r="BK152" s="189">
        <f t="shared" si="19"/>
        <v>0</v>
      </c>
      <c r="BL152" s="14" t="s">
        <v>168</v>
      </c>
      <c r="BM152" s="188" t="s">
        <v>323</v>
      </c>
    </row>
    <row r="153" spans="1:65" s="2" customFormat="1" ht="37.9" customHeight="1">
      <c r="A153" s="31"/>
      <c r="B153" s="32"/>
      <c r="C153" s="201" t="s">
        <v>7</v>
      </c>
      <c r="D153" s="201" t="s">
        <v>186</v>
      </c>
      <c r="E153" s="202" t="s">
        <v>187</v>
      </c>
      <c r="F153" s="203" t="s">
        <v>188</v>
      </c>
      <c r="G153" s="204" t="s">
        <v>156</v>
      </c>
      <c r="H153" s="205">
        <v>67.099999999999994</v>
      </c>
      <c r="I153" s="206"/>
      <c r="J153" s="207">
        <f t="shared" si="10"/>
        <v>0</v>
      </c>
      <c r="K153" s="208"/>
      <c r="L153" s="209"/>
      <c r="M153" s="210" t="s">
        <v>1</v>
      </c>
      <c r="N153" s="211" t="s">
        <v>42</v>
      </c>
      <c r="O153" s="68"/>
      <c r="P153" s="186">
        <f t="shared" si="11"/>
        <v>0</v>
      </c>
      <c r="Q153" s="186">
        <v>2.7499999999999998E-3</v>
      </c>
      <c r="R153" s="186">
        <f t="shared" si="12"/>
        <v>0.18452499999999997</v>
      </c>
      <c r="S153" s="186">
        <v>0</v>
      </c>
      <c r="T153" s="187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88" t="s">
        <v>189</v>
      </c>
      <c r="AT153" s="188" t="s">
        <v>186</v>
      </c>
      <c r="AU153" s="188" t="s">
        <v>85</v>
      </c>
      <c r="AY153" s="14" t="s">
        <v>132</v>
      </c>
      <c r="BE153" s="189">
        <f t="shared" si="14"/>
        <v>0</v>
      </c>
      <c r="BF153" s="189">
        <f t="shared" si="15"/>
        <v>0</v>
      </c>
      <c r="BG153" s="189">
        <f t="shared" si="16"/>
        <v>0</v>
      </c>
      <c r="BH153" s="189">
        <f t="shared" si="17"/>
        <v>0</v>
      </c>
      <c r="BI153" s="189">
        <f t="shared" si="18"/>
        <v>0</v>
      </c>
      <c r="BJ153" s="14" t="s">
        <v>85</v>
      </c>
      <c r="BK153" s="189">
        <f t="shared" si="19"/>
        <v>0</v>
      </c>
      <c r="BL153" s="14" t="s">
        <v>168</v>
      </c>
      <c r="BM153" s="188" t="s">
        <v>324</v>
      </c>
    </row>
    <row r="154" spans="1:65" s="12" customFormat="1" ht="11.25">
      <c r="B154" s="190"/>
      <c r="C154" s="191"/>
      <c r="D154" s="192" t="s">
        <v>146</v>
      </c>
      <c r="E154" s="191"/>
      <c r="F154" s="193" t="s">
        <v>325</v>
      </c>
      <c r="G154" s="191"/>
      <c r="H154" s="194">
        <v>67.099999999999994</v>
      </c>
      <c r="I154" s="195"/>
      <c r="J154" s="191"/>
      <c r="K154" s="191"/>
      <c r="L154" s="196"/>
      <c r="M154" s="197"/>
      <c r="N154" s="198"/>
      <c r="O154" s="198"/>
      <c r="P154" s="198"/>
      <c r="Q154" s="198"/>
      <c r="R154" s="198"/>
      <c r="S154" s="198"/>
      <c r="T154" s="199"/>
      <c r="AT154" s="200" t="s">
        <v>146</v>
      </c>
      <c r="AU154" s="200" t="s">
        <v>85</v>
      </c>
      <c r="AV154" s="12" t="s">
        <v>87</v>
      </c>
      <c r="AW154" s="12" t="s">
        <v>4</v>
      </c>
      <c r="AX154" s="12" t="s">
        <v>85</v>
      </c>
      <c r="AY154" s="200" t="s">
        <v>132</v>
      </c>
    </row>
    <row r="155" spans="1:65" s="2" customFormat="1" ht="16.5" customHeight="1">
      <c r="A155" s="31"/>
      <c r="B155" s="32"/>
      <c r="C155" s="176" t="s">
        <v>326</v>
      </c>
      <c r="D155" s="176" t="s">
        <v>133</v>
      </c>
      <c r="E155" s="177" t="s">
        <v>193</v>
      </c>
      <c r="F155" s="178" t="s">
        <v>194</v>
      </c>
      <c r="G155" s="179" t="s">
        <v>195</v>
      </c>
      <c r="H155" s="180">
        <v>32.15</v>
      </c>
      <c r="I155" s="181"/>
      <c r="J155" s="182">
        <f>ROUND(I155*H155,2)</f>
        <v>0</v>
      </c>
      <c r="K155" s="183"/>
      <c r="L155" s="36"/>
      <c r="M155" s="184" t="s">
        <v>1</v>
      </c>
      <c r="N155" s="185" t="s">
        <v>42</v>
      </c>
      <c r="O155" s="68"/>
      <c r="P155" s="186">
        <f>O155*H155</f>
        <v>0</v>
      </c>
      <c r="Q155" s="186">
        <v>1.0000000000000001E-5</v>
      </c>
      <c r="R155" s="186">
        <f>Q155*H155</f>
        <v>3.2150000000000001E-4</v>
      </c>
      <c r="S155" s="186">
        <v>0</v>
      </c>
      <c r="T155" s="18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88" t="s">
        <v>168</v>
      </c>
      <c r="AT155" s="188" t="s">
        <v>133</v>
      </c>
      <c r="AU155" s="188" t="s">
        <v>85</v>
      </c>
      <c r="AY155" s="14" t="s">
        <v>132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4" t="s">
        <v>85</v>
      </c>
      <c r="BK155" s="189">
        <f>ROUND(I155*H155,2)</f>
        <v>0</v>
      </c>
      <c r="BL155" s="14" t="s">
        <v>168</v>
      </c>
      <c r="BM155" s="188" t="s">
        <v>327</v>
      </c>
    </row>
    <row r="156" spans="1:65" s="2" customFormat="1" ht="16.5" customHeight="1">
      <c r="A156" s="31"/>
      <c r="B156" s="32"/>
      <c r="C156" s="201" t="s">
        <v>328</v>
      </c>
      <c r="D156" s="201" t="s">
        <v>186</v>
      </c>
      <c r="E156" s="202" t="s">
        <v>198</v>
      </c>
      <c r="F156" s="203" t="s">
        <v>199</v>
      </c>
      <c r="G156" s="204" t="s">
        <v>195</v>
      </c>
      <c r="H156" s="205">
        <v>32.792999999999999</v>
      </c>
      <c r="I156" s="206"/>
      <c r="J156" s="207">
        <f>ROUND(I156*H156,2)</f>
        <v>0</v>
      </c>
      <c r="K156" s="208"/>
      <c r="L156" s="209"/>
      <c r="M156" s="210" t="s">
        <v>1</v>
      </c>
      <c r="N156" s="211" t="s">
        <v>42</v>
      </c>
      <c r="O156" s="68"/>
      <c r="P156" s="186">
        <f>O156*H156</f>
        <v>0</v>
      </c>
      <c r="Q156" s="186">
        <v>2.9999999999999997E-4</v>
      </c>
      <c r="R156" s="186">
        <f>Q156*H156</f>
        <v>9.8378999999999984E-3</v>
      </c>
      <c r="S156" s="186">
        <v>0</v>
      </c>
      <c r="T156" s="187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88" t="s">
        <v>189</v>
      </c>
      <c r="AT156" s="188" t="s">
        <v>186</v>
      </c>
      <c r="AU156" s="188" t="s">
        <v>85</v>
      </c>
      <c r="AY156" s="14" t="s">
        <v>132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4" t="s">
        <v>85</v>
      </c>
      <c r="BK156" s="189">
        <f>ROUND(I156*H156,2)</f>
        <v>0</v>
      </c>
      <c r="BL156" s="14" t="s">
        <v>168</v>
      </c>
      <c r="BM156" s="188" t="s">
        <v>329</v>
      </c>
    </row>
    <row r="157" spans="1:65" s="12" customFormat="1" ht="11.25">
      <c r="B157" s="190"/>
      <c r="C157" s="191"/>
      <c r="D157" s="192" t="s">
        <v>146</v>
      </c>
      <c r="E157" s="191"/>
      <c r="F157" s="193" t="s">
        <v>330</v>
      </c>
      <c r="G157" s="191"/>
      <c r="H157" s="194">
        <v>32.792999999999999</v>
      </c>
      <c r="I157" s="195"/>
      <c r="J157" s="191"/>
      <c r="K157" s="191"/>
      <c r="L157" s="196"/>
      <c r="M157" s="197"/>
      <c r="N157" s="198"/>
      <c r="O157" s="198"/>
      <c r="P157" s="198"/>
      <c r="Q157" s="198"/>
      <c r="R157" s="198"/>
      <c r="S157" s="198"/>
      <c r="T157" s="199"/>
      <c r="AT157" s="200" t="s">
        <v>146</v>
      </c>
      <c r="AU157" s="200" t="s">
        <v>85</v>
      </c>
      <c r="AV157" s="12" t="s">
        <v>87</v>
      </c>
      <c r="AW157" s="12" t="s">
        <v>4</v>
      </c>
      <c r="AX157" s="12" t="s">
        <v>85</v>
      </c>
      <c r="AY157" s="200" t="s">
        <v>132</v>
      </c>
    </row>
    <row r="158" spans="1:65" s="2" customFormat="1" ht="16.5" customHeight="1">
      <c r="A158" s="31"/>
      <c r="B158" s="32"/>
      <c r="C158" s="176" t="s">
        <v>331</v>
      </c>
      <c r="D158" s="176" t="s">
        <v>133</v>
      </c>
      <c r="E158" s="177" t="s">
        <v>203</v>
      </c>
      <c r="F158" s="178" t="s">
        <v>204</v>
      </c>
      <c r="G158" s="179" t="s">
        <v>195</v>
      </c>
      <c r="H158" s="180">
        <v>1</v>
      </c>
      <c r="I158" s="181"/>
      <c r="J158" s="182">
        <f>ROUND(I158*H158,2)</f>
        <v>0</v>
      </c>
      <c r="K158" s="183"/>
      <c r="L158" s="36"/>
      <c r="M158" s="184" t="s">
        <v>1</v>
      </c>
      <c r="N158" s="185" t="s">
        <v>42</v>
      </c>
      <c r="O158" s="68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88" t="s">
        <v>168</v>
      </c>
      <c r="AT158" s="188" t="s">
        <v>133</v>
      </c>
      <c r="AU158" s="188" t="s">
        <v>85</v>
      </c>
      <c r="AY158" s="14" t="s">
        <v>132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14" t="s">
        <v>85</v>
      </c>
      <c r="BK158" s="189">
        <f>ROUND(I158*H158,2)</f>
        <v>0</v>
      </c>
      <c r="BL158" s="14" t="s">
        <v>168</v>
      </c>
      <c r="BM158" s="188" t="s">
        <v>332</v>
      </c>
    </row>
    <row r="159" spans="1:65" s="2" customFormat="1" ht="16.5" customHeight="1">
      <c r="A159" s="31"/>
      <c r="B159" s="32"/>
      <c r="C159" s="201" t="s">
        <v>333</v>
      </c>
      <c r="D159" s="201" t="s">
        <v>186</v>
      </c>
      <c r="E159" s="202" t="s">
        <v>206</v>
      </c>
      <c r="F159" s="203" t="s">
        <v>207</v>
      </c>
      <c r="G159" s="204" t="s">
        <v>195</v>
      </c>
      <c r="H159" s="205">
        <v>1.02</v>
      </c>
      <c r="I159" s="206"/>
      <c r="J159" s="207">
        <f>ROUND(I159*H159,2)</f>
        <v>0</v>
      </c>
      <c r="K159" s="208"/>
      <c r="L159" s="209"/>
      <c r="M159" s="210" t="s">
        <v>1</v>
      </c>
      <c r="N159" s="211" t="s">
        <v>42</v>
      </c>
      <c r="O159" s="68"/>
      <c r="P159" s="186">
        <f>O159*H159</f>
        <v>0</v>
      </c>
      <c r="Q159" s="186">
        <v>1.7000000000000001E-4</v>
      </c>
      <c r="R159" s="186">
        <f>Q159*H159</f>
        <v>1.7340000000000001E-4</v>
      </c>
      <c r="S159" s="186">
        <v>0</v>
      </c>
      <c r="T159" s="18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88" t="s">
        <v>189</v>
      </c>
      <c r="AT159" s="188" t="s">
        <v>186</v>
      </c>
      <c r="AU159" s="188" t="s">
        <v>85</v>
      </c>
      <c r="AY159" s="14" t="s">
        <v>132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14" t="s">
        <v>85</v>
      </c>
      <c r="BK159" s="189">
        <f>ROUND(I159*H159,2)</f>
        <v>0</v>
      </c>
      <c r="BL159" s="14" t="s">
        <v>168</v>
      </c>
      <c r="BM159" s="188" t="s">
        <v>334</v>
      </c>
    </row>
    <row r="160" spans="1:65" s="12" customFormat="1" ht="11.25">
      <c r="B160" s="190"/>
      <c r="C160" s="191"/>
      <c r="D160" s="192" t="s">
        <v>146</v>
      </c>
      <c r="E160" s="191"/>
      <c r="F160" s="193" t="s">
        <v>250</v>
      </c>
      <c r="G160" s="191"/>
      <c r="H160" s="194">
        <v>1.02</v>
      </c>
      <c r="I160" s="195"/>
      <c r="J160" s="191"/>
      <c r="K160" s="191"/>
      <c r="L160" s="196"/>
      <c r="M160" s="197"/>
      <c r="N160" s="198"/>
      <c r="O160" s="198"/>
      <c r="P160" s="198"/>
      <c r="Q160" s="198"/>
      <c r="R160" s="198"/>
      <c r="S160" s="198"/>
      <c r="T160" s="199"/>
      <c r="AT160" s="200" t="s">
        <v>146</v>
      </c>
      <c r="AU160" s="200" t="s">
        <v>85</v>
      </c>
      <c r="AV160" s="12" t="s">
        <v>87</v>
      </c>
      <c r="AW160" s="12" t="s">
        <v>4</v>
      </c>
      <c r="AX160" s="12" t="s">
        <v>85</v>
      </c>
      <c r="AY160" s="200" t="s">
        <v>132</v>
      </c>
    </row>
    <row r="161" spans="1:65" s="2" customFormat="1" ht="49.15" customHeight="1">
      <c r="A161" s="31"/>
      <c r="B161" s="32"/>
      <c r="C161" s="176" t="s">
        <v>335</v>
      </c>
      <c r="D161" s="176" t="s">
        <v>133</v>
      </c>
      <c r="E161" s="177" t="s">
        <v>211</v>
      </c>
      <c r="F161" s="178" t="s">
        <v>212</v>
      </c>
      <c r="G161" s="179" t="s">
        <v>213</v>
      </c>
      <c r="H161" s="212"/>
      <c r="I161" s="181"/>
      <c r="J161" s="182">
        <f>ROUND(I161*H161,2)</f>
        <v>0</v>
      </c>
      <c r="K161" s="183"/>
      <c r="L161" s="36"/>
      <c r="M161" s="184" t="s">
        <v>1</v>
      </c>
      <c r="N161" s="185" t="s">
        <v>42</v>
      </c>
      <c r="O161" s="68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88" t="s">
        <v>168</v>
      </c>
      <c r="AT161" s="188" t="s">
        <v>133</v>
      </c>
      <c r="AU161" s="188" t="s">
        <v>85</v>
      </c>
      <c r="AY161" s="14" t="s">
        <v>132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14" t="s">
        <v>85</v>
      </c>
      <c r="BK161" s="189">
        <f>ROUND(I161*H161,2)</f>
        <v>0</v>
      </c>
      <c r="BL161" s="14" t="s">
        <v>168</v>
      </c>
      <c r="BM161" s="188" t="s">
        <v>336</v>
      </c>
    </row>
    <row r="162" spans="1:65" s="11" customFormat="1" ht="25.9" customHeight="1">
      <c r="B162" s="162"/>
      <c r="C162" s="163"/>
      <c r="D162" s="164" t="s">
        <v>76</v>
      </c>
      <c r="E162" s="165" t="s">
        <v>337</v>
      </c>
      <c r="F162" s="165" t="s">
        <v>338</v>
      </c>
      <c r="G162" s="163"/>
      <c r="H162" s="163"/>
      <c r="I162" s="166"/>
      <c r="J162" s="167">
        <f>BK162</f>
        <v>0</v>
      </c>
      <c r="K162" s="163"/>
      <c r="L162" s="168"/>
      <c r="M162" s="169"/>
      <c r="N162" s="170"/>
      <c r="O162" s="170"/>
      <c r="P162" s="171">
        <f>SUM(P163:P169)</f>
        <v>0</v>
      </c>
      <c r="Q162" s="170"/>
      <c r="R162" s="171">
        <f>SUM(R163:R169)</f>
        <v>9.5482799999999993E-2</v>
      </c>
      <c r="S162" s="170"/>
      <c r="T162" s="172">
        <f>SUM(T163:T169)</f>
        <v>0</v>
      </c>
      <c r="AR162" s="173" t="s">
        <v>87</v>
      </c>
      <c r="AT162" s="174" t="s">
        <v>76</v>
      </c>
      <c r="AU162" s="174" t="s">
        <v>77</v>
      </c>
      <c r="AY162" s="173" t="s">
        <v>132</v>
      </c>
      <c r="BK162" s="175">
        <f>SUM(BK163:BK169)</f>
        <v>0</v>
      </c>
    </row>
    <row r="163" spans="1:65" s="2" customFormat="1" ht="24.2" customHeight="1">
      <c r="A163" s="31"/>
      <c r="B163" s="32"/>
      <c r="C163" s="176" t="s">
        <v>339</v>
      </c>
      <c r="D163" s="176" t="s">
        <v>133</v>
      </c>
      <c r="E163" s="177" t="s">
        <v>340</v>
      </c>
      <c r="F163" s="178" t="s">
        <v>341</v>
      </c>
      <c r="G163" s="179" t="s">
        <v>156</v>
      </c>
      <c r="H163" s="180">
        <v>2.8</v>
      </c>
      <c r="I163" s="181"/>
      <c r="J163" s="182">
        <f>ROUND(I163*H163,2)</f>
        <v>0</v>
      </c>
      <c r="K163" s="183"/>
      <c r="L163" s="36"/>
      <c r="M163" s="184" t="s">
        <v>1</v>
      </c>
      <c r="N163" s="185" t="s">
        <v>42</v>
      </c>
      <c r="O163" s="68"/>
      <c r="P163" s="186">
        <f>O163*H163</f>
        <v>0</v>
      </c>
      <c r="Q163" s="186">
        <v>2.9999999999999997E-4</v>
      </c>
      <c r="R163" s="186">
        <f>Q163*H163</f>
        <v>8.3999999999999993E-4</v>
      </c>
      <c r="S163" s="186">
        <v>0</v>
      </c>
      <c r="T163" s="187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88" t="s">
        <v>168</v>
      </c>
      <c r="AT163" s="188" t="s">
        <v>133</v>
      </c>
      <c r="AU163" s="188" t="s">
        <v>85</v>
      </c>
      <c r="AY163" s="14" t="s">
        <v>132</v>
      </c>
      <c r="BE163" s="189">
        <f>IF(N163="základní",J163,0)</f>
        <v>0</v>
      </c>
      <c r="BF163" s="189">
        <f>IF(N163="snížená",J163,0)</f>
        <v>0</v>
      </c>
      <c r="BG163" s="189">
        <f>IF(N163="zákl. přenesená",J163,0)</f>
        <v>0</v>
      </c>
      <c r="BH163" s="189">
        <f>IF(N163="sníž. přenesená",J163,0)</f>
        <v>0</v>
      </c>
      <c r="BI163" s="189">
        <f>IF(N163="nulová",J163,0)</f>
        <v>0</v>
      </c>
      <c r="BJ163" s="14" t="s">
        <v>85</v>
      </c>
      <c r="BK163" s="189">
        <f>ROUND(I163*H163,2)</f>
        <v>0</v>
      </c>
      <c r="BL163" s="14" t="s">
        <v>168</v>
      </c>
      <c r="BM163" s="188" t="s">
        <v>342</v>
      </c>
    </row>
    <row r="164" spans="1:65" s="2" customFormat="1" ht="24.2" customHeight="1">
      <c r="A164" s="31"/>
      <c r="B164" s="32"/>
      <c r="C164" s="176" t="s">
        <v>343</v>
      </c>
      <c r="D164" s="176" t="s">
        <v>133</v>
      </c>
      <c r="E164" s="177" t="s">
        <v>344</v>
      </c>
      <c r="F164" s="178" t="s">
        <v>345</v>
      </c>
      <c r="G164" s="179" t="s">
        <v>156</v>
      </c>
      <c r="H164" s="180">
        <v>2.8</v>
      </c>
      <c r="I164" s="181"/>
      <c r="J164" s="182">
        <f>ROUND(I164*H164,2)</f>
        <v>0</v>
      </c>
      <c r="K164" s="183"/>
      <c r="L164" s="36"/>
      <c r="M164" s="184" t="s">
        <v>1</v>
      </c>
      <c r="N164" s="185" t="s">
        <v>42</v>
      </c>
      <c r="O164" s="68"/>
      <c r="P164" s="186">
        <f>O164*H164</f>
        <v>0</v>
      </c>
      <c r="Q164" s="186">
        <v>1.5E-3</v>
      </c>
      <c r="R164" s="186">
        <f>Q164*H164</f>
        <v>4.1999999999999997E-3</v>
      </c>
      <c r="S164" s="186">
        <v>0</v>
      </c>
      <c r="T164" s="187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88" t="s">
        <v>168</v>
      </c>
      <c r="AT164" s="188" t="s">
        <v>133</v>
      </c>
      <c r="AU164" s="188" t="s">
        <v>85</v>
      </c>
      <c r="AY164" s="14" t="s">
        <v>132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14" t="s">
        <v>85</v>
      </c>
      <c r="BK164" s="189">
        <f>ROUND(I164*H164,2)</f>
        <v>0</v>
      </c>
      <c r="BL164" s="14" t="s">
        <v>168</v>
      </c>
      <c r="BM164" s="188" t="s">
        <v>346</v>
      </c>
    </row>
    <row r="165" spans="1:65" s="2" customFormat="1" ht="33" customHeight="1">
      <c r="A165" s="31"/>
      <c r="B165" s="32"/>
      <c r="C165" s="176" t="s">
        <v>347</v>
      </c>
      <c r="D165" s="176" t="s">
        <v>133</v>
      </c>
      <c r="E165" s="177" t="s">
        <v>348</v>
      </c>
      <c r="F165" s="178" t="s">
        <v>349</v>
      </c>
      <c r="G165" s="179" t="s">
        <v>156</v>
      </c>
      <c r="H165" s="180">
        <v>2.8</v>
      </c>
      <c r="I165" s="181"/>
      <c r="J165" s="182">
        <f>ROUND(I165*H165,2)</f>
        <v>0</v>
      </c>
      <c r="K165" s="183"/>
      <c r="L165" s="36"/>
      <c r="M165" s="184" t="s">
        <v>1</v>
      </c>
      <c r="N165" s="185" t="s">
        <v>42</v>
      </c>
      <c r="O165" s="68"/>
      <c r="P165" s="186">
        <f>O165*H165</f>
        <v>0</v>
      </c>
      <c r="Q165" s="186">
        <v>4.4999999999999997E-3</v>
      </c>
      <c r="R165" s="186">
        <f>Q165*H165</f>
        <v>1.2599999999999998E-2</v>
      </c>
      <c r="S165" s="186">
        <v>0</v>
      </c>
      <c r="T165" s="187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88" t="s">
        <v>168</v>
      </c>
      <c r="AT165" s="188" t="s">
        <v>133</v>
      </c>
      <c r="AU165" s="188" t="s">
        <v>85</v>
      </c>
      <c r="AY165" s="14" t="s">
        <v>132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14" t="s">
        <v>85</v>
      </c>
      <c r="BK165" s="189">
        <f>ROUND(I165*H165,2)</f>
        <v>0</v>
      </c>
      <c r="BL165" s="14" t="s">
        <v>168</v>
      </c>
      <c r="BM165" s="188" t="s">
        <v>350</v>
      </c>
    </row>
    <row r="166" spans="1:65" s="2" customFormat="1" ht="37.9" customHeight="1">
      <c r="A166" s="31"/>
      <c r="B166" s="32"/>
      <c r="C166" s="176" t="s">
        <v>351</v>
      </c>
      <c r="D166" s="176" t="s">
        <v>133</v>
      </c>
      <c r="E166" s="177" t="s">
        <v>352</v>
      </c>
      <c r="F166" s="178" t="s">
        <v>353</v>
      </c>
      <c r="G166" s="179" t="s">
        <v>156</v>
      </c>
      <c r="H166" s="180">
        <v>2.8</v>
      </c>
      <c r="I166" s="181"/>
      <c r="J166" s="182">
        <f>ROUND(I166*H166,2)</f>
        <v>0</v>
      </c>
      <c r="K166" s="183"/>
      <c r="L166" s="36"/>
      <c r="M166" s="184" t="s">
        <v>1</v>
      </c>
      <c r="N166" s="185" t="s">
        <v>42</v>
      </c>
      <c r="O166" s="68"/>
      <c r="P166" s="186">
        <f>O166*H166</f>
        <v>0</v>
      </c>
      <c r="Q166" s="186">
        <v>7.5500000000000003E-3</v>
      </c>
      <c r="R166" s="186">
        <f>Q166*H166</f>
        <v>2.1139999999999999E-2</v>
      </c>
      <c r="S166" s="186">
        <v>0</v>
      </c>
      <c r="T166" s="18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88" t="s">
        <v>168</v>
      </c>
      <c r="AT166" s="188" t="s">
        <v>133</v>
      </c>
      <c r="AU166" s="188" t="s">
        <v>85</v>
      </c>
      <c r="AY166" s="14" t="s">
        <v>132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14" t="s">
        <v>85</v>
      </c>
      <c r="BK166" s="189">
        <f>ROUND(I166*H166,2)</f>
        <v>0</v>
      </c>
      <c r="BL166" s="14" t="s">
        <v>168</v>
      </c>
      <c r="BM166" s="188" t="s">
        <v>354</v>
      </c>
    </row>
    <row r="167" spans="1:65" s="2" customFormat="1" ht="24.2" customHeight="1">
      <c r="A167" s="31"/>
      <c r="B167" s="32"/>
      <c r="C167" s="201" t="s">
        <v>355</v>
      </c>
      <c r="D167" s="201" t="s">
        <v>186</v>
      </c>
      <c r="E167" s="202" t="s">
        <v>356</v>
      </c>
      <c r="F167" s="203" t="s">
        <v>357</v>
      </c>
      <c r="G167" s="204" t="s">
        <v>156</v>
      </c>
      <c r="H167" s="205">
        <v>3.08</v>
      </c>
      <c r="I167" s="206"/>
      <c r="J167" s="207">
        <f>ROUND(I167*H167,2)</f>
        <v>0</v>
      </c>
      <c r="K167" s="208"/>
      <c r="L167" s="209"/>
      <c r="M167" s="210" t="s">
        <v>1</v>
      </c>
      <c r="N167" s="211" t="s">
        <v>42</v>
      </c>
      <c r="O167" s="68"/>
      <c r="P167" s="186">
        <f>O167*H167</f>
        <v>0</v>
      </c>
      <c r="Q167" s="186">
        <v>1.8409999999999999E-2</v>
      </c>
      <c r="R167" s="186">
        <f>Q167*H167</f>
        <v>5.6702799999999998E-2</v>
      </c>
      <c r="S167" s="186">
        <v>0</v>
      </c>
      <c r="T167" s="187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88" t="s">
        <v>189</v>
      </c>
      <c r="AT167" s="188" t="s">
        <v>186</v>
      </c>
      <c r="AU167" s="188" t="s">
        <v>85</v>
      </c>
      <c r="AY167" s="14" t="s">
        <v>132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4" t="s">
        <v>85</v>
      </c>
      <c r="BK167" s="189">
        <f>ROUND(I167*H167,2)</f>
        <v>0</v>
      </c>
      <c r="BL167" s="14" t="s">
        <v>168</v>
      </c>
      <c r="BM167" s="188" t="s">
        <v>358</v>
      </c>
    </row>
    <row r="168" spans="1:65" s="12" customFormat="1" ht="11.25">
      <c r="B168" s="190"/>
      <c r="C168" s="191"/>
      <c r="D168" s="192" t="s">
        <v>146</v>
      </c>
      <c r="E168" s="191"/>
      <c r="F168" s="193" t="s">
        <v>359</v>
      </c>
      <c r="G168" s="191"/>
      <c r="H168" s="194">
        <v>3.08</v>
      </c>
      <c r="I168" s="195"/>
      <c r="J168" s="191"/>
      <c r="K168" s="191"/>
      <c r="L168" s="196"/>
      <c r="M168" s="197"/>
      <c r="N168" s="198"/>
      <c r="O168" s="198"/>
      <c r="P168" s="198"/>
      <c r="Q168" s="198"/>
      <c r="R168" s="198"/>
      <c r="S168" s="198"/>
      <c r="T168" s="199"/>
      <c r="AT168" s="200" t="s">
        <v>146</v>
      </c>
      <c r="AU168" s="200" t="s">
        <v>85</v>
      </c>
      <c r="AV168" s="12" t="s">
        <v>87</v>
      </c>
      <c r="AW168" s="12" t="s">
        <v>4</v>
      </c>
      <c r="AX168" s="12" t="s">
        <v>85</v>
      </c>
      <c r="AY168" s="200" t="s">
        <v>132</v>
      </c>
    </row>
    <row r="169" spans="1:65" s="2" customFormat="1" ht="49.15" customHeight="1">
      <c r="A169" s="31"/>
      <c r="B169" s="32"/>
      <c r="C169" s="176" t="s">
        <v>189</v>
      </c>
      <c r="D169" s="176" t="s">
        <v>133</v>
      </c>
      <c r="E169" s="177" t="s">
        <v>360</v>
      </c>
      <c r="F169" s="178" t="s">
        <v>361</v>
      </c>
      <c r="G169" s="179" t="s">
        <v>213</v>
      </c>
      <c r="H169" s="212"/>
      <c r="I169" s="181"/>
      <c r="J169" s="182">
        <f>ROUND(I169*H169,2)</f>
        <v>0</v>
      </c>
      <c r="K169" s="183"/>
      <c r="L169" s="36"/>
      <c r="M169" s="213" t="s">
        <v>1</v>
      </c>
      <c r="N169" s="214" t="s">
        <v>42</v>
      </c>
      <c r="O169" s="215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88" t="s">
        <v>168</v>
      </c>
      <c r="AT169" s="188" t="s">
        <v>133</v>
      </c>
      <c r="AU169" s="188" t="s">
        <v>85</v>
      </c>
      <c r="AY169" s="14" t="s">
        <v>132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4" t="s">
        <v>85</v>
      </c>
      <c r="BK169" s="189">
        <f>ROUND(I169*H169,2)</f>
        <v>0</v>
      </c>
      <c r="BL169" s="14" t="s">
        <v>168</v>
      </c>
      <c r="BM169" s="188" t="s">
        <v>362</v>
      </c>
    </row>
    <row r="170" spans="1:65" s="2" customFormat="1" ht="6.95" customHeight="1">
      <c r="A170" s="31"/>
      <c r="B170" s="51"/>
      <c r="C170" s="52"/>
      <c r="D170" s="52"/>
      <c r="E170" s="52"/>
      <c r="F170" s="52"/>
      <c r="G170" s="52"/>
      <c r="H170" s="52"/>
      <c r="I170" s="52"/>
      <c r="J170" s="52"/>
      <c r="K170" s="52"/>
      <c r="L170" s="36"/>
      <c r="M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</row>
  </sheetData>
  <sheetProtection algorithmName="SHA-512" hashValue="FueJQm370AoaNjW4SDH1kNKE8wJquHjRXL6gyiKq8I08bUsKduTcGvM/e7zzZX0JgoTf7HDUq5Rd3krxmCGkxg==" saltValue="Af/YIl1vqKPAeuZ4UeZCtgYzoF0HJsJZBisj1Q+E3ZzTt8fHpxyTn6CyDCl1EstiIj9UKLJ0iinXzUL1FYji/w==" spinCount="100000" sheet="1" objects="1" scenarios="1" formatColumns="0" formatRows="0" autoFilter="0"/>
  <autoFilter ref="C123:K169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4" t="s">
        <v>99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87</v>
      </c>
    </row>
    <row r="4" spans="1:46" s="1" customFormat="1" ht="24.95" customHeight="1">
      <c r="B4" s="17"/>
      <c r="D4" s="107" t="s">
        <v>103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9" t="str">
        <f>'Rekapitulace stavby'!K6</f>
        <v>ZŠ dr. Milady Horákové Kopřivnice - Výměna nášlapných vrstev</v>
      </c>
      <c r="F7" s="260"/>
      <c r="G7" s="260"/>
      <c r="H7" s="260"/>
      <c r="L7" s="17"/>
    </row>
    <row r="8" spans="1:46" s="2" customFormat="1" ht="12" customHeight="1">
      <c r="A8" s="31"/>
      <c r="B8" s="36"/>
      <c r="C8" s="31"/>
      <c r="D8" s="109" t="s">
        <v>104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1" t="s">
        <v>363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7. 2. 2025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3" t="str">
        <f>'Rekapitulace stavby'!E14</f>
        <v>Vyplň údaj</v>
      </c>
      <c r="F18" s="264"/>
      <c r="G18" s="264"/>
      <c r="H18" s="264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">
        <v>34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35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37</v>
      </c>
      <c r="E30" s="31"/>
      <c r="F30" s="31"/>
      <c r="G30" s="31"/>
      <c r="H30" s="31"/>
      <c r="I30" s="31"/>
      <c r="J30" s="117">
        <f>ROUND(J122,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39</v>
      </c>
      <c r="G32" s="31"/>
      <c r="H32" s="31"/>
      <c r="I32" s="118" t="s">
        <v>38</v>
      </c>
      <c r="J32" s="118" t="s">
        <v>40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41</v>
      </c>
      <c r="E33" s="109" t="s">
        <v>42</v>
      </c>
      <c r="F33" s="120">
        <f>ROUND((SUM(BE122:BE151)),  2)</f>
        <v>0</v>
      </c>
      <c r="G33" s="31"/>
      <c r="H33" s="31"/>
      <c r="I33" s="121">
        <v>0.21</v>
      </c>
      <c r="J33" s="120">
        <f>ROUND(((SUM(BE122:BE151))*I33),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43</v>
      </c>
      <c r="F34" s="120">
        <f>ROUND((SUM(BF122:BF151)),  2)</f>
        <v>0</v>
      </c>
      <c r="G34" s="31"/>
      <c r="H34" s="31"/>
      <c r="I34" s="121">
        <v>0.12</v>
      </c>
      <c r="J34" s="120">
        <f>ROUND(((SUM(BF122:BF151))*I34),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44</v>
      </c>
      <c r="F35" s="120">
        <f>ROUND((SUM(BG122:BG151)),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45</v>
      </c>
      <c r="F36" s="120">
        <f>ROUND((SUM(BH122:BH151)),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46</v>
      </c>
      <c r="F37" s="120">
        <f>ROUND((SUM(BI122:BI151)),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50</v>
      </c>
      <c r="E50" s="130"/>
      <c r="F50" s="130"/>
      <c r="G50" s="129" t="s">
        <v>51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52</v>
      </c>
      <c r="E61" s="132"/>
      <c r="F61" s="133" t="s">
        <v>53</v>
      </c>
      <c r="G61" s="131" t="s">
        <v>52</v>
      </c>
      <c r="H61" s="132"/>
      <c r="I61" s="132"/>
      <c r="J61" s="134" t="s">
        <v>53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54</v>
      </c>
      <c r="E65" s="135"/>
      <c r="F65" s="135"/>
      <c r="G65" s="129" t="s">
        <v>55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52</v>
      </c>
      <c r="E76" s="132"/>
      <c r="F76" s="133" t="s">
        <v>53</v>
      </c>
      <c r="G76" s="131" t="s">
        <v>52</v>
      </c>
      <c r="H76" s="132"/>
      <c r="I76" s="132"/>
      <c r="J76" s="134" t="s">
        <v>53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6" t="str">
        <f>E7</f>
        <v>ZŠ dr. Milady Horákové Kopřivnice - Výměna nášlapných vrstev</v>
      </c>
      <c r="F85" s="267"/>
      <c r="G85" s="267"/>
      <c r="H85" s="267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8" t="str">
        <f>E9</f>
        <v>CH - Chodba</v>
      </c>
      <c r="F87" s="268"/>
      <c r="G87" s="268"/>
      <c r="H87" s="268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7. 2. 2025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Město Kopřivnice</v>
      </c>
      <c r="G91" s="33"/>
      <c r="H91" s="33"/>
      <c r="I91" s="26" t="s">
        <v>30</v>
      </c>
      <c r="J91" s="29" t="str">
        <f>E21</f>
        <v>Ing. Jan Stuchlík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Ladislav Pekárek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107</v>
      </c>
      <c r="D94" s="141"/>
      <c r="E94" s="141"/>
      <c r="F94" s="141"/>
      <c r="G94" s="141"/>
      <c r="H94" s="141"/>
      <c r="I94" s="141"/>
      <c r="J94" s="142" t="s">
        <v>108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109</v>
      </c>
      <c r="D96" s="33"/>
      <c r="E96" s="33"/>
      <c r="F96" s="33"/>
      <c r="G96" s="33"/>
      <c r="H96" s="33"/>
      <c r="I96" s="33"/>
      <c r="J96" s="81">
        <f>J122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1:31" s="9" customFormat="1" ht="24.95" customHeight="1">
      <c r="B97" s="144"/>
      <c r="C97" s="145"/>
      <c r="D97" s="146" t="s">
        <v>112</v>
      </c>
      <c r="E97" s="147"/>
      <c r="F97" s="147"/>
      <c r="G97" s="147"/>
      <c r="H97" s="147"/>
      <c r="I97" s="147"/>
      <c r="J97" s="148">
        <f>J123</f>
        <v>0</v>
      </c>
      <c r="K97" s="145"/>
      <c r="L97" s="149"/>
    </row>
    <row r="98" spans="1:31" s="9" customFormat="1" ht="24.95" customHeight="1">
      <c r="B98" s="144"/>
      <c r="C98" s="145"/>
      <c r="D98" s="146" t="s">
        <v>111</v>
      </c>
      <c r="E98" s="147"/>
      <c r="F98" s="147"/>
      <c r="G98" s="147"/>
      <c r="H98" s="147"/>
      <c r="I98" s="147"/>
      <c r="J98" s="148">
        <f>J125</f>
        <v>0</v>
      </c>
      <c r="K98" s="145"/>
      <c r="L98" s="149"/>
    </row>
    <row r="99" spans="1:31" s="9" customFormat="1" ht="24.95" customHeight="1">
      <c r="B99" s="144"/>
      <c r="C99" s="145"/>
      <c r="D99" s="146" t="s">
        <v>113</v>
      </c>
      <c r="E99" s="147"/>
      <c r="F99" s="147"/>
      <c r="G99" s="147"/>
      <c r="H99" s="147"/>
      <c r="I99" s="147"/>
      <c r="J99" s="148">
        <f>J131</f>
        <v>0</v>
      </c>
      <c r="K99" s="145"/>
      <c r="L99" s="149"/>
    </row>
    <row r="100" spans="1:31" s="9" customFormat="1" ht="24.95" customHeight="1">
      <c r="B100" s="144"/>
      <c r="C100" s="145"/>
      <c r="D100" s="146" t="s">
        <v>115</v>
      </c>
      <c r="E100" s="147"/>
      <c r="F100" s="147"/>
      <c r="G100" s="147"/>
      <c r="H100" s="147"/>
      <c r="I100" s="147"/>
      <c r="J100" s="148">
        <f>J133</f>
        <v>0</v>
      </c>
      <c r="K100" s="145"/>
      <c r="L100" s="149"/>
    </row>
    <row r="101" spans="1:31" s="9" customFormat="1" ht="24.95" customHeight="1">
      <c r="B101" s="144"/>
      <c r="C101" s="145"/>
      <c r="D101" s="146" t="s">
        <v>116</v>
      </c>
      <c r="E101" s="147"/>
      <c r="F101" s="147"/>
      <c r="G101" s="147"/>
      <c r="H101" s="147"/>
      <c r="I101" s="147"/>
      <c r="J101" s="148">
        <f>J135</f>
        <v>0</v>
      </c>
      <c r="K101" s="145"/>
      <c r="L101" s="149"/>
    </row>
    <row r="102" spans="1:31" s="9" customFormat="1" ht="24.95" customHeight="1">
      <c r="B102" s="144"/>
      <c r="C102" s="145"/>
      <c r="D102" s="146" t="s">
        <v>114</v>
      </c>
      <c r="E102" s="147"/>
      <c r="F102" s="147"/>
      <c r="G102" s="147"/>
      <c r="H102" s="147"/>
      <c r="I102" s="147"/>
      <c r="J102" s="148">
        <f>J137</f>
        <v>0</v>
      </c>
      <c r="K102" s="145"/>
      <c r="L102" s="149"/>
    </row>
    <row r="103" spans="1:31" s="2" customFormat="1" ht="21.75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117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16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66" t="str">
        <f>E7</f>
        <v>ZŠ dr. Milady Horákové Kopřivnice - Výměna nášlapných vrstev</v>
      </c>
      <c r="F112" s="267"/>
      <c r="G112" s="267"/>
      <c r="H112" s="267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104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18" t="str">
        <f>E9</f>
        <v>CH - Chodba</v>
      </c>
      <c r="F114" s="268"/>
      <c r="G114" s="268"/>
      <c r="H114" s="268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3"/>
      <c r="E116" s="33"/>
      <c r="F116" s="24" t="str">
        <f>F12</f>
        <v xml:space="preserve"> </v>
      </c>
      <c r="G116" s="33"/>
      <c r="H116" s="33"/>
      <c r="I116" s="26" t="s">
        <v>22</v>
      </c>
      <c r="J116" s="63" t="str">
        <f>IF(J12="","",J12)</f>
        <v>7. 2. 2025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24</v>
      </c>
      <c r="D118" s="33"/>
      <c r="E118" s="33"/>
      <c r="F118" s="24" t="str">
        <f>E15</f>
        <v>Město Kopřivnice</v>
      </c>
      <c r="G118" s="33"/>
      <c r="H118" s="33"/>
      <c r="I118" s="26" t="s">
        <v>30</v>
      </c>
      <c r="J118" s="29" t="str">
        <f>E21</f>
        <v>Ing. Jan Stuchlík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28</v>
      </c>
      <c r="D119" s="33"/>
      <c r="E119" s="33"/>
      <c r="F119" s="24" t="str">
        <f>IF(E18="","",E18)</f>
        <v>Vyplň údaj</v>
      </c>
      <c r="G119" s="33"/>
      <c r="H119" s="33"/>
      <c r="I119" s="26" t="s">
        <v>33</v>
      </c>
      <c r="J119" s="29" t="str">
        <f>E24</f>
        <v>Ladislav Pekárek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0" customFormat="1" ht="29.25" customHeight="1">
      <c r="A121" s="150"/>
      <c r="B121" s="151"/>
      <c r="C121" s="152" t="s">
        <v>118</v>
      </c>
      <c r="D121" s="153" t="s">
        <v>62</v>
      </c>
      <c r="E121" s="153" t="s">
        <v>58</v>
      </c>
      <c r="F121" s="153" t="s">
        <v>59</v>
      </c>
      <c r="G121" s="153" t="s">
        <v>119</v>
      </c>
      <c r="H121" s="153" t="s">
        <v>120</v>
      </c>
      <c r="I121" s="153" t="s">
        <v>121</v>
      </c>
      <c r="J121" s="154" t="s">
        <v>108</v>
      </c>
      <c r="K121" s="155" t="s">
        <v>122</v>
      </c>
      <c r="L121" s="156"/>
      <c r="M121" s="72" t="s">
        <v>1</v>
      </c>
      <c r="N121" s="73" t="s">
        <v>41</v>
      </c>
      <c r="O121" s="73" t="s">
        <v>123</v>
      </c>
      <c r="P121" s="73" t="s">
        <v>124</v>
      </c>
      <c r="Q121" s="73" t="s">
        <v>125</v>
      </c>
      <c r="R121" s="73" t="s">
        <v>126</v>
      </c>
      <c r="S121" s="73" t="s">
        <v>127</v>
      </c>
      <c r="T121" s="74" t="s">
        <v>128</v>
      </c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</row>
    <row r="122" spans="1:65" s="2" customFormat="1" ht="22.9" customHeight="1">
      <c r="A122" s="31"/>
      <c r="B122" s="32"/>
      <c r="C122" s="79" t="s">
        <v>129</v>
      </c>
      <c r="D122" s="33"/>
      <c r="E122" s="33"/>
      <c r="F122" s="33"/>
      <c r="G122" s="33"/>
      <c r="H122" s="33"/>
      <c r="I122" s="33"/>
      <c r="J122" s="157">
        <f>BK122</f>
        <v>0</v>
      </c>
      <c r="K122" s="33"/>
      <c r="L122" s="36"/>
      <c r="M122" s="75"/>
      <c r="N122" s="158"/>
      <c r="O122" s="76"/>
      <c r="P122" s="159">
        <f>P123+P125+P131+P133+P135+P137</f>
        <v>0</v>
      </c>
      <c r="Q122" s="76"/>
      <c r="R122" s="159">
        <f>R123+R125+R131+R133+R135+R137</f>
        <v>1.2763744999999997</v>
      </c>
      <c r="S122" s="76"/>
      <c r="T122" s="160">
        <f>T123+T125+T131+T133+T135+T137</f>
        <v>0.29530000000000001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76</v>
      </c>
      <c r="AU122" s="14" t="s">
        <v>110</v>
      </c>
      <c r="BK122" s="161">
        <f>BK123+BK125+BK131+BK133+BK135+BK137</f>
        <v>0</v>
      </c>
    </row>
    <row r="123" spans="1:65" s="11" customFormat="1" ht="25.9" customHeight="1">
      <c r="B123" s="162"/>
      <c r="C123" s="163"/>
      <c r="D123" s="164" t="s">
        <v>76</v>
      </c>
      <c r="E123" s="165" t="s">
        <v>151</v>
      </c>
      <c r="F123" s="165" t="s">
        <v>152</v>
      </c>
      <c r="G123" s="163"/>
      <c r="H123" s="163"/>
      <c r="I123" s="166"/>
      <c r="J123" s="167">
        <f>BK123</f>
        <v>0</v>
      </c>
      <c r="K123" s="163"/>
      <c r="L123" s="168"/>
      <c r="M123" s="169"/>
      <c r="N123" s="170"/>
      <c r="O123" s="170"/>
      <c r="P123" s="171">
        <f>P124</f>
        <v>0</v>
      </c>
      <c r="Q123" s="170"/>
      <c r="R123" s="171">
        <f>R124</f>
        <v>0.42661499999999997</v>
      </c>
      <c r="S123" s="170"/>
      <c r="T123" s="172">
        <f>T124</f>
        <v>0</v>
      </c>
      <c r="AR123" s="173" t="s">
        <v>85</v>
      </c>
      <c r="AT123" s="174" t="s">
        <v>76</v>
      </c>
      <c r="AU123" s="174" t="s">
        <v>77</v>
      </c>
      <c r="AY123" s="173" t="s">
        <v>132</v>
      </c>
      <c r="BK123" s="175">
        <f>BK124</f>
        <v>0</v>
      </c>
    </row>
    <row r="124" spans="1:65" s="2" customFormat="1" ht="24.2" customHeight="1">
      <c r="A124" s="31"/>
      <c r="B124" s="32"/>
      <c r="C124" s="176" t="s">
        <v>85</v>
      </c>
      <c r="D124" s="176" t="s">
        <v>133</v>
      </c>
      <c r="E124" s="177" t="s">
        <v>154</v>
      </c>
      <c r="F124" s="178" t="s">
        <v>155</v>
      </c>
      <c r="G124" s="179" t="s">
        <v>156</v>
      </c>
      <c r="H124" s="180">
        <v>10.5</v>
      </c>
      <c r="I124" s="181"/>
      <c r="J124" s="182">
        <f>ROUND(I124*H124,2)</f>
        <v>0</v>
      </c>
      <c r="K124" s="183"/>
      <c r="L124" s="36"/>
      <c r="M124" s="184" t="s">
        <v>1</v>
      </c>
      <c r="N124" s="185" t="s">
        <v>42</v>
      </c>
      <c r="O124" s="68"/>
      <c r="P124" s="186">
        <f>O124*H124</f>
        <v>0</v>
      </c>
      <c r="Q124" s="186">
        <v>4.0629999999999999E-2</v>
      </c>
      <c r="R124" s="186">
        <f>Q124*H124</f>
        <v>0.42661499999999997</v>
      </c>
      <c r="S124" s="186">
        <v>0</v>
      </c>
      <c r="T124" s="187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88" t="s">
        <v>137</v>
      </c>
      <c r="AT124" s="188" t="s">
        <v>133</v>
      </c>
      <c r="AU124" s="188" t="s">
        <v>85</v>
      </c>
      <c r="AY124" s="14" t="s">
        <v>132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4" t="s">
        <v>85</v>
      </c>
      <c r="BK124" s="189">
        <f>ROUND(I124*H124,2)</f>
        <v>0</v>
      </c>
      <c r="BL124" s="14" t="s">
        <v>137</v>
      </c>
      <c r="BM124" s="188" t="s">
        <v>364</v>
      </c>
    </row>
    <row r="125" spans="1:65" s="11" customFormat="1" ht="25.9" customHeight="1">
      <c r="B125" s="162"/>
      <c r="C125" s="163"/>
      <c r="D125" s="164" t="s">
        <v>76</v>
      </c>
      <c r="E125" s="165" t="s">
        <v>130</v>
      </c>
      <c r="F125" s="165" t="s">
        <v>131</v>
      </c>
      <c r="G125" s="163"/>
      <c r="H125" s="163"/>
      <c r="I125" s="166"/>
      <c r="J125" s="167">
        <f>BK125</f>
        <v>0</v>
      </c>
      <c r="K125" s="163"/>
      <c r="L125" s="168"/>
      <c r="M125" s="169"/>
      <c r="N125" s="170"/>
      <c r="O125" s="170"/>
      <c r="P125" s="171">
        <f>SUM(P126:P130)</f>
        <v>0</v>
      </c>
      <c r="Q125" s="170"/>
      <c r="R125" s="171">
        <f>SUM(R126:R130)</f>
        <v>0</v>
      </c>
      <c r="S125" s="170"/>
      <c r="T125" s="172">
        <f>SUM(T126:T130)</f>
        <v>0</v>
      </c>
      <c r="AR125" s="173" t="s">
        <v>85</v>
      </c>
      <c r="AT125" s="174" t="s">
        <v>76</v>
      </c>
      <c r="AU125" s="174" t="s">
        <v>77</v>
      </c>
      <c r="AY125" s="173" t="s">
        <v>132</v>
      </c>
      <c r="BK125" s="175">
        <f>SUM(BK126:BK130)</f>
        <v>0</v>
      </c>
    </row>
    <row r="126" spans="1:65" s="2" customFormat="1" ht="37.9" customHeight="1">
      <c r="A126" s="31"/>
      <c r="B126" s="32"/>
      <c r="C126" s="176" t="s">
        <v>87</v>
      </c>
      <c r="D126" s="176" t="s">
        <v>133</v>
      </c>
      <c r="E126" s="177" t="s">
        <v>134</v>
      </c>
      <c r="F126" s="178" t="s">
        <v>135</v>
      </c>
      <c r="G126" s="179" t="s">
        <v>136</v>
      </c>
      <c r="H126" s="180">
        <v>0.29499999999999998</v>
      </c>
      <c r="I126" s="181"/>
      <c r="J126" s="182">
        <f>ROUND(I126*H126,2)</f>
        <v>0</v>
      </c>
      <c r="K126" s="183"/>
      <c r="L126" s="36"/>
      <c r="M126" s="184" t="s">
        <v>1</v>
      </c>
      <c r="N126" s="185" t="s">
        <v>42</v>
      </c>
      <c r="O126" s="68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88" t="s">
        <v>137</v>
      </c>
      <c r="AT126" s="188" t="s">
        <v>133</v>
      </c>
      <c r="AU126" s="188" t="s">
        <v>85</v>
      </c>
      <c r="AY126" s="14" t="s">
        <v>132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4" t="s">
        <v>85</v>
      </c>
      <c r="BK126" s="189">
        <f>ROUND(I126*H126,2)</f>
        <v>0</v>
      </c>
      <c r="BL126" s="14" t="s">
        <v>137</v>
      </c>
      <c r="BM126" s="188" t="s">
        <v>365</v>
      </c>
    </row>
    <row r="127" spans="1:65" s="2" customFormat="1" ht="33" customHeight="1">
      <c r="A127" s="31"/>
      <c r="B127" s="32"/>
      <c r="C127" s="176" t="s">
        <v>142</v>
      </c>
      <c r="D127" s="176" t="s">
        <v>133</v>
      </c>
      <c r="E127" s="177" t="s">
        <v>139</v>
      </c>
      <c r="F127" s="178" t="s">
        <v>140</v>
      </c>
      <c r="G127" s="179" t="s">
        <v>136</v>
      </c>
      <c r="H127" s="180">
        <v>0.29499999999999998</v>
      </c>
      <c r="I127" s="181"/>
      <c r="J127" s="182">
        <f>ROUND(I127*H127,2)</f>
        <v>0</v>
      </c>
      <c r="K127" s="183"/>
      <c r="L127" s="36"/>
      <c r="M127" s="184" t="s">
        <v>1</v>
      </c>
      <c r="N127" s="185" t="s">
        <v>42</v>
      </c>
      <c r="O127" s="68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88" t="s">
        <v>137</v>
      </c>
      <c r="AT127" s="188" t="s">
        <v>133</v>
      </c>
      <c r="AU127" s="188" t="s">
        <v>85</v>
      </c>
      <c r="AY127" s="14" t="s">
        <v>132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4" t="s">
        <v>85</v>
      </c>
      <c r="BK127" s="189">
        <f>ROUND(I127*H127,2)</f>
        <v>0</v>
      </c>
      <c r="BL127" s="14" t="s">
        <v>137</v>
      </c>
      <c r="BM127" s="188" t="s">
        <v>366</v>
      </c>
    </row>
    <row r="128" spans="1:65" s="2" customFormat="1" ht="44.25" customHeight="1">
      <c r="A128" s="31"/>
      <c r="B128" s="32"/>
      <c r="C128" s="176" t="s">
        <v>137</v>
      </c>
      <c r="D128" s="176" t="s">
        <v>133</v>
      </c>
      <c r="E128" s="177" t="s">
        <v>143</v>
      </c>
      <c r="F128" s="178" t="s">
        <v>144</v>
      </c>
      <c r="G128" s="179" t="s">
        <v>136</v>
      </c>
      <c r="H128" s="180">
        <v>4.13</v>
      </c>
      <c r="I128" s="181"/>
      <c r="J128" s="182">
        <f>ROUND(I128*H128,2)</f>
        <v>0</v>
      </c>
      <c r="K128" s="183"/>
      <c r="L128" s="36"/>
      <c r="M128" s="184" t="s">
        <v>1</v>
      </c>
      <c r="N128" s="185" t="s">
        <v>42</v>
      </c>
      <c r="O128" s="68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88" t="s">
        <v>137</v>
      </c>
      <c r="AT128" s="188" t="s">
        <v>133</v>
      </c>
      <c r="AU128" s="188" t="s">
        <v>85</v>
      </c>
      <c r="AY128" s="14" t="s">
        <v>132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4" t="s">
        <v>85</v>
      </c>
      <c r="BK128" s="189">
        <f>ROUND(I128*H128,2)</f>
        <v>0</v>
      </c>
      <c r="BL128" s="14" t="s">
        <v>137</v>
      </c>
      <c r="BM128" s="188" t="s">
        <v>367</v>
      </c>
    </row>
    <row r="129" spans="1:65" s="12" customFormat="1" ht="11.25">
      <c r="B129" s="190"/>
      <c r="C129" s="191"/>
      <c r="D129" s="192" t="s">
        <v>146</v>
      </c>
      <c r="E129" s="191"/>
      <c r="F129" s="193" t="s">
        <v>368</v>
      </c>
      <c r="G129" s="191"/>
      <c r="H129" s="194">
        <v>4.13</v>
      </c>
      <c r="I129" s="195"/>
      <c r="J129" s="191"/>
      <c r="K129" s="191"/>
      <c r="L129" s="196"/>
      <c r="M129" s="197"/>
      <c r="N129" s="198"/>
      <c r="O129" s="198"/>
      <c r="P129" s="198"/>
      <c r="Q129" s="198"/>
      <c r="R129" s="198"/>
      <c r="S129" s="198"/>
      <c r="T129" s="199"/>
      <c r="AT129" s="200" t="s">
        <v>146</v>
      </c>
      <c r="AU129" s="200" t="s">
        <v>85</v>
      </c>
      <c r="AV129" s="12" t="s">
        <v>87</v>
      </c>
      <c r="AW129" s="12" t="s">
        <v>4</v>
      </c>
      <c r="AX129" s="12" t="s">
        <v>85</v>
      </c>
      <c r="AY129" s="200" t="s">
        <v>132</v>
      </c>
    </row>
    <row r="130" spans="1:65" s="2" customFormat="1" ht="44.25" customHeight="1">
      <c r="A130" s="31"/>
      <c r="B130" s="32"/>
      <c r="C130" s="176" t="s">
        <v>153</v>
      </c>
      <c r="D130" s="176" t="s">
        <v>133</v>
      </c>
      <c r="E130" s="177" t="s">
        <v>148</v>
      </c>
      <c r="F130" s="178" t="s">
        <v>149</v>
      </c>
      <c r="G130" s="179" t="s">
        <v>136</v>
      </c>
      <c r="H130" s="180">
        <v>0.29499999999999998</v>
      </c>
      <c r="I130" s="181"/>
      <c r="J130" s="182">
        <f>ROUND(I130*H130,2)</f>
        <v>0</v>
      </c>
      <c r="K130" s="183"/>
      <c r="L130" s="36"/>
      <c r="M130" s="184" t="s">
        <v>1</v>
      </c>
      <c r="N130" s="185" t="s">
        <v>42</v>
      </c>
      <c r="O130" s="68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88" t="s">
        <v>137</v>
      </c>
      <c r="AT130" s="188" t="s">
        <v>133</v>
      </c>
      <c r="AU130" s="188" t="s">
        <v>85</v>
      </c>
      <c r="AY130" s="14" t="s">
        <v>132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4" t="s">
        <v>85</v>
      </c>
      <c r="BK130" s="189">
        <f>ROUND(I130*H130,2)</f>
        <v>0</v>
      </c>
      <c r="BL130" s="14" t="s">
        <v>137</v>
      </c>
      <c r="BM130" s="188" t="s">
        <v>369</v>
      </c>
    </row>
    <row r="131" spans="1:65" s="11" customFormat="1" ht="25.9" customHeight="1">
      <c r="B131" s="162"/>
      <c r="C131" s="163"/>
      <c r="D131" s="164" t="s">
        <v>76</v>
      </c>
      <c r="E131" s="165" t="s">
        <v>158</v>
      </c>
      <c r="F131" s="165" t="s">
        <v>159</v>
      </c>
      <c r="G131" s="163"/>
      <c r="H131" s="163"/>
      <c r="I131" s="166"/>
      <c r="J131" s="167">
        <f>BK131</f>
        <v>0</v>
      </c>
      <c r="K131" s="163"/>
      <c r="L131" s="168"/>
      <c r="M131" s="169"/>
      <c r="N131" s="170"/>
      <c r="O131" s="170"/>
      <c r="P131" s="171">
        <f>P132</f>
        <v>0</v>
      </c>
      <c r="Q131" s="170"/>
      <c r="R131" s="171">
        <f>R132</f>
        <v>0</v>
      </c>
      <c r="S131" s="170"/>
      <c r="T131" s="172">
        <f>T132</f>
        <v>0</v>
      </c>
      <c r="AR131" s="173" t="s">
        <v>85</v>
      </c>
      <c r="AT131" s="174" t="s">
        <v>76</v>
      </c>
      <c r="AU131" s="174" t="s">
        <v>77</v>
      </c>
      <c r="AY131" s="173" t="s">
        <v>132</v>
      </c>
      <c r="BK131" s="175">
        <f>BK132</f>
        <v>0</v>
      </c>
    </row>
    <row r="132" spans="1:65" s="2" customFormat="1" ht="55.5" customHeight="1">
      <c r="A132" s="31"/>
      <c r="B132" s="32"/>
      <c r="C132" s="176" t="s">
        <v>151</v>
      </c>
      <c r="D132" s="176" t="s">
        <v>133</v>
      </c>
      <c r="E132" s="177" t="s">
        <v>160</v>
      </c>
      <c r="F132" s="178" t="s">
        <v>161</v>
      </c>
      <c r="G132" s="179" t="s">
        <v>136</v>
      </c>
      <c r="H132" s="180">
        <v>0.42699999999999999</v>
      </c>
      <c r="I132" s="181"/>
      <c r="J132" s="182">
        <f>ROUND(I132*H132,2)</f>
        <v>0</v>
      </c>
      <c r="K132" s="183"/>
      <c r="L132" s="36"/>
      <c r="M132" s="184" t="s">
        <v>1</v>
      </c>
      <c r="N132" s="185" t="s">
        <v>42</v>
      </c>
      <c r="O132" s="68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88" t="s">
        <v>137</v>
      </c>
      <c r="AT132" s="188" t="s">
        <v>133</v>
      </c>
      <c r="AU132" s="188" t="s">
        <v>85</v>
      </c>
      <c r="AY132" s="14" t="s">
        <v>132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4" t="s">
        <v>85</v>
      </c>
      <c r="BK132" s="189">
        <f>ROUND(I132*H132,2)</f>
        <v>0</v>
      </c>
      <c r="BL132" s="14" t="s">
        <v>137</v>
      </c>
      <c r="BM132" s="188" t="s">
        <v>370</v>
      </c>
    </row>
    <row r="133" spans="1:65" s="11" customFormat="1" ht="25.9" customHeight="1">
      <c r="B133" s="162"/>
      <c r="C133" s="163"/>
      <c r="D133" s="164" t="s">
        <v>76</v>
      </c>
      <c r="E133" s="165" t="s">
        <v>215</v>
      </c>
      <c r="F133" s="165" t="s">
        <v>216</v>
      </c>
      <c r="G133" s="163"/>
      <c r="H133" s="163"/>
      <c r="I133" s="166"/>
      <c r="J133" s="167">
        <f>BK133</f>
        <v>0</v>
      </c>
      <c r="K133" s="163"/>
      <c r="L133" s="168"/>
      <c r="M133" s="169"/>
      <c r="N133" s="170"/>
      <c r="O133" s="170"/>
      <c r="P133" s="171">
        <f>P134</f>
        <v>0</v>
      </c>
      <c r="Q133" s="170"/>
      <c r="R133" s="171">
        <f>R134</f>
        <v>0</v>
      </c>
      <c r="S133" s="170"/>
      <c r="T133" s="172">
        <f>T134</f>
        <v>1.0999999999999999E-2</v>
      </c>
      <c r="AR133" s="173" t="s">
        <v>87</v>
      </c>
      <c r="AT133" s="174" t="s">
        <v>76</v>
      </c>
      <c r="AU133" s="174" t="s">
        <v>77</v>
      </c>
      <c r="AY133" s="173" t="s">
        <v>132</v>
      </c>
      <c r="BK133" s="175">
        <f>BK134</f>
        <v>0</v>
      </c>
    </row>
    <row r="134" spans="1:65" s="2" customFormat="1" ht="24.2" customHeight="1">
      <c r="A134" s="31"/>
      <c r="B134" s="32"/>
      <c r="C134" s="176" t="s">
        <v>165</v>
      </c>
      <c r="D134" s="176" t="s">
        <v>133</v>
      </c>
      <c r="E134" s="177" t="s">
        <v>218</v>
      </c>
      <c r="F134" s="178" t="s">
        <v>219</v>
      </c>
      <c r="G134" s="179" t="s">
        <v>220</v>
      </c>
      <c r="H134" s="180">
        <v>11</v>
      </c>
      <c r="I134" s="181"/>
      <c r="J134" s="182">
        <f>ROUND(I134*H134,2)</f>
        <v>0</v>
      </c>
      <c r="K134" s="183"/>
      <c r="L134" s="36"/>
      <c r="M134" s="184" t="s">
        <v>1</v>
      </c>
      <c r="N134" s="185" t="s">
        <v>42</v>
      </c>
      <c r="O134" s="68"/>
      <c r="P134" s="186">
        <f>O134*H134</f>
        <v>0</v>
      </c>
      <c r="Q134" s="186">
        <v>0</v>
      </c>
      <c r="R134" s="186">
        <f>Q134*H134</f>
        <v>0</v>
      </c>
      <c r="S134" s="186">
        <v>1E-3</v>
      </c>
      <c r="T134" s="187">
        <f>S134*H134</f>
        <v>1.0999999999999999E-2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88" t="s">
        <v>168</v>
      </c>
      <c r="AT134" s="188" t="s">
        <v>133</v>
      </c>
      <c r="AU134" s="188" t="s">
        <v>85</v>
      </c>
      <c r="AY134" s="14" t="s">
        <v>132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4" t="s">
        <v>85</v>
      </c>
      <c r="BK134" s="189">
        <f>ROUND(I134*H134,2)</f>
        <v>0</v>
      </c>
      <c r="BL134" s="14" t="s">
        <v>168</v>
      </c>
      <c r="BM134" s="188" t="s">
        <v>371</v>
      </c>
    </row>
    <row r="135" spans="1:65" s="11" customFormat="1" ht="25.9" customHeight="1">
      <c r="B135" s="162"/>
      <c r="C135" s="163"/>
      <c r="D135" s="164" t="s">
        <v>76</v>
      </c>
      <c r="E135" s="165" t="s">
        <v>222</v>
      </c>
      <c r="F135" s="165" t="s">
        <v>223</v>
      </c>
      <c r="G135" s="163"/>
      <c r="H135" s="163"/>
      <c r="I135" s="166"/>
      <c r="J135" s="167">
        <f>BK135</f>
        <v>0</v>
      </c>
      <c r="K135" s="163"/>
      <c r="L135" s="168"/>
      <c r="M135" s="169"/>
      <c r="N135" s="170"/>
      <c r="O135" s="170"/>
      <c r="P135" s="171">
        <f>P136</f>
        <v>0</v>
      </c>
      <c r="Q135" s="170"/>
      <c r="R135" s="171">
        <f>R136</f>
        <v>0</v>
      </c>
      <c r="S135" s="170"/>
      <c r="T135" s="172">
        <f>T136</f>
        <v>5.6600000000000004E-2</v>
      </c>
      <c r="AR135" s="173" t="s">
        <v>87</v>
      </c>
      <c r="AT135" s="174" t="s">
        <v>76</v>
      </c>
      <c r="AU135" s="174" t="s">
        <v>77</v>
      </c>
      <c r="AY135" s="173" t="s">
        <v>132</v>
      </c>
      <c r="BK135" s="175">
        <f>BK136</f>
        <v>0</v>
      </c>
    </row>
    <row r="136" spans="1:65" s="2" customFormat="1" ht="24.2" customHeight="1">
      <c r="A136" s="31"/>
      <c r="B136" s="32"/>
      <c r="C136" s="176" t="s">
        <v>170</v>
      </c>
      <c r="D136" s="176" t="s">
        <v>133</v>
      </c>
      <c r="E136" s="177" t="s">
        <v>225</v>
      </c>
      <c r="F136" s="178" t="s">
        <v>226</v>
      </c>
      <c r="G136" s="179" t="s">
        <v>195</v>
      </c>
      <c r="H136" s="180">
        <v>56.6</v>
      </c>
      <c r="I136" s="181"/>
      <c r="J136" s="182">
        <f>ROUND(I136*H136,2)</f>
        <v>0</v>
      </c>
      <c r="K136" s="183"/>
      <c r="L136" s="36"/>
      <c r="M136" s="184" t="s">
        <v>1</v>
      </c>
      <c r="N136" s="185" t="s">
        <v>42</v>
      </c>
      <c r="O136" s="68"/>
      <c r="P136" s="186">
        <f>O136*H136</f>
        <v>0</v>
      </c>
      <c r="Q136" s="186">
        <v>0</v>
      </c>
      <c r="R136" s="186">
        <f>Q136*H136</f>
        <v>0</v>
      </c>
      <c r="S136" s="186">
        <v>1E-3</v>
      </c>
      <c r="T136" s="187">
        <f>S136*H136</f>
        <v>5.6600000000000004E-2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88" t="s">
        <v>168</v>
      </c>
      <c r="AT136" s="188" t="s">
        <v>133</v>
      </c>
      <c r="AU136" s="188" t="s">
        <v>85</v>
      </c>
      <c r="AY136" s="14" t="s">
        <v>132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4" t="s">
        <v>85</v>
      </c>
      <c r="BK136" s="189">
        <f>ROUND(I136*H136,2)</f>
        <v>0</v>
      </c>
      <c r="BL136" s="14" t="s">
        <v>168</v>
      </c>
      <c r="BM136" s="188" t="s">
        <v>372</v>
      </c>
    </row>
    <row r="137" spans="1:65" s="11" customFormat="1" ht="25.9" customHeight="1">
      <c r="B137" s="162"/>
      <c r="C137" s="163"/>
      <c r="D137" s="164" t="s">
        <v>76</v>
      </c>
      <c r="E137" s="165" t="s">
        <v>163</v>
      </c>
      <c r="F137" s="165" t="s">
        <v>164</v>
      </c>
      <c r="G137" s="163"/>
      <c r="H137" s="163"/>
      <c r="I137" s="166"/>
      <c r="J137" s="167">
        <f>BK137</f>
        <v>0</v>
      </c>
      <c r="K137" s="163"/>
      <c r="L137" s="168"/>
      <c r="M137" s="169"/>
      <c r="N137" s="170"/>
      <c r="O137" s="170"/>
      <c r="P137" s="171">
        <f>SUM(P138:P151)</f>
        <v>0</v>
      </c>
      <c r="Q137" s="170"/>
      <c r="R137" s="171">
        <f>SUM(R138:R151)</f>
        <v>0.84975949999999989</v>
      </c>
      <c r="S137" s="170"/>
      <c r="T137" s="172">
        <f>SUM(T138:T151)</f>
        <v>0.22770000000000001</v>
      </c>
      <c r="AR137" s="173" t="s">
        <v>87</v>
      </c>
      <c r="AT137" s="174" t="s">
        <v>76</v>
      </c>
      <c r="AU137" s="174" t="s">
        <v>77</v>
      </c>
      <c r="AY137" s="173" t="s">
        <v>132</v>
      </c>
      <c r="BK137" s="175">
        <f>SUM(BK138:BK151)</f>
        <v>0</v>
      </c>
    </row>
    <row r="138" spans="1:65" s="2" customFormat="1" ht="33" customHeight="1">
      <c r="A138" s="31"/>
      <c r="B138" s="32"/>
      <c r="C138" s="176" t="s">
        <v>174</v>
      </c>
      <c r="D138" s="176" t="s">
        <v>133</v>
      </c>
      <c r="E138" s="177" t="s">
        <v>166</v>
      </c>
      <c r="F138" s="178" t="s">
        <v>167</v>
      </c>
      <c r="G138" s="179" t="s">
        <v>156</v>
      </c>
      <c r="H138" s="180">
        <v>75.900000000000006</v>
      </c>
      <c r="I138" s="181"/>
      <c r="J138" s="182">
        <f t="shared" ref="J138:J143" si="0">ROUND(I138*H138,2)</f>
        <v>0</v>
      </c>
      <c r="K138" s="183"/>
      <c r="L138" s="36"/>
      <c r="M138" s="184" t="s">
        <v>1</v>
      </c>
      <c r="N138" s="185" t="s">
        <v>42</v>
      </c>
      <c r="O138" s="68"/>
      <c r="P138" s="186">
        <f t="shared" ref="P138:P143" si="1">O138*H138</f>
        <v>0</v>
      </c>
      <c r="Q138" s="186">
        <v>0</v>
      </c>
      <c r="R138" s="186">
        <f t="shared" ref="R138:R143" si="2">Q138*H138</f>
        <v>0</v>
      </c>
      <c r="S138" s="186">
        <v>0</v>
      </c>
      <c r="T138" s="187">
        <f t="shared" ref="T138:T143" si="3"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88" t="s">
        <v>168</v>
      </c>
      <c r="AT138" s="188" t="s">
        <v>133</v>
      </c>
      <c r="AU138" s="188" t="s">
        <v>85</v>
      </c>
      <c r="AY138" s="14" t="s">
        <v>132</v>
      </c>
      <c r="BE138" s="189">
        <f t="shared" ref="BE138:BE143" si="4">IF(N138="základní",J138,0)</f>
        <v>0</v>
      </c>
      <c r="BF138" s="189">
        <f t="shared" ref="BF138:BF143" si="5">IF(N138="snížená",J138,0)</f>
        <v>0</v>
      </c>
      <c r="BG138" s="189">
        <f t="shared" ref="BG138:BG143" si="6">IF(N138="zákl. přenesená",J138,0)</f>
        <v>0</v>
      </c>
      <c r="BH138" s="189">
        <f t="shared" ref="BH138:BH143" si="7">IF(N138="sníž. přenesená",J138,0)</f>
        <v>0</v>
      </c>
      <c r="BI138" s="189">
        <f t="shared" ref="BI138:BI143" si="8">IF(N138="nulová",J138,0)</f>
        <v>0</v>
      </c>
      <c r="BJ138" s="14" t="s">
        <v>85</v>
      </c>
      <c r="BK138" s="189">
        <f t="shared" ref="BK138:BK143" si="9">ROUND(I138*H138,2)</f>
        <v>0</v>
      </c>
      <c r="BL138" s="14" t="s">
        <v>168</v>
      </c>
      <c r="BM138" s="188" t="s">
        <v>373</v>
      </c>
    </row>
    <row r="139" spans="1:65" s="2" customFormat="1" ht="24.2" customHeight="1">
      <c r="A139" s="31"/>
      <c r="B139" s="32"/>
      <c r="C139" s="176" t="s">
        <v>178</v>
      </c>
      <c r="D139" s="176" t="s">
        <v>133</v>
      </c>
      <c r="E139" s="177" t="s">
        <v>171</v>
      </c>
      <c r="F139" s="178" t="s">
        <v>172</v>
      </c>
      <c r="G139" s="179" t="s">
        <v>156</v>
      </c>
      <c r="H139" s="180">
        <v>75.900000000000006</v>
      </c>
      <c r="I139" s="181"/>
      <c r="J139" s="182">
        <f t="shared" si="0"/>
        <v>0</v>
      </c>
      <c r="K139" s="183"/>
      <c r="L139" s="36"/>
      <c r="M139" s="184" t="s">
        <v>1</v>
      </c>
      <c r="N139" s="185" t="s">
        <v>42</v>
      </c>
      <c r="O139" s="68"/>
      <c r="P139" s="186">
        <f t="shared" si="1"/>
        <v>0</v>
      </c>
      <c r="Q139" s="186">
        <v>3.0000000000000001E-5</v>
      </c>
      <c r="R139" s="186">
        <f t="shared" si="2"/>
        <v>2.2770000000000004E-3</v>
      </c>
      <c r="S139" s="186">
        <v>0</v>
      </c>
      <c r="T139" s="18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88" t="s">
        <v>168</v>
      </c>
      <c r="AT139" s="188" t="s">
        <v>133</v>
      </c>
      <c r="AU139" s="188" t="s">
        <v>85</v>
      </c>
      <c r="AY139" s="14" t="s">
        <v>132</v>
      </c>
      <c r="BE139" s="189">
        <f t="shared" si="4"/>
        <v>0</v>
      </c>
      <c r="BF139" s="189">
        <f t="shared" si="5"/>
        <v>0</v>
      </c>
      <c r="BG139" s="189">
        <f t="shared" si="6"/>
        <v>0</v>
      </c>
      <c r="BH139" s="189">
        <f t="shared" si="7"/>
        <v>0</v>
      </c>
      <c r="BI139" s="189">
        <f t="shared" si="8"/>
        <v>0</v>
      </c>
      <c r="BJ139" s="14" t="s">
        <v>85</v>
      </c>
      <c r="BK139" s="189">
        <f t="shared" si="9"/>
        <v>0</v>
      </c>
      <c r="BL139" s="14" t="s">
        <v>168</v>
      </c>
      <c r="BM139" s="188" t="s">
        <v>374</v>
      </c>
    </row>
    <row r="140" spans="1:65" s="2" customFormat="1" ht="37.9" customHeight="1">
      <c r="A140" s="31"/>
      <c r="B140" s="32"/>
      <c r="C140" s="176" t="s">
        <v>182</v>
      </c>
      <c r="D140" s="176" t="s">
        <v>133</v>
      </c>
      <c r="E140" s="177" t="s">
        <v>175</v>
      </c>
      <c r="F140" s="178" t="s">
        <v>176</v>
      </c>
      <c r="G140" s="179" t="s">
        <v>156</v>
      </c>
      <c r="H140" s="180">
        <v>75.900000000000006</v>
      </c>
      <c r="I140" s="181"/>
      <c r="J140" s="182">
        <f t="shared" si="0"/>
        <v>0</v>
      </c>
      <c r="K140" s="183"/>
      <c r="L140" s="36"/>
      <c r="M140" s="184" t="s">
        <v>1</v>
      </c>
      <c r="N140" s="185" t="s">
        <v>42</v>
      </c>
      <c r="O140" s="68"/>
      <c r="P140" s="186">
        <f t="shared" si="1"/>
        <v>0</v>
      </c>
      <c r="Q140" s="186">
        <v>7.5799999999999999E-3</v>
      </c>
      <c r="R140" s="186">
        <f t="shared" si="2"/>
        <v>0.575322</v>
      </c>
      <c r="S140" s="186">
        <v>0</v>
      </c>
      <c r="T140" s="18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88" t="s">
        <v>168</v>
      </c>
      <c r="AT140" s="188" t="s">
        <v>133</v>
      </c>
      <c r="AU140" s="188" t="s">
        <v>85</v>
      </c>
      <c r="AY140" s="14" t="s">
        <v>132</v>
      </c>
      <c r="BE140" s="189">
        <f t="shared" si="4"/>
        <v>0</v>
      </c>
      <c r="BF140" s="189">
        <f t="shared" si="5"/>
        <v>0</v>
      </c>
      <c r="BG140" s="189">
        <f t="shared" si="6"/>
        <v>0</v>
      </c>
      <c r="BH140" s="189">
        <f t="shared" si="7"/>
        <v>0</v>
      </c>
      <c r="BI140" s="189">
        <f t="shared" si="8"/>
        <v>0</v>
      </c>
      <c r="BJ140" s="14" t="s">
        <v>85</v>
      </c>
      <c r="BK140" s="189">
        <f t="shared" si="9"/>
        <v>0</v>
      </c>
      <c r="BL140" s="14" t="s">
        <v>168</v>
      </c>
      <c r="BM140" s="188" t="s">
        <v>375</v>
      </c>
    </row>
    <row r="141" spans="1:65" s="2" customFormat="1" ht="24.2" customHeight="1">
      <c r="A141" s="31"/>
      <c r="B141" s="32"/>
      <c r="C141" s="176" t="s">
        <v>8</v>
      </c>
      <c r="D141" s="176" t="s">
        <v>133</v>
      </c>
      <c r="E141" s="177" t="s">
        <v>179</v>
      </c>
      <c r="F141" s="178" t="s">
        <v>180</v>
      </c>
      <c r="G141" s="179" t="s">
        <v>156</v>
      </c>
      <c r="H141" s="180">
        <v>75.900000000000006</v>
      </c>
      <c r="I141" s="181"/>
      <c r="J141" s="182">
        <f t="shared" si="0"/>
        <v>0</v>
      </c>
      <c r="K141" s="183"/>
      <c r="L141" s="36"/>
      <c r="M141" s="184" t="s">
        <v>1</v>
      </c>
      <c r="N141" s="185" t="s">
        <v>42</v>
      </c>
      <c r="O141" s="68"/>
      <c r="P141" s="186">
        <f t="shared" si="1"/>
        <v>0</v>
      </c>
      <c r="Q141" s="186">
        <v>0</v>
      </c>
      <c r="R141" s="186">
        <f t="shared" si="2"/>
        <v>0</v>
      </c>
      <c r="S141" s="186">
        <v>3.0000000000000001E-3</v>
      </c>
      <c r="T141" s="187">
        <f t="shared" si="3"/>
        <v>0.22770000000000001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88" t="s">
        <v>168</v>
      </c>
      <c r="AT141" s="188" t="s">
        <v>133</v>
      </c>
      <c r="AU141" s="188" t="s">
        <v>85</v>
      </c>
      <c r="AY141" s="14" t="s">
        <v>132</v>
      </c>
      <c r="BE141" s="189">
        <f t="shared" si="4"/>
        <v>0</v>
      </c>
      <c r="BF141" s="189">
        <f t="shared" si="5"/>
        <v>0</v>
      </c>
      <c r="BG141" s="189">
        <f t="shared" si="6"/>
        <v>0</v>
      </c>
      <c r="BH141" s="189">
        <f t="shared" si="7"/>
        <v>0</v>
      </c>
      <c r="BI141" s="189">
        <f t="shared" si="8"/>
        <v>0</v>
      </c>
      <c r="BJ141" s="14" t="s">
        <v>85</v>
      </c>
      <c r="BK141" s="189">
        <f t="shared" si="9"/>
        <v>0</v>
      </c>
      <c r="BL141" s="14" t="s">
        <v>168</v>
      </c>
      <c r="BM141" s="188" t="s">
        <v>376</v>
      </c>
    </row>
    <row r="142" spans="1:65" s="2" customFormat="1" ht="24.2" customHeight="1">
      <c r="A142" s="31"/>
      <c r="B142" s="32"/>
      <c r="C142" s="176" t="s">
        <v>192</v>
      </c>
      <c r="D142" s="176" t="s">
        <v>133</v>
      </c>
      <c r="E142" s="177" t="s">
        <v>183</v>
      </c>
      <c r="F142" s="178" t="s">
        <v>184</v>
      </c>
      <c r="G142" s="179" t="s">
        <v>156</v>
      </c>
      <c r="H142" s="180">
        <v>75.900000000000006</v>
      </c>
      <c r="I142" s="181"/>
      <c r="J142" s="182">
        <f t="shared" si="0"/>
        <v>0</v>
      </c>
      <c r="K142" s="183"/>
      <c r="L142" s="36"/>
      <c r="M142" s="184" t="s">
        <v>1</v>
      </c>
      <c r="N142" s="185" t="s">
        <v>42</v>
      </c>
      <c r="O142" s="68"/>
      <c r="P142" s="186">
        <f t="shared" si="1"/>
        <v>0</v>
      </c>
      <c r="Q142" s="186">
        <v>2.9999999999999997E-4</v>
      </c>
      <c r="R142" s="186">
        <f t="shared" si="2"/>
        <v>2.2769999999999999E-2</v>
      </c>
      <c r="S142" s="186">
        <v>0</v>
      </c>
      <c r="T142" s="18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88" t="s">
        <v>168</v>
      </c>
      <c r="AT142" s="188" t="s">
        <v>133</v>
      </c>
      <c r="AU142" s="188" t="s">
        <v>85</v>
      </c>
      <c r="AY142" s="14" t="s">
        <v>132</v>
      </c>
      <c r="BE142" s="189">
        <f t="shared" si="4"/>
        <v>0</v>
      </c>
      <c r="BF142" s="189">
        <f t="shared" si="5"/>
        <v>0</v>
      </c>
      <c r="BG142" s="189">
        <f t="shared" si="6"/>
        <v>0</v>
      </c>
      <c r="BH142" s="189">
        <f t="shared" si="7"/>
        <v>0</v>
      </c>
      <c r="BI142" s="189">
        <f t="shared" si="8"/>
        <v>0</v>
      </c>
      <c r="BJ142" s="14" t="s">
        <v>85</v>
      </c>
      <c r="BK142" s="189">
        <f t="shared" si="9"/>
        <v>0</v>
      </c>
      <c r="BL142" s="14" t="s">
        <v>168</v>
      </c>
      <c r="BM142" s="188" t="s">
        <v>377</v>
      </c>
    </row>
    <row r="143" spans="1:65" s="2" customFormat="1" ht="37.9" customHeight="1">
      <c r="A143" s="31"/>
      <c r="B143" s="32"/>
      <c r="C143" s="201" t="s">
        <v>197</v>
      </c>
      <c r="D143" s="201" t="s">
        <v>186</v>
      </c>
      <c r="E143" s="202" t="s">
        <v>187</v>
      </c>
      <c r="F143" s="203" t="s">
        <v>188</v>
      </c>
      <c r="G143" s="204" t="s">
        <v>156</v>
      </c>
      <c r="H143" s="205">
        <v>83.49</v>
      </c>
      <c r="I143" s="206"/>
      <c r="J143" s="207">
        <f t="shared" si="0"/>
        <v>0</v>
      </c>
      <c r="K143" s="208"/>
      <c r="L143" s="209"/>
      <c r="M143" s="210" t="s">
        <v>1</v>
      </c>
      <c r="N143" s="211" t="s">
        <v>42</v>
      </c>
      <c r="O143" s="68"/>
      <c r="P143" s="186">
        <f t="shared" si="1"/>
        <v>0</v>
      </c>
      <c r="Q143" s="186">
        <v>2.7499999999999998E-3</v>
      </c>
      <c r="R143" s="186">
        <f t="shared" si="2"/>
        <v>0.22959749999999998</v>
      </c>
      <c r="S143" s="186">
        <v>0</v>
      </c>
      <c r="T143" s="18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88" t="s">
        <v>189</v>
      </c>
      <c r="AT143" s="188" t="s">
        <v>186</v>
      </c>
      <c r="AU143" s="188" t="s">
        <v>85</v>
      </c>
      <c r="AY143" s="14" t="s">
        <v>132</v>
      </c>
      <c r="BE143" s="189">
        <f t="shared" si="4"/>
        <v>0</v>
      </c>
      <c r="BF143" s="189">
        <f t="shared" si="5"/>
        <v>0</v>
      </c>
      <c r="BG143" s="189">
        <f t="shared" si="6"/>
        <v>0</v>
      </c>
      <c r="BH143" s="189">
        <f t="shared" si="7"/>
        <v>0</v>
      </c>
      <c r="BI143" s="189">
        <f t="shared" si="8"/>
        <v>0</v>
      </c>
      <c r="BJ143" s="14" t="s">
        <v>85</v>
      </c>
      <c r="BK143" s="189">
        <f t="shared" si="9"/>
        <v>0</v>
      </c>
      <c r="BL143" s="14" t="s">
        <v>168</v>
      </c>
      <c r="BM143" s="188" t="s">
        <v>378</v>
      </c>
    </row>
    <row r="144" spans="1:65" s="12" customFormat="1" ht="11.25">
      <c r="B144" s="190"/>
      <c r="C144" s="191"/>
      <c r="D144" s="192" t="s">
        <v>146</v>
      </c>
      <c r="E144" s="191"/>
      <c r="F144" s="193" t="s">
        <v>379</v>
      </c>
      <c r="G144" s="191"/>
      <c r="H144" s="194">
        <v>83.49</v>
      </c>
      <c r="I144" s="195"/>
      <c r="J144" s="191"/>
      <c r="K144" s="191"/>
      <c r="L144" s="196"/>
      <c r="M144" s="197"/>
      <c r="N144" s="198"/>
      <c r="O144" s="198"/>
      <c r="P144" s="198"/>
      <c r="Q144" s="198"/>
      <c r="R144" s="198"/>
      <c r="S144" s="198"/>
      <c r="T144" s="199"/>
      <c r="AT144" s="200" t="s">
        <v>146</v>
      </c>
      <c r="AU144" s="200" t="s">
        <v>85</v>
      </c>
      <c r="AV144" s="12" t="s">
        <v>87</v>
      </c>
      <c r="AW144" s="12" t="s">
        <v>4</v>
      </c>
      <c r="AX144" s="12" t="s">
        <v>85</v>
      </c>
      <c r="AY144" s="200" t="s">
        <v>132</v>
      </c>
    </row>
    <row r="145" spans="1:65" s="2" customFormat="1" ht="16.5" customHeight="1">
      <c r="A145" s="31"/>
      <c r="B145" s="32"/>
      <c r="C145" s="176" t="s">
        <v>202</v>
      </c>
      <c r="D145" s="176" t="s">
        <v>133</v>
      </c>
      <c r="E145" s="177" t="s">
        <v>193</v>
      </c>
      <c r="F145" s="178" t="s">
        <v>194</v>
      </c>
      <c r="G145" s="179" t="s">
        <v>195</v>
      </c>
      <c r="H145" s="180">
        <v>56.6</v>
      </c>
      <c r="I145" s="181"/>
      <c r="J145" s="182">
        <f>ROUND(I145*H145,2)</f>
        <v>0</v>
      </c>
      <c r="K145" s="183"/>
      <c r="L145" s="36"/>
      <c r="M145" s="184" t="s">
        <v>1</v>
      </c>
      <c r="N145" s="185" t="s">
        <v>42</v>
      </c>
      <c r="O145" s="68"/>
      <c r="P145" s="186">
        <f>O145*H145</f>
        <v>0</v>
      </c>
      <c r="Q145" s="186">
        <v>1.0000000000000001E-5</v>
      </c>
      <c r="R145" s="186">
        <f>Q145*H145</f>
        <v>5.660000000000001E-4</v>
      </c>
      <c r="S145" s="186">
        <v>0</v>
      </c>
      <c r="T145" s="18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88" t="s">
        <v>168</v>
      </c>
      <c r="AT145" s="188" t="s">
        <v>133</v>
      </c>
      <c r="AU145" s="188" t="s">
        <v>85</v>
      </c>
      <c r="AY145" s="14" t="s">
        <v>132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4" t="s">
        <v>85</v>
      </c>
      <c r="BK145" s="189">
        <f>ROUND(I145*H145,2)</f>
        <v>0</v>
      </c>
      <c r="BL145" s="14" t="s">
        <v>168</v>
      </c>
      <c r="BM145" s="188" t="s">
        <v>380</v>
      </c>
    </row>
    <row r="146" spans="1:65" s="2" customFormat="1" ht="16.5" customHeight="1">
      <c r="A146" s="31"/>
      <c r="B146" s="32"/>
      <c r="C146" s="201" t="s">
        <v>168</v>
      </c>
      <c r="D146" s="201" t="s">
        <v>186</v>
      </c>
      <c r="E146" s="202" t="s">
        <v>198</v>
      </c>
      <c r="F146" s="203" t="s">
        <v>199</v>
      </c>
      <c r="G146" s="204" t="s">
        <v>195</v>
      </c>
      <c r="H146" s="205">
        <v>57.731999999999999</v>
      </c>
      <c r="I146" s="206"/>
      <c r="J146" s="207">
        <f>ROUND(I146*H146,2)</f>
        <v>0</v>
      </c>
      <c r="K146" s="208"/>
      <c r="L146" s="209"/>
      <c r="M146" s="210" t="s">
        <v>1</v>
      </c>
      <c r="N146" s="211" t="s">
        <v>42</v>
      </c>
      <c r="O146" s="68"/>
      <c r="P146" s="186">
        <f>O146*H146</f>
        <v>0</v>
      </c>
      <c r="Q146" s="186">
        <v>2.9999999999999997E-4</v>
      </c>
      <c r="R146" s="186">
        <f>Q146*H146</f>
        <v>1.7319599999999997E-2</v>
      </c>
      <c r="S146" s="186">
        <v>0</v>
      </c>
      <c r="T146" s="187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88" t="s">
        <v>189</v>
      </c>
      <c r="AT146" s="188" t="s">
        <v>186</v>
      </c>
      <c r="AU146" s="188" t="s">
        <v>85</v>
      </c>
      <c r="AY146" s="14" t="s">
        <v>132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4" t="s">
        <v>85</v>
      </c>
      <c r="BK146" s="189">
        <f>ROUND(I146*H146,2)</f>
        <v>0</v>
      </c>
      <c r="BL146" s="14" t="s">
        <v>168</v>
      </c>
      <c r="BM146" s="188" t="s">
        <v>381</v>
      </c>
    </row>
    <row r="147" spans="1:65" s="12" customFormat="1" ht="11.25">
      <c r="B147" s="190"/>
      <c r="C147" s="191"/>
      <c r="D147" s="192" t="s">
        <v>146</v>
      </c>
      <c r="E147" s="191"/>
      <c r="F147" s="193" t="s">
        <v>382</v>
      </c>
      <c r="G147" s="191"/>
      <c r="H147" s="194">
        <v>57.731999999999999</v>
      </c>
      <c r="I147" s="195"/>
      <c r="J147" s="191"/>
      <c r="K147" s="191"/>
      <c r="L147" s="196"/>
      <c r="M147" s="197"/>
      <c r="N147" s="198"/>
      <c r="O147" s="198"/>
      <c r="P147" s="198"/>
      <c r="Q147" s="198"/>
      <c r="R147" s="198"/>
      <c r="S147" s="198"/>
      <c r="T147" s="199"/>
      <c r="AT147" s="200" t="s">
        <v>146</v>
      </c>
      <c r="AU147" s="200" t="s">
        <v>85</v>
      </c>
      <c r="AV147" s="12" t="s">
        <v>87</v>
      </c>
      <c r="AW147" s="12" t="s">
        <v>4</v>
      </c>
      <c r="AX147" s="12" t="s">
        <v>85</v>
      </c>
      <c r="AY147" s="200" t="s">
        <v>132</v>
      </c>
    </row>
    <row r="148" spans="1:65" s="2" customFormat="1" ht="16.5" customHeight="1">
      <c r="A148" s="31"/>
      <c r="B148" s="32"/>
      <c r="C148" s="176" t="s">
        <v>210</v>
      </c>
      <c r="D148" s="176" t="s">
        <v>133</v>
      </c>
      <c r="E148" s="177" t="s">
        <v>203</v>
      </c>
      <c r="F148" s="178" t="s">
        <v>204</v>
      </c>
      <c r="G148" s="179" t="s">
        <v>195</v>
      </c>
      <c r="H148" s="180">
        <v>11</v>
      </c>
      <c r="I148" s="181"/>
      <c r="J148" s="182">
        <f>ROUND(I148*H148,2)</f>
        <v>0</v>
      </c>
      <c r="K148" s="183"/>
      <c r="L148" s="36"/>
      <c r="M148" s="184" t="s">
        <v>1</v>
      </c>
      <c r="N148" s="185" t="s">
        <v>42</v>
      </c>
      <c r="O148" s="68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88" t="s">
        <v>168</v>
      </c>
      <c r="AT148" s="188" t="s">
        <v>133</v>
      </c>
      <c r="AU148" s="188" t="s">
        <v>85</v>
      </c>
      <c r="AY148" s="14" t="s">
        <v>132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4" t="s">
        <v>85</v>
      </c>
      <c r="BK148" s="189">
        <f>ROUND(I148*H148,2)</f>
        <v>0</v>
      </c>
      <c r="BL148" s="14" t="s">
        <v>168</v>
      </c>
      <c r="BM148" s="188" t="s">
        <v>383</v>
      </c>
    </row>
    <row r="149" spans="1:65" s="2" customFormat="1" ht="16.5" customHeight="1">
      <c r="A149" s="31"/>
      <c r="B149" s="32"/>
      <c r="C149" s="201" t="s">
        <v>217</v>
      </c>
      <c r="D149" s="201" t="s">
        <v>186</v>
      </c>
      <c r="E149" s="202" t="s">
        <v>206</v>
      </c>
      <c r="F149" s="203" t="s">
        <v>207</v>
      </c>
      <c r="G149" s="204" t="s">
        <v>195</v>
      </c>
      <c r="H149" s="205">
        <v>11.22</v>
      </c>
      <c r="I149" s="206"/>
      <c r="J149" s="207">
        <f>ROUND(I149*H149,2)</f>
        <v>0</v>
      </c>
      <c r="K149" s="208"/>
      <c r="L149" s="209"/>
      <c r="M149" s="210" t="s">
        <v>1</v>
      </c>
      <c r="N149" s="211" t="s">
        <v>42</v>
      </c>
      <c r="O149" s="68"/>
      <c r="P149" s="186">
        <f>O149*H149</f>
        <v>0</v>
      </c>
      <c r="Q149" s="186">
        <v>1.7000000000000001E-4</v>
      </c>
      <c r="R149" s="186">
        <f>Q149*H149</f>
        <v>1.9074000000000003E-3</v>
      </c>
      <c r="S149" s="186">
        <v>0</v>
      </c>
      <c r="T149" s="187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88" t="s">
        <v>189</v>
      </c>
      <c r="AT149" s="188" t="s">
        <v>186</v>
      </c>
      <c r="AU149" s="188" t="s">
        <v>85</v>
      </c>
      <c r="AY149" s="14" t="s">
        <v>132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4" t="s">
        <v>85</v>
      </c>
      <c r="BK149" s="189">
        <f>ROUND(I149*H149,2)</f>
        <v>0</v>
      </c>
      <c r="BL149" s="14" t="s">
        <v>168</v>
      </c>
      <c r="BM149" s="188" t="s">
        <v>384</v>
      </c>
    </row>
    <row r="150" spans="1:65" s="12" customFormat="1" ht="11.25">
      <c r="B150" s="190"/>
      <c r="C150" s="191"/>
      <c r="D150" s="192" t="s">
        <v>146</v>
      </c>
      <c r="E150" s="191"/>
      <c r="F150" s="193" t="s">
        <v>385</v>
      </c>
      <c r="G150" s="191"/>
      <c r="H150" s="194">
        <v>11.22</v>
      </c>
      <c r="I150" s="195"/>
      <c r="J150" s="191"/>
      <c r="K150" s="191"/>
      <c r="L150" s="196"/>
      <c r="M150" s="197"/>
      <c r="N150" s="198"/>
      <c r="O150" s="198"/>
      <c r="P150" s="198"/>
      <c r="Q150" s="198"/>
      <c r="R150" s="198"/>
      <c r="S150" s="198"/>
      <c r="T150" s="199"/>
      <c r="AT150" s="200" t="s">
        <v>146</v>
      </c>
      <c r="AU150" s="200" t="s">
        <v>85</v>
      </c>
      <c r="AV150" s="12" t="s">
        <v>87</v>
      </c>
      <c r="AW150" s="12" t="s">
        <v>4</v>
      </c>
      <c r="AX150" s="12" t="s">
        <v>85</v>
      </c>
      <c r="AY150" s="200" t="s">
        <v>132</v>
      </c>
    </row>
    <row r="151" spans="1:65" s="2" customFormat="1" ht="49.15" customHeight="1">
      <c r="A151" s="31"/>
      <c r="B151" s="32"/>
      <c r="C151" s="176" t="s">
        <v>224</v>
      </c>
      <c r="D151" s="176" t="s">
        <v>133</v>
      </c>
      <c r="E151" s="177" t="s">
        <v>211</v>
      </c>
      <c r="F151" s="178" t="s">
        <v>212</v>
      </c>
      <c r="G151" s="179" t="s">
        <v>213</v>
      </c>
      <c r="H151" s="212"/>
      <c r="I151" s="181"/>
      <c r="J151" s="182">
        <f>ROUND(I151*H151,2)</f>
        <v>0</v>
      </c>
      <c r="K151" s="183"/>
      <c r="L151" s="36"/>
      <c r="M151" s="213" t="s">
        <v>1</v>
      </c>
      <c r="N151" s="214" t="s">
        <v>42</v>
      </c>
      <c r="O151" s="215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88" t="s">
        <v>168</v>
      </c>
      <c r="AT151" s="188" t="s">
        <v>133</v>
      </c>
      <c r="AU151" s="188" t="s">
        <v>85</v>
      </c>
      <c r="AY151" s="14" t="s">
        <v>132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4" t="s">
        <v>85</v>
      </c>
      <c r="BK151" s="189">
        <f>ROUND(I151*H151,2)</f>
        <v>0</v>
      </c>
      <c r="BL151" s="14" t="s">
        <v>168</v>
      </c>
      <c r="BM151" s="188" t="s">
        <v>386</v>
      </c>
    </row>
    <row r="152" spans="1:65" s="2" customFormat="1" ht="6.95" customHeight="1">
      <c r="A152" s="31"/>
      <c r="B152" s="51"/>
      <c r="C152" s="52"/>
      <c r="D152" s="52"/>
      <c r="E152" s="52"/>
      <c r="F152" s="52"/>
      <c r="G152" s="52"/>
      <c r="H152" s="52"/>
      <c r="I152" s="52"/>
      <c r="J152" s="52"/>
      <c r="K152" s="52"/>
      <c r="L152" s="36"/>
      <c r="M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</row>
  </sheetData>
  <sheetProtection algorithmName="SHA-512" hashValue="QDUPb3++N2/C+DztHBiKDVYxahOC7G970MArD+ImDyZbcmjUVDsD5FAJapOkWqbnDimffpWXXMhulSXRGSdOBQ==" saltValue="Iyru5DToM7pTjGC4MbBE++T8GXbBqlS41ZZt3Q10CqF8fxUqZeo+ZgP/qv5z+D0nUYlq6Qgnbu4bi84lSevNPQ==" spinCount="100000" sheet="1" objects="1" scenarios="1" formatColumns="0" formatRows="0" autoFilter="0"/>
  <autoFilter ref="C121:K15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4" t="s">
        <v>102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87</v>
      </c>
    </row>
    <row r="4" spans="1:46" s="1" customFormat="1" ht="24.95" customHeight="1">
      <c r="B4" s="17"/>
      <c r="D4" s="107" t="s">
        <v>103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9" t="str">
        <f>'Rekapitulace stavby'!K6</f>
        <v>ZŠ dr. Milady Horákové Kopřivnice - Výměna nášlapných vrstev</v>
      </c>
      <c r="F7" s="260"/>
      <c r="G7" s="260"/>
      <c r="H7" s="260"/>
      <c r="L7" s="17"/>
    </row>
    <row r="8" spans="1:46" s="2" customFormat="1" ht="12" customHeight="1">
      <c r="A8" s="31"/>
      <c r="B8" s="36"/>
      <c r="C8" s="31"/>
      <c r="D8" s="109" t="s">
        <v>104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1" t="s">
        <v>387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7. 2. 2025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3" t="str">
        <f>'Rekapitulace stavby'!E14</f>
        <v>Vyplň údaj</v>
      </c>
      <c r="F18" s="264"/>
      <c r="G18" s="264"/>
      <c r="H18" s="264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">
        <v>34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35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36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37</v>
      </c>
      <c r="E30" s="31"/>
      <c r="F30" s="31"/>
      <c r="G30" s="31"/>
      <c r="H30" s="31"/>
      <c r="I30" s="31"/>
      <c r="J30" s="117">
        <f>ROUND(J117,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39</v>
      </c>
      <c r="G32" s="31"/>
      <c r="H32" s="31"/>
      <c r="I32" s="118" t="s">
        <v>38</v>
      </c>
      <c r="J32" s="118" t="s">
        <v>40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41</v>
      </c>
      <c r="E33" s="109" t="s">
        <v>42</v>
      </c>
      <c r="F33" s="120">
        <f>ROUND((SUM(BE117:BE119)),  2)</f>
        <v>0</v>
      </c>
      <c r="G33" s="31"/>
      <c r="H33" s="31"/>
      <c r="I33" s="121">
        <v>0.21</v>
      </c>
      <c r="J33" s="120">
        <f>ROUND(((SUM(BE117:BE119))*I33),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43</v>
      </c>
      <c r="F34" s="120">
        <f>ROUND((SUM(BF117:BF119)),  2)</f>
        <v>0</v>
      </c>
      <c r="G34" s="31"/>
      <c r="H34" s="31"/>
      <c r="I34" s="121">
        <v>0.12</v>
      </c>
      <c r="J34" s="120">
        <f>ROUND(((SUM(BF117:BF119))*I34),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44</v>
      </c>
      <c r="F35" s="120">
        <f>ROUND((SUM(BG117:BG119)),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45</v>
      </c>
      <c r="F36" s="120">
        <f>ROUND((SUM(BH117:BH119)),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46</v>
      </c>
      <c r="F37" s="120">
        <f>ROUND((SUM(BI117:BI119)),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50</v>
      </c>
      <c r="E50" s="130"/>
      <c r="F50" s="130"/>
      <c r="G50" s="129" t="s">
        <v>51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52</v>
      </c>
      <c r="E61" s="132"/>
      <c r="F61" s="133" t="s">
        <v>53</v>
      </c>
      <c r="G61" s="131" t="s">
        <v>52</v>
      </c>
      <c r="H61" s="132"/>
      <c r="I61" s="132"/>
      <c r="J61" s="134" t="s">
        <v>53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54</v>
      </c>
      <c r="E65" s="135"/>
      <c r="F65" s="135"/>
      <c r="G65" s="129" t="s">
        <v>55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52</v>
      </c>
      <c r="E76" s="132"/>
      <c r="F76" s="133" t="s">
        <v>53</v>
      </c>
      <c r="G76" s="131" t="s">
        <v>52</v>
      </c>
      <c r="H76" s="132"/>
      <c r="I76" s="132"/>
      <c r="J76" s="134" t="s">
        <v>53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106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6" t="str">
        <f>E7</f>
        <v>ZŠ dr. Milady Horákové Kopřivnice - Výměna nášlapných vrstev</v>
      </c>
      <c r="F85" s="267"/>
      <c r="G85" s="267"/>
      <c r="H85" s="267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104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8" t="str">
        <f>E9</f>
        <v>VRN - Vedlejší náklady</v>
      </c>
      <c r="F87" s="268"/>
      <c r="G87" s="268"/>
      <c r="H87" s="268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7. 2. 2025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Město Kopřivnice</v>
      </c>
      <c r="G91" s="33"/>
      <c r="H91" s="33"/>
      <c r="I91" s="26" t="s">
        <v>30</v>
      </c>
      <c r="J91" s="29" t="str">
        <f>E21</f>
        <v>Ing. Jan Stuchlík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Ladislav Pekárek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107</v>
      </c>
      <c r="D94" s="141"/>
      <c r="E94" s="141"/>
      <c r="F94" s="141"/>
      <c r="G94" s="141"/>
      <c r="H94" s="141"/>
      <c r="I94" s="141"/>
      <c r="J94" s="142" t="s">
        <v>108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109</v>
      </c>
      <c r="D96" s="33"/>
      <c r="E96" s="33"/>
      <c r="F96" s="33"/>
      <c r="G96" s="33"/>
      <c r="H96" s="33"/>
      <c r="I96" s="33"/>
      <c r="J96" s="81">
        <f>J117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110</v>
      </c>
    </row>
    <row r="97" spans="1:31" s="9" customFormat="1" ht="24.95" customHeight="1">
      <c r="B97" s="144"/>
      <c r="C97" s="145"/>
      <c r="D97" s="146" t="s">
        <v>388</v>
      </c>
      <c r="E97" s="147"/>
      <c r="F97" s="147"/>
      <c r="G97" s="147"/>
      <c r="H97" s="147"/>
      <c r="I97" s="147"/>
      <c r="J97" s="148">
        <f>J118</f>
        <v>0</v>
      </c>
      <c r="K97" s="145"/>
      <c r="L97" s="149"/>
    </row>
    <row r="98" spans="1:31" s="2" customFormat="1" ht="21.75" customHeight="1">
      <c r="A98" s="31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s="2" customFormat="1" ht="6.95" customHeight="1">
      <c r="A99" s="31"/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3" spans="1:31" s="2" customFormat="1" ht="6.95" customHeight="1">
      <c r="A103" s="31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24.95" customHeight="1">
      <c r="A104" s="31"/>
      <c r="B104" s="32"/>
      <c r="C104" s="20" t="s">
        <v>117</v>
      </c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2" customHeight="1">
      <c r="A106" s="31"/>
      <c r="B106" s="32"/>
      <c r="C106" s="26" t="s">
        <v>16</v>
      </c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6.5" customHeight="1">
      <c r="A107" s="31"/>
      <c r="B107" s="32"/>
      <c r="C107" s="33"/>
      <c r="D107" s="33"/>
      <c r="E107" s="266" t="str">
        <f>E7</f>
        <v>ZŠ dr. Milady Horákové Kopřivnice - Výměna nášlapných vrstev</v>
      </c>
      <c r="F107" s="267"/>
      <c r="G107" s="267"/>
      <c r="H107" s="267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104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3"/>
      <c r="D109" s="33"/>
      <c r="E109" s="218" t="str">
        <f>E9</f>
        <v>VRN - Vedlejší náklady</v>
      </c>
      <c r="F109" s="268"/>
      <c r="G109" s="268"/>
      <c r="H109" s="268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20</v>
      </c>
      <c r="D111" s="33"/>
      <c r="E111" s="33"/>
      <c r="F111" s="24" t="str">
        <f>F12</f>
        <v xml:space="preserve"> </v>
      </c>
      <c r="G111" s="33"/>
      <c r="H111" s="33"/>
      <c r="I111" s="26" t="s">
        <v>22</v>
      </c>
      <c r="J111" s="63" t="str">
        <f>IF(J12="","",J12)</f>
        <v>7. 2. 2025</v>
      </c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6" t="s">
        <v>24</v>
      </c>
      <c r="D113" s="33"/>
      <c r="E113" s="33"/>
      <c r="F113" s="24" t="str">
        <f>E15</f>
        <v>Město Kopřivnice</v>
      </c>
      <c r="G113" s="33"/>
      <c r="H113" s="33"/>
      <c r="I113" s="26" t="s">
        <v>30</v>
      </c>
      <c r="J113" s="29" t="str">
        <f>E21</f>
        <v>Ing. Jan Stuchlík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28</v>
      </c>
      <c r="D114" s="33"/>
      <c r="E114" s="33"/>
      <c r="F114" s="24" t="str">
        <f>IF(E18="","",E18)</f>
        <v>Vyplň údaj</v>
      </c>
      <c r="G114" s="33"/>
      <c r="H114" s="33"/>
      <c r="I114" s="26" t="s">
        <v>33</v>
      </c>
      <c r="J114" s="29" t="str">
        <f>E24</f>
        <v>Ladislav Pekárek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0.3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10" customFormat="1" ht="29.25" customHeight="1">
      <c r="A116" s="150"/>
      <c r="B116" s="151"/>
      <c r="C116" s="152" t="s">
        <v>118</v>
      </c>
      <c r="D116" s="153" t="s">
        <v>62</v>
      </c>
      <c r="E116" s="153" t="s">
        <v>58</v>
      </c>
      <c r="F116" s="153" t="s">
        <v>59</v>
      </c>
      <c r="G116" s="153" t="s">
        <v>119</v>
      </c>
      <c r="H116" s="153" t="s">
        <v>120</v>
      </c>
      <c r="I116" s="153" t="s">
        <v>121</v>
      </c>
      <c r="J116" s="154" t="s">
        <v>108</v>
      </c>
      <c r="K116" s="155" t="s">
        <v>122</v>
      </c>
      <c r="L116" s="156"/>
      <c r="M116" s="72" t="s">
        <v>1</v>
      </c>
      <c r="N116" s="73" t="s">
        <v>41</v>
      </c>
      <c r="O116" s="73" t="s">
        <v>123</v>
      </c>
      <c r="P116" s="73" t="s">
        <v>124</v>
      </c>
      <c r="Q116" s="73" t="s">
        <v>125</v>
      </c>
      <c r="R116" s="73" t="s">
        <v>126</v>
      </c>
      <c r="S116" s="73" t="s">
        <v>127</v>
      </c>
      <c r="T116" s="74" t="s">
        <v>128</v>
      </c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</row>
    <row r="117" spans="1:65" s="2" customFormat="1" ht="22.9" customHeight="1">
      <c r="A117" s="31"/>
      <c r="B117" s="32"/>
      <c r="C117" s="79" t="s">
        <v>129</v>
      </c>
      <c r="D117" s="33"/>
      <c r="E117" s="33"/>
      <c r="F117" s="33"/>
      <c r="G117" s="33"/>
      <c r="H117" s="33"/>
      <c r="I117" s="33"/>
      <c r="J117" s="157">
        <f>BK117</f>
        <v>0</v>
      </c>
      <c r="K117" s="33"/>
      <c r="L117" s="36"/>
      <c r="M117" s="75"/>
      <c r="N117" s="158"/>
      <c r="O117" s="76"/>
      <c r="P117" s="159">
        <f>P118</f>
        <v>0</v>
      </c>
      <c r="Q117" s="76"/>
      <c r="R117" s="159">
        <f>R118</f>
        <v>0</v>
      </c>
      <c r="S117" s="76"/>
      <c r="T117" s="160">
        <f>T118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4" t="s">
        <v>76</v>
      </c>
      <c r="AU117" s="14" t="s">
        <v>110</v>
      </c>
      <c r="BK117" s="161">
        <f>BK118</f>
        <v>0</v>
      </c>
    </row>
    <row r="118" spans="1:65" s="11" customFormat="1" ht="25.9" customHeight="1">
      <c r="B118" s="162"/>
      <c r="C118" s="163"/>
      <c r="D118" s="164" t="s">
        <v>76</v>
      </c>
      <c r="E118" s="165" t="s">
        <v>389</v>
      </c>
      <c r="F118" s="165" t="s">
        <v>390</v>
      </c>
      <c r="G118" s="163"/>
      <c r="H118" s="163"/>
      <c r="I118" s="166"/>
      <c r="J118" s="167">
        <f>BK118</f>
        <v>0</v>
      </c>
      <c r="K118" s="163"/>
      <c r="L118" s="168"/>
      <c r="M118" s="169"/>
      <c r="N118" s="170"/>
      <c r="O118" s="170"/>
      <c r="P118" s="171">
        <f>P119</f>
        <v>0</v>
      </c>
      <c r="Q118" s="170"/>
      <c r="R118" s="171">
        <f>R119</f>
        <v>0</v>
      </c>
      <c r="S118" s="170"/>
      <c r="T118" s="172">
        <f>T119</f>
        <v>0</v>
      </c>
      <c r="AR118" s="173" t="s">
        <v>153</v>
      </c>
      <c r="AT118" s="174" t="s">
        <v>76</v>
      </c>
      <c r="AU118" s="174" t="s">
        <v>77</v>
      </c>
      <c r="AY118" s="173" t="s">
        <v>132</v>
      </c>
      <c r="BK118" s="175">
        <f>BK119</f>
        <v>0</v>
      </c>
    </row>
    <row r="119" spans="1:65" s="2" customFormat="1" ht="16.5" customHeight="1">
      <c r="A119" s="31"/>
      <c r="B119" s="32"/>
      <c r="C119" s="176" t="s">
        <v>85</v>
      </c>
      <c r="D119" s="176" t="s">
        <v>133</v>
      </c>
      <c r="E119" s="177" t="s">
        <v>391</v>
      </c>
      <c r="F119" s="178" t="s">
        <v>390</v>
      </c>
      <c r="G119" s="179" t="s">
        <v>392</v>
      </c>
      <c r="H119" s="180">
        <v>1</v>
      </c>
      <c r="I119" s="181"/>
      <c r="J119" s="182">
        <f>ROUND(I119*H119,2)</f>
        <v>0</v>
      </c>
      <c r="K119" s="183"/>
      <c r="L119" s="36"/>
      <c r="M119" s="213" t="s">
        <v>1</v>
      </c>
      <c r="N119" s="214" t="s">
        <v>42</v>
      </c>
      <c r="O119" s="215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88" t="s">
        <v>393</v>
      </c>
      <c r="AT119" s="188" t="s">
        <v>133</v>
      </c>
      <c r="AU119" s="188" t="s">
        <v>85</v>
      </c>
      <c r="AY119" s="14" t="s">
        <v>132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14" t="s">
        <v>85</v>
      </c>
      <c r="BK119" s="189">
        <f>ROUND(I119*H119,2)</f>
        <v>0</v>
      </c>
      <c r="BL119" s="14" t="s">
        <v>393</v>
      </c>
      <c r="BM119" s="188" t="s">
        <v>394</v>
      </c>
    </row>
    <row r="120" spans="1:65" s="2" customFormat="1" ht="6.95" customHeight="1">
      <c r="A120" s="31"/>
      <c r="B120" s="51"/>
      <c r="C120" s="52"/>
      <c r="D120" s="52"/>
      <c r="E120" s="52"/>
      <c r="F120" s="52"/>
      <c r="G120" s="52"/>
      <c r="H120" s="52"/>
      <c r="I120" s="52"/>
      <c r="J120" s="52"/>
      <c r="K120" s="52"/>
      <c r="L120" s="36"/>
      <c r="M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</sheetData>
  <sheetProtection algorithmName="SHA-512" hashValue="1FXiAuccjfvO8Jmd5QAKLPEPv0gGJEVNKBbL3I4akajLW2D2zgosm5WCxYpc6ZR2g/K3j3vVPN8aql6tk9qN3w==" saltValue="1kWFnoA8SHrcLaxT/xR9kkG4ld7n/rK/uJHohSYz4spoMaLGB6kuc96FepTjndQ0ME4PjpcK9lZqMmK+CM/3QQ==" spinCount="100000" sheet="1" objects="1" scenarios="1" formatColumns="0" formatRows="0" autoFilter="0"/>
  <autoFilter ref="C116:K119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306 - M.č.306</vt:lpstr>
      <vt:lpstr>307 - M.č.307</vt:lpstr>
      <vt:lpstr>308 - M.č.308</vt:lpstr>
      <vt:lpstr>309 - M.č.309</vt:lpstr>
      <vt:lpstr>CH - Chodba</vt:lpstr>
      <vt:lpstr>VRN - Vedlejší náklady</vt:lpstr>
      <vt:lpstr>'306 - M.č.306'!Názvy_tisku</vt:lpstr>
      <vt:lpstr>'307 - M.č.307'!Názvy_tisku</vt:lpstr>
      <vt:lpstr>'308 - M.č.308'!Názvy_tisku</vt:lpstr>
      <vt:lpstr>'309 - M.č.309'!Názvy_tisku</vt:lpstr>
      <vt:lpstr>'CH - Chodba'!Názvy_tisku</vt:lpstr>
      <vt:lpstr>'Rekapitulace stavby'!Názvy_tisku</vt:lpstr>
      <vt:lpstr>'VRN - Vedlejší náklady'!Názvy_tisku</vt:lpstr>
      <vt:lpstr>'306 - M.č.306'!Oblast_tisku</vt:lpstr>
      <vt:lpstr>'307 - M.č.307'!Oblast_tisku</vt:lpstr>
      <vt:lpstr>'308 - M.č.308'!Oblast_tisku</vt:lpstr>
      <vt:lpstr>'309 - M.č.309'!Oblast_tisku</vt:lpstr>
      <vt:lpstr>'CH - Chodba'!Oblast_tisku</vt:lpstr>
      <vt:lpstr>'Rekapitulace stavby'!Oblast_tisku</vt:lpstr>
      <vt:lpstr>'VRN - Vedlejší náklady'!Oblast_tisku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ASUS\Delík</dc:creator>
  <cp:lastModifiedBy>Marcela Podesvova</cp:lastModifiedBy>
  <dcterms:created xsi:type="dcterms:W3CDTF">2025-02-07T07:54:33Z</dcterms:created>
  <dcterms:modified xsi:type="dcterms:W3CDTF">2025-02-26T11:46:40Z</dcterms:modified>
</cp:coreProperties>
</file>