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5 AKCE\2025_002_Výměna nášlapných vrstev\REALIZACE\02_VŘ\po revizi MŠ_ostrá verze EZAK\"/>
    </mc:Choice>
  </mc:AlternateContent>
  <bookViews>
    <workbookView xWindow="0" yWindow="0" windowWidth="28800" windowHeight="12585" firstSheet="3" activeTab="3"/>
  </bookViews>
  <sheets>
    <sheet name="Rekapitulace stavby" sheetId="1" state="hidden" r:id="rId1"/>
    <sheet name="02-01 - Žabičky" sheetId="2" state="hidden" r:id="rId2"/>
    <sheet name="02-02 - Kapičky" sheetId="3" state="hidden" r:id="rId3"/>
    <sheet name="03-01 - Motýlci" sheetId="4" r:id="rId4"/>
    <sheet name="03-02 - Chodba Broučci - ..." sheetId="5" r:id="rId5"/>
    <sheet name="05-01 - Včelky" sheetId="6" state="hidden" r:id="rId6"/>
    <sheet name="05-02 - Šatna" sheetId="7" state="hidden" r:id="rId7"/>
    <sheet name="05-03 - Kancelář vedoucí ..." sheetId="8" state="hidden" r:id="rId8"/>
  </sheets>
  <definedNames>
    <definedName name="_xlnm._FilterDatabase" localSheetId="1" hidden="1">'02-01 - Žabičky'!$C$122:$K$161</definedName>
    <definedName name="_xlnm._FilterDatabase" localSheetId="2" hidden="1">'02-02 - Kapičky'!$C$122:$K$161</definedName>
    <definedName name="_xlnm._FilterDatabase" localSheetId="3" hidden="1">'03-01 - Motýlci'!$C$122:$K$163</definedName>
    <definedName name="_xlnm._FilterDatabase" localSheetId="4" hidden="1">'03-02 - Chodba Broučci - ...'!$C$121:$K$159</definedName>
    <definedName name="_xlnm._FilterDatabase" localSheetId="5" hidden="1">'05-01 - Včelky'!$C$122:$K$161</definedName>
    <definedName name="_xlnm._FilterDatabase" localSheetId="6" hidden="1">'05-02 - Šatna'!$C$125:$K$170</definedName>
    <definedName name="_xlnm._FilterDatabase" localSheetId="7" hidden="1">'05-03 - Kancelář vedoucí ...'!$C$121:$K$151</definedName>
    <definedName name="_xlnm.Print_Titles" localSheetId="1">'02-01 - Žabičky'!$122:$122</definedName>
    <definedName name="_xlnm.Print_Titles" localSheetId="2">'02-02 - Kapičky'!$122:$122</definedName>
    <definedName name="_xlnm.Print_Titles" localSheetId="3">'03-01 - Motýlci'!$122:$122</definedName>
    <definedName name="_xlnm.Print_Titles" localSheetId="4">'03-02 - Chodba Broučci - ...'!$121:$121</definedName>
    <definedName name="_xlnm.Print_Titles" localSheetId="5">'05-01 - Včelky'!$122:$122</definedName>
    <definedName name="_xlnm.Print_Titles" localSheetId="6">'05-02 - Šatna'!$125:$125</definedName>
    <definedName name="_xlnm.Print_Titles" localSheetId="7">'05-03 - Kancelář vedoucí ...'!$121:$121</definedName>
    <definedName name="_xlnm.Print_Titles" localSheetId="0">'Rekapitulace stavby'!$92:$92</definedName>
    <definedName name="_xlnm.Print_Area" localSheetId="1">'02-01 - Žabičky'!$C$4:$J$76,'02-01 - Žabičky'!$C$82:$J$102,'02-01 - Žabičky'!$C$108:$K$161</definedName>
    <definedName name="_xlnm.Print_Area" localSheetId="2">'02-02 - Kapičky'!$C$4:$J$76,'02-02 - Kapičky'!$C$82:$J$102,'02-02 - Kapičky'!$C$108:$K$161</definedName>
    <definedName name="_xlnm.Print_Area" localSheetId="3">'03-01 - Motýlci'!$C$4:$J$76,'03-01 - Motýlci'!$C$82:$J$102,'03-01 - Motýlci'!$C$108:$K$163</definedName>
    <definedName name="_xlnm.Print_Area" localSheetId="4">'03-02 - Chodba Broučci - ...'!$C$4:$J$76,'03-02 - Chodba Broučci - ...'!$C$82:$J$101,'03-02 - Chodba Broučci - ...'!$C$107:$K$159</definedName>
    <definedName name="_xlnm.Print_Area" localSheetId="5">'05-01 - Včelky'!$C$4:$J$76,'05-01 - Včelky'!$C$82:$J$102,'05-01 - Včelky'!$C$108:$K$161</definedName>
    <definedName name="_xlnm.Print_Area" localSheetId="6">'05-02 - Šatna'!$C$4:$J$76,'05-02 - Šatna'!$C$82:$J$105,'05-02 - Šatna'!$C$111:$K$170</definedName>
    <definedName name="_xlnm.Print_Area" localSheetId="7">'05-03 - Kancelář vedoucí ...'!$C$4:$J$76,'05-03 - Kancelář vedoucí ...'!$C$82:$J$101,'05-03 - Kancelář vedoucí ...'!$C$107:$K$151</definedName>
    <definedName name="_xlnm.Print_Area" localSheetId="0">'Rekapitulace stavby'!$D$4:$AO$76,'Rekapitulace stavby'!$C$82:$AQ$105</definedName>
  </definedNames>
  <calcPr calcId="152511" iterateCount="1"/>
</workbook>
</file>

<file path=xl/calcChain.xml><?xml version="1.0" encoding="utf-8"?>
<calcChain xmlns="http://schemas.openxmlformats.org/spreadsheetml/2006/main">
  <c r="J39" i="8" l="1"/>
  <c r="J38" i="8"/>
  <c r="AY104" i="1" s="1"/>
  <c r="J37" i="8"/>
  <c r="AX104" i="1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J119" i="8"/>
  <c r="J118" i="8"/>
  <c r="F118" i="8"/>
  <c r="F116" i="8"/>
  <c r="E114" i="8"/>
  <c r="J94" i="8"/>
  <c r="J93" i="8"/>
  <c r="F93" i="8"/>
  <c r="F91" i="8"/>
  <c r="E89" i="8"/>
  <c r="J20" i="8"/>
  <c r="E20" i="8"/>
  <c r="F119" i="8"/>
  <c r="J19" i="8"/>
  <c r="J14" i="8"/>
  <c r="J116" i="8" s="1"/>
  <c r="E7" i="8"/>
  <c r="E110" i="8" s="1"/>
  <c r="J39" i="7"/>
  <c r="J38" i="7"/>
  <c r="AY103" i="1"/>
  <c r="J37" i="7"/>
  <c r="AX103" i="1" s="1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T147" i="7" s="1"/>
  <c r="R148" i="7"/>
  <c r="R147" i="7"/>
  <c r="P148" i="7"/>
  <c r="P147" i="7" s="1"/>
  <c r="BI145" i="7"/>
  <c r="BH145" i="7"/>
  <c r="BG145" i="7"/>
  <c r="BF145" i="7"/>
  <c r="T145" i="7"/>
  <c r="T144" i="7"/>
  <c r="R145" i="7"/>
  <c r="R144" i="7" s="1"/>
  <c r="P145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T130" i="7" s="1"/>
  <c r="R131" i="7"/>
  <c r="R130" i="7"/>
  <c r="P131" i="7"/>
  <c r="P130" i="7" s="1"/>
  <c r="BI128" i="7"/>
  <c r="BH128" i="7"/>
  <c r="BG128" i="7"/>
  <c r="BF128" i="7"/>
  <c r="T128" i="7"/>
  <c r="T127" i="7"/>
  <c r="R128" i="7"/>
  <c r="R127" i="7" s="1"/>
  <c r="P128" i="7"/>
  <c r="P127" i="7"/>
  <c r="J123" i="7"/>
  <c r="J122" i="7"/>
  <c r="F122" i="7"/>
  <c r="F120" i="7"/>
  <c r="E118" i="7"/>
  <c r="J94" i="7"/>
  <c r="J93" i="7"/>
  <c r="F93" i="7"/>
  <c r="F91" i="7"/>
  <c r="E89" i="7"/>
  <c r="J20" i="7"/>
  <c r="E20" i="7"/>
  <c r="F123" i="7" s="1"/>
  <c r="J19" i="7"/>
  <c r="J14" i="7"/>
  <c r="J91" i="7"/>
  <c r="E7" i="7"/>
  <c r="E114" i="7" s="1"/>
  <c r="J39" i="6"/>
  <c r="J38" i="6"/>
  <c r="AY102" i="1" s="1"/>
  <c r="J37" i="6"/>
  <c r="AX102" i="1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T134" i="6" s="1"/>
  <c r="R135" i="6"/>
  <c r="R134" i="6"/>
  <c r="P135" i="6"/>
  <c r="P134" i="6" s="1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20" i="6"/>
  <c r="J119" i="6"/>
  <c r="F119" i="6"/>
  <c r="F117" i="6"/>
  <c r="E115" i="6"/>
  <c r="J94" i="6"/>
  <c r="J93" i="6"/>
  <c r="F93" i="6"/>
  <c r="F91" i="6"/>
  <c r="E89" i="6"/>
  <c r="J20" i="6"/>
  <c r="E20" i="6"/>
  <c r="F94" i="6" s="1"/>
  <c r="J19" i="6"/>
  <c r="J14" i="6"/>
  <c r="J117" i="6" s="1"/>
  <c r="E7" i="6"/>
  <c r="E85" i="6" s="1"/>
  <c r="J39" i="5"/>
  <c r="J38" i="5"/>
  <c r="AY100" i="1" s="1"/>
  <c r="J37" i="5"/>
  <c r="AX100" i="1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116" i="5" s="1"/>
  <c r="E7" i="5"/>
  <c r="E110" i="5" s="1"/>
  <c r="J39" i="4"/>
  <c r="J38" i="4"/>
  <c r="AY99" i="1"/>
  <c r="J37" i="4"/>
  <c r="AX99" i="1" s="1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T134" i="4" s="1"/>
  <c r="R135" i="4"/>
  <c r="R134" i="4" s="1"/>
  <c r="P135" i="4"/>
  <c r="P134" i="4" s="1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20" i="4"/>
  <c r="J119" i="4"/>
  <c r="F119" i="4"/>
  <c r="F117" i="4"/>
  <c r="E115" i="4"/>
  <c r="J94" i="4"/>
  <c r="J93" i="4"/>
  <c r="F93" i="4"/>
  <c r="F91" i="4"/>
  <c r="E89" i="4"/>
  <c r="J20" i="4"/>
  <c r="E20" i="4"/>
  <c r="F94" i="4"/>
  <c r="J19" i="4"/>
  <c r="J14" i="4"/>
  <c r="J117" i="4" s="1"/>
  <c r="E7" i="4"/>
  <c r="E111" i="4" s="1"/>
  <c r="J39" i="3"/>
  <c r="J38" i="3"/>
  <c r="AY97" i="1"/>
  <c r="J37" i="3"/>
  <c r="AX97" i="1" s="1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T134" i="3"/>
  <c r="R135" i="3"/>
  <c r="R134" i="3" s="1"/>
  <c r="P135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20" i="3"/>
  <c r="J119" i="3"/>
  <c r="F119" i="3"/>
  <c r="F117" i="3"/>
  <c r="E115" i="3"/>
  <c r="J94" i="3"/>
  <c r="J93" i="3"/>
  <c r="F93" i="3"/>
  <c r="F91" i="3"/>
  <c r="E89" i="3"/>
  <c r="J20" i="3"/>
  <c r="E20" i="3"/>
  <c r="F94" i="3" s="1"/>
  <c r="J19" i="3"/>
  <c r="J14" i="3"/>
  <c r="J117" i="3"/>
  <c r="E7" i="3"/>
  <c r="E85" i="3" s="1"/>
  <c r="J39" i="2"/>
  <c r="J38" i="2"/>
  <c r="AY96" i="1" s="1"/>
  <c r="J37" i="2"/>
  <c r="AX96" i="1" s="1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 s="1"/>
  <c r="R135" i="2"/>
  <c r="R134" i="2" s="1"/>
  <c r="P135" i="2"/>
  <c r="P134" i="2" s="1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20" i="2"/>
  <c r="J119" i="2"/>
  <c r="F119" i="2"/>
  <c r="F117" i="2"/>
  <c r="E115" i="2"/>
  <c r="J94" i="2"/>
  <c r="J93" i="2"/>
  <c r="F93" i="2"/>
  <c r="F91" i="2"/>
  <c r="E89" i="2"/>
  <c r="J20" i="2"/>
  <c r="E20" i="2"/>
  <c r="F94" i="2" s="1"/>
  <c r="J19" i="2"/>
  <c r="J14" i="2"/>
  <c r="J91" i="2" s="1"/>
  <c r="E7" i="2"/>
  <c r="E111" i="2" s="1"/>
  <c r="L90" i="1"/>
  <c r="AM90" i="1"/>
  <c r="AM89" i="1"/>
  <c r="L89" i="1"/>
  <c r="AM87" i="1"/>
  <c r="L87" i="1"/>
  <c r="L85" i="1"/>
  <c r="L84" i="1"/>
  <c r="J138" i="2"/>
  <c r="BK150" i="2"/>
  <c r="BK132" i="2"/>
  <c r="BK154" i="2"/>
  <c r="J142" i="2"/>
  <c r="AS95" i="1"/>
  <c r="J150" i="3"/>
  <c r="J129" i="3"/>
  <c r="J148" i="3"/>
  <c r="J132" i="4"/>
  <c r="BK129" i="4"/>
  <c r="BK125" i="4"/>
  <c r="J150" i="4"/>
  <c r="J152" i="4"/>
  <c r="BK150" i="4"/>
  <c r="BK140" i="5"/>
  <c r="BK128" i="5"/>
  <c r="BK150" i="5"/>
  <c r="BK138" i="5"/>
  <c r="J134" i="5"/>
  <c r="BK135" i="6"/>
  <c r="J146" i="6"/>
  <c r="J135" i="6"/>
  <c r="J160" i="6"/>
  <c r="J152" i="6"/>
  <c r="J135" i="7"/>
  <c r="J153" i="7"/>
  <c r="BK165" i="7"/>
  <c r="BK131" i="7"/>
  <c r="BK161" i="7"/>
  <c r="J128" i="7"/>
  <c r="BK135" i="7"/>
  <c r="J144" i="8"/>
  <c r="J128" i="8"/>
  <c r="BK126" i="8"/>
  <c r="J136" i="8"/>
  <c r="BK140" i="8"/>
  <c r="J158" i="2"/>
  <c r="J146" i="2"/>
  <c r="BK140" i="2"/>
  <c r="BK158" i="2"/>
  <c r="BK129" i="2"/>
  <c r="BK148" i="3"/>
  <c r="BK152" i="3"/>
  <c r="BK156" i="3"/>
  <c r="BK142" i="3"/>
  <c r="BK160" i="3"/>
  <c r="BK138" i="3"/>
  <c r="BK140" i="4"/>
  <c r="BK152" i="4"/>
  <c r="J135" i="4"/>
  <c r="J160" i="4"/>
  <c r="BK156" i="4"/>
  <c r="BK135" i="4"/>
  <c r="BK154" i="5"/>
  <c r="BK148" i="5"/>
  <c r="BK142" i="5"/>
  <c r="J148" i="5"/>
  <c r="J142" i="6"/>
  <c r="BK156" i="6"/>
  <c r="BK152" i="6"/>
  <c r="BK158" i="6"/>
  <c r="BK148" i="6"/>
  <c r="J145" i="7"/>
  <c r="BK155" i="7"/>
  <c r="J159" i="7"/>
  <c r="J167" i="7"/>
  <c r="BK142" i="7"/>
  <c r="J163" i="7"/>
  <c r="J150" i="8"/>
  <c r="J138" i="8"/>
  <c r="J148" i="8"/>
  <c r="BK138" i="8"/>
  <c r="BK152" i="2"/>
  <c r="J140" i="2"/>
  <c r="J129" i="2"/>
  <c r="J160" i="2"/>
  <c r="J144" i="2"/>
  <c r="BK150" i="3"/>
  <c r="BK144" i="3"/>
  <c r="BK158" i="3"/>
  <c r="J144" i="3"/>
  <c r="J138" i="3"/>
  <c r="BK160" i="4"/>
  <c r="BK144" i="4"/>
  <c r="BK142" i="4"/>
  <c r="J148" i="4"/>
  <c r="J144" i="5"/>
  <c r="BK134" i="5"/>
  <c r="J138" i="5"/>
  <c r="J146" i="5"/>
  <c r="J150" i="6"/>
  <c r="J125" i="6"/>
  <c r="J127" i="6"/>
  <c r="BK129" i="6"/>
  <c r="BK160" i="6"/>
  <c r="J132" i="6"/>
  <c r="BK157" i="7"/>
  <c r="BK167" i="7"/>
  <c r="BK148" i="7"/>
  <c r="BK151" i="7"/>
  <c r="BK169" i="7"/>
  <c r="BK153" i="7"/>
  <c r="BK148" i="8"/>
  <c r="J152" i="2"/>
  <c r="BK135" i="2"/>
  <c r="J125" i="2"/>
  <c r="J148" i="2"/>
  <c r="J132" i="2"/>
  <c r="J127" i="3"/>
  <c r="J158" i="3"/>
  <c r="BK146" i="3"/>
  <c r="BK127" i="3"/>
  <c r="J146" i="3"/>
  <c r="J127" i="4"/>
  <c r="BK138" i="4"/>
  <c r="J138" i="4"/>
  <c r="J154" i="4"/>
  <c r="BK154" i="4"/>
  <c r="BK132" i="4"/>
  <c r="J142" i="5"/>
  <c r="J131" i="5"/>
  <c r="J150" i="5"/>
  <c r="BK152" i="5"/>
  <c r="J128" i="5"/>
  <c r="BK132" i="6"/>
  <c r="BK154" i="6"/>
  <c r="BK125" i="6"/>
  <c r="BK150" i="6"/>
  <c r="BK144" i="6"/>
  <c r="J131" i="7"/>
  <c r="J142" i="7"/>
  <c r="J157" i="7"/>
  <c r="J161" i="7"/>
  <c r="J137" i="7"/>
  <c r="J151" i="7"/>
  <c r="J131" i="8"/>
  <c r="BK134" i="8"/>
  <c r="BK144" i="8"/>
  <c r="BK150" i="8"/>
  <c r="J142" i="8"/>
  <c r="BK160" i="2"/>
  <c r="BK144" i="2"/>
  <c r="J135" i="2"/>
  <c r="J156" i="2"/>
  <c r="AS101" i="1"/>
  <c r="BK135" i="3"/>
  <c r="J156" i="3"/>
  <c r="J125" i="3"/>
  <c r="BK132" i="3"/>
  <c r="J142" i="4"/>
  <c r="J156" i="4"/>
  <c r="J140" i="4"/>
  <c r="J158" i="5"/>
  <c r="J136" i="5"/>
  <c r="J140" i="5"/>
  <c r="J156" i="5"/>
  <c r="J154" i="5"/>
  <c r="BK126" i="5"/>
  <c r="BK127" i="6"/>
  <c r="BK146" i="6"/>
  <c r="J156" i="6"/>
  <c r="J140" i="6"/>
  <c r="BK138" i="6"/>
  <c r="J165" i="7"/>
  <c r="BK137" i="7"/>
  <c r="J155" i="7"/>
  <c r="BK145" i="7"/>
  <c r="J148" i="7"/>
  <c r="J139" i="7"/>
  <c r="BK136" i="8"/>
  <c r="BK146" i="8"/>
  <c r="J154" i="2"/>
  <c r="BK142" i="2"/>
  <c r="AS98" i="1"/>
  <c r="BK146" i="2"/>
  <c r="BK125" i="2"/>
  <c r="J140" i="3"/>
  <c r="BK140" i="3"/>
  <c r="J132" i="3"/>
  <c r="J142" i="3"/>
  <c r="BK154" i="3"/>
  <c r="BK158" i="4"/>
  <c r="J144" i="4"/>
  <c r="J162" i="4"/>
  <c r="BK162" i="4"/>
  <c r="BK127" i="4"/>
  <c r="BK144" i="5"/>
  <c r="BK136" i="5"/>
  <c r="J126" i="5"/>
  <c r="BK158" i="5"/>
  <c r="BK131" i="5"/>
  <c r="J154" i="6"/>
  <c r="J148" i="6"/>
  <c r="J144" i="6"/>
  <c r="J158" i="6"/>
  <c r="BK128" i="7"/>
  <c r="BK139" i="7"/>
  <c r="BK163" i="7"/>
  <c r="J169" i="7"/>
  <c r="J126" i="8"/>
  <c r="BK142" i="8"/>
  <c r="J146" i="8"/>
  <c r="BK131" i="8"/>
  <c r="BK156" i="2"/>
  <c r="BK148" i="2"/>
  <c r="J127" i="2"/>
  <c r="BK127" i="2"/>
  <c r="J150" i="2"/>
  <c r="BK138" i="2"/>
  <c r="J154" i="3"/>
  <c r="J160" i="3"/>
  <c r="BK125" i="3"/>
  <c r="BK129" i="3"/>
  <c r="J135" i="3"/>
  <c r="J152" i="3"/>
  <c r="BK148" i="4"/>
  <c r="J158" i="4"/>
  <c r="BK146" i="4"/>
  <c r="J129" i="4"/>
  <c r="J125" i="4"/>
  <c r="J146" i="4"/>
  <c r="BK156" i="5"/>
  <c r="J152" i="5"/>
  <c r="BK146" i="5"/>
  <c r="J124" i="5"/>
  <c r="BK124" i="5"/>
  <c r="J138" i="6"/>
  <c r="BK140" i="6"/>
  <c r="J129" i="6"/>
  <c r="BK142" i="6"/>
  <c r="BK159" i="7"/>
  <c r="J134" i="8"/>
  <c r="BK124" i="8"/>
  <c r="J140" i="8"/>
  <c r="J124" i="8"/>
  <c r="BK128" i="8"/>
  <c r="BK137" i="6" l="1"/>
  <c r="J137" i="6" s="1"/>
  <c r="J101" i="6" s="1"/>
  <c r="BK124" i="2"/>
  <c r="J124" i="2" s="1"/>
  <c r="J99" i="2" s="1"/>
  <c r="BK137" i="2"/>
  <c r="J137" i="2" s="1"/>
  <c r="J101" i="2" s="1"/>
  <c r="BK124" i="3"/>
  <c r="J124" i="3" s="1"/>
  <c r="J99" i="3" s="1"/>
  <c r="BK137" i="3"/>
  <c r="J137" i="3" s="1"/>
  <c r="J101" i="3" s="1"/>
  <c r="R124" i="4"/>
  <c r="R134" i="7"/>
  <c r="R137" i="2"/>
  <c r="T124" i="3"/>
  <c r="BK124" i="4"/>
  <c r="J124" i="4" s="1"/>
  <c r="J99" i="4" s="1"/>
  <c r="BK137" i="4"/>
  <c r="J137" i="4"/>
  <c r="J101" i="4" s="1"/>
  <c r="BK133" i="5"/>
  <c r="J133" i="5"/>
  <c r="J100" i="5"/>
  <c r="R124" i="6"/>
  <c r="T134" i="7"/>
  <c r="R123" i="8"/>
  <c r="P124" i="3"/>
  <c r="R137" i="4"/>
  <c r="T133" i="5"/>
  <c r="R137" i="6"/>
  <c r="P150" i="7"/>
  <c r="P126" i="7" s="1"/>
  <c r="AU103" i="1" s="1"/>
  <c r="BK133" i="8"/>
  <c r="J133" i="8" s="1"/>
  <c r="J100" i="8" s="1"/>
  <c r="T124" i="2"/>
  <c r="R137" i="3"/>
  <c r="T137" i="4"/>
  <c r="P123" i="5"/>
  <c r="R123" i="5"/>
  <c r="P137" i="6"/>
  <c r="P134" i="7"/>
  <c r="P123" i="8"/>
  <c r="T123" i="8"/>
  <c r="T137" i="2"/>
  <c r="R124" i="3"/>
  <c r="R123" i="3" s="1"/>
  <c r="P124" i="4"/>
  <c r="R133" i="5"/>
  <c r="R122" i="5"/>
  <c r="P124" i="6"/>
  <c r="P123" i="6" s="1"/>
  <c r="AU102" i="1" s="1"/>
  <c r="T150" i="7"/>
  <c r="P133" i="8"/>
  <c r="R124" i="2"/>
  <c r="R123" i="2"/>
  <c r="T137" i="3"/>
  <c r="P137" i="4"/>
  <c r="P133" i="5"/>
  <c r="P122" i="5"/>
  <c r="AU100" i="1"/>
  <c r="BK124" i="6"/>
  <c r="J124" i="6" s="1"/>
  <c r="J99" i="6" s="1"/>
  <c r="T137" i="6"/>
  <c r="BK134" i="7"/>
  <c r="J134" i="7" s="1"/>
  <c r="J101" i="7" s="1"/>
  <c r="R150" i="7"/>
  <c r="R133" i="8"/>
  <c r="P124" i="2"/>
  <c r="P137" i="2"/>
  <c r="P137" i="3"/>
  <c r="T124" i="4"/>
  <c r="T123" i="4" s="1"/>
  <c r="BK123" i="5"/>
  <c r="J123" i="5"/>
  <c r="J99" i="5" s="1"/>
  <c r="T123" i="5"/>
  <c r="T124" i="6"/>
  <c r="T123" i="6"/>
  <c r="BK150" i="7"/>
  <c r="J150" i="7" s="1"/>
  <c r="J104" i="7" s="1"/>
  <c r="BK123" i="8"/>
  <c r="BK122" i="8" s="1"/>
  <c r="J122" i="8" s="1"/>
  <c r="J98" i="8" s="1"/>
  <c r="T133" i="8"/>
  <c r="BK127" i="7"/>
  <c r="J127" i="7" s="1"/>
  <c r="J99" i="7" s="1"/>
  <c r="BK144" i="7"/>
  <c r="J144" i="7" s="1"/>
  <c r="J102" i="7" s="1"/>
  <c r="BK134" i="2"/>
  <c r="J134" i="2"/>
  <c r="J100" i="2" s="1"/>
  <c r="BK134" i="3"/>
  <c r="J134" i="3"/>
  <c r="J100" i="3"/>
  <c r="BK147" i="7"/>
  <c r="J147" i="7" s="1"/>
  <c r="J103" i="7" s="1"/>
  <c r="BK134" i="4"/>
  <c r="J134" i="4" s="1"/>
  <c r="J100" i="4" s="1"/>
  <c r="BK134" i="6"/>
  <c r="J134" i="6"/>
  <c r="J100" i="6" s="1"/>
  <c r="BK130" i="7"/>
  <c r="J130" i="7"/>
  <c r="J100" i="7"/>
  <c r="BE138" i="8"/>
  <c r="F94" i="8"/>
  <c r="E85" i="8"/>
  <c r="BE128" i="8"/>
  <c r="BE131" i="8"/>
  <c r="BE136" i="8"/>
  <c r="BE124" i="8"/>
  <c r="BE134" i="8"/>
  <c r="BE142" i="8"/>
  <c r="BE150" i="8"/>
  <c r="BE140" i="8"/>
  <c r="BE144" i="8"/>
  <c r="BE146" i="8"/>
  <c r="BE148" i="8"/>
  <c r="J91" i="8"/>
  <c r="BE126" i="8"/>
  <c r="BK123" i="6"/>
  <c r="J123" i="6" s="1"/>
  <c r="J98" i="6" s="1"/>
  <c r="F94" i="7"/>
  <c r="BE131" i="7"/>
  <c r="BE142" i="7"/>
  <c r="BE159" i="7"/>
  <c r="BE165" i="7"/>
  <c r="BE167" i="7"/>
  <c r="E85" i="7"/>
  <c r="BE135" i="7"/>
  <c r="BE145" i="7"/>
  <c r="BE148" i="7"/>
  <c r="BE151" i="7"/>
  <c r="BE155" i="7"/>
  <c r="J120" i="7"/>
  <c r="BE137" i="7"/>
  <c r="BE139" i="7"/>
  <c r="BE157" i="7"/>
  <c r="BE128" i="7"/>
  <c r="BE153" i="7"/>
  <c r="BE161" i="7"/>
  <c r="BE163" i="7"/>
  <c r="BE169" i="7"/>
  <c r="F120" i="6"/>
  <c r="BE146" i="6"/>
  <c r="BE127" i="6"/>
  <c r="BE150" i="6"/>
  <c r="BE156" i="6"/>
  <c r="E111" i="6"/>
  <c r="BE144" i="6"/>
  <c r="BE154" i="6"/>
  <c r="BK122" i="5"/>
  <c r="J122" i="5" s="1"/>
  <c r="J32" i="5" s="1"/>
  <c r="BE125" i="6"/>
  <c r="BE135" i="6"/>
  <c r="BE138" i="6"/>
  <c r="BE140" i="6"/>
  <c r="BE132" i="6"/>
  <c r="BE152" i="6"/>
  <c r="BE158" i="6"/>
  <c r="BE160" i="6"/>
  <c r="J91" i="6"/>
  <c r="BE129" i="6"/>
  <c r="BE142" i="6"/>
  <c r="BE148" i="6"/>
  <c r="BE124" i="5"/>
  <c r="BE131" i="5"/>
  <c r="BE144" i="5"/>
  <c r="E85" i="5"/>
  <c r="BE136" i="5"/>
  <c r="BE138" i="5"/>
  <c r="F94" i="5"/>
  <c r="BE134" i="5"/>
  <c r="BE150" i="5"/>
  <c r="J91" i="5"/>
  <c r="BE126" i="5"/>
  <c r="BE152" i="5"/>
  <c r="BE140" i="5"/>
  <c r="BE142" i="5"/>
  <c r="BE146" i="5"/>
  <c r="BE156" i="5"/>
  <c r="BE128" i="5"/>
  <c r="BE148" i="5"/>
  <c r="BE154" i="5"/>
  <c r="BE158" i="5"/>
  <c r="BE129" i="4"/>
  <c r="BE152" i="4"/>
  <c r="J91" i="4"/>
  <c r="BE135" i="4"/>
  <c r="BE142" i="4"/>
  <c r="F120" i="4"/>
  <c r="BE127" i="4"/>
  <c r="BE144" i="4"/>
  <c r="BE146" i="4"/>
  <c r="BE140" i="4"/>
  <c r="E85" i="4"/>
  <c r="BE148" i="4"/>
  <c r="BE160" i="4"/>
  <c r="BE162" i="4"/>
  <c r="BE125" i="4"/>
  <c r="BE132" i="4"/>
  <c r="BE156" i="4"/>
  <c r="BE138" i="4"/>
  <c r="BE150" i="4"/>
  <c r="BE154" i="4"/>
  <c r="BE158" i="4"/>
  <c r="E111" i="3"/>
  <c r="BE125" i="3"/>
  <c r="BE127" i="3"/>
  <c r="BE129" i="3"/>
  <c r="BE150" i="3"/>
  <c r="BE160" i="3"/>
  <c r="F120" i="3"/>
  <c r="BE132" i="3"/>
  <c r="BE156" i="3"/>
  <c r="J91" i="3"/>
  <c r="BE135" i="3"/>
  <c r="BE138" i="3"/>
  <c r="BE140" i="3"/>
  <c r="BE154" i="3"/>
  <c r="BE152" i="3"/>
  <c r="BE144" i="3"/>
  <c r="BE146" i="3"/>
  <c r="BE148" i="3"/>
  <c r="BE158" i="3"/>
  <c r="BE142" i="3"/>
  <c r="BE127" i="2"/>
  <c r="E85" i="2"/>
  <c r="J117" i="2"/>
  <c r="BE125" i="2"/>
  <c r="BE144" i="2"/>
  <c r="BE156" i="2"/>
  <c r="BE129" i="2"/>
  <c r="F120" i="2"/>
  <c r="BE138" i="2"/>
  <c r="BE132" i="2"/>
  <c r="BE140" i="2"/>
  <c r="BE142" i="2"/>
  <c r="BE146" i="2"/>
  <c r="BE148" i="2"/>
  <c r="BE150" i="2"/>
  <c r="BE152" i="2"/>
  <c r="BE154" i="2"/>
  <c r="BE158" i="2"/>
  <c r="BE160" i="2"/>
  <c r="BE135" i="2"/>
  <c r="J36" i="2"/>
  <c r="AW96" i="1"/>
  <c r="J36" i="4"/>
  <c r="AW99" i="1" s="1"/>
  <c r="F37" i="6"/>
  <c r="BB102" i="1"/>
  <c r="F39" i="7"/>
  <c r="BD103" i="1" s="1"/>
  <c r="F36" i="2"/>
  <c r="BA96" i="1"/>
  <c r="F37" i="3"/>
  <c r="BB97" i="1" s="1"/>
  <c r="J36" i="5"/>
  <c r="AW100" i="1"/>
  <c r="F37" i="7"/>
  <c r="BB103" i="1" s="1"/>
  <c r="AS94" i="1"/>
  <c r="F39" i="3"/>
  <c r="BD97" i="1" s="1"/>
  <c r="F36" i="4"/>
  <c r="BA99" i="1"/>
  <c r="F36" i="5"/>
  <c r="BA100" i="1" s="1"/>
  <c r="F36" i="7"/>
  <c r="BA103" i="1"/>
  <c r="J36" i="3"/>
  <c r="AW97" i="1" s="1"/>
  <c r="F36" i="3"/>
  <c r="BA97" i="1"/>
  <c r="F37" i="5"/>
  <c r="BB100" i="1" s="1"/>
  <c r="J36" i="6"/>
  <c r="AW102" i="1"/>
  <c r="F38" i="8"/>
  <c r="BC104" i="1" s="1"/>
  <c r="F39" i="8"/>
  <c r="BD104" i="1"/>
  <c r="F38" i="2"/>
  <c r="BC96" i="1" s="1"/>
  <c r="F38" i="5"/>
  <c r="BC100" i="1"/>
  <c r="F38" i="6"/>
  <c r="BC102" i="1" s="1"/>
  <c r="F36" i="8"/>
  <c r="BA104" i="1"/>
  <c r="F39" i="2"/>
  <c r="BD96" i="1" s="1"/>
  <c r="F37" i="4"/>
  <c r="BB99" i="1"/>
  <c r="F39" i="5"/>
  <c r="BD100" i="1" s="1"/>
  <c r="F37" i="8"/>
  <c r="BB104" i="1"/>
  <c r="J36" i="8"/>
  <c r="AW104" i="1" s="1"/>
  <c r="F38" i="3"/>
  <c r="BC97" i="1"/>
  <c r="F38" i="4"/>
  <c r="BC99" i="1" s="1"/>
  <c r="F36" i="6"/>
  <c r="BA102" i="1"/>
  <c r="J36" i="7"/>
  <c r="AW103" i="1" s="1"/>
  <c r="F37" i="2"/>
  <c r="BB96" i="1"/>
  <c r="F39" i="4"/>
  <c r="BD99" i="1" s="1"/>
  <c r="F39" i="6"/>
  <c r="BD102" i="1"/>
  <c r="F38" i="7"/>
  <c r="BC103" i="1" s="1"/>
  <c r="BK123" i="4" l="1"/>
  <c r="J123" i="4" s="1"/>
  <c r="J98" i="4" s="1"/>
  <c r="P122" i="8"/>
  <c r="AU104" i="1"/>
  <c r="P123" i="2"/>
  <c r="AU96" i="1" s="1"/>
  <c r="P123" i="4"/>
  <c r="AU99" i="1"/>
  <c r="P123" i="3"/>
  <c r="AU97" i="1" s="1"/>
  <c r="T122" i="5"/>
  <c r="T126" i="7"/>
  <c r="R123" i="4"/>
  <c r="R122" i="8"/>
  <c r="R126" i="7"/>
  <c r="BK123" i="3"/>
  <c r="J123" i="3"/>
  <c r="J98" i="3" s="1"/>
  <c r="T122" i="8"/>
  <c r="BK123" i="2"/>
  <c r="J123" i="2"/>
  <c r="J32" i="2" s="1"/>
  <c r="AG96" i="1" s="1"/>
  <c r="T123" i="2"/>
  <c r="R123" i="6"/>
  <c r="T123" i="3"/>
  <c r="J123" i="8"/>
  <c r="J99" i="8" s="1"/>
  <c r="BK126" i="7"/>
  <c r="J126" i="7"/>
  <c r="AG100" i="1"/>
  <c r="J98" i="5"/>
  <c r="AU101" i="1"/>
  <c r="J35" i="2"/>
  <c r="AV96" i="1"/>
  <c r="AT96" i="1" s="1"/>
  <c r="BA98" i="1"/>
  <c r="AW98" i="1"/>
  <c r="J32" i="4"/>
  <c r="AG99" i="1" s="1"/>
  <c r="AG98" i="1" s="1"/>
  <c r="J35" i="7"/>
  <c r="AV103" i="1"/>
  <c r="AT103" i="1" s="1"/>
  <c r="BC101" i="1"/>
  <c r="AY101" i="1"/>
  <c r="AU98" i="1"/>
  <c r="F35" i="2"/>
  <c r="AZ96" i="1"/>
  <c r="BD98" i="1"/>
  <c r="BB98" i="1"/>
  <c r="AX98" i="1"/>
  <c r="J35" i="6"/>
  <c r="AV102" i="1" s="1"/>
  <c r="AT102" i="1" s="1"/>
  <c r="J35" i="8"/>
  <c r="AV104" i="1"/>
  <c r="AT104" i="1" s="1"/>
  <c r="J35" i="3"/>
  <c r="AV97" i="1"/>
  <c r="AT97" i="1"/>
  <c r="F35" i="5"/>
  <c r="AZ100" i="1"/>
  <c r="BA101" i="1"/>
  <c r="AW101" i="1"/>
  <c r="BD95" i="1"/>
  <c r="J35" i="4"/>
  <c r="AV99" i="1"/>
  <c r="AT99" i="1"/>
  <c r="F35" i="7"/>
  <c r="AZ103" i="1"/>
  <c r="BD101" i="1"/>
  <c r="J32" i="7"/>
  <c r="AG103" i="1" s="1"/>
  <c r="BC95" i="1"/>
  <c r="AY95" i="1"/>
  <c r="F35" i="4"/>
  <c r="AZ99" i="1" s="1"/>
  <c r="J32" i="6"/>
  <c r="AG102" i="1"/>
  <c r="F35" i="8"/>
  <c r="AZ104" i="1" s="1"/>
  <c r="J32" i="8"/>
  <c r="AG104" i="1"/>
  <c r="BA95" i="1"/>
  <c r="AW95" i="1" s="1"/>
  <c r="F35" i="3"/>
  <c r="AZ97" i="1"/>
  <c r="F35" i="6"/>
  <c r="AZ102" i="1" s="1"/>
  <c r="BB95" i="1"/>
  <c r="BC98" i="1"/>
  <c r="AY98" i="1"/>
  <c r="J35" i="5"/>
  <c r="AV100" i="1" s="1"/>
  <c r="AT100" i="1" s="1"/>
  <c r="AN100" i="1" s="1"/>
  <c r="BB101" i="1"/>
  <c r="AX101" i="1"/>
  <c r="J98" i="7" l="1"/>
  <c r="J98" i="2"/>
  <c r="J41" i="8"/>
  <c r="AN102" i="1"/>
  <c r="J41" i="7"/>
  <c r="J41" i="6"/>
  <c r="AN99" i="1"/>
  <c r="J41" i="5"/>
  <c r="J41" i="4"/>
  <c r="J41" i="2"/>
  <c r="AN96" i="1"/>
  <c r="AN103" i="1"/>
  <c r="AN104" i="1"/>
  <c r="AG101" i="1"/>
  <c r="BA94" i="1"/>
  <c r="AW94" i="1"/>
  <c r="AK30" i="1" s="1"/>
  <c r="AU95" i="1"/>
  <c r="AU94" i="1"/>
  <c r="AX95" i="1"/>
  <c r="BD94" i="1"/>
  <c r="W33" i="1" s="1"/>
  <c r="J32" i="3"/>
  <c r="AG97" i="1"/>
  <c r="AG95" i="1" s="1"/>
  <c r="AZ98" i="1"/>
  <c r="AV98" i="1" s="1"/>
  <c r="AT98" i="1" s="1"/>
  <c r="AN98" i="1" s="1"/>
  <c r="BC94" i="1"/>
  <c r="W32" i="1" s="1"/>
  <c r="AZ95" i="1"/>
  <c r="AV95" i="1"/>
  <c r="AT95" i="1"/>
  <c r="BB94" i="1"/>
  <c r="AX94" i="1"/>
  <c r="AZ101" i="1"/>
  <c r="AV101" i="1" s="1"/>
  <c r="AT101" i="1" s="1"/>
  <c r="AN101" i="1" s="1"/>
  <c r="AN95" i="1" l="1"/>
  <c r="AG94" i="1"/>
  <c r="AK26" i="1" s="1"/>
  <c r="J41" i="3"/>
  <c r="AN97" i="1"/>
  <c r="W31" i="1"/>
  <c r="AY94" i="1"/>
  <c r="W30" i="1"/>
  <c r="AZ94" i="1"/>
  <c r="AV94" i="1" s="1"/>
  <c r="AK29" i="1" s="1"/>
  <c r="AK35" i="1" s="1"/>
  <c r="AT94" i="1" l="1"/>
  <c r="AN94" i="1"/>
  <c r="W29" i="1"/>
</calcChain>
</file>

<file path=xl/sharedStrings.xml><?xml version="1.0" encoding="utf-8"?>
<sst xmlns="http://schemas.openxmlformats.org/spreadsheetml/2006/main" count="3548" uniqueCount="395">
  <si>
    <t>Export Komplet</t>
  </si>
  <si>
    <t/>
  </si>
  <si>
    <t>2.0</t>
  </si>
  <si>
    <t>ZAMOK</t>
  </si>
  <si>
    <t>False</t>
  </si>
  <si>
    <t>{f7704593-2354-41dc-be81-7d43f83d44cf}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</si>
  <si>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</si>
  <si>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</si>
  <si>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</si>
  <si>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</si>
  <si>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</si>
  <si>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</si>
  <si>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</si>
  <si>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</si>
  <si>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2023-ST-03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</si>
  <si>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</si>
  <si>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</si>
  <si>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NÁŠLAPNÝCH VRSTEV V MATEŘSKÝCH ŠKOLÁCH V KOPŘIVNICI</t>
  </si>
  <si>
    <t>KSO:</t>
  </si>
  <si>
    <t>CC-CZ:</t>
  </si>
  <si>
    <t>Místo:</t>
  </si>
  <si>
    <t xml:space="preserve"> </t>
  </si>
  <si>
    <t>Datum:</t>
  </si>
  <si>
    <t>14. 3. 2023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</si>
  <si>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</si>
  <si>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</si>
  <si>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</si>
  <si>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</si>
  <si>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</si>
  <si>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</si>
  <si>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</si>
  <si>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</si>
  <si>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</si>
  <si>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</si>
  <si>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</si>
  <si>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</si>
  <si>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</si>
  <si>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</si>
  <si>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</si>
  <si>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</si>
  <si>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</si>
  <si>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</si>
  <si>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</si>
  <si>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</si>
  <si>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</si>
  <si>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</si>
  <si>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</si>
  <si>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</si>
  <si>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</si>
  <si>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</si>
  <si>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</si>
  <si>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</si>
  <si>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</si>
  <si>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</si>
  <si>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</si>
  <si>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</si>
  <si>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</si>
  <si>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</si>
  <si>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</si>
  <si>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</si>
  <si>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</si>
  <si>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</si>
  <si>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</si>
  <si>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</si>
  <si>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</si>
  <si>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</si>
  <si>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</si>
  <si>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</si>
  <si>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</si>
  <si>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</si>
  <si>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</si>
  <si>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</si>
  <si>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</si>
  <si>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</si>
  <si>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</si>
  <si>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</si>
  <si>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</si>
  <si>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</si>
  <si>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</si>
  <si>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</si>
  <si>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</si>
  <si>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</si>
  <si>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MŠ Česká Kopřivnice</t>
  </si>
  <si>
    <t>STA</t>
  </si>
  <si>
    <t>1</t>
  </si>
  <si>
    <t>{a73c6751-7ab6-4983-a78a-dc924529b13c}</t>
  </si>
  <si>
    <t>2</t>
  </si>
  <si>
    <t>/</t>
  </si>
  <si>
    <t>02-01</t>
  </si>
  <si>
    <t>Žabičky</t>
  </si>
  <si>
    <t>Soupis</t>
  </si>
  <si>
    <t>{5ea90954-1f5e-4602-a36d-8c1632b58f31}</t>
  </si>
  <si>
    <t>02-02</t>
  </si>
  <si>
    <t>Kapičky</t>
  </si>
  <si>
    <t>{d1d1a4d5-4344-4270-9f3f-72ba589c6fee}</t>
  </si>
  <si>
    <t>03</t>
  </si>
  <si>
    <t>MŠ Jeřabinka Kopřivnice</t>
  </si>
  <si>
    <t>{ae8af6c5-f81c-4dea-8766-de078a011ccd}</t>
  </si>
  <si>
    <t>03-01</t>
  </si>
  <si>
    <t>Motýlci</t>
  </si>
  <si>
    <t>{dc5b2cc5-127d-49e3-af76-d077435b4d0c}</t>
  </si>
  <si>
    <t>03-02</t>
  </si>
  <si>
    <t>Chodba Broučci - Sluníčka</t>
  </si>
  <si>
    <t>{162bf1ff-9461-4174-8533-7859ec410938}</t>
  </si>
  <si>
    <t>05</t>
  </si>
  <si>
    <t>MŠ Zahumenní Kopřivnice</t>
  </si>
  <si>
    <t>{4b7fb9b3-4eee-4212-9f74-f59d6223b957}</t>
  </si>
  <si>
    <t>05-01</t>
  </si>
  <si>
    <t>Včelky</t>
  </si>
  <si>
    <t>{4ce19daf-c711-458f-bfb9-f018b9896165}</t>
  </si>
  <si>
    <t>05-02</t>
  </si>
  <si>
    <t>Šatna</t>
  </si>
  <si>
    <t>{dc039856-49be-473e-b795-cb39d9cf3516}</t>
  </si>
  <si>
    <t>05-03</t>
  </si>
  <si>
    <t>Kancelář vedoucí školní jídelny</t>
  </si>
  <si>
    <t>{8aa255a8-e468-482d-b023-4b7e02214d83}</t>
  </si>
  <si>
    <t>KRYCÍ LIST SOUPISU PRACÍ</t>
  </si>
  <si>
    <t>Objekt:</t>
  </si>
  <si>
    <t>02 - MŠ Česká Kopřivnice</t>
  </si>
  <si>
    <t>Soupis:</t>
  </si>
  <si>
    <t>02-01 - Žabičky</t>
  </si>
  <si>
    <t>REKAPITULACE ČLENĚNÍ SOUPISU PRACÍ</t>
  </si>
  <si>
    <t>Kód dílu - Popis</t>
  </si>
  <si>
    <t>Cena celkem [CZK]</t>
  </si>
  <si>
    <t>Náklady ze soupisu prací</t>
  </si>
  <si>
    <t>-1</t>
  </si>
  <si>
    <t>997 - Přesun sutě</t>
  </si>
  <si>
    <t>766 - Konstrukce truhlářské</t>
  </si>
  <si>
    <t>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</si>
  <si>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</si>
  <si>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</si>
  <si>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</si>
  <si>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</si>
  <si>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</si>
  <si>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</si>
  <si>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</si>
  <si>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</si>
  <si>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</si>
  <si>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</si>
  <si>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</si>
  <si>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</si>
  <si>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</si>
  <si>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997</t>
  </si>
  <si>
    <t>Přesun sutě</t>
  </si>
  <si>
    <t>ROZPOCET</t>
  </si>
  <si>
    <t>K</t>
  </si>
  <si>
    <t>997013211</t>
  </si>
  <si>
    <t>Vnitrostaveništní doprava suti a vybouraných hmot vodorovně do 50 m svisle ručně pro budovy a haly výšky do 6 m</t>
  </si>
  <si>
    <t>t</t>
  </si>
  <si>
    <t>CS ÚRS 2023 01</t>
  </si>
  <si>
    <t>4</t>
  </si>
  <si>
    <t>-1982308503</t>
  </si>
  <si>
    <t>Online PSC</t>
  </si>
  <si>
    <t>https://podminky.urs.cz/item/CS_URS_2023_01/997013211</t>
  </si>
  <si>
    <t>997013501</t>
  </si>
  <si>
    <t>Odvoz suti a vybouraných hmot na skládku nebo meziskládku se složením, na vzdálenost do 1 km</t>
  </si>
  <si>
    <t>794698780</t>
  </si>
  <si>
    <t>https://podminky.urs.cz/item/CS_URS_2023_01/997013501</t>
  </si>
  <si>
    <t>3</t>
  </si>
  <si>
    <t>997013509</t>
  </si>
  <si>
    <t>Odvoz suti a vybouraných hmot na skládku nebo meziskládku se složením, na vzdálenost Příplatek k ceně za každý další i započatý 1 km přes 1 km</t>
  </si>
  <si>
    <t>-2136862841</t>
  </si>
  <si>
    <t>https://podminky.urs.cz/item/CS_URS_2023_01/997013509</t>
  </si>
  <si>
    <t>VV</t>
  </si>
  <si>
    <t>0,079*14 'Přepočtené koeficientem množství</t>
  </si>
  <si>
    <t>997013813</t>
  </si>
  <si>
    <t>Poplatek za uložení stavebního odpadu na skládce (skládkovné) z plastických hmot zatříděného do Katalogu odpadů pod kódem 17 02 03</t>
  </si>
  <si>
    <t>-2019041450</t>
  </si>
  <si>
    <t>https://podminky.urs.cz/item/CS_URS_2023_01/997013813</t>
  </si>
  <si>
    <t>766</t>
  </si>
  <si>
    <t>Konstrukce truhlářské</t>
  </si>
  <si>
    <t>5</t>
  </si>
  <si>
    <t>766491851</t>
  </si>
  <si>
    <t>Demontáž ostatních truhlářských konstrukcí prahů dveří jednokřídlových</t>
  </si>
  <si>
    <t>kus</t>
  </si>
  <si>
    <t>16</t>
  </si>
  <si>
    <t>-2013940858</t>
  </si>
  <si>
    <t>https://podminky.urs.cz/item/CS_URS_2023_01/766491851</t>
  </si>
  <si>
    <t>776</t>
  </si>
  <si>
    <t>Podlahy povlakové</t>
  </si>
  <si>
    <t>6</t>
  </si>
  <si>
    <t>776111115</t>
  </si>
  <si>
    <t>Příprava podkladu broušení podlah stávajícího podkladu před litím stěrky</t>
  </si>
  <si>
    <t>m2</t>
  </si>
  <si>
    <t>-701457612</t>
  </si>
  <si>
    <t>https://podminky.urs.cz/item/CS_URS_2023_01/776111115</t>
  </si>
  <si>
    <t>7</t>
  </si>
  <si>
    <t>776121112</t>
  </si>
  <si>
    <t>Příprava podkladu penetrace vodou ředitelná podlah</t>
  </si>
  <si>
    <t>-745588424</t>
  </si>
  <si>
    <t>https://podminky.urs.cz/item/CS_URS_2023_01/776121112</t>
  </si>
  <si>
    <t>8</t>
  </si>
  <si>
    <t>776141112</t>
  </si>
  <si>
    <t>Příprava podkladu vyrovnání samonivelační stěrkou podlah min.pevnosti 20 MPa, tloušťky přes 3 do 5 mm</t>
  </si>
  <si>
    <t>1160219670</t>
  </si>
  <si>
    <t>https://podminky.urs.cz/item/CS_URS_2023_01/776141112</t>
  </si>
  <si>
    <t>9</t>
  </si>
  <si>
    <t>776201812</t>
  </si>
  <si>
    <t>Demontáž povlakových podlahovin lepených ručně s podložkou</t>
  </si>
  <si>
    <t>-1846054069</t>
  </si>
  <si>
    <t>https://podminky.urs.cz/item/CS_URS_2023_01/776201812</t>
  </si>
  <si>
    <t>10</t>
  </si>
  <si>
    <t>776221111</t>
  </si>
  <si>
    <t>Montáž podlahovin z PVC lepením standardním lepidlem z pásů standardních</t>
  </si>
  <si>
    <t>-1943856793</t>
  </si>
  <si>
    <t>https://podminky.urs.cz/item/CS_URS_2023_01/776221111</t>
  </si>
  <si>
    <t>11</t>
  </si>
  <si>
    <t>M</t>
  </si>
  <si>
    <t>28411151</t>
  </si>
  <si>
    <t>PVC vinyl heterogenní zátěžová tl 2.00mm nášlapná vrstva 0.70mm, hořlavost Bfl-s1, třída zátěže 34/43, útlum 4dB, bodová zátěž ≤ 0.10mm, protiskluznost R10</t>
  </si>
  <si>
    <t>32</t>
  </si>
  <si>
    <t>933167647</t>
  </si>
  <si>
    <t>23,5*1,1 'Přepočtené koeficientem množství</t>
  </si>
  <si>
    <t>12</t>
  </si>
  <si>
    <t>776410811</t>
  </si>
  <si>
    <t>Demontáž soklíků nebo lišt pryžových nebo plastových</t>
  </si>
  <si>
    <t>m</t>
  </si>
  <si>
    <t>-2136486169</t>
  </si>
  <si>
    <t>https://podminky.urs.cz/item/CS_URS_2023_01/776410811</t>
  </si>
  <si>
    <t>13</t>
  </si>
  <si>
    <t>776421111</t>
  </si>
  <si>
    <t>Montáž lišt obvodových lepených</t>
  </si>
  <si>
    <t>-353086572</t>
  </si>
  <si>
    <t>https://podminky.urs.cz/item/CS_URS_2023_01/776421111</t>
  </si>
  <si>
    <t>14</t>
  </si>
  <si>
    <t>28342005</t>
  </si>
  <si>
    <t>lišta ukončovací z PVC 12,5mm</t>
  </si>
  <si>
    <t>-198376098</t>
  </si>
  <si>
    <t>24,5*1,02 'Přepočtené koeficientem množství</t>
  </si>
  <si>
    <t>776421312</t>
  </si>
  <si>
    <t>Montáž lišt přechodových šroubovaných</t>
  </si>
  <si>
    <t>483831453</t>
  </si>
  <si>
    <t>https://podminky.urs.cz/item/CS_URS_2023_01/776421312</t>
  </si>
  <si>
    <t>55343110</t>
  </si>
  <si>
    <t>profil přechodový Al narážecí 30mm stříbro</t>
  </si>
  <si>
    <t>-668488334</t>
  </si>
  <si>
    <t>1,5*1,02 'Přepočtené koeficientem množství</t>
  </si>
  <si>
    <t>17</t>
  </si>
  <si>
    <t>998776201</t>
  </si>
  <si>
    <t>Přesun hmot pro podlahy povlakové stanovený procentní sazbou (%) z ceny vodorovná dopravní vzdálenost do 50 m v objektech výšky do 6 m</t>
  </si>
  <si>
    <t>%</t>
  </si>
  <si>
    <t>-1077664033</t>
  </si>
  <si>
    <t>https://podminky.urs.cz/item/CS_URS_2023_01/998776201</t>
  </si>
  <si>
    <t>02-02 - Kapičky</t>
  </si>
  <si>
    <t>1205639005</t>
  </si>
  <si>
    <t>-1950975468</t>
  </si>
  <si>
    <t>554945250</t>
  </si>
  <si>
    <t>0,081*14 'Přepočtené koeficientem množství</t>
  </si>
  <si>
    <t>810436406</t>
  </si>
  <si>
    <t>1629038543</t>
  </si>
  <si>
    <t>583498761</t>
  </si>
  <si>
    <t>-212271624</t>
  </si>
  <si>
    <t>-362647021</t>
  </si>
  <si>
    <t>870692819</t>
  </si>
  <si>
    <t>1605832321</t>
  </si>
  <si>
    <t>2010183399</t>
  </si>
  <si>
    <t>2013465213</t>
  </si>
  <si>
    <t>-1091701960</t>
  </si>
  <si>
    <t>-1212382564</t>
  </si>
  <si>
    <t>25,5*1,02 'Přepočtené koeficientem množství</t>
  </si>
  <si>
    <t>-929517131</t>
  </si>
  <si>
    <t>-346571877</t>
  </si>
  <si>
    <t>2,3*1,02 'Přepočtené koeficientem množství</t>
  </si>
  <si>
    <t>-1102918044</t>
  </si>
  <si>
    <t>03 - MŠ Jeřabinka Kopřivnice</t>
  </si>
  <si>
    <t>03-01 - Motýlci</t>
  </si>
  <si>
    <t>1018591943</t>
  </si>
  <si>
    <t>-226669571</t>
  </si>
  <si>
    <t>1416774508</t>
  </si>
  <si>
    <t>0,336*14 'Přepočtené koeficientem množství</t>
  </si>
  <si>
    <t>740751566</t>
  </si>
  <si>
    <t>-1481608001</t>
  </si>
  <si>
    <t>1518618431</t>
  </si>
  <si>
    <t>-847760942</t>
  </si>
  <si>
    <t>-1863456921</t>
  </si>
  <si>
    <t>-1705866399</t>
  </si>
  <si>
    <t>776201814</t>
  </si>
  <si>
    <t>Demontáž povlakových podlahovin volně položených podlepených páskou</t>
  </si>
  <si>
    <t>671389694</t>
  </si>
  <si>
    <t>https://podminky.urs.cz/item/CS_URS_2023_01/776201814</t>
  </si>
  <si>
    <t>-475517847</t>
  </si>
  <si>
    <t>343514894</t>
  </si>
  <si>
    <t>61,5*1,1 'Přepočtené koeficientem množství</t>
  </si>
  <si>
    <t>1756048904</t>
  </si>
  <si>
    <t>-303232049</t>
  </si>
  <si>
    <t>2084867969</t>
  </si>
  <si>
    <t>36*1,02 'Přepočtené koeficientem množství</t>
  </si>
  <si>
    <t>-1333556559</t>
  </si>
  <si>
    <t>546025666</t>
  </si>
  <si>
    <t>4,8*1,02 'Přepočtené koeficientem množství</t>
  </si>
  <si>
    <t>18</t>
  </si>
  <si>
    <t>846547562</t>
  </si>
  <si>
    <t>03-02 - Chodba Broučci - Sluníčka</t>
  </si>
  <si>
    <t>1322385728</t>
  </si>
  <si>
    <t>1459811053</t>
  </si>
  <si>
    <t>-1678424111</t>
  </si>
  <si>
    <t>0,188*14 'Přepočtené koeficientem množství</t>
  </si>
  <si>
    <t>165101687</t>
  </si>
  <si>
    <t>-845087007</t>
  </si>
  <si>
    <t>1289709770</t>
  </si>
  <si>
    <t>305032656</t>
  </si>
  <si>
    <t>-308403116</t>
  </si>
  <si>
    <t>1686252114</t>
  </si>
  <si>
    <t>-438495930</t>
  </si>
  <si>
    <t>373166769</t>
  </si>
  <si>
    <t>30*1,1 'Přepočtené koeficientem množství</t>
  </si>
  <si>
    <t>-1943274282</t>
  </si>
  <si>
    <t>-856337851</t>
  </si>
  <si>
    <t>-913177664</t>
  </si>
  <si>
    <t>26*1,02 'Přepočtené koeficientem množství</t>
  </si>
  <si>
    <t>-489628042</t>
  </si>
  <si>
    <t>1367278185</t>
  </si>
  <si>
    <t>1,8*1,02 'Přepočtené koeficientem množství</t>
  </si>
  <si>
    <t>-1137196657</t>
  </si>
  <si>
    <t>05 - MŠ Zahumenní Kopřivnice</t>
  </si>
  <si>
    <t>05-01 - Včelky</t>
  </si>
  <si>
    <t>732815529</t>
  </si>
  <si>
    <t>-861868044</t>
  </si>
  <si>
    <t>-183242498</t>
  </si>
  <si>
    <t>0,342*14 'Přepočtené koeficientem množství</t>
  </si>
  <si>
    <t>1838637498</t>
  </si>
  <si>
    <t>77219662</t>
  </si>
  <si>
    <t>742143194</t>
  </si>
  <si>
    <t>1812866517</t>
  </si>
  <si>
    <t>-940343496</t>
  </si>
  <si>
    <t>-1258468401</t>
  </si>
  <si>
    <t>914627956</t>
  </si>
  <si>
    <t>635864292</t>
  </si>
  <si>
    <t>98,1818181818182*1,1 'Přepočtené koeficientem množství</t>
  </si>
  <si>
    <t>-1171569793</t>
  </si>
  <si>
    <t>1947423321</t>
  </si>
  <si>
    <t>4528808</t>
  </si>
  <si>
    <t>59*1,02 'Přepočtené koeficientem množství</t>
  </si>
  <si>
    <t>-684576198</t>
  </si>
  <si>
    <t>-1643119109</t>
  </si>
  <si>
    <t>0,8*1,02 'Přepočtené koeficientem množství</t>
  </si>
  <si>
    <t>106093984</t>
  </si>
  <si>
    <t>05-02 - Šatna</t>
  </si>
  <si>
    <t>3 - Svislé a kompletní konstrukce</t>
  </si>
  <si>
    <t>9 - Ostatní konstrukce a práce, bourání</t>
  </si>
  <si>
    <t>998 - Přesun hmot</t>
  </si>
  <si>
    <t>Svislé a kompletní konstrukce</t>
  </si>
  <si>
    <t>389381001</t>
  </si>
  <si>
    <t>Dobetonování prefabrikovaných konstrukcí</t>
  </si>
  <si>
    <t>m3</t>
  </si>
  <si>
    <t>-1013222114</t>
  </si>
  <si>
    <t>https://podminky.urs.cz/item/CS_URS_2023_01/389381001</t>
  </si>
  <si>
    <t>Ostatní konstrukce a práce, bourání</t>
  </si>
  <si>
    <t>985131311</t>
  </si>
  <si>
    <t>Očištění ploch stěn, rubu kleneb a podlah ruční dočištění ocelovými kartáči</t>
  </si>
  <si>
    <t>-183628757</t>
  </si>
  <si>
    <t>https://podminky.urs.cz/item/CS_URS_2023_01/985131311</t>
  </si>
  <si>
    <t>119,00+1,30</t>
  </si>
  <si>
    <t>-12261236</t>
  </si>
  <si>
    <t>-1233700917</t>
  </si>
  <si>
    <t>701801678</t>
  </si>
  <si>
    <t>0,041*14 'Přepočtené koeficientem množství</t>
  </si>
  <si>
    <t>-143001026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</si>
  <si>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</si>
  <si>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</si>
  <si>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</si>
  <si>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</si>
  <si>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869515555</t>
  </si>
  <si>
    <t>https://podminky.urs.cz/item/CS_URS_2023_01/998018001</t>
  </si>
  <si>
    <t>-697587105</t>
  </si>
  <si>
    <t>231860387</t>
  </si>
  <si>
    <t>582990160</t>
  </si>
  <si>
    <t>-1775693602</t>
  </si>
  <si>
    <t>604436767</t>
  </si>
  <si>
    <t>119*1,1 'Přepočtené koeficientem množství</t>
  </si>
  <si>
    <t>1186970981</t>
  </si>
  <si>
    <t>1999202045</t>
  </si>
  <si>
    <t>606543879</t>
  </si>
  <si>
    <t>12,2*1,02 'Přepočtené koeficientem množství</t>
  </si>
  <si>
    <t>-499726065</t>
  </si>
  <si>
    <t>2063033540</t>
  </si>
  <si>
    <t>1,6*1,02 'Přepočtené koeficientem množství</t>
  </si>
  <si>
    <t>58391808</t>
  </si>
  <si>
    <t>05-03 - Kancelář vedoucí školní jídelny</t>
  </si>
  <si>
    <t>-995365722</t>
  </si>
  <si>
    <t>753265755</t>
  </si>
  <si>
    <t>-1043117792</t>
  </si>
  <si>
    <t>0,032*14 'Přepočtené koeficientem množství</t>
  </si>
  <si>
    <t>301392034</t>
  </si>
  <si>
    <t>1627924233</t>
  </si>
  <si>
    <t>1306263169</t>
  </si>
  <si>
    <t>1722706281</t>
  </si>
  <si>
    <t>1089460002</t>
  </si>
  <si>
    <t>1342179589</t>
  </si>
  <si>
    <t>9,5*1,1 'Přepočtené koeficientem množství</t>
  </si>
  <si>
    <t>1723446660</t>
  </si>
  <si>
    <t>-524119683</t>
  </si>
  <si>
    <t>-989531457</t>
  </si>
  <si>
    <t>12,6*1,02 'Přepočtené koeficientem množství</t>
  </si>
  <si>
    <t>1871249223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</si>
</sst>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6141112" TargetMode="External"/><Relationship Id="rId13" Type="http://schemas.openxmlformats.org/officeDocument/2006/relationships/hyperlink" Target="https://podminky.urs.cz/item/CS_URS_2023_01/776421312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6121112" TargetMode="External"/><Relationship Id="rId12" Type="http://schemas.openxmlformats.org/officeDocument/2006/relationships/hyperlink" Target="https://podminky.urs.cz/item/CS_URS_2023_01/776421111" TargetMode="External"/><Relationship Id="rId2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6111115" TargetMode="External"/><Relationship Id="rId11" Type="http://schemas.openxmlformats.org/officeDocument/2006/relationships/hyperlink" Target="https://podminky.urs.cz/item/CS_URS_2023_01/776410811" TargetMode="External"/><Relationship Id="rId5" Type="http://schemas.openxmlformats.org/officeDocument/2006/relationships/hyperlink" Target="https://podminky.urs.cz/item/CS_URS_2023_01/76649185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1/776221111" TargetMode="External"/><Relationship Id="rId4" Type="http://schemas.openxmlformats.org/officeDocument/2006/relationships/hyperlink" Target="https://podminky.urs.cz/item/CS_URS_2023_01/997013813" TargetMode="External"/><Relationship Id="rId9" Type="http://schemas.openxmlformats.org/officeDocument/2006/relationships/hyperlink" Target="https://podminky.urs.cz/item/CS_URS_2023_01/776201812" TargetMode="External"/><Relationship Id="rId14" Type="http://schemas.openxmlformats.org/officeDocument/2006/relationships/hyperlink" Target="https://podminky.urs.cz/item/CS_URS_2023_01/9987762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6141112" TargetMode="External"/><Relationship Id="rId13" Type="http://schemas.openxmlformats.org/officeDocument/2006/relationships/hyperlink" Target="https://podminky.urs.cz/item/CS_URS_2023_01/776421312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6121112" TargetMode="External"/><Relationship Id="rId12" Type="http://schemas.openxmlformats.org/officeDocument/2006/relationships/hyperlink" Target="https://podminky.urs.cz/item/CS_URS_2023_01/776421111" TargetMode="External"/><Relationship Id="rId2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6111115" TargetMode="External"/><Relationship Id="rId11" Type="http://schemas.openxmlformats.org/officeDocument/2006/relationships/hyperlink" Target="https://podminky.urs.cz/item/CS_URS_2023_01/776410811" TargetMode="External"/><Relationship Id="rId5" Type="http://schemas.openxmlformats.org/officeDocument/2006/relationships/hyperlink" Target="https://podminky.urs.cz/item/CS_URS_2023_01/766491851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1/776221111" TargetMode="External"/><Relationship Id="rId4" Type="http://schemas.openxmlformats.org/officeDocument/2006/relationships/hyperlink" Target="https://podminky.urs.cz/item/CS_URS_2023_01/997013813" TargetMode="External"/><Relationship Id="rId9" Type="http://schemas.openxmlformats.org/officeDocument/2006/relationships/hyperlink" Target="https://podminky.urs.cz/item/CS_URS_2023_01/776201812" TargetMode="External"/><Relationship Id="rId14" Type="http://schemas.openxmlformats.org/officeDocument/2006/relationships/hyperlink" Target="https://podminky.urs.cz/item/CS_URS_2023_01/998776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6141112" TargetMode="External"/><Relationship Id="rId13" Type="http://schemas.openxmlformats.org/officeDocument/2006/relationships/hyperlink" Target="https://podminky.urs.cz/item/CS_URS_2023_01/776421111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6121112" TargetMode="External"/><Relationship Id="rId12" Type="http://schemas.openxmlformats.org/officeDocument/2006/relationships/hyperlink" Target="https://podminky.urs.cz/item/CS_URS_2023_01/776410811" TargetMode="External"/><Relationship Id="rId2" Type="http://schemas.openxmlformats.org/officeDocument/2006/relationships/hyperlink" Target="https://podminky.urs.cz/item/CS_URS_2023_01/997013501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6111115" TargetMode="External"/><Relationship Id="rId11" Type="http://schemas.openxmlformats.org/officeDocument/2006/relationships/hyperlink" Target="https://podminky.urs.cz/item/CS_URS_2023_01/776221111" TargetMode="External"/><Relationship Id="rId5" Type="http://schemas.openxmlformats.org/officeDocument/2006/relationships/hyperlink" Target="https://podminky.urs.cz/item/CS_URS_2023_01/766491851" TargetMode="External"/><Relationship Id="rId15" Type="http://schemas.openxmlformats.org/officeDocument/2006/relationships/hyperlink" Target="https://podminky.urs.cz/item/CS_URS_2023_01/998776201" TargetMode="External"/><Relationship Id="rId10" Type="http://schemas.openxmlformats.org/officeDocument/2006/relationships/hyperlink" Target="https://podminky.urs.cz/item/CS_URS_2023_01/776201814" TargetMode="External"/><Relationship Id="rId4" Type="http://schemas.openxmlformats.org/officeDocument/2006/relationships/hyperlink" Target="https://podminky.urs.cz/item/CS_URS_2023_01/997013813" TargetMode="External"/><Relationship Id="rId9" Type="http://schemas.openxmlformats.org/officeDocument/2006/relationships/hyperlink" Target="https://podminky.urs.cz/item/CS_URS_2023_01/776201812" TargetMode="External"/><Relationship Id="rId14" Type="http://schemas.openxmlformats.org/officeDocument/2006/relationships/hyperlink" Target="https://podminky.urs.cz/item/CS_URS_2023_01/7764213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6201812" TargetMode="External"/><Relationship Id="rId13" Type="http://schemas.openxmlformats.org/officeDocument/2006/relationships/hyperlink" Target="https://podminky.urs.cz/item/CS_URS_2023_01/776421312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6141112" TargetMode="External"/><Relationship Id="rId12" Type="http://schemas.openxmlformats.org/officeDocument/2006/relationships/hyperlink" Target="https://podminky.urs.cz/item/CS_URS_2023_01/776421111" TargetMode="External"/><Relationship Id="rId2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6121112" TargetMode="External"/><Relationship Id="rId11" Type="http://schemas.openxmlformats.org/officeDocument/2006/relationships/hyperlink" Target="https://podminky.urs.cz/item/CS_URS_2023_01/776410811" TargetMode="External"/><Relationship Id="rId5" Type="http://schemas.openxmlformats.org/officeDocument/2006/relationships/hyperlink" Target="https://podminky.urs.cz/item/CS_URS_2023_01/776111115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76221111" TargetMode="External"/><Relationship Id="rId4" Type="http://schemas.openxmlformats.org/officeDocument/2006/relationships/hyperlink" Target="https://podminky.urs.cz/item/CS_URS_2023_01/997013813" TargetMode="External"/><Relationship Id="rId9" Type="http://schemas.openxmlformats.org/officeDocument/2006/relationships/hyperlink" Target="https://podminky.urs.cz/item/CS_URS_2023_01/776201814" TargetMode="External"/><Relationship Id="rId14" Type="http://schemas.openxmlformats.org/officeDocument/2006/relationships/hyperlink" Target="https://podminky.urs.cz/item/CS_URS_2023_01/9987762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6141112" TargetMode="External"/><Relationship Id="rId13" Type="http://schemas.openxmlformats.org/officeDocument/2006/relationships/hyperlink" Target="https://podminky.urs.cz/item/CS_URS_2023_01/776421312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6121112" TargetMode="External"/><Relationship Id="rId12" Type="http://schemas.openxmlformats.org/officeDocument/2006/relationships/hyperlink" Target="https://podminky.urs.cz/item/CS_URS_2023_01/776421111" TargetMode="External"/><Relationship Id="rId2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6111115" TargetMode="External"/><Relationship Id="rId11" Type="http://schemas.openxmlformats.org/officeDocument/2006/relationships/hyperlink" Target="https://podminky.urs.cz/item/CS_URS_2023_01/776410811" TargetMode="External"/><Relationship Id="rId5" Type="http://schemas.openxmlformats.org/officeDocument/2006/relationships/hyperlink" Target="https://podminky.urs.cz/item/CS_URS_2023_01/766491851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https://podminky.urs.cz/item/CS_URS_2023_01/776221111" TargetMode="External"/><Relationship Id="rId4" Type="http://schemas.openxmlformats.org/officeDocument/2006/relationships/hyperlink" Target="https://podminky.urs.cz/item/CS_URS_2023_01/997013813" TargetMode="External"/><Relationship Id="rId9" Type="http://schemas.openxmlformats.org/officeDocument/2006/relationships/hyperlink" Target="https://podminky.urs.cz/item/CS_URS_2023_01/776201812" TargetMode="External"/><Relationship Id="rId14" Type="http://schemas.openxmlformats.org/officeDocument/2006/relationships/hyperlink" Target="https://podminky.urs.cz/item/CS_URS_2023_01/9987762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66491851" TargetMode="External"/><Relationship Id="rId13" Type="http://schemas.openxmlformats.org/officeDocument/2006/relationships/hyperlink" Target="https://podminky.urs.cz/item/CS_URS_2023_01/776421111" TargetMode="External"/><Relationship Id="rId3" Type="http://schemas.openxmlformats.org/officeDocument/2006/relationships/hyperlink" Target="https://podminky.urs.cz/item/CS_URS_2023_01/997013211" TargetMode="External"/><Relationship Id="rId7" Type="http://schemas.openxmlformats.org/officeDocument/2006/relationships/hyperlink" Target="https://podminky.urs.cz/item/CS_URS_2023_01/998018001" TargetMode="External"/><Relationship Id="rId12" Type="http://schemas.openxmlformats.org/officeDocument/2006/relationships/hyperlink" Target="https://podminky.urs.cz/item/CS_URS_2023_01/776410811" TargetMode="External"/><Relationship Id="rId2" Type="http://schemas.openxmlformats.org/officeDocument/2006/relationships/hyperlink" Target="https://podminky.urs.cz/item/CS_URS_2023_01/985131311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3_01/389381001" TargetMode="External"/><Relationship Id="rId6" Type="http://schemas.openxmlformats.org/officeDocument/2006/relationships/hyperlink" Target="https://podminky.urs.cz/item/CS_URS_2023_01/997013813" TargetMode="External"/><Relationship Id="rId11" Type="http://schemas.openxmlformats.org/officeDocument/2006/relationships/hyperlink" Target="https://podminky.urs.cz/item/CS_URS_2023_01/776221111" TargetMode="External"/><Relationship Id="rId5" Type="http://schemas.openxmlformats.org/officeDocument/2006/relationships/hyperlink" Target="https://podminky.urs.cz/item/CS_URS_2023_01/997013509" TargetMode="External"/><Relationship Id="rId15" Type="http://schemas.openxmlformats.org/officeDocument/2006/relationships/hyperlink" Target="https://podminky.urs.cz/item/CS_URS_2023_01/998776201" TargetMode="External"/><Relationship Id="rId10" Type="http://schemas.openxmlformats.org/officeDocument/2006/relationships/hyperlink" Target="https://podminky.urs.cz/item/CS_URS_2023_01/776201812" TargetMode="External"/><Relationship Id="rId4" Type="http://schemas.openxmlformats.org/officeDocument/2006/relationships/hyperlink" Target="https://podminky.urs.cz/item/CS_URS_2023_01/997013501" TargetMode="External"/><Relationship Id="rId9" Type="http://schemas.openxmlformats.org/officeDocument/2006/relationships/hyperlink" Target="https://podminky.urs.cz/item/CS_URS_2023_01/776121112" TargetMode="External"/><Relationship Id="rId14" Type="http://schemas.openxmlformats.org/officeDocument/2006/relationships/hyperlink" Target="https://podminky.urs.cz/item/CS_URS_2023_01/7764213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6221111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6201812" TargetMode="External"/><Relationship Id="rId12" Type="http://schemas.openxmlformats.org/officeDocument/2006/relationships/drawing" Target="../drawings/drawing8.xml"/><Relationship Id="rId2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6141112" TargetMode="External"/><Relationship Id="rId11" Type="http://schemas.openxmlformats.org/officeDocument/2006/relationships/hyperlink" Target="https://podminky.urs.cz/item/CS_URS_2023_01/998776201" TargetMode="External"/><Relationship Id="rId5" Type="http://schemas.openxmlformats.org/officeDocument/2006/relationships/hyperlink" Target="https://podminky.urs.cz/item/CS_URS_2023_01/776111115" TargetMode="External"/><Relationship Id="rId10" Type="http://schemas.openxmlformats.org/officeDocument/2006/relationships/hyperlink" Target="https://podminky.urs.cz/item/CS_URS_2023_01/776421111" TargetMode="External"/><Relationship Id="rId4" Type="http://schemas.openxmlformats.org/officeDocument/2006/relationships/hyperlink" Target="https://podminky.urs.cz/item/CS_URS_2023_01/997013813" TargetMode="External"/><Relationship Id="rId9" Type="http://schemas.openxmlformats.org/officeDocument/2006/relationships/hyperlink" Target="https://podminky.urs.cz/item/CS_URS_2023_01/776410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opLeftCell="A70" workbookViewId="0">
      <selection activeCell="J95" sqref="J95:AF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19"/>
      <c r="AQ5" s="19"/>
      <c r="AR5" s="17"/>
      <c r="BE5" s="23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19"/>
      <c r="AQ6" s="19"/>
      <c r="AR6" s="17"/>
      <c r="BE6" s="23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5"/>
      <c r="BS13" s="14" t="s">
        <v>6</v>
      </c>
    </row>
    <row r="14" spans="1:74" ht="12.75">
      <c r="B14" s="18"/>
      <c r="C14" s="19"/>
      <c r="D14" s="19"/>
      <c r="E14" s="240" t="s">
        <v>29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5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5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3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5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5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5"/>
    </row>
    <row r="23" spans="1:71" s="1" customFormat="1" ht="16.5" customHeight="1">
      <c r="B23" s="18"/>
      <c r="C23" s="19"/>
      <c r="D23" s="19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19"/>
      <c r="AP23" s="19"/>
      <c r="AQ23" s="19"/>
      <c r="AR23" s="17"/>
      <c r="BE23" s="23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5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3">
        <f>ROUND(AG94,2)</f>
        <v>0</v>
      </c>
      <c r="AL26" s="244"/>
      <c r="AM26" s="244"/>
      <c r="AN26" s="244"/>
      <c r="AO26" s="244"/>
      <c r="AP26" s="33"/>
      <c r="AQ26" s="33"/>
      <c r="AR26" s="36"/>
      <c r="BE26" s="23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5" t="s">
        <v>38</v>
      </c>
      <c r="M28" s="245"/>
      <c r="N28" s="245"/>
      <c r="O28" s="245"/>
      <c r="P28" s="245"/>
      <c r="Q28" s="33"/>
      <c r="R28" s="33"/>
      <c r="S28" s="33"/>
      <c r="T28" s="33"/>
      <c r="U28" s="33"/>
      <c r="V28" s="33"/>
      <c r="W28" s="245" t="s">
        <v>39</v>
      </c>
      <c r="X28" s="245"/>
      <c r="Y28" s="245"/>
      <c r="Z28" s="245"/>
      <c r="AA28" s="245"/>
      <c r="AB28" s="245"/>
      <c r="AC28" s="245"/>
      <c r="AD28" s="245"/>
      <c r="AE28" s="245"/>
      <c r="AF28" s="33"/>
      <c r="AG28" s="33"/>
      <c r="AH28" s="33"/>
      <c r="AI28" s="33"/>
      <c r="AJ28" s="33"/>
      <c r="AK28" s="245" t="s">
        <v>40</v>
      </c>
      <c r="AL28" s="245"/>
      <c r="AM28" s="245"/>
      <c r="AN28" s="245"/>
      <c r="AO28" s="245"/>
      <c r="AP28" s="33"/>
      <c r="AQ28" s="33"/>
      <c r="AR28" s="36"/>
      <c r="BE28" s="235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48">
        <v>0.21</v>
      </c>
      <c r="M29" s="247"/>
      <c r="N29" s="247"/>
      <c r="O29" s="247"/>
      <c r="P29" s="247"/>
      <c r="Q29" s="38"/>
      <c r="R29" s="38"/>
      <c r="S29" s="38"/>
      <c r="T29" s="38"/>
      <c r="U29" s="38"/>
      <c r="V29" s="38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8"/>
      <c r="AG29" s="38"/>
      <c r="AH29" s="38"/>
      <c r="AI29" s="38"/>
      <c r="AJ29" s="38"/>
      <c r="AK29" s="246">
        <f>ROUND(AV94, 2)</f>
        <v>0</v>
      </c>
      <c r="AL29" s="247"/>
      <c r="AM29" s="247"/>
      <c r="AN29" s="247"/>
      <c r="AO29" s="247"/>
      <c r="AP29" s="38"/>
      <c r="AQ29" s="38"/>
      <c r="AR29" s="39"/>
      <c r="BE29" s="236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48">
        <v>0.15</v>
      </c>
      <c r="M30" s="247"/>
      <c r="N30" s="247"/>
      <c r="O30" s="247"/>
      <c r="P30" s="247"/>
      <c r="Q30" s="38"/>
      <c r="R30" s="38"/>
      <c r="S30" s="38"/>
      <c r="T30" s="38"/>
      <c r="U30" s="38"/>
      <c r="V30" s="38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38"/>
      <c r="AG30" s="38"/>
      <c r="AH30" s="38"/>
      <c r="AI30" s="38"/>
      <c r="AJ30" s="38"/>
      <c r="AK30" s="246">
        <f>ROUND(AW94, 2)</f>
        <v>0</v>
      </c>
      <c r="AL30" s="247"/>
      <c r="AM30" s="247"/>
      <c r="AN30" s="247"/>
      <c r="AO30" s="247"/>
      <c r="AP30" s="38"/>
      <c r="AQ30" s="38"/>
      <c r="AR30" s="39"/>
      <c r="BE30" s="236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48">
        <v>0.21</v>
      </c>
      <c r="M31" s="247"/>
      <c r="N31" s="247"/>
      <c r="O31" s="247"/>
      <c r="P31" s="247"/>
      <c r="Q31" s="38"/>
      <c r="R31" s="38"/>
      <c r="S31" s="38"/>
      <c r="T31" s="38"/>
      <c r="U31" s="38"/>
      <c r="V31" s="38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38"/>
      <c r="AG31" s="38"/>
      <c r="AH31" s="38"/>
      <c r="AI31" s="38"/>
      <c r="AJ31" s="38"/>
      <c r="AK31" s="246">
        <v>0</v>
      </c>
      <c r="AL31" s="247"/>
      <c r="AM31" s="247"/>
      <c r="AN31" s="247"/>
      <c r="AO31" s="247"/>
      <c r="AP31" s="38"/>
      <c r="AQ31" s="38"/>
      <c r="AR31" s="39"/>
      <c r="BE31" s="236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48">
        <v>0.15</v>
      </c>
      <c r="M32" s="247"/>
      <c r="N32" s="247"/>
      <c r="O32" s="247"/>
      <c r="P32" s="247"/>
      <c r="Q32" s="38"/>
      <c r="R32" s="38"/>
      <c r="S32" s="38"/>
      <c r="T32" s="38"/>
      <c r="U32" s="38"/>
      <c r="V32" s="38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38"/>
      <c r="AG32" s="38"/>
      <c r="AH32" s="38"/>
      <c r="AI32" s="38"/>
      <c r="AJ32" s="38"/>
      <c r="AK32" s="246">
        <v>0</v>
      </c>
      <c r="AL32" s="247"/>
      <c r="AM32" s="247"/>
      <c r="AN32" s="247"/>
      <c r="AO32" s="247"/>
      <c r="AP32" s="38"/>
      <c r="AQ32" s="38"/>
      <c r="AR32" s="39"/>
      <c r="BE32" s="236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48">
        <v>0</v>
      </c>
      <c r="M33" s="247"/>
      <c r="N33" s="247"/>
      <c r="O33" s="247"/>
      <c r="P33" s="247"/>
      <c r="Q33" s="38"/>
      <c r="R33" s="38"/>
      <c r="S33" s="38"/>
      <c r="T33" s="38"/>
      <c r="U33" s="38"/>
      <c r="V33" s="38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8"/>
      <c r="AG33" s="38"/>
      <c r="AH33" s="38"/>
      <c r="AI33" s="38"/>
      <c r="AJ33" s="38"/>
      <c r="AK33" s="246">
        <v>0</v>
      </c>
      <c r="AL33" s="247"/>
      <c r="AM33" s="247"/>
      <c r="AN33" s="247"/>
      <c r="AO33" s="247"/>
      <c r="AP33" s="38"/>
      <c r="AQ33" s="38"/>
      <c r="AR33" s="39"/>
      <c r="BE33" s="23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5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52" t="s">
        <v>49</v>
      </c>
      <c r="Y35" s="250"/>
      <c r="Z35" s="250"/>
      <c r="AA35" s="250"/>
      <c r="AB35" s="250"/>
      <c r="AC35" s="42"/>
      <c r="AD35" s="42"/>
      <c r="AE35" s="42"/>
      <c r="AF35" s="42"/>
      <c r="AG35" s="42"/>
      <c r="AH35" s="42"/>
      <c r="AI35" s="42"/>
      <c r="AJ35" s="42"/>
      <c r="AK35" s="249">
        <f>SUM(AK26:AK33)</f>
        <v>0</v>
      </c>
      <c r="AL35" s="250"/>
      <c r="AM35" s="250"/>
      <c r="AN35" s="250"/>
      <c r="AO35" s="25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2023-ST-03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1" t="str">
        <f>K6</f>
        <v>VÝMĚNA NÁŠLAPNÝCH VRSTEV V MATEŘSKÝCH ŠKOLÁCH V KOPŘIVNICI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9" t="str">
        <f>IF(AN8= "","",AN8)</f>
        <v>14. 3. 2023</v>
      </c>
      <c r="AN87" s="259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Kopřivnice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60" t="str">
        <f>IF(E17="","",E17)</f>
        <v>Ing. Jan Stuchlík</v>
      </c>
      <c r="AN89" s="261"/>
      <c r="AO89" s="261"/>
      <c r="AP89" s="261"/>
      <c r="AQ89" s="33"/>
      <c r="AR89" s="36"/>
      <c r="AS89" s="264" t="s">
        <v>57</v>
      </c>
      <c r="AT89" s="26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60" t="str">
        <f>IF(E20="","",E20)</f>
        <v>Ladislav Pekárek</v>
      </c>
      <c r="AN90" s="261"/>
      <c r="AO90" s="261"/>
      <c r="AP90" s="261"/>
      <c r="AQ90" s="33"/>
      <c r="AR90" s="36"/>
      <c r="AS90" s="266"/>
      <c r="AT90" s="26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8"/>
      <c r="AT91" s="26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6" t="s">
        <v>58</v>
      </c>
      <c r="D92" s="227"/>
      <c r="E92" s="227"/>
      <c r="F92" s="227"/>
      <c r="G92" s="227"/>
      <c r="H92" s="70"/>
      <c r="I92" s="230" t="s">
        <v>59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58" t="s">
        <v>60</v>
      </c>
      <c r="AH92" s="227"/>
      <c r="AI92" s="227"/>
      <c r="AJ92" s="227"/>
      <c r="AK92" s="227"/>
      <c r="AL92" s="227"/>
      <c r="AM92" s="227"/>
      <c r="AN92" s="230" t="s">
        <v>61</v>
      </c>
      <c r="AO92" s="227"/>
      <c r="AP92" s="262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3">
        <f>ROUND(AG95+AG98+AG101,2)</f>
        <v>0</v>
      </c>
      <c r="AH94" s="233"/>
      <c r="AI94" s="233"/>
      <c r="AJ94" s="233"/>
      <c r="AK94" s="233"/>
      <c r="AL94" s="233"/>
      <c r="AM94" s="233"/>
      <c r="AN94" s="270">
        <f t="shared" ref="AN94:AN104" si="0">SUM(AG94,AT94)</f>
        <v>0</v>
      </c>
      <c r="AO94" s="270"/>
      <c r="AP94" s="270"/>
      <c r="AQ94" s="82" t="s">
        <v>1</v>
      </c>
      <c r="AR94" s="83"/>
      <c r="AS94" s="84">
        <f>ROUND(AS95+AS98+AS101,2)</f>
        <v>0</v>
      </c>
      <c r="AT94" s="85">
        <f t="shared" ref="AT94:AT104" si="1">ROUND(SUM(AV94:AW94),2)</f>
        <v>0</v>
      </c>
      <c r="AU94" s="86">
        <f>ROUND(AU95+AU98+AU101,5)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ROUND(AZ95+AZ98+AZ101,2)</f>
        <v>0</v>
      </c>
      <c r="BA94" s="85">
        <f>ROUND(BA95+BA98+BA101,2)</f>
        <v>0</v>
      </c>
      <c r="BB94" s="85">
        <f>ROUND(BB95+BB98+BB101,2)</f>
        <v>0</v>
      </c>
      <c r="BC94" s="85">
        <f>ROUND(BC95+BC98+BC101,2)</f>
        <v>0</v>
      </c>
      <c r="BD94" s="87">
        <f>ROUND(BD95+BD98+BD101,2)</f>
        <v>0</v>
      </c>
      <c r="BS94" s="88" t="s">
        <v>76</v>
      </c>
      <c r="BT94" s="88" t="s">
        <v>77</v>
      </c>
      <c r="BU94" s="89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1" s="7" customFormat="1" ht="16.5" customHeight="1">
      <c r="B95" s="90"/>
      <c r="C95" s="91"/>
      <c r="D95" s="228" t="s">
        <v>81</v>
      </c>
      <c r="E95" s="228"/>
      <c r="F95" s="228"/>
      <c r="G95" s="228"/>
      <c r="H95" s="228"/>
      <c r="I95" s="92"/>
      <c r="J95" s="228" t="s">
        <v>82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56">
        <f>ROUND(SUM(AG96:AG97),2)</f>
        <v>0</v>
      </c>
      <c r="AH95" s="257"/>
      <c r="AI95" s="257"/>
      <c r="AJ95" s="257"/>
      <c r="AK95" s="257"/>
      <c r="AL95" s="257"/>
      <c r="AM95" s="257"/>
      <c r="AN95" s="263">
        <f t="shared" si="0"/>
        <v>0</v>
      </c>
      <c r="AO95" s="257"/>
      <c r="AP95" s="257"/>
      <c r="AQ95" s="93" t="s">
        <v>83</v>
      </c>
      <c r="AR95" s="94"/>
      <c r="AS95" s="95">
        <f>ROUND(SUM(AS96:AS97),2)</f>
        <v>0</v>
      </c>
      <c r="AT95" s="96">
        <f t="shared" si="1"/>
        <v>0</v>
      </c>
      <c r="AU95" s="97">
        <f>ROUND(SUM(AU96:AU97),5)</f>
        <v>0</v>
      </c>
      <c r="AV95" s="96">
        <f>ROUND(AZ95*L29,2)</f>
        <v>0</v>
      </c>
      <c r="AW95" s="96">
        <f>ROUND(BA95*L30,2)</f>
        <v>0</v>
      </c>
      <c r="AX95" s="96">
        <f>ROUND(BB95*L29,2)</f>
        <v>0</v>
      </c>
      <c r="AY95" s="96">
        <f>ROUND(BC95*L30,2)</f>
        <v>0</v>
      </c>
      <c r="AZ95" s="96">
        <f>ROUND(SUM(AZ96:AZ97),2)</f>
        <v>0</v>
      </c>
      <c r="BA95" s="96">
        <f>ROUND(SUM(BA96:BA97),2)</f>
        <v>0</v>
      </c>
      <c r="BB95" s="96">
        <f>ROUND(SUM(BB96:BB97),2)</f>
        <v>0</v>
      </c>
      <c r="BC95" s="96">
        <f>ROUND(SUM(BC96:BC97),2)</f>
        <v>0</v>
      </c>
      <c r="BD95" s="98">
        <f>ROUND(SUM(BD96:BD97),2)</f>
        <v>0</v>
      </c>
      <c r="BS95" s="99" t="s">
        <v>76</v>
      </c>
      <c r="BT95" s="99" t="s">
        <v>84</v>
      </c>
      <c r="BU95" s="99" t="s">
        <v>78</v>
      </c>
      <c r="BV95" s="99" t="s">
        <v>79</v>
      </c>
      <c r="BW95" s="99" t="s">
        <v>85</v>
      </c>
      <c r="BX95" s="99" t="s">
        <v>5</v>
      </c>
      <c r="CL95" s="99" t="s">
        <v>1</v>
      </c>
      <c r="CM95" s="99" t="s">
        <v>86</v>
      </c>
    </row>
    <row r="96" spans="1:91" s="4" customFormat="1" ht="16.5" customHeight="1">
      <c r="A96" s="100" t="s">
        <v>87</v>
      </c>
      <c r="B96" s="55"/>
      <c r="C96" s="101"/>
      <c r="D96" s="101"/>
      <c r="E96" s="229" t="s">
        <v>88</v>
      </c>
      <c r="F96" s="229"/>
      <c r="G96" s="229"/>
      <c r="H96" s="229"/>
      <c r="I96" s="229"/>
      <c r="J96" s="101"/>
      <c r="K96" s="229" t="s">
        <v>89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54">
        <f>'02-01 - Žabičky'!J32</f>
        <v>0</v>
      </c>
      <c r="AH96" s="255"/>
      <c r="AI96" s="255"/>
      <c r="AJ96" s="255"/>
      <c r="AK96" s="255"/>
      <c r="AL96" s="255"/>
      <c r="AM96" s="255"/>
      <c r="AN96" s="254">
        <f t="shared" si="0"/>
        <v>0</v>
      </c>
      <c r="AO96" s="255"/>
      <c r="AP96" s="255"/>
      <c r="AQ96" s="102" t="s">
        <v>90</v>
      </c>
      <c r="AR96" s="57"/>
      <c r="AS96" s="103">
        <v>0</v>
      </c>
      <c r="AT96" s="104">
        <f t="shared" si="1"/>
        <v>0</v>
      </c>
      <c r="AU96" s="105">
        <f>'02-01 - Žabičky'!P123</f>
        <v>0</v>
      </c>
      <c r="AV96" s="104">
        <f>'02-01 - Žabičky'!J35</f>
        <v>0</v>
      </c>
      <c r="AW96" s="104">
        <f>'02-01 - Žabičky'!J36</f>
        <v>0</v>
      </c>
      <c r="AX96" s="104">
        <f>'02-01 - Žabičky'!J37</f>
        <v>0</v>
      </c>
      <c r="AY96" s="104">
        <f>'02-01 - Žabičky'!J38</f>
        <v>0</v>
      </c>
      <c r="AZ96" s="104">
        <f>'02-01 - Žabičky'!F35</f>
        <v>0</v>
      </c>
      <c r="BA96" s="104">
        <f>'02-01 - Žabičky'!F36</f>
        <v>0</v>
      </c>
      <c r="BB96" s="104">
        <f>'02-01 - Žabičky'!F37</f>
        <v>0</v>
      </c>
      <c r="BC96" s="104">
        <f>'02-01 - Žabičky'!F38</f>
        <v>0</v>
      </c>
      <c r="BD96" s="106">
        <f>'02-01 - Žabičky'!F39</f>
        <v>0</v>
      </c>
      <c r="BT96" s="107" t="s">
        <v>86</v>
      </c>
      <c r="BV96" s="107" t="s">
        <v>79</v>
      </c>
      <c r="BW96" s="107" t="s">
        <v>91</v>
      </c>
      <c r="BX96" s="107" t="s">
        <v>85</v>
      </c>
      <c r="CL96" s="107" t="s">
        <v>1</v>
      </c>
    </row>
    <row r="97" spans="1:91" s="4" customFormat="1" ht="16.5" customHeight="1">
      <c r="A97" s="100" t="s">
        <v>87</v>
      </c>
      <c r="B97" s="55"/>
      <c r="C97" s="101"/>
      <c r="D97" s="101"/>
      <c r="E97" s="229" t="s">
        <v>92</v>
      </c>
      <c r="F97" s="229"/>
      <c r="G97" s="229"/>
      <c r="H97" s="229"/>
      <c r="I97" s="229"/>
      <c r="J97" s="101"/>
      <c r="K97" s="229" t="s">
        <v>93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54">
        <f>'02-02 - Kapičky'!J32</f>
        <v>0</v>
      </c>
      <c r="AH97" s="255"/>
      <c r="AI97" s="255"/>
      <c r="AJ97" s="255"/>
      <c r="AK97" s="255"/>
      <c r="AL97" s="255"/>
      <c r="AM97" s="255"/>
      <c r="AN97" s="254">
        <f t="shared" si="0"/>
        <v>0</v>
      </c>
      <c r="AO97" s="255"/>
      <c r="AP97" s="255"/>
      <c r="AQ97" s="102" t="s">
        <v>90</v>
      </c>
      <c r="AR97" s="57"/>
      <c r="AS97" s="103">
        <v>0</v>
      </c>
      <c r="AT97" s="104">
        <f t="shared" si="1"/>
        <v>0</v>
      </c>
      <c r="AU97" s="105">
        <f>'02-02 - Kapičky'!P123</f>
        <v>0</v>
      </c>
      <c r="AV97" s="104">
        <f>'02-02 - Kapičky'!J35</f>
        <v>0</v>
      </c>
      <c r="AW97" s="104">
        <f>'02-02 - Kapičky'!J36</f>
        <v>0</v>
      </c>
      <c r="AX97" s="104">
        <f>'02-02 - Kapičky'!J37</f>
        <v>0</v>
      </c>
      <c r="AY97" s="104">
        <f>'02-02 - Kapičky'!J38</f>
        <v>0</v>
      </c>
      <c r="AZ97" s="104">
        <f>'02-02 - Kapičky'!F35</f>
        <v>0</v>
      </c>
      <c r="BA97" s="104">
        <f>'02-02 - Kapičky'!F36</f>
        <v>0</v>
      </c>
      <c r="BB97" s="104">
        <f>'02-02 - Kapičky'!F37</f>
        <v>0</v>
      </c>
      <c r="BC97" s="104">
        <f>'02-02 - Kapičky'!F38</f>
        <v>0</v>
      </c>
      <c r="BD97" s="106">
        <f>'02-02 - Kapičky'!F39</f>
        <v>0</v>
      </c>
      <c r="BT97" s="107" t="s">
        <v>86</v>
      </c>
      <c r="BV97" s="107" t="s">
        <v>79</v>
      </c>
      <c r="BW97" s="107" t="s">
        <v>94</v>
      </c>
      <c r="BX97" s="107" t="s">
        <v>85</v>
      </c>
      <c r="CL97" s="107" t="s">
        <v>1</v>
      </c>
    </row>
    <row r="98" spans="1:91" s="7" customFormat="1" ht="16.5" customHeight="1">
      <c r="B98" s="90"/>
      <c r="C98" s="91"/>
      <c r="D98" s="228" t="s">
        <v>95</v>
      </c>
      <c r="E98" s="228"/>
      <c r="F98" s="228"/>
      <c r="G98" s="228"/>
      <c r="H98" s="228"/>
      <c r="I98" s="92"/>
      <c r="J98" s="228" t="s">
        <v>96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56">
        <f>ROUND(SUM(AG99:AG100),2)</f>
        <v>0</v>
      </c>
      <c r="AH98" s="257"/>
      <c r="AI98" s="257"/>
      <c r="AJ98" s="257"/>
      <c r="AK98" s="257"/>
      <c r="AL98" s="257"/>
      <c r="AM98" s="257"/>
      <c r="AN98" s="263">
        <f t="shared" si="0"/>
        <v>0</v>
      </c>
      <c r="AO98" s="257"/>
      <c r="AP98" s="257"/>
      <c r="AQ98" s="93" t="s">
        <v>83</v>
      </c>
      <c r="AR98" s="94"/>
      <c r="AS98" s="95">
        <f>ROUND(SUM(AS99:AS100),2)</f>
        <v>0</v>
      </c>
      <c r="AT98" s="96">
        <f t="shared" si="1"/>
        <v>0</v>
      </c>
      <c r="AU98" s="97">
        <f>ROUND(SUM(AU99:AU100),5)</f>
        <v>0</v>
      </c>
      <c r="AV98" s="96">
        <f>ROUND(AZ98*L29,2)</f>
        <v>0</v>
      </c>
      <c r="AW98" s="96">
        <f>ROUND(BA98*L30,2)</f>
        <v>0</v>
      </c>
      <c r="AX98" s="96">
        <f>ROUND(BB98*L29,2)</f>
        <v>0</v>
      </c>
      <c r="AY98" s="96">
        <f>ROUND(BC98*L30,2)</f>
        <v>0</v>
      </c>
      <c r="AZ98" s="96">
        <f>ROUND(SUM(AZ99:AZ100),2)</f>
        <v>0</v>
      </c>
      <c r="BA98" s="96">
        <f>ROUND(SUM(BA99:BA100),2)</f>
        <v>0</v>
      </c>
      <c r="BB98" s="96">
        <f>ROUND(SUM(BB99:BB100),2)</f>
        <v>0</v>
      </c>
      <c r="BC98" s="96">
        <f>ROUND(SUM(BC99:BC100),2)</f>
        <v>0</v>
      </c>
      <c r="BD98" s="98">
        <f>ROUND(SUM(BD99:BD100),2)</f>
        <v>0</v>
      </c>
      <c r="BS98" s="99" t="s">
        <v>76</v>
      </c>
      <c r="BT98" s="99" t="s">
        <v>84</v>
      </c>
      <c r="BU98" s="99" t="s">
        <v>78</v>
      </c>
      <c r="BV98" s="99" t="s">
        <v>79</v>
      </c>
      <c r="BW98" s="99" t="s">
        <v>97</v>
      </c>
      <c r="BX98" s="99" t="s">
        <v>5</v>
      </c>
      <c r="CL98" s="99" t="s">
        <v>1</v>
      </c>
      <c r="CM98" s="99" t="s">
        <v>86</v>
      </c>
    </row>
    <row r="99" spans="1:91" s="4" customFormat="1" ht="16.5" customHeight="1">
      <c r="A99" s="100" t="s">
        <v>87</v>
      </c>
      <c r="B99" s="55"/>
      <c r="C99" s="101"/>
      <c r="D99" s="101"/>
      <c r="E99" s="229" t="s">
        <v>98</v>
      </c>
      <c r="F99" s="229"/>
      <c r="G99" s="229"/>
      <c r="H99" s="229"/>
      <c r="I99" s="229"/>
      <c r="J99" s="101"/>
      <c r="K99" s="229" t="s">
        <v>99</v>
      </c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54">
        <f>'03-01 - Motýlci'!J32</f>
        <v>0</v>
      </c>
      <c r="AH99" s="255"/>
      <c r="AI99" s="255"/>
      <c r="AJ99" s="255"/>
      <c r="AK99" s="255"/>
      <c r="AL99" s="255"/>
      <c r="AM99" s="255"/>
      <c r="AN99" s="254">
        <f t="shared" si="0"/>
        <v>0</v>
      </c>
      <c r="AO99" s="255"/>
      <c r="AP99" s="255"/>
      <c r="AQ99" s="102" t="s">
        <v>90</v>
      </c>
      <c r="AR99" s="57"/>
      <c r="AS99" s="103">
        <v>0</v>
      </c>
      <c r="AT99" s="104">
        <f t="shared" si="1"/>
        <v>0</v>
      </c>
      <c r="AU99" s="105">
        <f>'03-01 - Motýlci'!P123</f>
        <v>0</v>
      </c>
      <c r="AV99" s="104">
        <f>'03-01 - Motýlci'!J35</f>
        <v>0</v>
      </c>
      <c r="AW99" s="104">
        <f>'03-01 - Motýlci'!J36</f>
        <v>0</v>
      </c>
      <c r="AX99" s="104">
        <f>'03-01 - Motýlci'!J37</f>
        <v>0</v>
      </c>
      <c r="AY99" s="104">
        <f>'03-01 - Motýlci'!J38</f>
        <v>0</v>
      </c>
      <c r="AZ99" s="104">
        <f>'03-01 - Motýlci'!F35</f>
        <v>0</v>
      </c>
      <c r="BA99" s="104">
        <f>'03-01 - Motýlci'!F36</f>
        <v>0</v>
      </c>
      <c r="BB99" s="104">
        <f>'03-01 - Motýlci'!F37</f>
        <v>0</v>
      </c>
      <c r="BC99" s="104">
        <f>'03-01 - Motýlci'!F38</f>
        <v>0</v>
      </c>
      <c r="BD99" s="106">
        <f>'03-01 - Motýlci'!F39</f>
        <v>0</v>
      </c>
      <c r="BT99" s="107" t="s">
        <v>86</v>
      </c>
      <c r="BV99" s="107" t="s">
        <v>79</v>
      </c>
      <c r="BW99" s="107" t="s">
        <v>100</v>
      </c>
      <c r="BX99" s="107" t="s">
        <v>97</v>
      </c>
      <c r="CL99" s="107" t="s">
        <v>1</v>
      </c>
    </row>
    <row r="100" spans="1:91" s="4" customFormat="1" ht="16.5" customHeight="1">
      <c r="A100" s="100" t="s">
        <v>87</v>
      </c>
      <c r="B100" s="55"/>
      <c r="C100" s="101"/>
      <c r="D100" s="101"/>
      <c r="E100" s="229" t="s">
        <v>101</v>
      </c>
      <c r="F100" s="229"/>
      <c r="G100" s="229"/>
      <c r="H100" s="229"/>
      <c r="I100" s="229"/>
      <c r="J100" s="101"/>
      <c r="K100" s="229" t="s">
        <v>102</v>
      </c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54">
        <f>'03-02 - Chodba Broučci - ...'!J32</f>
        <v>0</v>
      </c>
      <c r="AH100" s="255"/>
      <c r="AI100" s="255"/>
      <c r="AJ100" s="255"/>
      <c r="AK100" s="255"/>
      <c r="AL100" s="255"/>
      <c r="AM100" s="255"/>
      <c r="AN100" s="254">
        <f t="shared" si="0"/>
        <v>0</v>
      </c>
      <c r="AO100" s="255"/>
      <c r="AP100" s="255"/>
      <c r="AQ100" s="102" t="s">
        <v>90</v>
      </c>
      <c r="AR100" s="57"/>
      <c r="AS100" s="103">
        <v>0</v>
      </c>
      <c r="AT100" s="104">
        <f t="shared" si="1"/>
        <v>0</v>
      </c>
      <c r="AU100" s="105">
        <f>'03-02 - Chodba Broučci - ...'!P122</f>
        <v>0</v>
      </c>
      <c r="AV100" s="104">
        <f>'03-02 - Chodba Broučci - ...'!J35</f>
        <v>0</v>
      </c>
      <c r="AW100" s="104">
        <f>'03-02 - Chodba Broučci - ...'!J36</f>
        <v>0</v>
      </c>
      <c r="AX100" s="104">
        <f>'03-02 - Chodba Broučci - ...'!J37</f>
        <v>0</v>
      </c>
      <c r="AY100" s="104">
        <f>'03-02 - Chodba Broučci - ...'!J38</f>
        <v>0</v>
      </c>
      <c r="AZ100" s="104">
        <f>'03-02 - Chodba Broučci - ...'!F35</f>
        <v>0</v>
      </c>
      <c r="BA100" s="104">
        <f>'03-02 - Chodba Broučci - ...'!F36</f>
        <v>0</v>
      </c>
      <c r="BB100" s="104">
        <f>'03-02 - Chodba Broučci - ...'!F37</f>
        <v>0</v>
      </c>
      <c r="BC100" s="104">
        <f>'03-02 - Chodba Broučci - ...'!F38</f>
        <v>0</v>
      </c>
      <c r="BD100" s="106">
        <f>'03-02 - Chodba Broučci - ...'!F39</f>
        <v>0</v>
      </c>
      <c r="BT100" s="107" t="s">
        <v>86</v>
      </c>
      <c r="BV100" s="107" t="s">
        <v>79</v>
      </c>
      <c r="BW100" s="107" t="s">
        <v>103</v>
      </c>
      <c r="BX100" s="107" t="s">
        <v>97</v>
      </c>
      <c r="CL100" s="107" t="s">
        <v>1</v>
      </c>
    </row>
    <row r="101" spans="1:91" s="7" customFormat="1" ht="16.5" customHeight="1">
      <c r="B101" s="90"/>
      <c r="C101" s="91"/>
      <c r="D101" s="228" t="s">
        <v>104</v>
      </c>
      <c r="E101" s="228"/>
      <c r="F101" s="228"/>
      <c r="G101" s="228"/>
      <c r="H101" s="228"/>
      <c r="I101" s="92"/>
      <c r="J101" s="228" t="s">
        <v>105</v>
      </c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56">
        <f>ROUND(SUM(AG102:AG104),2)</f>
        <v>0</v>
      </c>
      <c r="AH101" s="257"/>
      <c r="AI101" s="257"/>
      <c r="AJ101" s="257"/>
      <c r="AK101" s="257"/>
      <c r="AL101" s="257"/>
      <c r="AM101" s="257"/>
      <c r="AN101" s="263">
        <f t="shared" si="0"/>
        <v>0</v>
      </c>
      <c r="AO101" s="257"/>
      <c r="AP101" s="257"/>
      <c r="AQ101" s="93" t="s">
        <v>83</v>
      </c>
      <c r="AR101" s="94"/>
      <c r="AS101" s="95">
        <f>ROUND(SUM(AS102:AS104),2)</f>
        <v>0</v>
      </c>
      <c r="AT101" s="96">
        <f t="shared" si="1"/>
        <v>0</v>
      </c>
      <c r="AU101" s="97">
        <f>ROUND(SUM(AU102:AU104),5)</f>
        <v>0</v>
      </c>
      <c r="AV101" s="96">
        <f>ROUND(AZ101*L29,2)</f>
        <v>0</v>
      </c>
      <c r="AW101" s="96">
        <f>ROUND(BA101*L30,2)</f>
        <v>0</v>
      </c>
      <c r="AX101" s="96">
        <f>ROUND(BB101*L29,2)</f>
        <v>0</v>
      </c>
      <c r="AY101" s="96">
        <f>ROUND(BC101*L30,2)</f>
        <v>0</v>
      </c>
      <c r="AZ101" s="96">
        <f>ROUND(SUM(AZ102:AZ104),2)</f>
        <v>0</v>
      </c>
      <c r="BA101" s="96">
        <f>ROUND(SUM(BA102:BA104),2)</f>
        <v>0</v>
      </c>
      <c r="BB101" s="96">
        <f>ROUND(SUM(BB102:BB104),2)</f>
        <v>0</v>
      </c>
      <c r="BC101" s="96">
        <f>ROUND(SUM(BC102:BC104),2)</f>
        <v>0</v>
      </c>
      <c r="BD101" s="98">
        <f>ROUND(SUM(BD102:BD104),2)</f>
        <v>0</v>
      </c>
      <c r="BS101" s="99" t="s">
        <v>76</v>
      </c>
      <c r="BT101" s="99" t="s">
        <v>84</v>
      </c>
      <c r="BU101" s="99" t="s">
        <v>78</v>
      </c>
      <c r="BV101" s="99" t="s">
        <v>79</v>
      </c>
      <c r="BW101" s="99" t="s">
        <v>106</v>
      </c>
      <c r="BX101" s="99" t="s">
        <v>5</v>
      </c>
      <c r="CL101" s="99" t="s">
        <v>1</v>
      </c>
      <c r="CM101" s="99" t="s">
        <v>86</v>
      </c>
    </row>
    <row r="102" spans="1:91" s="4" customFormat="1" ht="16.5" customHeight="1">
      <c r="A102" s="100" t="s">
        <v>87</v>
      </c>
      <c r="B102" s="55"/>
      <c r="C102" s="101"/>
      <c r="D102" s="101"/>
      <c r="E102" s="229" t="s">
        <v>107</v>
      </c>
      <c r="F102" s="229"/>
      <c r="G102" s="229"/>
      <c r="H102" s="229"/>
      <c r="I102" s="229"/>
      <c r="J102" s="101"/>
      <c r="K102" s="229" t="s">
        <v>108</v>
      </c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54">
        <f>'05-01 - Včelky'!J32</f>
        <v>0</v>
      </c>
      <c r="AH102" s="255"/>
      <c r="AI102" s="255"/>
      <c r="AJ102" s="255"/>
      <c r="AK102" s="255"/>
      <c r="AL102" s="255"/>
      <c r="AM102" s="255"/>
      <c r="AN102" s="254">
        <f t="shared" si="0"/>
        <v>0</v>
      </c>
      <c r="AO102" s="255"/>
      <c r="AP102" s="255"/>
      <c r="AQ102" s="102" t="s">
        <v>90</v>
      </c>
      <c r="AR102" s="57"/>
      <c r="AS102" s="103">
        <v>0</v>
      </c>
      <c r="AT102" s="104">
        <f t="shared" si="1"/>
        <v>0</v>
      </c>
      <c r="AU102" s="105">
        <f>'05-01 - Včelky'!P123</f>
        <v>0</v>
      </c>
      <c r="AV102" s="104">
        <f>'05-01 - Včelky'!J35</f>
        <v>0</v>
      </c>
      <c r="AW102" s="104">
        <f>'05-01 - Včelky'!J36</f>
        <v>0</v>
      </c>
      <c r="AX102" s="104">
        <f>'05-01 - Včelky'!J37</f>
        <v>0</v>
      </c>
      <c r="AY102" s="104">
        <f>'05-01 - Včelky'!J38</f>
        <v>0</v>
      </c>
      <c r="AZ102" s="104">
        <f>'05-01 - Včelky'!F35</f>
        <v>0</v>
      </c>
      <c r="BA102" s="104">
        <f>'05-01 - Včelky'!F36</f>
        <v>0</v>
      </c>
      <c r="BB102" s="104">
        <f>'05-01 - Včelky'!F37</f>
        <v>0</v>
      </c>
      <c r="BC102" s="104">
        <f>'05-01 - Včelky'!F38</f>
        <v>0</v>
      </c>
      <c r="BD102" s="106">
        <f>'05-01 - Včelky'!F39</f>
        <v>0</v>
      </c>
      <c r="BT102" s="107" t="s">
        <v>86</v>
      </c>
      <c r="BV102" s="107" t="s">
        <v>79</v>
      </c>
      <c r="BW102" s="107" t="s">
        <v>109</v>
      </c>
      <c r="BX102" s="107" t="s">
        <v>106</v>
      </c>
      <c r="CL102" s="107" t="s">
        <v>1</v>
      </c>
    </row>
    <row r="103" spans="1:91" s="4" customFormat="1" ht="16.5" customHeight="1">
      <c r="A103" s="100" t="s">
        <v>87</v>
      </c>
      <c r="B103" s="55"/>
      <c r="C103" s="101"/>
      <c r="D103" s="101"/>
      <c r="E103" s="229" t="s">
        <v>110</v>
      </c>
      <c r="F103" s="229"/>
      <c r="G103" s="229"/>
      <c r="H103" s="229"/>
      <c r="I103" s="229"/>
      <c r="J103" s="101"/>
      <c r="K103" s="229" t="s">
        <v>111</v>
      </c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54">
        <f>'05-02 - Šatna'!J32</f>
        <v>0</v>
      </c>
      <c r="AH103" s="255"/>
      <c r="AI103" s="255"/>
      <c r="AJ103" s="255"/>
      <c r="AK103" s="255"/>
      <c r="AL103" s="255"/>
      <c r="AM103" s="255"/>
      <c r="AN103" s="254">
        <f t="shared" si="0"/>
        <v>0</v>
      </c>
      <c r="AO103" s="255"/>
      <c r="AP103" s="255"/>
      <c r="AQ103" s="102" t="s">
        <v>90</v>
      </c>
      <c r="AR103" s="57"/>
      <c r="AS103" s="103">
        <v>0</v>
      </c>
      <c r="AT103" s="104">
        <f t="shared" si="1"/>
        <v>0</v>
      </c>
      <c r="AU103" s="105">
        <f>'05-02 - Šatna'!P126</f>
        <v>0</v>
      </c>
      <c r="AV103" s="104">
        <f>'05-02 - Šatna'!J35</f>
        <v>0</v>
      </c>
      <c r="AW103" s="104">
        <f>'05-02 - Šatna'!J36</f>
        <v>0</v>
      </c>
      <c r="AX103" s="104">
        <f>'05-02 - Šatna'!J37</f>
        <v>0</v>
      </c>
      <c r="AY103" s="104">
        <f>'05-02 - Šatna'!J38</f>
        <v>0</v>
      </c>
      <c r="AZ103" s="104">
        <f>'05-02 - Šatna'!F35</f>
        <v>0</v>
      </c>
      <c r="BA103" s="104">
        <f>'05-02 - Šatna'!F36</f>
        <v>0</v>
      </c>
      <c r="BB103" s="104">
        <f>'05-02 - Šatna'!F37</f>
        <v>0</v>
      </c>
      <c r="BC103" s="104">
        <f>'05-02 - Šatna'!F38</f>
        <v>0</v>
      </c>
      <c r="BD103" s="106">
        <f>'05-02 - Šatna'!F39</f>
        <v>0</v>
      </c>
      <c r="BT103" s="107" t="s">
        <v>86</v>
      </c>
      <c r="BV103" s="107" t="s">
        <v>79</v>
      </c>
      <c r="BW103" s="107" t="s">
        <v>112</v>
      </c>
      <c r="BX103" s="107" t="s">
        <v>106</v>
      </c>
      <c r="CL103" s="107" t="s">
        <v>1</v>
      </c>
    </row>
    <row r="104" spans="1:91" s="4" customFormat="1" ht="16.5" customHeight="1">
      <c r="A104" s="100" t="s">
        <v>87</v>
      </c>
      <c r="B104" s="55"/>
      <c r="C104" s="101"/>
      <c r="D104" s="101"/>
      <c r="E104" s="229" t="s">
        <v>113</v>
      </c>
      <c r="F104" s="229"/>
      <c r="G104" s="229"/>
      <c r="H104" s="229"/>
      <c r="I104" s="229"/>
      <c r="J104" s="101"/>
      <c r="K104" s="229" t="s">
        <v>114</v>
      </c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54">
        <f>'05-03 - Kancelář vedoucí ...'!J32</f>
        <v>0</v>
      </c>
      <c r="AH104" s="255"/>
      <c r="AI104" s="255"/>
      <c r="AJ104" s="255"/>
      <c r="AK104" s="255"/>
      <c r="AL104" s="255"/>
      <c r="AM104" s="255"/>
      <c r="AN104" s="254">
        <f t="shared" si="0"/>
        <v>0</v>
      </c>
      <c r="AO104" s="255"/>
      <c r="AP104" s="255"/>
      <c r="AQ104" s="102" t="s">
        <v>90</v>
      </c>
      <c r="AR104" s="57"/>
      <c r="AS104" s="108">
        <v>0</v>
      </c>
      <c r="AT104" s="109">
        <f t="shared" si="1"/>
        <v>0</v>
      </c>
      <c r="AU104" s="110">
        <f>'05-03 - Kancelář vedoucí ...'!P122</f>
        <v>0</v>
      </c>
      <c r="AV104" s="109">
        <f>'05-03 - Kancelář vedoucí ...'!J35</f>
        <v>0</v>
      </c>
      <c r="AW104" s="109">
        <f>'05-03 - Kancelář vedoucí ...'!J36</f>
        <v>0</v>
      </c>
      <c r="AX104" s="109">
        <f>'05-03 - Kancelář vedoucí ...'!J37</f>
        <v>0</v>
      </c>
      <c r="AY104" s="109">
        <f>'05-03 - Kancelář vedoucí ...'!J38</f>
        <v>0</v>
      </c>
      <c r="AZ104" s="109">
        <f>'05-03 - Kancelář vedoucí ...'!F35</f>
        <v>0</v>
      </c>
      <c r="BA104" s="109">
        <f>'05-03 - Kancelář vedoucí ...'!F36</f>
        <v>0</v>
      </c>
      <c r="BB104" s="109">
        <f>'05-03 - Kancelář vedoucí ...'!F37</f>
        <v>0</v>
      </c>
      <c r="BC104" s="109">
        <f>'05-03 - Kancelář vedoucí ...'!F38</f>
        <v>0</v>
      </c>
      <c r="BD104" s="111">
        <f>'05-03 - Kancelář vedoucí ...'!F39</f>
        <v>0</v>
      </c>
      <c r="BT104" s="107" t="s">
        <v>86</v>
      </c>
      <c r="BV104" s="107" t="s">
        <v>79</v>
      </c>
      <c r="BW104" s="107" t="s">
        <v>115</v>
      </c>
      <c r="BX104" s="107" t="s">
        <v>106</v>
      </c>
      <c r="CL104" s="107" t="s">
        <v>1</v>
      </c>
    </row>
    <row r="105" spans="1:91" s="2" customFormat="1" ht="30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6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sheetProtection algorithmName="SHA-512" hashValue="ElvIOHcGwlXX1ZOGaXhT12q/IreHmjILco70LRua4VoYB9v71KqjumWIUO24JPMiW01m75Phz9M8LXy97tCGeg==" saltValue="3OePXZ2ioRsmTW9ekv3q/gtszM4n3rWZbW3s3xAybrGWG8hap1rhCW+F1yA1oHEmvIbSJrsbeaDHRrxysmSeRA==" spinCount="100000" sheet="1" objects="1" scenarios="1" formatColumns="0" formatRows="0"/>
  <mergeCells count="78">
    <mergeCell ref="AN104:AP104"/>
    <mergeCell ref="AN103:AP103"/>
    <mergeCell ref="AN92:AP92"/>
    <mergeCell ref="AN102:AP102"/>
    <mergeCell ref="AN101:AP101"/>
    <mergeCell ref="AN95:AP95"/>
    <mergeCell ref="AN100:AP100"/>
    <mergeCell ref="AN96:AP96"/>
    <mergeCell ref="AN97:AP97"/>
    <mergeCell ref="AN99:AP99"/>
    <mergeCell ref="AN98:AP98"/>
    <mergeCell ref="AN94:AP94"/>
    <mergeCell ref="AG103:AM103"/>
    <mergeCell ref="AG99:AM99"/>
    <mergeCell ref="AG101:AM101"/>
    <mergeCell ref="AG104:AM104"/>
    <mergeCell ref="AG98:AM98"/>
    <mergeCell ref="AK35:AO35"/>
    <mergeCell ref="X35:AB35"/>
    <mergeCell ref="AR2:BE2"/>
    <mergeCell ref="AG100:AM100"/>
    <mergeCell ref="AG102:AM102"/>
    <mergeCell ref="AG97:AM97"/>
    <mergeCell ref="AG96:AM96"/>
    <mergeCell ref="AG95:AM95"/>
    <mergeCell ref="AG92:AM92"/>
    <mergeCell ref="AM87:AN87"/>
    <mergeCell ref="AM89:AP89"/>
    <mergeCell ref="AM90:AP90"/>
    <mergeCell ref="AS89:AT91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K104:AF104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102:AF102"/>
    <mergeCell ref="K97:AF97"/>
    <mergeCell ref="K103:AF103"/>
    <mergeCell ref="K100:AF100"/>
    <mergeCell ref="K96:AF96"/>
    <mergeCell ref="E102:I102"/>
    <mergeCell ref="E99:I99"/>
    <mergeCell ref="E104:I104"/>
    <mergeCell ref="E103:I103"/>
    <mergeCell ref="E97:I97"/>
    <mergeCell ref="C92:G92"/>
    <mergeCell ref="D101:H101"/>
    <mergeCell ref="D95:H95"/>
    <mergeCell ref="D98:H98"/>
    <mergeCell ref="E100:I100"/>
    <mergeCell ref="E96:I96"/>
    <mergeCell ref="I92:AF92"/>
    <mergeCell ref="J101:AF101"/>
    <mergeCell ref="J95:AF95"/>
    <mergeCell ref="J98:AF98"/>
    <mergeCell ref="K99:AF99"/>
  </mergeCells>
  <hyperlinks>
    <hyperlink ref="A96" location="'02-01 - Žabičky'!C2" display="/"/>
    <hyperlink ref="A97" location="'02-02 - Kapičky'!C2" display="/"/>
    <hyperlink ref="A99" location="'03-01 - Motýlci'!C2" display="/"/>
    <hyperlink ref="A100" location="'03-02 - Chodba Broučci - ...'!C2" display="/"/>
    <hyperlink ref="A102" location="'05-01 - Včelky'!C2" display="/"/>
    <hyperlink ref="A103" location="'05-02 - Šatna'!C2" display="/"/>
    <hyperlink ref="A104" location="'05-03 - Kancelář vedouc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91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118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120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ROUND((SUM(BE123:BE161)),  2)</f>
        <v>0</v>
      </c>
      <c r="G35" s="31"/>
      <c r="H35" s="31"/>
      <c r="I35" s="127">
        <v>0.21</v>
      </c>
      <c r="J35" s="126">
        <f>ROUND(((SUM(BE123:BE161))*I35),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ROUND((SUM(BF123:BF161)),  2)</f>
        <v>0</v>
      </c>
      <c r="G36" s="31"/>
      <c r="H36" s="31"/>
      <c r="I36" s="127">
        <v>0.15</v>
      </c>
      <c r="J36" s="126">
        <f>ROUND(((SUM(BF123:BF161))*I36),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ROUND((SUM(BG123:BG161)),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ROUND((SUM(BH123:BH161)),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ROUND((SUM(BI123:BI161)),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118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02-01 - Žabičky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126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127</v>
      </c>
      <c r="E100" s="153"/>
      <c r="F100" s="153"/>
      <c r="G100" s="153"/>
      <c r="H100" s="153"/>
      <c r="I100" s="153"/>
      <c r="J100" s="154">
        <f>J134</f>
        <v>0</v>
      </c>
      <c r="K100" s="151"/>
      <c r="L100" s="155"/>
    </row>
    <row r="101" spans="1:47" s="9" customFormat="1" ht="24.95" customHeight="1">
      <c r="B101" s="150"/>
      <c r="C101" s="151"/>
      <c r="D101" s="152" t="s">
        <v>128</v>
      </c>
      <c r="E101" s="153"/>
      <c r="F101" s="153"/>
      <c r="G101" s="153"/>
      <c r="H101" s="153"/>
      <c r="I101" s="153"/>
      <c r="J101" s="154">
        <f>J137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0" t="s">
        <v>129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6.25" customHeight="1">
      <c r="A111" s="31"/>
      <c r="B111" s="32"/>
      <c r="C111" s="33"/>
      <c r="D111" s="33"/>
      <c r="E111" s="278" t="str">
        <f>E7</f>
        <v>VÝMĚNA NÁŠLAPNÝCH VRSTEV V MATEŘSKÝCH ŠKOLÁCH V KOPŘIVNICI</v>
      </c>
      <c r="F111" s="279"/>
      <c r="G111" s="279"/>
      <c r="H111" s="279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117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31"/>
      <c r="B113" s="32"/>
      <c r="C113" s="33"/>
      <c r="D113" s="33"/>
      <c r="E113" s="278" t="s">
        <v>118</v>
      </c>
      <c r="F113" s="280"/>
      <c r="G113" s="280"/>
      <c r="H113" s="280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119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31" t="str">
        <f>E11</f>
        <v>02-01 - Žabičky</v>
      </c>
      <c r="F115" s="280"/>
      <c r="G115" s="280"/>
      <c r="H115" s="28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F14</f>
        <v xml:space="preserve"> </v>
      </c>
      <c r="G117" s="33"/>
      <c r="H117" s="33"/>
      <c r="I117" s="26" t="s">
        <v>22</v>
      </c>
      <c r="J117" s="63" t="str">
        <f>IF(J14="","",J14)</f>
        <v>14. 3. 2023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E17</f>
        <v>Město Kopřivnice</v>
      </c>
      <c r="G119" s="33"/>
      <c r="H119" s="33"/>
      <c r="I119" s="26" t="s">
        <v>30</v>
      </c>
      <c r="J119" s="29" t="str">
        <f>E23</f>
        <v>Ing. Jan Stuchlík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3"/>
      <c r="E120" s="33"/>
      <c r="F120" s="24" t="str">
        <f>IF(E20="","",E20)</f>
        <v>Vyplň údaj</v>
      </c>
      <c r="G120" s="33"/>
      <c r="H120" s="33"/>
      <c r="I120" s="26" t="s">
        <v>33</v>
      </c>
      <c r="J120" s="29" t="str">
        <f>E26</f>
        <v>Ladislav Pekárek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0" customFormat="1" ht="29.25" customHeight="1">
      <c r="A122" s="156"/>
      <c r="B122" s="157"/>
      <c r="C122" s="158" t="s">
        <v>130</v>
      </c>
      <c r="D122" s="159" t="s">
        <v>62</v>
      </c>
      <c r="E122" s="159" t="s">
        <v>58</v>
      </c>
      <c r="F122" s="159" t="s">
        <v>59</v>
      </c>
      <c r="G122" s="159" t="s">
        <v>131</v>
      </c>
      <c r="H122" s="159" t="s">
        <v>132</v>
      </c>
      <c r="I122" s="159" t="s">
        <v>133</v>
      </c>
      <c r="J122" s="159" t="s">
        <v>123</v>
      </c>
      <c r="K122" s="160" t="s">
        <v>134</v>
      </c>
      <c r="L122" s="161"/>
      <c r="M122" s="72" t="s">
        <v>1</v>
      </c>
      <c r="N122" s="73" t="s">
        <v>41</v>
      </c>
      <c r="O122" s="73" t="s">
        <v>135</v>
      </c>
      <c r="P122" s="73" t="s">
        <v>136</v>
      </c>
      <c r="Q122" s="73" t="s">
        <v>137</v>
      </c>
      <c r="R122" s="73" t="s">
        <v>138</v>
      </c>
      <c r="S122" s="73" t="s">
        <v>139</v>
      </c>
      <c r="T122" s="74" t="s">
        <v>140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141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P124+P134+P137</f>
        <v>0</v>
      </c>
      <c r="Q123" s="76"/>
      <c r="R123" s="164">
        <f>R124+R134+R137</f>
        <v>0.25559929999999997</v>
      </c>
      <c r="S123" s="76"/>
      <c r="T123" s="165">
        <f>T124+T134+T137</f>
        <v>7.8610000000000013E-2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125</v>
      </c>
      <c r="BK123" s="166">
        <f>BK124+BK134+BK137</f>
        <v>0</v>
      </c>
    </row>
    <row r="124" spans="1:65" s="11" customFormat="1" ht="25.9" customHeight="1">
      <c r="B124" s="167"/>
      <c r="C124" s="168"/>
      <c r="D124" s="169" t="s">
        <v>76</v>
      </c>
      <c r="E124" s="170" t="s">
        <v>142</v>
      </c>
      <c r="F124" s="170" t="s">
        <v>143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SUM(P125:P133)</f>
        <v>0</v>
      </c>
      <c r="Q124" s="175"/>
      <c r="R124" s="176">
        <f>SUM(R125:R133)</f>
        <v>0</v>
      </c>
      <c r="S124" s="175"/>
      <c r="T124" s="177">
        <f>SUM(T125:T133)</f>
        <v>0</v>
      </c>
      <c r="AR124" s="178" t="s">
        <v>84</v>
      </c>
      <c r="AT124" s="179" t="s">
        <v>76</v>
      </c>
      <c r="AU124" s="179" t="s">
        <v>77</v>
      </c>
      <c r="AY124" s="178" t="s">
        <v>144</v>
      </c>
      <c r="BK124" s="180">
        <f>SUM(BK125:BK133)</f>
        <v>0</v>
      </c>
    </row>
    <row r="125" spans="1:65" s="2" customFormat="1" ht="37.9" customHeight="1">
      <c r="A125" s="31"/>
      <c r="B125" s="32"/>
      <c r="C125" s="181" t="s">
        <v>84</v>
      </c>
      <c r="D125" s="181" t="s">
        <v>145</v>
      </c>
      <c r="E125" s="182" t="s">
        <v>146</v>
      </c>
      <c r="F125" s="183" t="s">
        <v>147</v>
      </c>
      <c r="G125" s="184" t="s">
        <v>148</v>
      </c>
      <c r="H125" s="185">
        <v>7.9000000000000001E-2</v>
      </c>
      <c r="I125" s="186"/>
      <c r="J125" s="187">
        <f>ROUND(I125*H125,2)</f>
        <v>0</v>
      </c>
      <c r="K125" s="183" t="s">
        <v>149</v>
      </c>
      <c r="L125" s="36"/>
      <c r="M125" s="188" t="s">
        <v>1</v>
      </c>
      <c r="N125" s="189" t="s">
        <v>42</v>
      </c>
      <c r="O125" s="68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150</v>
      </c>
      <c r="AT125" s="192" t="s">
        <v>145</v>
      </c>
      <c r="AU125" s="192" t="s">
        <v>84</v>
      </c>
      <c r="AY125" s="14" t="s">
        <v>144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4" t="s">
        <v>84</v>
      </c>
      <c r="BK125" s="193">
        <f>ROUND(I125*H125,2)</f>
        <v>0</v>
      </c>
      <c r="BL125" s="14" t="s">
        <v>150</v>
      </c>
      <c r="BM125" s="192" t="s">
        <v>151</v>
      </c>
    </row>
    <row r="126" spans="1:65" s="2" customFormat="1" ht="11.25">
      <c r="A126" s="31"/>
      <c r="B126" s="32"/>
      <c r="C126" s="33"/>
      <c r="D126" s="194" t="s">
        <v>152</v>
      </c>
      <c r="E126" s="33"/>
      <c r="F126" s="195" t="s">
        <v>153</v>
      </c>
      <c r="G126" s="33"/>
      <c r="H126" s="33"/>
      <c r="I126" s="196"/>
      <c r="J126" s="33"/>
      <c r="K126" s="33"/>
      <c r="L126" s="36"/>
      <c r="M126" s="197"/>
      <c r="N126" s="198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152</v>
      </c>
      <c r="AU126" s="14" t="s">
        <v>84</v>
      </c>
    </row>
    <row r="127" spans="1:65" s="2" customFormat="1" ht="33" customHeight="1">
      <c r="A127" s="31"/>
      <c r="B127" s="32"/>
      <c r="C127" s="181" t="s">
        <v>86</v>
      </c>
      <c r="D127" s="181" t="s">
        <v>145</v>
      </c>
      <c r="E127" s="182" t="s">
        <v>154</v>
      </c>
      <c r="F127" s="183" t="s">
        <v>155</v>
      </c>
      <c r="G127" s="184" t="s">
        <v>148</v>
      </c>
      <c r="H127" s="185">
        <v>7.9000000000000001E-2</v>
      </c>
      <c r="I127" s="186"/>
      <c r="J127" s="187">
        <f>ROUND(I127*H127,2)</f>
        <v>0</v>
      </c>
      <c r="K127" s="183" t="s">
        <v>149</v>
      </c>
      <c r="L127" s="36"/>
      <c r="M127" s="188" t="s">
        <v>1</v>
      </c>
      <c r="N127" s="189" t="s">
        <v>42</v>
      </c>
      <c r="O127" s="68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150</v>
      </c>
      <c r="AT127" s="192" t="s">
        <v>145</v>
      </c>
      <c r="AU127" s="192" t="s">
        <v>84</v>
      </c>
      <c r="AY127" s="14" t="s">
        <v>144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4" t="s">
        <v>84</v>
      </c>
      <c r="BK127" s="193">
        <f>ROUND(I127*H127,2)</f>
        <v>0</v>
      </c>
      <c r="BL127" s="14" t="s">
        <v>150</v>
      </c>
      <c r="BM127" s="192" t="s">
        <v>156</v>
      </c>
    </row>
    <row r="128" spans="1:65" s="2" customFormat="1" ht="11.25">
      <c r="A128" s="31"/>
      <c r="B128" s="32"/>
      <c r="C128" s="33"/>
      <c r="D128" s="194" t="s">
        <v>152</v>
      </c>
      <c r="E128" s="33"/>
      <c r="F128" s="195" t="s">
        <v>157</v>
      </c>
      <c r="G128" s="33"/>
      <c r="H128" s="33"/>
      <c r="I128" s="196"/>
      <c r="J128" s="33"/>
      <c r="K128" s="33"/>
      <c r="L128" s="36"/>
      <c r="M128" s="197"/>
      <c r="N128" s="19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152</v>
      </c>
      <c r="AU128" s="14" t="s">
        <v>84</v>
      </c>
    </row>
    <row r="129" spans="1:65" s="2" customFormat="1" ht="44.25" customHeight="1">
      <c r="A129" s="31"/>
      <c r="B129" s="32"/>
      <c r="C129" s="181" t="s">
        <v>158</v>
      </c>
      <c r="D129" s="181" t="s">
        <v>145</v>
      </c>
      <c r="E129" s="182" t="s">
        <v>159</v>
      </c>
      <c r="F129" s="183" t="s">
        <v>160</v>
      </c>
      <c r="G129" s="184" t="s">
        <v>148</v>
      </c>
      <c r="H129" s="185">
        <v>1.1060000000000001</v>
      </c>
      <c r="I129" s="186"/>
      <c r="J129" s="187">
        <f>ROUND(I129*H129,2)</f>
        <v>0</v>
      </c>
      <c r="K129" s="183" t="s">
        <v>149</v>
      </c>
      <c r="L129" s="36"/>
      <c r="M129" s="188" t="s">
        <v>1</v>
      </c>
      <c r="N129" s="189" t="s">
        <v>42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150</v>
      </c>
      <c r="AT129" s="192" t="s">
        <v>145</v>
      </c>
      <c r="AU129" s="192" t="s">
        <v>84</v>
      </c>
      <c r="AY129" s="14" t="s">
        <v>144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84</v>
      </c>
      <c r="BK129" s="193">
        <f>ROUND(I129*H129,2)</f>
        <v>0</v>
      </c>
      <c r="BL129" s="14" t="s">
        <v>150</v>
      </c>
      <c r="BM129" s="192" t="s">
        <v>161</v>
      </c>
    </row>
    <row r="130" spans="1:65" s="2" customFormat="1" ht="11.25">
      <c r="A130" s="31"/>
      <c r="B130" s="32"/>
      <c r="C130" s="33"/>
      <c r="D130" s="194" t="s">
        <v>152</v>
      </c>
      <c r="E130" s="33"/>
      <c r="F130" s="195" t="s">
        <v>162</v>
      </c>
      <c r="G130" s="33"/>
      <c r="H130" s="33"/>
      <c r="I130" s="196"/>
      <c r="J130" s="33"/>
      <c r="K130" s="33"/>
      <c r="L130" s="36"/>
      <c r="M130" s="197"/>
      <c r="N130" s="19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152</v>
      </c>
      <c r="AU130" s="14" t="s">
        <v>84</v>
      </c>
    </row>
    <row r="131" spans="1:65" s="12" customFormat="1" ht="11.25">
      <c r="B131" s="199"/>
      <c r="C131" s="200"/>
      <c r="D131" s="201" t="s">
        <v>163</v>
      </c>
      <c r="E131" s="200"/>
      <c r="F131" s="202" t="s">
        <v>164</v>
      </c>
      <c r="G131" s="200"/>
      <c r="H131" s="203">
        <v>1.1060000000000001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163</v>
      </c>
      <c r="AU131" s="209" t="s">
        <v>84</v>
      </c>
      <c r="AV131" s="12" t="s">
        <v>86</v>
      </c>
      <c r="AW131" s="12" t="s">
        <v>4</v>
      </c>
      <c r="AX131" s="12" t="s">
        <v>84</v>
      </c>
      <c r="AY131" s="209" t="s">
        <v>144</v>
      </c>
    </row>
    <row r="132" spans="1:65" s="2" customFormat="1" ht="44.25" customHeight="1">
      <c r="A132" s="31"/>
      <c r="B132" s="32"/>
      <c r="C132" s="181" t="s">
        <v>150</v>
      </c>
      <c r="D132" s="181" t="s">
        <v>145</v>
      </c>
      <c r="E132" s="182" t="s">
        <v>165</v>
      </c>
      <c r="F132" s="183" t="s">
        <v>166</v>
      </c>
      <c r="G132" s="184" t="s">
        <v>148</v>
      </c>
      <c r="H132" s="185">
        <v>7.9000000000000001E-2</v>
      </c>
      <c r="I132" s="186"/>
      <c r="J132" s="187">
        <f>ROUND(I132*H132,2)</f>
        <v>0</v>
      </c>
      <c r="K132" s="183" t="s">
        <v>149</v>
      </c>
      <c r="L132" s="36"/>
      <c r="M132" s="188" t="s">
        <v>1</v>
      </c>
      <c r="N132" s="189" t="s">
        <v>42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150</v>
      </c>
      <c r="AT132" s="192" t="s">
        <v>145</v>
      </c>
      <c r="AU132" s="192" t="s">
        <v>84</v>
      </c>
      <c r="AY132" s="14" t="s">
        <v>144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84</v>
      </c>
      <c r="BK132" s="193">
        <f>ROUND(I132*H132,2)</f>
        <v>0</v>
      </c>
      <c r="BL132" s="14" t="s">
        <v>150</v>
      </c>
      <c r="BM132" s="192" t="s">
        <v>167</v>
      </c>
    </row>
    <row r="133" spans="1:65" s="2" customFormat="1" ht="11.25">
      <c r="A133" s="31"/>
      <c r="B133" s="32"/>
      <c r="C133" s="33"/>
      <c r="D133" s="194" t="s">
        <v>152</v>
      </c>
      <c r="E133" s="33"/>
      <c r="F133" s="195" t="s">
        <v>168</v>
      </c>
      <c r="G133" s="33"/>
      <c r="H133" s="33"/>
      <c r="I133" s="196"/>
      <c r="J133" s="33"/>
      <c r="K133" s="33"/>
      <c r="L133" s="36"/>
      <c r="M133" s="197"/>
      <c r="N133" s="19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152</v>
      </c>
      <c r="AU133" s="14" t="s">
        <v>84</v>
      </c>
    </row>
    <row r="134" spans="1:65" s="11" customFormat="1" ht="25.9" customHeight="1">
      <c r="B134" s="167"/>
      <c r="C134" s="168"/>
      <c r="D134" s="169" t="s">
        <v>76</v>
      </c>
      <c r="E134" s="170" t="s">
        <v>169</v>
      </c>
      <c r="F134" s="170" t="s">
        <v>170</v>
      </c>
      <c r="G134" s="168"/>
      <c r="H134" s="168"/>
      <c r="I134" s="171"/>
      <c r="J134" s="172">
        <f>BK134</f>
        <v>0</v>
      </c>
      <c r="K134" s="168"/>
      <c r="L134" s="173"/>
      <c r="M134" s="174"/>
      <c r="N134" s="175"/>
      <c r="O134" s="175"/>
      <c r="P134" s="176">
        <f>SUM(P135:P136)</f>
        <v>0</v>
      </c>
      <c r="Q134" s="175"/>
      <c r="R134" s="176">
        <f>SUM(R135:R136)</f>
        <v>0</v>
      </c>
      <c r="S134" s="175"/>
      <c r="T134" s="177">
        <f>SUM(T135:T136)</f>
        <v>1E-3</v>
      </c>
      <c r="AR134" s="178" t="s">
        <v>86</v>
      </c>
      <c r="AT134" s="179" t="s">
        <v>76</v>
      </c>
      <c r="AU134" s="179" t="s">
        <v>77</v>
      </c>
      <c r="AY134" s="178" t="s">
        <v>144</v>
      </c>
      <c r="BK134" s="180">
        <f>SUM(BK135:BK136)</f>
        <v>0</v>
      </c>
    </row>
    <row r="135" spans="1:65" s="2" customFormat="1" ht="24.2" customHeight="1">
      <c r="A135" s="31"/>
      <c r="B135" s="32"/>
      <c r="C135" s="181" t="s">
        <v>171</v>
      </c>
      <c r="D135" s="181" t="s">
        <v>145</v>
      </c>
      <c r="E135" s="182" t="s">
        <v>172</v>
      </c>
      <c r="F135" s="183" t="s">
        <v>173</v>
      </c>
      <c r="G135" s="184" t="s">
        <v>174</v>
      </c>
      <c r="H135" s="185">
        <v>1</v>
      </c>
      <c r="I135" s="186"/>
      <c r="J135" s="187">
        <f>ROUND(I135*H135,2)</f>
        <v>0</v>
      </c>
      <c r="K135" s="183" t="s">
        <v>149</v>
      </c>
      <c r="L135" s="36"/>
      <c r="M135" s="188" t="s">
        <v>1</v>
      </c>
      <c r="N135" s="189" t="s">
        <v>42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1E-3</v>
      </c>
      <c r="T135" s="191">
        <f>S135*H135</f>
        <v>1E-3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175</v>
      </c>
      <c r="AT135" s="192" t="s">
        <v>145</v>
      </c>
      <c r="AU135" s="192" t="s">
        <v>84</v>
      </c>
      <c r="AY135" s="14" t="s">
        <v>144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84</v>
      </c>
      <c r="BK135" s="193">
        <f>ROUND(I135*H135,2)</f>
        <v>0</v>
      </c>
      <c r="BL135" s="14" t="s">
        <v>175</v>
      </c>
      <c r="BM135" s="192" t="s">
        <v>176</v>
      </c>
    </row>
    <row r="136" spans="1:65" s="2" customFormat="1" ht="11.25">
      <c r="A136" s="31"/>
      <c r="B136" s="32"/>
      <c r="C136" s="33"/>
      <c r="D136" s="194" t="s">
        <v>152</v>
      </c>
      <c r="E136" s="33"/>
      <c r="F136" s="195" t="s">
        <v>177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84</v>
      </c>
    </row>
    <row r="137" spans="1:65" s="11" customFormat="1" ht="25.9" customHeight="1">
      <c r="B137" s="167"/>
      <c r="C137" s="168"/>
      <c r="D137" s="169" t="s">
        <v>76</v>
      </c>
      <c r="E137" s="170" t="s">
        <v>178</v>
      </c>
      <c r="F137" s="170" t="s">
        <v>179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SUM(P138:P161)</f>
        <v>0</v>
      </c>
      <c r="Q137" s="175"/>
      <c r="R137" s="176">
        <f>SUM(R138:R161)</f>
        <v>0.25559929999999997</v>
      </c>
      <c r="S137" s="175"/>
      <c r="T137" s="177">
        <f>SUM(T138:T161)</f>
        <v>7.7610000000000012E-2</v>
      </c>
      <c r="AR137" s="178" t="s">
        <v>86</v>
      </c>
      <c r="AT137" s="179" t="s">
        <v>76</v>
      </c>
      <c r="AU137" s="179" t="s">
        <v>77</v>
      </c>
      <c r="AY137" s="178" t="s">
        <v>144</v>
      </c>
      <c r="BK137" s="180">
        <f>SUM(BK138:BK161)</f>
        <v>0</v>
      </c>
    </row>
    <row r="138" spans="1:65" s="2" customFormat="1" ht="24.2" customHeight="1">
      <c r="A138" s="31"/>
      <c r="B138" s="32"/>
      <c r="C138" s="181" t="s">
        <v>180</v>
      </c>
      <c r="D138" s="181" t="s">
        <v>145</v>
      </c>
      <c r="E138" s="182" t="s">
        <v>181</v>
      </c>
      <c r="F138" s="183" t="s">
        <v>182</v>
      </c>
      <c r="G138" s="184" t="s">
        <v>183</v>
      </c>
      <c r="H138" s="185">
        <v>23.5</v>
      </c>
      <c r="I138" s="186"/>
      <c r="J138" s="187">
        <f>ROUND(I138*H138,2)</f>
        <v>0</v>
      </c>
      <c r="K138" s="183" t="s">
        <v>149</v>
      </c>
      <c r="L138" s="36"/>
      <c r="M138" s="188" t="s">
        <v>1</v>
      </c>
      <c r="N138" s="189" t="s">
        <v>42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175</v>
      </c>
      <c r="AT138" s="192" t="s">
        <v>145</v>
      </c>
      <c r="AU138" s="192" t="s">
        <v>84</v>
      </c>
      <c r="AY138" s="14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84</v>
      </c>
      <c r="BK138" s="193">
        <f>ROUND(I138*H138,2)</f>
        <v>0</v>
      </c>
      <c r="BL138" s="14" t="s">
        <v>175</v>
      </c>
      <c r="BM138" s="192" t="s">
        <v>184</v>
      </c>
    </row>
    <row r="139" spans="1:65" s="2" customFormat="1" ht="11.25">
      <c r="A139" s="31"/>
      <c r="B139" s="32"/>
      <c r="C139" s="33"/>
      <c r="D139" s="194" t="s">
        <v>152</v>
      </c>
      <c r="E139" s="33"/>
      <c r="F139" s="195" t="s">
        <v>185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152</v>
      </c>
      <c r="AU139" s="14" t="s">
        <v>84</v>
      </c>
    </row>
    <row r="140" spans="1:65" s="2" customFormat="1" ht="21.75" customHeight="1">
      <c r="A140" s="31"/>
      <c r="B140" s="32"/>
      <c r="C140" s="181" t="s">
        <v>186</v>
      </c>
      <c r="D140" s="181" t="s">
        <v>145</v>
      </c>
      <c r="E140" s="182" t="s">
        <v>187</v>
      </c>
      <c r="F140" s="183" t="s">
        <v>188</v>
      </c>
      <c r="G140" s="184" t="s">
        <v>183</v>
      </c>
      <c r="H140" s="185">
        <v>23.5</v>
      </c>
      <c r="I140" s="186"/>
      <c r="J140" s="187">
        <f>ROUND(I140*H140,2)</f>
        <v>0</v>
      </c>
      <c r="K140" s="183" t="s">
        <v>149</v>
      </c>
      <c r="L140" s="36"/>
      <c r="M140" s="188" t="s">
        <v>1</v>
      </c>
      <c r="N140" s="189" t="s">
        <v>42</v>
      </c>
      <c r="O140" s="68"/>
      <c r="P140" s="190">
        <f>O140*H140</f>
        <v>0</v>
      </c>
      <c r="Q140" s="190">
        <v>3.0000000000000001E-5</v>
      </c>
      <c r="R140" s="190">
        <f>Q140*H140</f>
        <v>7.0500000000000001E-4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175</v>
      </c>
      <c r="AT140" s="192" t="s">
        <v>145</v>
      </c>
      <c r="AU140" s="192" t="s">
        <v>84</v>
      </c>
      <c r="AY140" s="14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84</v>
      </c>
      <c r="BK140" s="193">
        <f>ROUND(I140*H140,2)</f>
        <v>0</v>
      </c>
      <c r="BL140" s="14" t="s">
        <v>175</v>
      </c>
      <c r="BM140" s="192" t="s">
        <v>189</v>
      </c>
    </row>
    <row r="141" spans="1:65" s="2" customFormat="1" ht="11.25">
      <c r="A141" s="31"/>
      <c r="B141" s="32"/>
      <c r="C141" s="33"/>
      <c r="D141" s="194" t="s">
        <v>152</v>
      </c>
      <c r="E141" s="33"/>
      <c r="F141" s="195" t="s">
        <v>190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84</v>
      </c>
    </row>
    <row r="142" spans="1:65" s="2" customFormat="1" ht="33" customHeight="1">
      <c r="A142" s="31"/>
      <c r="B142" s="32"/>
      <c r="C142" s="181" t="s">
        <v>191</v>
      </c>
      <c r="D142" s="181" t="s">
        <v>145</v>
      </c>
      <c r="E142" s="182" t="s">
        <v>192</v>
      </c>
      <c r="F142" s="183" t="s">
        <v>193</v>
      </c>
      <c r="G142" s="184" t="s">
        <v>183</v>
      </c>
      <c r="H142" s="185">
        <v>23.5</v>
      </c>
      <c r="I142" s="186"/>
      <c r="J142" s="187">
        <f>ROUND(I142*H142,2)</f>
        <v>0</v>
      </c>
      <c r="K142" s="183" t="s">
        <v>149</v>
      </c>
      <c r="L142" s="36"/>
      <c r="M142" s="188" t="s">
        <v>1</v>
      </c>
      <c r="N142" s="189" t="s">
        <v>42</v>
      </c>
      <c r="O142" s="68"/>
      <c r="P142" s="190">
        <f>O142*H142</f>
        <v>0</v>
      </c>
      <c r="Q142" s="190">
        <v>7.5799999999999999E-3</v>
      </c>
      <c r="R142" s="190">
        <f>Q142*H142</f>
        <v>0.17813000000000001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175</v>
      </c>
      <c r="AT142" s="192" t="s">
        <v>145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175</v>
      </c>
      <c r="BM142" s="192" t="s">
        <v>194</v>
      </c>
    </row>
    <row r="143" spans="1:65" s="2" customFormat="1" ht="11.25">
      <c r="A143" s="31"/>
      <c r="B143" s="32"/>
      <c r="C143" s="33"/>
      <c r="D143" s="194" t="s">
        <v>152</v>
      </c>
      <c r="E143" s="33"/>
      <c r="F143" s="195" t="s">
        <v>195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84</v>
      </c>
    </row>
    <row r="144" spans="1:65" s="2" customFormat="1" ht="24.2" customHeight="1">
      <c r="A144" s="31"/>
      <c r="B144" s="32"/>
      <c r="C144" s="181" t="s">
        <v>196</v>
      </c>
      <c r="D144" s="181" t="s">
        <v>145</v>
      </c>
      <c r="E144" s="182" t="s">
        <v>197</v>
      </c>
      <c r="F144" s="183" t="s">
        <v>198</v>
      </c>
      <c r="G144" s="184" t="s">
        <v>183</v>
      </c>
      <c r="H144" s="185">
        <v>23.5</v>
      </c>
      <c r="I144" s="186"/>
      <c r="J144" s="187">
        <f>ROUND(I144*H144,2)</f>
        <v>0</v>
      </c>
      <c r="K144" s="183" t="s">
        <v>149</v>
      </c>
      <c r="L144" s="36"/>
      <c r="M144" s="188" t="s">
        <v>1</v>
      </c>
      <c r="N144" s="189" t="s">
        <v>42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3.0000000000000001E-3</v>
      </c>
      <c r="T144" s="191">
        <f>S144*H144</f>
        <v>7.0500000000000007E-2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175</v>
      </c>
      <c r="AT144" s="192" t="s">
        <v>145</v>
      </c>
      <c r="AU144" s="192" t="s">
        <v>84</v>
      </c>
      <c r="AY144" s="14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84</v>
      </c>
      <c r="BK144" s="193">
        <f>ROUND(I144*H144,2)</f>
        <v>0</v>
      </c>
      <c r="BL144" s="14" t="s">
        <v>175</v>
      </c>
      <c r="BM144" s="192" t="s">
        <v>199</v>
      </c>
    </row>
    <row r="145" spans="1:65" s="2" customFormat="1" ht="11.25">
      <c r="A145" s="31"/>
      <c r="B145" s="32"/>
      <c r="C145" s="33"/>
      <c r="D145" s="194" t="s">
        <v>152</v>
      </c>
      <c r="E145" s="33"/>
      <c r="F145" s="195" t="s">
        <v>200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84</v>
      </c>
    </row>
    <row r="146" spans="1:65" s="2" customFormat="1" ht="24.2" customHeight="1">
      <c r="A146" s="31"/>
      <c r="B146" s="32"/>
      <c r="C146" s="181" t="s">
        <v>201</v>
      </c>
      <c r="D146" s="181" t="s">
        <v>145</v>
      </c>
      <c r="E146" s="182" t="s">
        <v>202</v>
      </c>
      <c r="F146" s="183" t="s">
        <v>203</v>
      </c>
      <c r="G146" s="184" t="s">
        <v>183</v>
      </c>
      <c r="H146" s="185">
        <v>23.5</v>
      </c>
      <c r="I146" s="186"/>
      <c r="J146" s="187">
        <f>ROUND(I146*H146,2)</f>
        <v>0</v>
      </c>
      <c r="K146" s="183" t="s">
        <v>149</v>
      </c>
      <c r="L146" s="36"/>
      <c r="M146" s="188" t="s">
        <v>1</v>
      </c>
      <c r="N146" s="189" t="s">
        <v>42</v>
      </c>
      <c r="O146" s="68"/>
      <c r="P146" s="190">
        <f>O146*H146</f>
        <v>0</v>
      </c>
      <c r="Q146" s="190">
        <v>2.9999999999999997E-4</v>
      </c>
      <c r="R146" s="190">
        <f>Q146*H146</f>
        <v>7.049999999999999E-3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175</v>
      </c>
      <c r="AT146" s="192" t="s">
        <v>145</v>
      </c>
      <c r="AU146" s="192" t="s">
        <v>84</v>
      </c>
      <c r="AY146" s="14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84</v>
      </c>
      <c r="BK146" s="193">
        <f>ROUND(I146*H146,2)</f>
        <v>0</v>
      </c>
      <c r="BL146" s="14" t="s">
        <v>175</v>
      </c>
      <c r="BM146" s="192" t="s">
        <v>204</v>
      </c>
    </row>
    <row r="147" spans="1:65" s="2" customFormat="1" ht="11.25">
      <c r="A147" s="31"/>
      <c r="B147" s="32"/>
      <c r="C147" s="33"/>
      <c r="D147" s="194" t="s">
        <v>152</v>
      </c>
      <c r="E147" s="33"/>
      <c r="F147" s="195" t="s">
        <v>205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152</v>
      </c>
      <c r="AU147" s="14" t="s">
        <v>84</v>
      </c>
    </row>
    <row r="148" spans="1:65" s="2" customFormat="1" ht="44.25" customHeight="1">
      <c r="A148" s="31"/>
      <c r="B148" s="32"/>
      <c r="C148" s="210" t="s">
        <v>206</v>
      </c>
      <c r="D148" s="210" t="s">
        <v>207</v>
      </c>
      <c r="E148" s="211" t="s">
        <v>208</v>
      </c>
      <c r="F148" s="212" t="s">
        <v>209</v>
      </c>
      <c r="G148" s="213" t="s">
        <v>183</v>
      </c>
      <c r="H148" s="214">
        <v>25.85</v>
      </c>
      <c r="I148" s="215"/>
      <c r="J148" s="216">
        <f>ROUND(I148*H148,2)</f>
        <v>0</v>
      </c>
      <c r="K148" s="212" t="s">
        <v>149</v>
      </c>
      <c r="L148" s="217"/>
      <c r="M148" s="218" t="s">
        <v>1</v>
      </c>
      <c r="N148" s="219" t="s">
        <v>42</v>
      </c>
      <c r="O148" s="68"/>
      <c r="P148" s="190">
        <f>O148*H148</f>
        <v>0</v>
      </c>
      <c r="Q148" s="190">
        <v>2.5999999999999999E-3</v>
      </c>
      <c r="R148" s="190">
        <f>Q148*H148</f>
        <v>6.7210000000000006E-2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210</v>
      </c>
      <c r="AT148" s="192" t="s">
        <v>207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211</v>
      </c>
    </row>
    <row r="149" spans="1:65" s="12" customFormat="1" ht="11.25">
      <c r="B149" s="199"/>
      <c r="C149" s="200"/>
      <c r="D149" s="201" t="s">
        <v>163</v>
      </c>
      <c r="E149" s="200"/>
      <c r="F149" s="202" t="s">
        <v>212</v>
      </c>
      <c r="G149" s="200"/>
      <c r="H149" s="203">
        <v>25.85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163</v>
      </c>
      <c r="AU149" s="209" t="s">
        <v>84</v>
      </c>
      <c r="AV149" s="12" t="s">
        <v>86</v>
      </c>
      <c r="AW149" s="12" t="s">
        <v>4</v>
      </c>
      <c r="AX149" s="12" t="s">
        <v>84</v>
      </c>
      <c r="AY149" s="209" t="s">
        <v>144</v>
      </c>
    </row>
    <row r="150" spans="1:65" s="2" customFormat="1" ht="21.75" customHeight="1">
      <c r="A150" s="31"/>
      <c r="B150" s="32"/>
      <c r="C150" s="181" t="s">
        <v>213</v>
      </c>
      <c r="D150" s="181" t="s">
        <v>145</v>
      </c>
      <c r="E150" s="182" t="s">
        <v>214</v>
      </c>
      <c r="F150" s="183" t="s">
        <v>215</v>
      </c>
      <c r="G150" s="184" t="s">
        <v>216</v>
      </c>
      <c r="H150" s="185">
        <v>23.7</v>
      </c>
      <c r="I150" s="186"/>
      <c r="J150" s="187">
        <f>ROUND(I150*H150,2)</f>
        <v>0</v>
      </c>
      <c r="K150" s="183" t="s">
        <v>149</v>
      </c>
      <c r="L150" s="36"/>
      <c r="M150" s="188" t="s">
        <v>1</v>
      </c>
      <c r="N150" s="189" t="s">
        <v>42</v>
      </c>
      <c r="O150" s="68"/>
      <c r="P150" s="190">
        <f>O150*H150</f>
        <v>0</v>
      </c>
      <c r="Q150" s="190">
        <v>0</v>
      </c>
      <c r="R150" s="190">
        <f>Q150*H150</f>
        <v>0</v>
      </c>
      <c r="S150" s="190">
        <v>2.9999999999999997E-4</v>
      </c>
      <c r="T150" s="191">
        <f>S150*H150</f>
        <v>7.1099999999999991E-3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175</v>
      </c>
      <c r="AT150" s="192" t="s">
        <v>145</v>
      </c>
      <c r="AU150" s="192" t="s">
        <v>84</v>
      </c>
      <c r="AY150" s="14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84</v>
      </c>
      <c r="BK150" s="193">
        <f>ROUND(I150*H150,2)</f>
        <v>0</v>
      </c>
      <c r="BL150" s="14" t="s">
        <v>175</v>
      </c>
      <c r="BM150" s="192" t="s">
        <v>217</v>
      </c>
    </row>
    <row r="151" spans="1:65" s="2" customFormat="1" ht="11.25">
      <c r="A151" s="31"/>
      <c r="B151" s="32"/>
      <c r="C151" s="33"/>
      <c r="D151" s="194" t="s">
        <v>152</v>
      </c>
      <c r="E151" s="33"/>
      <c r="F151" s="195" t="s">
        <v>218</v>
      </c>
      <c r="G151" s="33"/>
      <c r="H151" s="33"/>
      <c r="I151" s="196"/>
      <c r="J151" s="33"/>
      <c r="K151" s="33"/>
      <c r="L151" s="36"/>
      <c r="M151" s="197"/>
      <c r="N151" s="198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152</v>
      </c>
      <c r="AU151" s="14" t="s">
        <v>84</v>
      </c>
    </row>
    <row r="152" spans="1:65" s="2" customFormat="1" ht="16.5" customHeight="1">
      <c r="A152" s="31"/>
      <c r="B152" s="32"/>
      <c r="C152" s="181" t="s">
        <v>219</v>
      </c>
      <c r="D152" s="181" t="s">
        <v>145</v>
      </c>
      <c r="E152" s="182" t="s">
        <v>220</v>
      </c>
      <c r="F152" s="183" t="s">
        <v>221</v>
      </c>
      <c r="G152" s="184" t="s">
        <v>216</v>
      </c>
      <c r="H152" s="185">
        <v>24.5</v>
      </c>
      <c r="I152" s="186"/>
      <c r="J152" s="187">
        <f>ROUND(I152*H152,2)</f>
        <v>0</v>
      </c>
      <c r="K152" s="183" t="s">
        <v>149</v>
      </c>
      <c r="L152" s="36"/>
      <c r="M152" s="188" t="s">
        <v>1</v>
      </c>
      <c r="N152" s="189" t="s">
        <v>42</v>
      </c>
      <c r="O152" s="68"/>
      <c r="P152" s="190">
        <f>O152*H152</f>
        <v>0</v>
      </c>
      <c r="Q152" s="190">
        <v>1.0000000000000001E-5</v>
      </c>
      <c r="R152" s="190">
        <f>Q152*H152</f>
        <v>2.4500000000000005E-4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175</v>
      </c>
      <c r="AT152" s="192" t="s">
        <v>145</v>
      </c>
      <c r="AU152" s="192" t="s">
        <v>84</v>
      </c>
      <c r="AY152" s="14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84</v>
      </c>
      <c r="BK152" s="193">
        <f>ROUND(I152*H152,2)</f>
        <v>0</v>
      </c>
      <c r="BL152" s="14" t="s">
        <v>175</v>
      </c>
      <c r="BM152" s="192" t="s">
        <v>222</v>
      </c>
    </row>
    <row r="153" spans="1:65" s="2" customFormat="1" ht="11.25">
      <c r="A153" s="31"/>
      <c r="B153" s="32"/>
      <c r="C153" s="33"/>
      <c r="D153" s="194" t="s">
        <v>152</v>
      </c>
      <c r="E153" s="33"/>
      <c r="F153" s="195" t="s">
        <v>223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152</v>
      </c>
      <c r="AU153" s="14" t="s">
        <v>84</v>
      </c>
    </row>
    <row r="154" spans="1:65" s="2" customFormat="1" ht="16.5" customHeight="1">
      <c r="A154" s="31"/>
      <c r="B154" s="32"/>
      <c r="C154" s="210" t="s">
        <v>224</v>
      </c>
      <c r="D154" s="210" t="s">
        <v>207</v>
      </c>
      <c r="E154" s="211" t="s">
        <v>225</v>
      </c>
      <c r="F154" s="212" t="s">
        <v>226</v>
      </c>
      <c r="G154" s="213" t="s">
        <v>216</v>
      </c>
      <c r="H154" s="214">
        <v>24.99</v>
      </c>
      <c r="I154" s="215"/>
      <c r="J154" s="216">
        <f>ROUND(I154*H154,2)</f>
        <v>0</v>
      </c>
      <c r="K154" s="212" t="s">
        <v>149</v>
      </c>
      <c r="L154" s="217"/>
      <c r="M154" s="218" t="s">
        <v>1</v>
      </c>
      <c r="N154" s="219" t="s">
        <v>42</v>
      </c>
      <c r="O154" s="68"/>
      <c r="P154" s="190">
        <f>O154*H154</f>
        <v>0</v>
      </c>
      <c r="Q154" s="190">
        <v>8.0000000000000007E-5</v>
      </c>
      <c r="R154" s="190">
        <f>Q154*H154</f>
        <v>1.9992E-3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210</v>
      </c>
      <c r="AT154" s="192" t="s">
        <v>207</v>
      </c>
      <c r="AU154" s="192" t="s">
        <v>84</v>
      </c>
      <c r="AY154" s="14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84</v>
      </c>
      <c r="BK154" s="193">
        <f>ROUND(I154*H154,2)</f>
        <v>0</v>
      </c>
      <c r="BL154" s="14" t="s">
        <v>175</v>
      </c>
      <c r="BM154" s="192" t="s">
        <v>227</v>
      </c>
    </row>
    <row r="155" spans="1:65" s="12" customFormat="1" ht="11.25">
      <c r="B155" s="199"/>
      <c r="C155" s="200"/>
      <c r="D155" s="201" t="s">
        <v>163</v>
      </c>
      <c r="E155" s="200"/>
      <c r="F155" s="202" t="s">
        <v>228</v>
      </c>
      <c r="G155" s="200"/>
      <c r="H155" s="203">
        <v>24.99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163</v>
      </c>
      <c r="AU155" s="209" t="s">
        <v>84</v>
      </c>
      <c r="AV155" s="12" t="s">
        <v>86</v>
      </c>
      <c r="AW155" s="12" t="s">
        <v>4</v>
      </c>
      <c r="AX155" s="12" t="s">
        <v>84</v>
      </c>
      <c r="AY155" s="209" t="s">
        <v>144</v>
      </c>
    </row>
    <row r="156" spans="1:65" s="2" customFormat="1" ht="16.5" customHeight="1">
      <c r="A156" s="31"/>
      <c r="B156" s="32"/>
      <c r="C156" s="181" t="s">
        <v>8</v>
      </c>
      <c r="D156" s="181" t="s">
        <v>145</v>
      </c>
      <c r="E156" s="182" t="s">
        <v>229</v>
      </c>
      <c r="F156" s="183" t="s">
        <v>230</v>
      </c>
      <c r="G156" s="184" t="s">
        <v>216</v>
      </c>
      <c r="H156" s="185">
        <v>1.5</v>
      </c>
      <c r="I156" s="186"/>
      <c r="J156" s="187">
        <f>ROUND(I156*H156,2)</f>
        <v>0</v>
      </c>
      <c r="K156" s="183" t="s">
        <v>149</v>
      </c>
      <c r="L156" s="36"/>
      <c r="M156" s="188" t="s">
        <v>1</v>
      </c>
      <c r="N156" s="189" t="s">
        <v>42</v>
      </c>
      <c r="O156" s="6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175</v>
      </c>
      <c r="AT156" s="192" t="s">
        <v>145</v>
      </c>
      <c r="AU156" s="192" t="s">
        <v>84</v>
      </c>
      <c r="AY156" s="14" t="s">
        <v>144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84</v>
      </c>
      <c r="BK156" s="193">
        <f>ROUND(I156*H156,2)</f>
        <v>0</v>
      </c>
      <c r="BL156" s="14" t="s">
        <v>175</v>
      </c>
      <c r="BM156" s="192" t="s">
        <v>231</v>
      </c>
    </row>
    <row r="157" spans="1:65" s="2" customFormat="1" ht="11.25">
      <c r="A157" s="31"/>
      <c r="B157" s="32"/>
      <c r="C157" s="33"/>
      <c r="D157" s="194" t="s">
        <v>152</v>
      </c>
      <c r="E157" s="33"/>
      <c r="F157" s="195" t="s">
        <v>232</v>
      </c>
      <c r="G157" s="33"/>
      <c r="H157" s="33"/>
      <c r="I157" s="196"/>
      <c r="J157" s="33"/>
      <c r="K157" s="33"/>
      <c r="L157" s="36"/>
      <c r="M157" s="197"/>
      <c r="N157" s="198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152</v>
      </c>
      <c r="AU157" s="14" t="s">
        <v>84</v>
      </c>
    </row>
    <row r="158" spans="1:65" s="2" customFormat="1" ht="16.5" customHeight="1">
      <c r="A158" s="31"/>
      <c r="B158" s="32"/>
      <c r="C158" s="210" t="s">
        <v>175</v>
      </c>
      <c r="D158" s="210" t="s">
        <v>207</v>
      </c>
      <c r="E158" s="211" t="s">
        <v>233</v>
      </c>
      <c r="F158" s="212" t="s">
        <v>234</v>
      </c>
      <c r="G158" s="213" t="s">
        <v>216</v>
      </c>
      <c r="H158" s="214">
        <v>1.53</v>
      </c>
      <c r="I158" s="215"/>
      <c r="J158" s="216">
        <f>ROUND(I158*H158,2)</f>
        <v>0</v>
      </c>
      <c r="K158" s="212" t="s">
        <v>149</v>
      </c>
      <c r="L158" s="217"/>
      <c r="M158" s="218" t="s">
        <v>1</v>
      </c>
      <c r="N158" s="219" t="s">
        <v>42</v>
      </c>
      <c r="O158" s="68"/>
      <c r="P158" s="190">
        <f>O158*H158</f>
        <v>0</v>
      </c>
      <c r="Q158" s="190">
        <v>1.7000000000000001E-4</v>
      </c>
      <c r="R158" s="190">
        <f>Q158*H158</f>
        <v>2.6010000000000003E-4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210</v>
      </c>
      <c r="AT158" s="192" t="s">
        <v>207</v>
      </c>
      <c r="AU158" s="192" t="s">
        <v>84</v>
      </c>
      <c r="AY158" s="14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84</v>
      </c>
      <c r="BK158" s="193">
        <f>ROUND(I158*H158,2)</f>
        <v>0</v>
      </c>
      <c r="BL158" s="14" t="s">
        <v>175</v>
      </c>
      <c r="BM158" s="192" t="s">
        <v>235</v>
      </c>
    </row>
    <row r="159" spans="1:65" s="12" customFormat="1" ht="11.25">
      <c r="B159" s="199"/>
      <c r="C159" s="200"/>
      <c r="D159" s="201" t="s">
        <v>163</v>
      </c>
      <c r="E159" s="200"/>
      <c r="F159" s="202" t="s">
        <v>236</v>
      </c>
      <c r="G159" s="200"/>
      <c r="H159" s="203">
        <v>1.53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163</v>
      </c>
      <c r="AU159" s="209" t="s">
        <v>84</v>
      </c>
      <c r="AV159" s="12" t="s">
        <v>86</v>
      </c>
      <c r="AW159" s="12" t="s">
        <v>4</v>
      </c>
      <c r="AX159" s="12" t="s">
        <v>84</v>
      </c>
      <c r="AY159" s="209" t="s">
        <v>144</v>
      </c>
    </row>
    <row r="160" spans="1:65" s="2" customFormat="1" ht="37.9" customHeight="1">
      <c r="A160" s="31"/>
      <c r="B160" s="32"/>
      <c r="C160" s="181" t="s">
        <v>237</v>
      </c>
      <c r="D160" s="181" t="s">
        <v>145</v>
      </c>
      <c r="E160" s="182" t="s">
        <v>238</v>
      </c>
      <c r="F160" s="183" t="s">
        <v>239</v>
      </c>
      <c r="G160" s="184" t="s">
        <v>240</v>
      </c>
      <c r="H160" s="220"/>
      <c r="I160" s="186"/>
      <c r="J160" s="187">
        <f>ROUND(I160*H160,2)</f>
        <v>0</v>
      </c>
      <c r="K160" s="183" t="s">
        <v>149</v>
      </c>
      <c r="L160" s="36"/>
      <c r="M160" s="188" t="s">
        <v>1</v>
      </c>
      <c r="N160" s="189" t="s">
        <v>42</v>
      </c>
      <c r="O160" s="68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175</v>
      </c>
      <c r="AT160" s="192" t="s">
        <v>145</v>
      </c>
      <c r="AU160" s="192" t="s">
        <v>84</v>
      </c>
      <c r="AY160" s="14" t="s">
        <v>144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4" t="s">
        <v>84</v>
      </c>
      <c r="BK160" s="193">
        <f>ROUND(I160*H160,2)</f>
        <v>0</v>
      </c>
      <c r="BL160" s="14" t="s">
        <v>175</v>
      </c>
      <c r="BM160" s="192" t="s">
        <v>241</v>
      </c>
    </row>
    <row r="161" spans="1:47" s="2" customFormat="1" ht="11.25">
      <c r="A161" s="31"/>
      <c r="B161" s="32"/>
      <c r="C161" s="33"/>
      <c r="D161" s="194" t="s">
        <v>152</v>
      </c>
      <c r="E161" s="33"/>
      <c r="F161" s="195" t="s">
        <v>242</v>
      </c>
      <c r="G161" s="33"/>
      <c r="H161" s="33"/>
      <c r="I161" s="196"/>
      <c r="J161" s="33"/>
      <c r="K161" s="33"/>
      <c r="L161" s="36"/>
      <c r="M161" s="221"/>
      <c r="N161" s="222"/>
      <c r="O161" s="223"/>
      <c r="P161" s="223"/>
      <c r="Q161" s="223"/>
      <c r="R161" s="223"/>
      <c r="S161" s="223"/>
      <c r="T161" s="22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152</v>
      </c>
      <c r="AU161" s="14" t="s">
        <v>84</v>
      </c>
    </row>
    <row r="162" spans="1:47" s="2" customFormat="1" ht="6.95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0iyD3oR4XYaTiYzHqwKcdPF3QV+LuyXspDomUj5jyhKM/HGNYnFACsUO6nH3TI3iIrf55YGrAGp1F6LPjQGxTg==" saltValue="/WhX1m549tJP8BMYZz4gZWgimx/+At2H/+3KQrBqRbjuA2+PJReW6YCuMpwSkj9MRjbZkP29G8rNyG94aOpjNQ==" spinCount="100000" sheet="1" objects="1" scenarios="1" formatColumns="0" formatRows="0" autoFilter="0"/>
  <autoFilter ref="C122:K16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26" r:id="rId1"/>
    <hyperlink ref="F128" r:id="rId2"/>
    <hyperlink ref="F130" r:id="rId3"/>
    <hyperlink ref="F133" r:id="rId4"/>
    <hyperlink ref="F136" r:id="rId5"/>
    <hyperlink ref="F139" r:id="rId6"/>
    <hyperlink ref="F141" r:id="rId7"/>
    <hyperlink ref="F143" r:id="rId8"/>
    <hyperlink ref="F145" r:id="rId9"/>
    <hyperlink ref="F147" r:id="rId10"/>
    <hyperlink ref="F151" r:id="rId11"/>
    <hyperlink ref="F153" r:id="rId12"/>
    <hyperlink ref="F157" r:id="rId13"/>
    <hyperlink ref="F161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1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94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118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243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ROUND((SUM(BE123:BE161)),  2)</f>
        <v>0</v>
      </c>
      <c r="G35" s="31"/>
      <c r="H35" s="31"/>
      <c r="I35" s="127">
        <v>0.21</v>
      </c>
      <c r="J35" s="126">
        <f>ROUND(((SUM(BE123:BE161))*I35),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ROUND((SUM(BF123:BF161)),  2)</f>
        <v>0</v>
      </c>
      <c r="G36" s="31"/>
      <c r="H36" s="31"/>
      <c r="I36" s="127">
        <v>0.15</v>
      </c>
      <c r="J36" s="126">
        <f>ROUND(((SUM(BF123:BF161))*I36),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ROUND((SUM(BG123:BG161)),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ROUND((SUM(BH123:BH161)),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ROUND((SUM(BI123:BI161)),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118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02-02 - Kapičky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126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127</v>
      </c>
      <c r="E100" s="153"/>
      <c r="F100" s="153"/>
      <c r="G100" s="153"/>
      <c r="H100" s="153"/>
      <c r="I100" s="153"/>
      <c r="J100" s="154">
        <f>J134</f>
        <v>0</v>
      </c>
      <c r="K100" s="151"/>
      <c r="L100" s="155"/>
    </row>
    <row r="101" spans="1:47" s="9" customFormat="1" ht="24.95" customHeight="1">
      <c r="B101" s="150"/>
      <c r="C101" s="151"/>
      <c r="D101" s="152" t="s">
        <v>128</v>
      </c>
      <c r="E101" s="153"/>
      <c r="F101" s="153"/>
      <c r="G101" s="153"/>
      <c r="H101" s="153"/>
      <c r="I101" s="153"/>
      <c r="J101" s="154">
        <f>J137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0" t="s">
        <v>129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6.25" customHeight="1">
      <c r="A111" s="31"/>
      <c r="B111" s="32"/>
      <c r="C111" s="33"/>
      <c r="D111" s="33"/>
      <c r="E111" s="278" t="str">
        <f>E7</f>
        <v>VÝMĚNA NÁŠLAPNÝCH VRSTEV V MATEŘSKÝCH ŠKOLÁCH V KOPŘIVNICI</v>
      </c>
      <c r="F111" s="279"/>
      <c r="G111" s="279"/>
      <c r="H111" s="279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117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31"/>
      <c r="B113" s="32"/>
      <c r="C113" s="33"/>
      <c r="D113" s="33"/>
      <c r="E113" s="278" t="s">
        <v>118</v>
      </c>
      <c r="F113" s="280"/>
      <c r="G113" s="280"/>
      <c r="H113" s="280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119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31" t="str">
        <f>E11</f>
        <v>02-02 - Kapičky</v>
      </c>
      <c r="F115" s="280"/>
      <c r="G115" s="280"/>
      <c r="H115" s="28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F14</f>
        <v xml:space="preserve"> </v>
      </c>
      <c r="G117" s="33"/>
      <c r="H117" s="33"/>
      <c r="I117" s="26" t="s">
        <v>22</v>
      </c>
      <c r="J117" s="63" t="str">
        <f>IF(J14="","",J14)</f>
        <v>14. 3. 2023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E17</f>
        <v>Město Kopřivnice</v>
      </c>
      <c r="G119" s="33"/>
      <c r="H119" s="33"/>
      <c r="I119" s="26" t="s">
        <v>30</v>
      </c>
      <c r="J119" s="29" t="str">
        <f>E23</f>
        <v>Ing. Jan Stuchlík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3"/>
      <c r="E120" s="33"/>
      <c r="F120" s="24" t="str">
        <f>IF(E20="","",E20)</f>
        <v>Vyplň údaj</v>
      </c>
      <c r="G120" s="33"/>
      <c r="H120" s="33"/>
      <c r="I120" s="26" t="s">
        <v>33</v>
      </c>
      <c r="J120" s="29" t="str">
        <f>E26</f>
        <v>Ladislav Pekárek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0" customFormat="1" ht="29.25" customHeight="1">
      <c r="A122" s="156"/>
      <c r="B122" s="157"/>
      <c r="C122" s="158" t="s">
        <v>130</v>
      </c>
      <c r="D122" s="159" t="s">
        <v>62</v>
      </c>
      <c r="E122" s="159" t="s">
        <v>58</v>
      </c>
      <c r="F122" s="159" t="s">
        <v>59</v>
      </c>
      <c r="G122" s="159" t="s">
        <v>131</v>
      </c>
      <c r="H122" s="159" t="s">
        <v>132</v>
      </c>
      <c r="I122" s="159" t="s">
        <v>133</v>
      </c>
      <c r="J122" s="159" t="s">
        <v>123</v>
      </c>
      <c r="K122" s="160" t="s">
        <v>134</v>
      </c>
      <c r="L122" s="161"/>
      <c r="M122" s="72" t="s">
        <v>1</v>
      </c>
      <c r="N122" s="73" t="s">
        <v>41</v>
      </c>
      <c r="O122" s="73" t="s">
        <v>135</v>
      </c>
      <c r="P122" s="73" t="s">
        <v>136</v>
      </c>
      <c r="Q122" s="73" t="s">
        <v>137</v>
      </c>
      <c r="R122" s="73" t="s">
        <v>138</v>
      </c>
      <c r="S122" s="73" t="s">
        <v>139</v>
      </c>
      <c r="T122" s="74" t="s">
        <v>140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141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P124+P134+P137</f>
        <v>0</v>
      </c>
      <c r="Q123" s="76"/>
      <c r="R123" s="164">
        <f>R124+R134+R137</f>
        <v>0.25582962000000004</v>
      </c>
      <c r="S123" s="76"/>
      <c r="T123" s="165">
        <f>T124+T134+T137</f>
        <v>8.0580000000000013E-2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125</v>
      </c>
      <c r="BK123" s="166">
        <f>BK124+BK134+BK137</f>
        <v>0</v>
      </c>
    </row>
    <row r="124" spans="1:65" s="11" customFormat="1" ht="25.9" customHeight="1">
      <c r="B124" s="167"/>
      <c r="C124" s="168"/>
      <c r="D124" s="169" t="s">
        <v>76</v>
      </c>
      <c r="E124" s="170" t="s">
        <v>142</v>
      </c>
      <c r="F124" s="170" t="s">
        <v>143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SUM(P125:P133)</f>
        <v>0</v>
      </c>
      <c r="Q124" s="175"/>
      <c r="R124" s="176">
        <f>SUM(R125:R133)</f>
        <v>0</v>
      </c>
      <c r="S124" s="175"/>
      <c r="T124" s="177">
        <f>SUM(T125:T133)</f>
        <v>0</v>
      </c>
      <c r="AR124" s="178" t="s">
        <v>84</v>
      </c>
      <c r="AT124" s="179" t="s">
        <v>76</v>
      </c>
      <c r="AU124" s="179" t="s">
        <v>77</v>
      </c>
      <c r="AY124" s="178" t="s">
        <v>144</v>
      </c>
      <c r="BK124" s="180">
        <f>SUM(BK125:BK133)</f>
        <v>0</v>
      </c>
    </row>
    <row r="125" spans="1:65" s="2" customFormat="1" ht="37.9" customHeight="1">
      <c r="A125" s="31"/>
      <c r="B125" s="32"/>
      <c r="C125" s="181" t="s">
        <v>84</v>
      </c>
      <c r="D125" s="181" t="s">
        <v>145</v>
      </c>
      <c r="E125" s="182" t="s">
        <v>146</v>
      </c>
      <c r="F125" s="183" t="s">
        <v>147</v>
      </c>
      <c r="G125" s="184" t="s">
        <v>148</v>
      </c>
      <c r="H125" s="185">
        <v>8.1000000000000003E-2</v>
      </c>
      <c r="I125" s="186"/>
      <c r="J125" s="187">
        <f>ROUND(I125*H125,2)</f>
        <v>0</v>
      </c>
      <c r="K125" s="183" t="s">
        <v>149</v>
      </c>
      <c r="L125" s="36"/>
      <c r="M125" s="188" t="s">
        <v>1</v>
      </c>
      <c r="N125" s="189" t="s">
        <v>42</v>
      </c>
      <c r="O125" s="68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150</v>
      </c>
      <c r="AT125" s="192" t="s">
        <v>145</v>
      </c>
      <c r="AU125" s="192" t="s">
        <v>84</v>
      </c>
      <c r="AY125" s="14" t="s">
        <v>144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4" t="s">
        <v>84</v>
      </c>
      <c r="BK125" s="193">
        <f>ROUND(I125*H125,2)</f>
        <v>0</v>
      </c>
      <c r="BL125" s="14" t="s">
        <v>150</v>
      </c>
      <c r="BM125" s="192" t="s">
        <v>244</v>
      </c>
    </row>
    <row r="126" spans="1:65" s="2" customFormat="1" ht="11.25">
      <c r="A126" s="31"/>
      <c r="B126" s="32"/>
      <c r="C126" s="33"/>
      <c r="D126" s="194" t="s">
        <v>152</v>
      </c>
      <c r="E126" s="33"/>
      <c r="F126" s="195" t="s">
        <v>153</v>
      </c>
      <c r="G126" s="33"/>
      <c r="H126" s="33"/>
      <c r="I126" s="196"/>
      <c r="J126" s="33"/>
      <c r="K126" s="33"/>
      <c r="L126" s="36"/>
      <c r="M126" s="197"/>
      <c r="N126" s="198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152</v>
      </c>
      <c r="AU126" s="14" t="s">
        <v>84</v>
      </c>
    </row>
    <row r="127" spans="1:65" s="2" customFormat="1" ht="33" customHeight="1">
      <c r="A127" s="31"/>
      <c r="B127" s="32"/>
      <c r="C127" s="181" t="s">
        <v>86</v>
      </c>
      <c r="D127" s="181" t="s">
        <v>145</v>
      </c>
      <c r="E127" s="182" t="s">
        <v>154</v>
      </c>
      <c r="F127" s="183" t="s">
        <v>155</v>
      </c>
      <c r="G127" s="184" t="s">
        <v>148</v>
      </c>
      <c r="H127" s="185">
        <v>8.1000000000000003E-2</v>
      </c>
      <c r="I127" s="186"/>
      <c r="J127" s="187">
        <f>ROUND(I127*H127,2)</f>
        <v>0</v>
      </c>
      <c r="K127" s="183" t="s">
        <v>149</v>
      </c>
      <c r="L127" s="36"/>
      <c r="M127" s="188" t="s">
        <v>1</v>
      </c>
      <c r="N127" s="189" t="s">
        <v>42</v>
      </c>
      <c r="O127" s="68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150</v>
      </c>
      <c r="AT127" s="192" t="s">
        <v>145</v>
      </c>
      <c r="AU127" s="192" t="s">
        <v>84</v>
      </c>
      <c r="AY127" s="14" t="s">
        <v>144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4" t="s">
        <v>84</v>
      </c>
      <c r="BK127" s="193">
        <f>ROUND(I127*H127,2)</f>
        <v>0</v>
      </c>
      <c r="BL127" s="14" t="s">
        <v>150</v>
      </c>
      <c r="BM127" s="192" t="s">
        <v>245</v>
      </c>
    </row>
    <row r="128" spans="1:65" s="2" customFormat="1" ht="11.25">
      <c r="A128" s="31"/>
      <c r="B128" s="32"/>
      <c r="C128" s="33"/>
      <c r="D128" s="194" t="s">
        <v>152</v>
      </c>
      <c r="E128" s="33"/>
      <c r="F128" s="195" t="s">
        <v>157</v>
      </c>
      <c r="G128" s="33"/>
      <c r="H128" s="33"/>
      <c r="I128" s="196"/>
      <c r="J128" s="33"/>
      <c r="K128" s="33"/>
      <c r="L128" s="36"/>
      <c r="M128" s="197"/>
      <c r="N128" s="19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152</v>
      </c>
      <c r="AU128" s="14" t="s">
        <v>84</v>
      </c>
    </row>
    <row r="129" spans="1:65" s="2" customFormat="1" ht="44.25" customHeight="1">
      <c r="A129" s="31"/>
      <c r="B129" s="32"/>
      <c r="C129" s="181" t="s">
        <v>158</v>
      </c>
      <c r="D129" s="181" t="s">
        <v>145</v>
      </c>
      <c r="E129" s="182" t="s">
        <v>159</v>
      </c>
      <c r="F129" s="183" t="s">
        <v>160</v>
      </c>
      <c r="G129" s="184" t="s">
        <v>148</v>
      </c>
      <c r="H129" s="185">
        <v>1.1339999999999999</v>
      </c>
      <c r="I129" s="186"/>
      <c r="J129" s="187">
        <f>ROUND(I129*H129,2)</f>
        <v>0</v>
      </c>
      <c r="K129" s="183" t="s">
        <v>149</v>
      </c>
      <c r="L129" s="36"/>
      <c r="M129" s="188" t="s">
        <v>1</v>
      </c>
      <c r="N129" s="189" t="s">
        <v>42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150</v>
      </c>
      <c r="AT129" s="192" t="s">
        <v>145</v>
      </c>
      <c r="AU129" s="192" t="s">
        <v>84</v>
      </c>
      <c r="AY129" s="14" t="s">
        <v>144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84</v>
      </c>
      <c r="BK129" s="193">
        <f>ROUND(I129*H129,2)</f>
        <v>0</v>
      </c>
      <c r="BL129" s="14" t="s">
        <v>150</v>
      </c>
      <c r="BM129" s="192" t="s">
        <v>246</v>
      </c>
    </row>
    <row r="130" spans="1:65" s="2" customFormat="1" ht="11.25">
      <c r="A130" s="31"/>
      <c r="B130" s="32"/>
      <c r="C130" s="33"/>
      <c r="D130" s="194" t="s">
        <v>152</v>
      </c>
      <c r="E130" s="33"/>
      <c r="F130" s="195" t="s">
        <v>162</v>
      </c>
      <c r="G130" s="33"/>
      <c r="H130" s="33"/>
      <c r="I130" s="196"/>
      <c r="J130" s="33"/>
      <c r="K130" s="33"/>
      <c r="L130" s="36"/>
      <c r="M130" s="197"/>
      <c r="N130" s="19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152</v>
      </c>
      <c r="AU130" s="14" t="s">
        <v>84</v>
      </c>
    </row>
    <row r="131" spans="1:65" s="12" customFormat="1" ht="11.25">
      <c r="B131" s="199"/>
      <c r="C131" s="200"/>
      <c r="D131" s="201" t="s">
        <v>163</v>
      </c>
      <c r="E131" s="200"/>
      <c r="F131" s="202" t="s">
        <v>247</v>
      </c>
      <c r="G131" s="200"/>
      <c r="H131" s="203">
        <v>1.1339999999999999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163</v>
      </c>
      <c r="AU131" s="209" t="s">
        <v>84</v>
      </c>
      <c r="AV131" s="12" t="s">
        <v>86</v>
      </c>
      <c r="AW131" s="12" t="s">
        <v>4</v>
      </c>
      <c r="AX131" s="12" t="s">
        <v>84</v>
      </c>
      <c r="AY131" s="209" t="s">
        <v>144</v>
      </c>
    </row>
    <row r="132" spans="1:65" s="2" customFormat="1" ht="44.25" customHeight="1">
      <c r="A132" s="31"/>
      <c r="B132" s="32"/>
      <c r="C132" s="181" t="s">
        <v>150</v>
      </c>
      <c r="D132" s="181" t="s">
        <v>145</v>
      </c>
      <c r="E132" s="182" t="s">
        <v>165</v>
      </c>
      <c r="F132" s="183" t="s">
        <v>166</v>
      </c>
      <c r="G132" s="184" t="s">
        <v>148</v>
      </c>
      <c r="H132" s="185">
        <v>8.1000000000000003E-2</v>
      </c>
      <c r="I132" s="186"/>
      <c r="J132" s="187">
        <f>ROUND(I132*H132,2)</f>
        <v>0</v>
      </c>
      <c r="K132" s="183" t="s">
        <v>149</v>
      </c>
      <c r="L132" s="36"/>
      <c r="M132" s="188" t="s">
        <v>1</v>
      </c>
      <c r="N132" s="189" t="s">
        <v>42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150</v>
      </c>
      <c r="AT132" s="192" t="s">
        <v>145</v>
      </c>
      <c r="AU132" s="192" t="s">
        <v>84</v>
      </c>
      <c r="AY132" s="14" t="s">
        <v>144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84</v>
      </c>
      <c r="BK132" s="193">
        <f>ROUND(I132*H132,2)</f>
        <v>0</v>
      </c>
      <c r="BL132" s="14" t="s">
        <v>150</v>
      </c>
      <c r="BM132" s="192" t="s">
        <v>248</v>
      </c>
    </row>
    <row r="133" spans="1:65" s="2" customFormat="1" ht="11.25">
      <c r="A133" s="31"/>
      <c r="B133" s="32"/>
      <c r="C133" s="33"/>
      <c r="D133" s="194" t="s">
        <v>152</v>
      </c>
      <c r="E133" s="33"/>
      <c r="F133" s="195" t="s">
        <v>168</v>
      </c>
      <c r="G133" s="33"/>
      <c r="H133" s="33"/>
      <c r="I133" s="196"/>
      <c r="J133" s="33"/>
      <c r="K133" s="33"/>
      <c r="L133" s="36"/>
      <c r="M133" s="197"/>
      <c r="N133" s="19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152</v>
      </c>
      <c r="AU133" s="14" t="s">
        <v>84</v>
      </c>
    </row>
    <row r="134" spans="1:65" s="11" customFormat="1" ht="25.9" customHeight="1">
      <c r="B134" s="167"/>
      <c r="C134" s="168"/>
      <c r="D134" s="169" t="s">
        <v>76</v>
      </c>
      <c r="E134" s="170" t="s">
        <v>169</v>
      </c>
      <c r="F134" s="170" t="s">
        <v>170</v>
      </c>
      <c r="G134" s="168"/>
      <c r="H134" s="168"/>
      <c r="I134" s="171"/>
      <c r="J134" s="172">
        <f>BK134</f>
        <v>0</v>
      </c>
      <c r="K134" s="168"/>
      <c r="L134" s="173"/>
      <c r="M134" s="174"/>
      <c r="N134" s="175"/>
      <c r="O134" s="175"/>
      <c r="P134" s="176">
        <f>SUM(P135:P136)</f>
        <v>0</v>
      </c>
      <c r="Q134" s="175"/>
      <c r="R134" s="176">
        <f>SUM(R135:R136)</f>
        <v>0</v>
      </c>
      <c r="S134" s="175"/>
      <c r="T134" s="177">
        <f>SUM(T135:T136)</f>
        <v>3.0000000000000001E-3</v>
      </c>
      <c r="AR134" s="178" t="s">
        <v>86</v>
      </c>
      <c r="AT134" s="179" t="s">
        <v>76</v>
      </c>
      <c r="AU134" s="179" t="s">
        <v>77</v>
      </c>
      <c r="AY134" s="178" t="s">
        <v>144</v>
      </c>
      <c r="BK134" s="180">
        <f>SUM(BK135:BK136)</f>
        <v>0</v>
      </c>
    </row>
    <row r="135" spans="1:65" s="2" customFormat="1" ht="24.2" customHeight="1">
      <c r="A135" s="31"/>
      <c r="B135" s="32"/>
      <c r="C135" s="181" t="s">
        <v>171</v>
      </c>
      <c r="D135" s="181" t="s">
        <v>145</v>
      </c>
      <c r="E135" s="182" t="s">
        <v>172</v>
      </c>
      <c r="F135" s="183" t="s">
        <v>173</v>
      </c>
      <c r="G135" s="184" t="s">
        <v>174</v>
      </c>
      <c r="H135" s="185">
        <v>3</v>
      </c>
      <c r="I135" s="186"/>
      <c r="J135" s="187">
        <f>ROUND(I135*H135,2)</f>
        <v>0</v>
      </c>
      <c r="K135" s="183" t="s">
        <v>149</v>
      </c>
      <c r="L135" s="36"/>
      <c r="M135" s="188" t="s">
        <v>1</v>
      </c>
      <c r="N135" s="189" t="s">
        <v>42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1E-3</v>
      </c>
      <c r="T135" s="191">
        <f>S135*H135</f>
        <v>3.0000000000000001E-3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175</v>
      </c>
      <c r="AT135" s="192" t="s">
        <v>145</v>
      </c>
      <c r="AU135" s="192" t="s">
        <v>84</v>
      </c>
      <c r="AY135" s="14" t="s">
        <v>144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84</v>
      </c>
      <c r="BK135" s="193">
        <f>ROUND(I135*H135,2)</f>
        <v>0</v>
      </c>
      <c r="BL135" s="14" t="s">
        <v>175</v>
      </c>
      <c r="BM135" s="192" t="s">
        <v>249</v>
      </c>
    </row>
    <row r="136" spans="1:65" s="2" customFormat="1" ht="11.25">
      <c r="A136" s="31"/>
      <c r="B136" s="32"/>
      <c r="C136" s="33"/>
      <c r="D136" s="194" t="s">
        <v>152</v>
      </c>
      <c r="E136" s="33"/>
      <c r="F136" s="195" t="s">
        <v>177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84</v>
      </c>
    </row>
    <row r="137" spans="1:65" s="11" customFormat="1" ht="25.9" customHeight="1">
      <c r="B137" s="167"/>
      <c r="C137" s="168"/>
      <c r="D137" s="169" t="s">
        <v>76</v>
      </c>
      <c r="E137" s="170" t="s">
        <v>178</v>
      </c>
      <c r="F137" s="170" t="s">
        <v>179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SUM(P138:P161)</f>
        <v>0</v>
      </c>
      <c r="Q137" s="175"/>
      <c r="R137" s="176">
        <f>SUM(R138:R161)</f>
        <v>0.25582962000000004</v>
      </c>
      <c r="S137" s="175"/>
      <c r="T137" s="177">
        <f>SUM(T138:T161)</f>
        <v>7.758000000000001E-2</v>
      </c>
      <c r="AR137" s="178" t="s">
        <v>86</v>
      </c>
      <c r="AT137" s="179" t="s">
        <v>76</v>
      </c>
      <c r="AU137" s="179" t="s">
        <v>77</v>
      </c>
      <c r="AY137" s="178" t="s">
        <v>144</v>
      </c>
      <c r="BK137" s="180">
        <f>SUM(BK138:BK161)</f>
        <v>0</v>
      </c>
    </row>
    <row r="138" spans="1:65" s="2" customFormat="1" ht="24.2" customHeight="1">
      <c r="A138" s="31"/>
      <c r="B138" s="32"/>
      <c r="C138" s="181" t="s">
        <v>180</v>
      </c>
      <c r="D138" s="181" t="s">
        <v>145</v>
      </c>
      <c r="E138" s="182" t="s">
        <v>181</v>
      </c>
      <c r="F138" s="183" t="s">
        <v>182</v>
      </c>
      <c r="G138" s="184" t="s">
        <v>183</v>
      </c>
      <c r="H138" s="185">
        <v>23.5</v>
      </c>
      <c r="I138" s="186"/>
      <c r="J138" s="187">
        <f>ROUND(I138*H138,2)</f>
        <v>0</v>
      </c>
      <c r="K138" s="183" t="s">
        <v>149</v>
      </c>
      <c r="L138" s="36"/>
      <c r="M138" s="188" t="s">
        <v>1</v>
      </c>
      <c r="N138" s="189" t="s">
        <v>42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175</v>
      </c>
      <c r="AT138" s="192" t="s">
        <v>145</v>
      </c>
      <c r="AU138" s="192" t="s">
        <v>84</v>
      </c>
      <c r="AY138" s="14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84</v>
      </c>
      <c r="BK138" s="193">
        <f>ROUND(I138*H138,2)</f>
        <v>0</v>
      </c>
      <c r="BL138" s="14" t="s">
        <v>175</v>
      </c>
      <c r="BM138" s="192" t="s">
        <v>250</v>
      </c>
    </row>
    <row r="139" spans="1:65" s="2" customFormat="1" ht="11.25">
      <c r="A139" s="31"/>
      <c r="B139" s="32"/>
      <c r="C139" s="33"/>
      <c r="D139" s="194" t="s">
        <v>152</v>
      </c>
      <c r="E139" s="33"/>
      <c r="F139" s="195" t="s">
        <v>185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152</v>
      </c>
      <c r="AU139" s="14" t="s">
        <v>84</v>
      </c>
    </row>
    <row r="140" spans="1:65" s="2" customFormat="1" ht="21.75" customHeight="1">
      <c r="A140" s="31"/>
      <c r="B140" s="32"/>
      <c r="C140" s="181" t="s">
        <v>186</v>
      </c>
      <c r="D140" s="181" t="s">
        <v>145</v>
      </c>
      <c r="E140" s="182" t="s">
        <v>187</v>
      </c>
      <c r="F140" s="183" t="s">
        <v>188</v>
      </c>
      <c r="G140" s="184" t="s">
        <v>183</v>
      </c>
      <c r="H140" s="185">
        <v>23.5</v>
      </c>
      <c r="I140" s="186"/>
      <c r="J140" s="187">
        <f>ROUND(I140*H140,2)</f>
        <v>0</v>
      </c>
      <c r="K140" s="183" t="s">
        <v>149</v>
      </c>
      <c r="L140" s="36"/>
      <c r="M140" s="188" t="s">
        <v>1</v>
      </c>
      <c r="N140" s="189" t="s">
        <v>42</v>
      </c>
      <c r="O140" s="68"/>
      <c r="P140" s="190">
        <f>O140*H140</f>
        <v>0</v>
      </c>
      <c r="Q140" s="190">
        <v>3.0000000000000001E-5</v>
      </c>
      <c r="R140" s="190">
        <f>Q140*H140</f>
        <v>7.0500000000000001E-4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175</v>
      </c>
      <c r="AT140" s="192" t="s">
        <v>145</v>
      </c>
      <c r="AU140" s="192" t="s">
        <v>84</v>
      </c>
      <c r="AY140" s="14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84</v>
      </c>
      <c r="BK140" s="193">
        <f>ROUND(I140*H140,2)</f>
        <v>0</v>
      </c>
      <c r="BL140" s="14" t="s">
        <v>175</v>
      </c>
      <c r="BM140" s="192" t="s">
        <v>251</v>
      </c>
    </row>
    <row r="141" spans="1:65" s="2" customFormat="1" ht="11.25">
      <c r="A141" s="31"/>
      <c r="B141" s="32"/>
      <c r="C141" s="33"/>
      <c r="D141" s="194" t="s">
        <v>152</v>
      </c>
      <c r="E141" s="33"/>
      <c r="F141" s="195" t="s">
        <v>190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84</v>
      </c>
    </row>
    <row r="142" spans="1:65" s="2" customFormat="1" ht="33" customHeight="1">
      <c r="A142" s="31"/>
      <c r="B142" s="32"/>
      <c r="C142" s="181" t="s">
        <v>191</v>
      </c>
      <c r="D142" s="181" t="s">
        <v>145</v>
      </c>
      <c r="E142" s="182" t="s">
        <v>192</v>
      </c>
      <c r="F142" s="183" t="s">
        <v>193</v>
      </c>
      <c r="G142" s="184" t="s">
        <v>183</v>
      </c>
      <c r="H142" s="185">
        <v>23.5</v>
      </c>
      <c r="I142" s="186"/>
      <c r="J142" s="187">
        <f>ROUND(I142*H142,2)</f>
        <v>0</v>
      </c>
      <c r="K142" s="183" t="s">
        <v>149</v>
      </c>
      <c r="L142" s="36"/>
      <c r="M142" s="188" t="s">
        <v>1</v>
      </c>
      <c r="N142" s="189" t="s">
        <v>42</v>
      </c>
      <c r="O142" s="68"/>
      <c r="P142" s="190">
        <f>O142*H142</f>
        <v>0</v>
      </c>
      <c r="Q142" s="190">
        <v>7.5799999999999999E-3</v>
      </c>
      <c r="R142" s="190">
        <f>Q142*H142</f>
        <v>0.17813000000000001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175</v>
      </c>
      <c r="AT142" s="192" t="s">
        <v>145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175</v>
      </c>
      <c r="BM142" s="192" t="s">
        <v>252</v>
      </c>
    </row>
    <row r="143" spans="1:65" s="2" customFormat="1" ht="11.25">
      <c r="A143" s="31"/>
      <c r="B143" s="32"/>
      <c r="C143" s="33"/>
      <c r="D143" s="194" t="s">
        <v>152</v>
      </c>
      <c r="E143" s="33"/>
      <c r="F143" s="195" t="s">
        <v>195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84</v>
      </c>
    </row>
    <row r="144" spans="1:65" s="2" customFormat="1" ht="24.2" customHeight="1">
      <c r="A144" s="31"/>
      <c r="B144" s="32"/>
      <c r="C144" s="181" t="s">
        <v>196</v>
      </c>
      <c r="D144" s="181" t="s">
        <v>145</v>
      </c>
      <c r="E144" s="182" t="s">
        <v>197</v>
      </c>
      <c r="F144" s="183" t="s">
        <v>198</v>
      </c>
      <c r="G144" s="184" t="s">
        <v>183</v>
      </c>
      <c r="H144" s="185">
        <v>23.5</v>
      </c>
      <c r="I144" s="186"/>
      <c r="J144" s="187">
        <f>ROUND(I144*H144,2)</f>
        <v>0</v>
      </c>
      <c r="K144" s="183" t="s">
        <v>149</v>
      </c>
      <c r="L144" s="36"/>
      <c r="M144" s="188" t="s">
        <v>1</v>
      </c>
      <c r="N144" s="189" t="s">
        <v>42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3.0000000000000001E-3</v>
      </c>
      <c r="T144" s="191">
        <f>S144*H144</f>
        <v>7.0500000000000007E-2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175</v>
      </c>
      <c r="AT144" s="192" t="s">
        <v>145</v>
      </c>
      <c r="AU144" s="192" t="s">
        <v>84</v>
      </c>
      <c r="AY144" s="14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84</v>
      </c>
      <c r="BK144" s="193">
        <f>ROUND(I144*H144,2)</f>
        <v>0</v>
      </c>
      <c r="BL144" s="14" t="s">
        <v>175</v>
      </c>
      <c r="BM144" s="192" t="s">
        <v>253</v>
      </c>
    </row>
    <row r="145" spans="1:65" s="2" customFormat="1" ht="11.25">
      <c r="A145" s="31"/>
      <c r="B145" s="32"/>
      <c r="C145" s="33"/>
      <c r="D145" s="194" t="s">
        <v>152</v>
      </c>
      <c r="E145" s="33"/>
      <c r="F145" s="195" t="s">
        <v>200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84</v>
      </c>
    </row>
    <row r="146" spans="1:65" s="2" customFormat="1" ht="24.2" customHeight="1">
      <c r="A146" s="31"/>
      <c r="B146" s="32"/>
      <c r="C146" s="181" t="s">
        <v>201</v>
      </c>
      <c r="D146" s="181" t="s">
        <v>145</v>
      </c>
      <c r="E146" s="182" t="s">
        <v>202</v>
      </c>
      <c r="F146" s="183" t="s">
        <v>203</v>
      </c>
      <c r="G146" s="184" t="s">
        <v>183</v>
      </c>
      <c r="H146" s="185">
        <v>23.5</v>
      </c>
      <c r="I146" s="186"/>
      <c r="J146" s="187">
        <f>ROUND(I146*H146,2)</f>
        <v>0</v>
      </c>
      <c r="K146" s="183" t="s">
        <v>149</v>
      </c>
      <c r="L146" s="36"/>
      <c r="M146" s="188" t="s">
        <v>1</v>
      </c>
      <c r="N146" s="189" t="s">
        <v>42</v>
      </c>
      <c r="O146" s="68"/>
      <c r="P146" s="190">
        <f>O146*H146</f>
        <v>0</v>
      </c>
      <c r="Q146" s="190">
        <v>2.9999999999999997E-4</v>
      </c>
      <c r="R146" s="190">
        <f>Q146*H146</f>
        <v>7.049999999999999E-3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175</v>
      </c>
      <c r="AT146" s="192" t="s">
        <v>145</v>
      </c>
      <c r="AU146" s="192" t="s">
        <v>84</v>
      </c>
      <c r="AY146" s="14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84</v>
      </c>
      <c r="BK146" s="193">
        <f>ROUND(I146*H146,2)</f>
        <v>0</v>
      </c>
      <c r="BL146" s="14" t="s">
        <v>175</v>
      </c>
      <c r="BM146" s="192" t="s">
        <v>254</v>
      </c>
    </row>
    <row r="147" spans="1:65" s="2" customFormat="1" ht="11.25">
      <c r="A147" s="31"/>
      <c r="B147" s="32"/>
      <c r="C147" s="33"/>
      <c r="D147" s="194" t="s">
        <v>152</v>
      </c>
      <c r="E147" s="33"/>
      <c r="F147" s="195" t="s">
        <v>205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152</v>
      </c>
      <c r="AU147" s="14" t="s">
        <v>84</v>
      </c>
    </row>
    <row r="148" spans="1:65" s="2" customFormat="1" ht="44.25" customHeight="1">
      <c r="A148" s="31"/>
      <c r="B148" s="32"/>
      <c r="C148" s="210" t="s">
        <v>206</v>
      </c>
      <c r="D148" s="210" t="s">
        <v>207</v>
      </c>
      <c r="E148" s="211" t="s">
        <v>208</v>
      </c>
      <c r="F148" s="212" t="s">
        <v>209</v>
      </c>
      <c r="G148" s="213" t="s">
        <v>183</v>
      </c>
      <c r="H148" s="214">
        <v>25.85</v>
      </c>
      <c r="I148" s="215"/>
      <c r="J148" s="216">
        <f>ROUND(I148*H148,2)</f>
        <v>0</v>
      </c>
      <c r="K148" s="212" t="s">
        <v>149</v>
      </c>
      <c r="L148" s="217"/>
      <c r="M148" s="218" t="s">
        <v>1</v>
      </c>
      <c r="N148" s="219" t="s">
        <v>42</v>
      </c>
      <c r="O148" s="68"/>
      <c r="P148" s="190">
        <f>O148*H148</f>
        <v>0</v>
      </c>
      <c r="Q148" s="190">
        <v>2.5999999999999999E-3</v>
      </c>
      <c r="R148" s="190">
        <f>Q148*H148</f>
        <v>6.7210000000000006E-2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210</v>
      </c>
      <c r="AT148" s="192" t="s">
        <v>207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255</v>
      </c>
    </row>
    <row r="149" spans="1:65" s="12" customFormat="1" ht="11.25">
      <c r="B149" s="199"/>
      <c r="C149" s="200"/>
      <c r="D149" s="201" t="s">
        <v>163</v>
      </c>
      <c r="E149" s="200"/>
      <c r="F149" s="202" t="s">
        <v>212</v>
      </c>
      <c r="G149" s="200"/>
      <c r="H149" s="203">
        <v>25.85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163</v>
      </c>
      <c r="AU149" s="209" t="s">
        <v>84</v>
      </c>
      <c r="AV149" s="12" t="s">
        <v>86</v>
      </c>
      <c r="AW149" s="12" t="s">
        <v>4</v>
      </c>
      <c r="AX149" s="12" t="s">
        <v>84</v>
      </c>
      <c r="AY149" s="209" t="s">
        <v>144</v>
      </c>
    </row>
    <row r="150" spans="1:65" s="2" customFormat="1" ht="21.75" customHeight="1">
      <c r="A150" s="31"/>
      <c r="B150" s="32"/>
      <c r="C150" s="181" t="s">
        <v>213</v>
      </c>
      <c r="D150" s="181" t="s">
        <v>145</v>
      </c>
      <c r="E150" s="182" t="s">
        <v>214</v>
      </c>
      <c r="F150" s="183" t="s">
        <v>215</v>
      </c>
      <c r="G150" s="184" t="s">
        <v>216</v>
      </c>
      <c r="H150" s="185">
        <v>23.6</v>
      </c>
      <c r="I150" s="186"/>
      <c r="J150" s="187">
        <f>ROUND(I150*H150,2)</f>
        <v>0</v>
      </c>
      <c r="K150" s="183" t="s">
        <v>149</v>
      </c>
      <c r="L150" s="36"/>
      <c r="M150" s="188" t="s">
        <v>1</v>
      </c>
      <c r="N150" s="189" t="s">
        <v>42</v>
      </c>
      <c r="O150" s="68"/>
      <c r="P150" s="190">
        <f>O150*H150</f>
        <v>0</v>
      </c>
      <c r="Q150" s="190">
        <v>0</v>
      </c>
      <c r="R150" s="190">
        <f>Q150*H150</f>
        <v>0</v>
      </c>
      <c r="S150" s="190">
        <v>2.9999999999999997E-4</v>
      </c>
      <c r="T150" s="191">
        <f>S150*H150</f>
        <v>7.0799999999999995E-3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175</v>
      </c>
      <c r="AT150" s="192" t="s">
        <v>145</v>
      </c>
      <c r="AU150" s="192" t="s">
        <v>84</v>
      </c>
      <c r="AY150" s="14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84</v>
      </c>
      <c r="BK150" s="193">
        <f>ROUND(I150*H150,2)</f>
        <v>0</v>
      </c>
      <c r="BL150" s="14" t="s">
        <v>175</v>
      </c>
      <c r="BM150" s="192" t="s">
        <v>256</v>
      </c>
    </row>
    <row r="151" spans="1:65" s="2" customFormat="1" ht="11.25">
      <c r="A151" s="31"/>
      <c r="B151" s="32"/>
      <c r="C151" s="33"/>
      <c r="D151" s="194" t="s">
        <v>152</v>
      </c>
      <c r="E151" s="33"/>
      <c r="F151" s="195" t="s">
        <v>218</v>
      </c>
      <c r="G151" s="33"/>
      <c r="H151" s="33"/>
      <c r="I151" s="196"/>
      <c r="J151" s="33"/>
      <c r="K151" s="33"/>
      <c r="L151" s="36"/>
      <c r="M151" s="197"/>
      <c r="N151" s="198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152</v>
      </c>
      <c r="AU151" s="14" t="s">
        <v>84</v>
      </c>
    </row>
    <row r="152" spans="1:65" s="2" customFormat="1" ht="16.5" customHeight="1">
      <c r="A152" s="31"/>
      <c r="B152" s="32"/>
      <c r="C152" s="181" t="s">
        <v>219</v>
      </c>
      <c r="D152" s="181" t="s">
        <v>145</v>
      </c>
      <c r="E152" s="182" t="s">
        <v>220</v>
      </c>
      <c r="F152" s="183" t="s">
        <v>221</v>
      </c>
      <c r="G152" s="184" t="s">
        <v>216</v>
      </c>
      <c r="H152" s="185">
        <v>25.5</v>
      </c>
      <c r="I152" s="186"/>
      <c r="J152" s="187">
        <f>ROUND(I152*H152,2)</f>
        <v>0</v>
      </c>
      <c r="K152" s="183" t="s">
        <v>149</v>
      </c>
      <c r="L152" s="36"/>
      <c r="M152" s="188" t="s">
        <v>1</v>
      </c>
      <c r="N152" s="189" t="s">
        <v>42</v>
      </c>
      <c r="O152" s="68"/>
      <c r="P152" s="190">
        <f>O152*H152</f>
        <v>0</v>
      </c>
      <c r="Q152" s="190">
        <v>1.0000000000000001E-5</v>
      </c>
      <c r="R152" s="190">
        <f>Q152*H152</f>
        <v>2.5500000000000002E-4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175</v>
      </c>
      <c r="AT152" s="192" t="s">
        <v>145</v>
      </c>
      <c r="AU152" s="192" t="s">
        <v>84</v>
      </c>
      <c r="AY152" s="14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84</v>
      </c>
      <c r="BK152" s="193">
        <f>ROUND(I152*H152,2)</f>
        <v>0</v>
      </c>
      <c r="BL152" s="14" t="s">
        <v>175</v>
      </c>
      <c r="BM152" s="192" t="s">
        <v>257</v>
      </c>
    </row>
    <row r="153" spans="1:65" s="2" customFormat="1" ht="11.25">
      <c r="A153" s="31"/>
      <c r="B153" s="32"/>
      <c r="C153" s="33"/>
      <c r="D153" s="194" t="s">
        <v>152</v>
      </c>
      <c r="E153" s="33"/>
      <c r="F153" s="195" t="s">
        <v>223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152</v>
      </c>
      <c r="AU153" s="14" t="s">
        <v>84</v>
      </c>
    </row>
    <row r="154" spans="1:65" s="2" customFormat="1" ht="16.5" customHeight="1">
      <c r="A154" s="31"/>
      <c r="B154" s="32"/>
      <c r="C154" s="210" t="s">
        <v>224</v>
      </c>
      <c r="D154" s="210" t="s">
        <v>207</v>
      </c>
      <c r="E154" s="211" t="s">
        <v>225</v>
      </c>
      <c r="F154" s="212" t="s">
        <v>226</v>
      </c>
      <c r="G154" s="213" t="s">
        <v>216</v>
      </c>
      <c r="H154" s="214">
        <v>26.01</v>
      </c>
      <c r="I154" s="215"/>
      <c r="J154" s="216">
        <f>ROUND(I154*H154,2)</f>
        <v>0</v>
      </c>
      <c r="K154" s="212" t="s">
        <v>149</v>
      </c>
      <c r="L154" s="217"/>
      <c r="M154" s="218" t="s">
        <v>1</v>
      </c>
      <c r="N154" s="219" t="s">
        <v>42</v>
      </c>
      <c r="O154" s="68"/>
      <c r="P154" s="190">
        <f>O154*H154</f>
        <v>0</v>
      </c>
      <c r="Q154" s="190">
        <v>8.0000000000000007E-5</v>
      </c>
      <c r="R154" s="190">
        <f>Q154*H154</f>
        <v>2.0808000000000003E-3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210</v>
      </c>
      <c r="AT154" s="192" t="s">
        <v>207</v>
      </c>
      <c r="AU154" s="192" t="s">
        <v>84</v>
      </c>
      <c r="AY154" s="14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84</v>
      </c>
      <c r="BK154" s="193">
        <f>ROUND(I154*H154,2)</f>
        <v>0</v>
      </c>
      <c r="BL154" s="14" t="s">
        <v>175</v>
      </c>
      <c r="BM154" s="192" t="s">
        <v>258</v>
      </c>
    </row>
    <row r="155" spans="1:65" s="12" customFormat="1" ht="11.25">
      <c r="B155" s="199"/>
      <c r="C155" s="200"/>
      <c r="D155" s="201" t="s">
        <v>163</v>
      </c>
      <c r="E155" s="200"/>
      <c r="F155" s="202" t="s">
        <v>259</v>
      </c>
      <c r="G155" s="200"/>
      <c r="H155" s="203">
        <v>26.01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163</v>
      </c>
      <c r="AU155" s="209" t="s">
        <v>84</v>
      </c>
      <c r="AV155" s="12" t="s">
        <v>86</v>
      </c>
      <c r="AW155" s="12" t="s">
        <v>4</v>
      </c>
      <c r="AX155" s="12" t="s">
        <v>84</v>
      </c>
      <c r="AY155" s="209" t="s">
        <v>144</v>
      </c>
    </row>
    <row r="156" spans="1:65" s="2" customFormat="1" ht="16.5" customHeight="1">
      <c r="A156" s="31"/>
      <c r="B156" s="32"/>
      <c r="C156" s="181" t="s">
        <v>8</v>
      </c>
      <c r="D156" s="181" t="s">
        <v>145</v>
      </c>
      <c r="E156" s="182" t="s">
        <v>229</v>
      </c>
      <c r="F156" s="183" t="s">
        <v>230</v>
      </c>
      <c r="G156" s="184" t="s">
        <v>216</v>
      </c>
      <c r="H156" s="185">
        <v>2.2999999999999998</v>
      </c>
      <c r="I156" s="186"/>
      <c r="J156" s="187">
        <f>ROUND(I156*H156,2)</f>
        <v>0</v>
      </c>
      <c r="K156" s="183" t="s">
        <v>149</v>
      </c>
      <c r="L156" s="36"/>
      <c r="M156" s="188" t="s">
        <v>1</v>
      </c>
      <c r="N156" s="189" t="s">
        <v>42</v>
      </c>
      <c r="O156" s="6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175</v>
      </c>
      <c r="AT156" s="192" t="s">
        <v>145</v>
      </c>
      <c r="AU156" s="192" t="s">
        <v>84</v>
      </c>
      <c r="AY156" s="14" t="s">
        <v>144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84</v>
      </c>
      <c r="BK156" s="193">
        <f>ROUND(I156*H156,2)</f>
        <v>0</v>
      </c>
      <c r="BL156" s="14" t="s">
        <v>175</v>
      </c>
      <c r="BM156" s="192" t="s">
        <v>260</v>
      </c>
    </row>
    <row r="157" spans="1:65" s="2" customFormat="1" ht="11.25">
      <c r="A157" s="31"/>
      <c r="B157" s="32"/>
      <c r="C157" s="33"/>
      <c r="D157" s="194" t="s">
        <v>152</v>
      </c>
      <c r="E157" s="33"/>
      <c r="F157" s="195" t="s">
        <v>232</v>
      </c>
      <c r="G157" s="33"/>
      <c r="H157" s="33"/>
      <c r="I157" s="196"/>
      <c r="J157" s="33"/>
      <c r="K157" s="33"/>
      <c r="L157" s="36"/>
      <c r="M157" s="197"/>
      <c r="N157" s="198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152</v>
      </c>
      <c r="AU157" s="14" t="s">
        <v>84</v>
      </c>
    </row>
    <row r="158" spans="1:65" s="2" customFormat="1" ht="16.5" customHeight="1">
      <c r="A158" s="31"/>
      <c r="B158" s="32"/>
      <c r="C158" s="210" t="s">
        <v>175</v>
      </c>
      <c r="D158" s="210" t="s">
        <v>207</v>
      </c>
      <c r="E158" s="211" t="s">
        <v>233</v>
      </c>
      <c r="F158" s="212" t="s">
        <v>234</v>
      </c>
      <c r="G158" s="213" t="s">
        <v>216</v>
      </c>
      <c r="H158" s="214">
        <v>2.3460000000000001</v>
      </c>
      <c r="I158" s="215"/>
      <c r="J158" s="216">
        <f>ROUND(I158*H158,2)</f>
        <v>0</v>
      </c>
      <c r="K158" s="212" t="s">
        <v>149</v>
      </c>
      <c r="L158" s="217"/>
      <c r="M158" s="218" t="s">
        <v>1</v>
      </c>
      <c r="N158" s="219" t="s">
        <v>42</v>
      </c>
      <c r="O158" s="68"/>
      <c r="P158" s="190">
        <f>O158*H158</f>
        <v>0</v>
      </c>
      <c r="Q158" s="190">
        <v>1.7000000000000001E-4</v>
      </c>
      <c r="R158" s="190">
        <f>Q158*H158</f>
        <v>3.9882000000000003E-4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210</v>
      </c>
      <c r="AT158" s="192" t="s">
        <v>207</v>
      </c>
      <c r="AU158" s="192" t="s">
        <v>84</v>
      </c>
      <c r="AY158" s="14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84</v>
      </c>
      <c r="BK158" s="193">
        <f>ROUND(I158*H158,2)</f>
        <v>0</v>
      </c>
      <c r="BL158" s="14" t="s">
        <v>175</v>
      </c>
      <c r="BM158" s="192" t="s">
        <v>261</v>
      </c>
    </row>
    <row r="159" spans="1:65" s="12" customFormat="1" ht="11.25">
      <c r="B159" s="199"/>
      <c r="C159" s="200"/>
      <c r="D159" s="201" t="s">
        <v>163</v>
      </c>
      <c r="E159" s="200"/>
      <c r="F159" s="202" t="s">
        <v>262</v>
      </c>
      <c r="G159" s="200"/>
      <c r="H159" s="203">
        <v>2.3460000000000001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163</v>
      </c>
      <c r="AU159" s="209" t="s">
        <v>84</v>
      </c>
      <c r="AV159" s="12" t="s">
        <v>86</v>
      </c>
      <c r="AW159" s="12" t="s">
        <v>4</v>
      </c>
      <c r="AX159" s="12" t="s">
        <v>84</v>
      </c>
      <c r="AY159" s="209" t="s">
        <v>144</v>
      </c>
    </row>
    <row r="160" spans="1:65" s="2" customFormat="1" ht="37.9" customHeight="1">
      <c r="A160" s="31"/>
      <c r="B160" s="32"/>
      <c r="C160" s="181" t="s">
        <v>237</v>
      </c>
      <c r="D160" s="181" t="s">
        <v>145</v>
      </c>
      <c r="E160" s="182" t="s">
        <v>238</v>
      </c>
      <c r="F160" s="183" t="s">
        <v>239</v>
      </c>
      <c r="G160" s="184" t="s">
        <v>240</v>
      </c>
      <c r="H160" s="220"/>
      <c r="I160" s="186"/>
      <c r="J160" s="187">
        <f>ROUND(I160*H160,2)</f>
        <v>0</v>
      </c>
      <c r="K160" s="183" t="s">
        <v>149</v>
      </c>
      <c r="L160" s="36"/>
      <c r="M160" s="188" t="s">
        <v>1</v>
      </c>
      <c r="N160" s="189" t="s">
        <v>42</v>
      </c>
      <c r="O160" s="68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175</v>
      </c>
      <c r="AT160" s="192" t="s">
        <v>145</v>
      </c>
      <c r="AU160" s="192" t="s">
        <v>84</v>
      </c>
      <c r="AY160" s="14" t="s">
        <v>144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4" t="s">
        <v>84</v>
      </c>
      <c r="BK160" s="193">
        <f>ROUND(I160*H160,2)</f>
        <v>0</v>
      </c>
      <c r="BL160" s="14" t="s">
        <v>175</v>
      </c>
      <c r="BM160" s="192" t="s">
        <v>263</v>
      </c>
    </row>
    <row r="161" spans="1:47" s="2" customFormat="1" ht="11.25">
      <c r="A161" s="31"/>
      <c r="B161" s="32"/>
      <c r="C161" s="33"/>
      <c r="D161" s="194" t="s">
        <v>152</v>
      </c>
      <c r="E161" s="33"/>
      <c r="F161" s="195" t="s">
        <v>242</v>
      </c>
      <c r="G161" s="33"/>
      <c r="H161" s="33"/>
      <c r="I161" s="196"/>
      <c r="J161" s="33"/>
      <c r="K161" s="33"/>
      <c r="L161" s="36"/>
      <c r="M161" s="221"/>
      <c r="N161" s="222"/>
      <c r="O161" s="223"/>
      <c r="P161" s="223"/>
      <c r="Q161" s="223"/>
      <c r="R161" s="223"/>
      <c r="S161" s="223"/>
      <c r="T161" s="22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152</v>
      </c>
      <c r="AU161" s="14" t="s">
        <v>84</v>
      </c>
    </row>
    <row r="162" spans="1:47" s="2" customFormat="1" ht="6.95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sRXSjQFByMkCSztv0kd/imJVMQcXsBfe0jskWn9cpkDaygna0EMII0Wwos0SMuO3ct5CVi4mJWgTVz7KTHQJeA==" saltValue="b/DJBFsJHDSzw/Ej0M87hVW1qiFbNv+QpOeqf/YJk4pIkVcPl1SulUjoTmWTpXIyaeLohtKAeQGUbo8mXIT64g==" spinCount="100000" sheet="1" objects="1" scenarios="1" formatColumns="0" formatRows="0" autoFilter="0"/>
  <autoFilter ref="C122:K16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26" r:id="rId1"/>
    <hyperlink ref="F128" r:id="rId2"/>
    <hyperlink ref="F130" r:id="rId3"/>
    <hyperlink ref="F133" r:id="rId4"/>
    <hyperlink ref="F136" r:id="rId5"/>
    <hyperlink ref="F139" r:id="rId6"/>
    <hyperlink ref="F141" r:id="rId7"/>
    <hyperlink ref="F143" r:id="rId8"/>
    <hyperlink ref="F145" r:id="rId9"/>
    <hyperlink ref="F147" r:id="rId10"/>
    <hyperlink ref="F151" r:id="rId11"/>
    <hyperlink ref="F153" r:id="rId12"/>
    <hyperlink ref="F157" r:id="rId13"/>
    <hyperlink ref="F161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100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264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265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ROUND((SUM(BE123:BE163)),  2)</f>
        <v>0</v>
      </c>
      <c r="G35" s="31"/>
      <c r="H35" s="31"/>
      <c r="I35" s="127">
        <v>0.21</v>
      </c>
      <c r="J35" s="126">
        <f>ROUND(((SUM(BE123:BE163))*I35),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ROUND((SUM(BF123:BF163)),  2)</f>
        <v>0</v>
      </c>
      <c r="G36" s="31"/>
      <c r="H36" s="31"/>
      <c r="I36" s="127">
        <v>0.15</v>
      </c>
      <c r="J36" s="126">
        <f>ROUND(((SUM(BF123:BF163))*I36),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ROUND((SUM(BG123:BG163)),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ROUND((SUM(BH123:BH163)),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ROUND((SUM(BI123:BI163)),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264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03-01 - Motýlci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126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127</v>
      </c>
      <c r="E100" s="153"/>
      <c r="F100" s="153"/>
      <c r="G100" s="153"/>
      <c r="H100" s="153"/>
      <c r="I100" s="153"/>
      <c r="J100" s="154">
        <f>J134</f>
        <v>0</v>
      </c>
      <c r="K100" s="151"/>
      <c r="L100" s="155"/>
    </row>
    <row r="101" spans="1:47" s="9" customFormat="1" ht="24.95" customHeight="1">
      <c r="B101" s="150"/>
      <c r="C101" s="151"/>
      <c r="D101" s="152" t="s">
        <v>128</v>
      </c>
      <c r="E101" s="153"/>
      <c r="F101" s="153"/>
      <c r="G101" s="153"/>
      <c r="H101" s="153"/>
      <c r="I101" s="153"/>
      <c r="J101" s="154">
        <f>J137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0" t="s">
        <v>129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6.25" customHeight="1">
      <c r="A111" s="31"/>
      <c r="B111" s="32"/>
      <c r="C111" s="33"/>
      <c r="D111" s="33"/>
      <c r="E111" s="278" t="str">
        <f>E7</f>
        <v>VÝMĚNA NÁŠLAPNÝCH VRSTEV V MATEŘSKÝCH ŠKOLÁCH V KOPŘIVNICI</v>
      </c>
      <c r="F111" s="279"/>
      <c r="G111" s="279"/>
      <c r="H111" s="279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117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31"/>
      <c r="B113" s="32"/>
      <c r="C113" s="33"/>
      <c r="D113" s="33"/>
      <c r="E113" s="278" t="s">
        <v>264</v>
      </c>
      <c r="F113" s="280"/>
      <c r="G113" s="280"/>
      <c r="H113" s="280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119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31" t="str">
        <f>E11</f>
        <v>03-01 - Motýlci</v>
      </c>
      <c r="F115" s="280"/>
      <c r="G115" s="280"/>
      <c r="H115" s="28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F14</f>
        <v xml:space="preserve"> </v>
      </c>
      <c r="G117" s="33"/>
      <c r="H117" s="33"/>
      <c r="I117" s="26" t="s">
        <v>22</v>
      </c>
      <c r="J117" s="63" t="str">
        <f>IF(J14="","",J14)</f>
        <v>14. 3. 2023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E17</f>
        <v>Město Kopřivnice</v>
      </c>
      <c r="G119" s="33"/>
      <c r="H119" s="33"/>
      <c r="I119" s="26" t="s">
        <v>30</v>
      </c>
      <c r="J119" s="29" t="str">
        <f>E23</f>
        <v>Ing. Jan Stuchlík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3"/>
      <c r="E120" s="33"/>
      <c r="F120" s="24" t="str">
        <f>IF(E20="","",E20)</f>
        <v>Vyplň údaj</v>
      </c>
      <c r="G120" s="33"/>
      <c r="H120" s="33"/>
      <c r="I120" s="26" t="s">
        <v>33</v>
      </c>
      <c r="J120" s="29" t="str">
        <f>E26</f>
        <v>Ladislav Pekárek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0" customFormat="1" ht="29.25" customHeight="1">
      <c r="A122" s="156"/>
      <c r="B122" s="157"/>
      <c r="C122" s="158" t="s">
        <v>130</v>
      </c>
      <c r="D122" s="159" t="s">
        <v>62</v>
      </c>
      <c r="E122" s="159" t="s">
        <v>58</v>
      </c>
      <c r="F122" s="159" t="s">
        <v>59</v>
      </c>
      <c r="G122" s="159" t="s">
        <v>131</v>
      </c>
      <c r="H122" s="159" t="s">
        <v>132</v>
      </c>
      <c r="I122" s="159" t="s">
        <v>133</v>
      </c>
      <c r="J122" s="159" t="s">
        <v>123</v>
      </c>
      <c r="K122" s="160" t="s">
        <v>134</v>
      </c>
      <c r="L122" s="161"/>
      <c r="M122" s="72" t="s">
        <v>1</v>
      </c>
      <c r="N122" s="73" t="s">
        <v>41</v>
      </c>
      <c r="O122" s="73" t="s">
        <v>135</v>
      </c>
      <c r="P122" s="73" t="s">
        <v>136</v>
      </c>
      <c r="Q122" s="73" t="s">
        <v>137</v>
      </c>
      <c r="R122" s="73" t="s">
        <v>138</v>
      </c>
      <c r="S122" s="73" t="s">
        <v>139</v>
      </c>
      <c r="T122" s="74" t="s">
        <v>140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141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P124+P134+P137</f>
        <v>0</v>
      </c>
      <c r="Q123" s="76"/>
      <c r="R123" s="164">
        <f>R124+R134+R137</f>
        <v>0.66648492000000004</v>
      </c>
      <c r="S123" s="76"/>
      <c r="T123" s="165">
        <f>T124+T134+T137</f>
        <v>0.33629999999999999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125</v>
      </c>
      <c r="BK123" s="166">
        <f>BK124+BK134+BK137</f>
        <v>0</v>
      </c>
    </row>
    <row r="124" spans="1:65" s="11" customFormat="1" ht="25.9" customHeight="1">
      <c r="B124" s="167"/>
      <c r="C124" s="168"/>
      <c r="D124" s="169" t="s">
        <v>76</v>
      </c>
      <c r="E124" s="170" t="s">
        <v>142</v>
      </c>
      <c r="F124" s="170" t="s">
        <v>143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SUM(P125:P133)</f>
        <v>0</v>
      </c>
      <c r="Q124" s="175"/>
      <c r="R124" s="176">
        <f>SUM(R125:R133)</f>
        <v>0</v>
      </c>
      <c r="S124" s="175"/>
      <c r="T124" s="177">
        <f>SUM(T125:T133)</f>
        <v>0</v>
      </c>
      <c r="AR124" s="178" t="s">
        <v>84</v>
      </c>
      <c r="AT124" s="179" t="s">
        <v>76</v>
      </c>
      <c r="AU124" s="179" t="s">
        <v>77</v>
      </c>
      <c r="AY124" s="178" t="s">
        <v>144</v>
      </c>
      <c r="BK124" s="180">
        <f>SUM(BK125:BK133)</f>
        <v>0</v>
      </c>
    </row>
    <row r="125" spans="1:65" s="2" customFormat="1" ht="37.9" customHeight="1">
      <c r="A125" s="31"/>
      <c r="B125" s="32"/>
      <c r="C125" s="181" t="s">
        <v>84</v>
      </c>
      <c r="D125" s="181" t="s">
        <v>145</v>
      </c>
      <c r="E125" s="182" t="s">
        <v>146</v>
      </c>
      <c r="F125" s="183" t="s">
        <v>147</v>
      </c>
      <c r="G125" s="184" t="s">
        <v>148</v>
      </c>
      <c r="H125" s="185">
        <v>0.33600000000000002</v>
      </c>
      <c r="I125" s="186"/>
      <c r="J125" s="187">
        <f>ROUND(I125*H125,2)</f>
        <v>0</v>
      </c>
      <c r="K125" s="183" t="s">
        <v>149</v>
      </c>
      <c r="L125" s="36"/>
      <c r="M125" s="188" t="s">
        <v>1</v>
      </c>
      <c r="N125" s="189" t="s">
        <v>42</v>
      </c>
      <c r="O125" s="68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150</v>
      </c>
      <c r="AT125" s="192" t="s">
        <v>145</v>
      </c>
      <c r="AU125" s="192" t="s">
        <v>84</v>
      </c>
      <c r="AY125" s="14" t="s">
        <v>144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4" t="s">
        <v>84</v>
      </c>
      <c r="BK125" s="193">
        <f>ROUND(I125*H125,2)</f>
        <v>0</v>
      </c>
      <c r="BL125" s="14" t="s">
        <v>150</v>
      </c>
      <c r="BM125" s="192" t="s">
        <v>266</v>
      </c>
    </row>
    <row r="126" spans="1:65" s="2" customFormat="1" ht="11.25">
      <c r="A126" s="31"/>
      <c r="B126" s="32"/>
      <c r="C126" s="33"/>
      <c r="D126" s="194" t="s">
        <v>152</v>
      </c>
      <c r="E126" s="33"/>
      <c r="F126" s="195" t="s">
        <v>153</v>
      </c>
      <c r="G126" s="33"/>
      <c r="H126" s="33"/>
      <c r="I126" s="196"/>
      <c r="J126" s="33"/>
      <c r="K126" s="33"/>
      <c r="L126" s="36"/>
      <c r="M126" s="197"/>
      <c r="N126" s="198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152</v>
      </c>
      <c r="AU126" s="14" t="s">
        <v>84</v>
      </c>
    </row>
    <row r="127" spans="1:65" s="2" customFormat="1" ht="33" customHeight="1">
      <c r="A127" s="31"/>
      <c r="B127" s="32"/>
      <c r="C127" s="181" t="s">
        <v>86</v>
      </c>
      <c r="D127" s="181" t="s">
        <v>145</v>
      </c>
      <c r="E127" s="182" t="s">
        <v>154</v>
      </c>
      <c r="F127" s="183" t="s">
        <v>155</v>
      </c>
      <c r="G127" s="184" t="s">
        <v>148</v>
      </c>
      <c r="H127" s="185">
        <v>0.33600000000000002</v>
      </c>
      <c r="I127" s="186"/>
      <c r="J127" s="187">
        <f>ROUND(I127*H127,2)</f>
        <v>0</v>
      </c>
      <c r="K127" s="183" t="s">
        <v>149</v>
      </c>
      <c r="L127" s="36"/>
      <c r="M127" s="188" t="s">
        <v>1</v>
      </c>
      <c r="N127" s="189" t="s">
        <v>42</v>
      </c>
      <c r="O127" s="68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150</v>
      </c>
      <c r="AT127" s="192" t="s">
        <v>145</v>
      </c>
      <c r="AU127" s="192" t="s">
        <v>84</v>
      </c>
      <c r="AY127" s="14" t="s">
        <v>144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4" t="s">
        <v>84</v>
      </c>
      <c r="BK127" s="193">
        <f>ROUND(I127*H127,2)</f>
        <v>0</v>
      </c>
      <c r="BL127" s="14" t="s">
        <v>150</v>
      </c>
      <c r="BM127" s="192" t="s">
        <v>267</v>
      </c>
    </row>
    <row r="128" spans="1:65" s="2" customFormat="1" ht="11.25">
      <c r="A128" s="31"/>
      <c r="B128" s="32"/>
      <c r="C128" s="33"/>
      <c r="D128" s="194" t="s">
        <v>152</v>
      </c>
      <c r="E128" s="33"/>
      <c r="F128" s="195" t="s">
        <v>157</v>
      </c>
      <c r="G128" s="33"/>
      <c r="H128" s="33"/>
      <c r="I128" s="196"/>
      <c r="J128" s="33"/>
      <c r="K128" s="33"/>
      <c r="L128" s="36"/>
      <c r="M128" s="197"/>
      <c r="N128" s="19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152</v>
      </c>
      <c r="AU128" s="14" t="s">
        <v>84</v>
      </c>
    </row>
    <row r="129" spans="1:65" s="2" customFormat="1" ht="44.25" customHeight="1">
      <c r="A129" s="31"/>
      <c r="B129" s="32"/>
      <c r="C129" s="181" t="s">
        <v>158</v>
      </c>
      <c r="D129" s="181" t="s">
        <v>145</v>
      </c>
      <c r="E129" s="182" t="s">
        <v>159</v>
      </c>
      <c r="F129" s="183" t="s">
        <v>160</v>
      </c>
      <c r="G129" s="184" t="s">
        <v>148</v>
      </c>
      <c r="H129" s="185">
        <v>4.7039999999999997</v>
      </c>
      <c r="I129" s="186"/>
      <c r="J129" s="187">
        <f>ROUND(I129*H129,2)</f>
        <v>0</v>
      </c>
      <c r="K129" s="183" t="s">
        <v>149</v>
      </c>
      <c r="L129" s="36"/>
      <c r="M129" s="188" t="s">
        <v>1</v>
      </c>
      <c r="N129" s="189" t="s">
        <v>42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150</v>
      </c>
      <c r="AT129" s="192" t="s">
        <v>145</v>
      </c>
      <c r="AU129" s="192" t="s">
        <v>84</v>
      </c>
      <c r="AY129" s="14" t="s">
        <v>144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84</v>
      </c>
      <c r="BK129" s="193">
        <f>ROUND(I129*H129,2)</f>
        <v>0</v>
      </c>
      <c r="BL129" s="14" t="s">
        <v>150</v>
      </c>
      <c r="BM129" s="192" t="s">
        <v>268</v>
      </c>
    </row>
    <row r="130" spans="1:65" s="2" customFormat="1" ht="11.25">
      <c r="A130" s="31"/>
      <c r="B130" s="32"/>
      <c r="C130" s="33"/>
      <c r="D130" s="194" t="s">
        <v>152</v>
      </c>
      <c r="E130" s="33"/>
      <c r="F130" s="195" t="s">
        <v>162</v>
      </c>
      <c r="G130" s="33"/>
      <c r="H130" s="33"/>
      <c r="I130" s="196"/>
      <c r="J130" s="33"/>
      <c r="K130" s="33"/>
      <c r="L130" s="36"/>
      <c r="M130" s="197"/>
      <c r="N130" s="19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152</v>
      </c>
      <c r="AU130" s="14" t="s">
        <v>84</v>
      </c>
    </row>
    <row r="131" spans="1:65" s="12" customFormat="1" ht="11.25">
      <c r="B131" s="199"/>
      <c r="C131" s="200"/>
      <c r="D131" s="201" t="s">
        <v>163</v>
      </c>
      <c r="E131" s="200"/>
      <c r="F131" s="202" t="s">
        <v>269</v>
      </c>
      <c r="G131" s="200"/>
      <c r="H131" s="203">
        <v>4.7039999999999997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163</v>
      </c>
      <c r="AU131" s="209" t="s">
        <v>84</v>
      </c>
      <c r="AV131" s="12" t="s">
        <v>86</v>
      </c>
      <c r="AW131" s="12" t="s">
        <v>4</v>
      </c>
      <c r="AX131" s="12" t="s">
        <v>84</v>
      </c>
      <c r="AY131" s="209" t="s">
        <v>144</v>
      </c>
    </row>
    <row r="132" spans="1:65" s="2" customFormat="1" ht="44.25" customHeight="1">
      <c r="A132" s="31"/>
      <c r="B132" s="32"/>
      <c r="C132" s="181" t="s">
        <v>150</v>
      </c>
      <c r="D132" s="181" t="s">
        <v>145</v>
      </c>
      <c r="E132" s="182" t="s">
        <v>165</v>
      </c>
      <c r="F132" s="183" t="s">
        <v>166</v>
      </c>
      <c r="G132" s="184" t="s">
        <v>148</v>
      </c>
      <c r="H132" s="185">
        <v>0.33600000000000002</v>
      </c>
      <c r="I132" s="186"/>
      <c r="J132" s="187">
        <f>ROUND(I132*H132,2)</f>
        <v>0</v>
      </c>
      <c r="K132" s="183" t="s">
        <v>149</v>
      </c>
      <c r="L132" s="36"/>
      <c r="M132" s="188" t="s">
        <v>1</v>
      </c>
      <c r="N132" s="189" t="s">
        <v>42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150</v>
      </c>
      <c r="AT132" s="192" t="s">
        <v>145</v>
      </c>
      <c r="AU132" s="192" t="s">
        <v>84</v>
      </c>
      <c r="AY132" s="14" t="s">
        <v>144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84</v>
      </c>
      <c r="BK132" s="193">
        <f>ROUND(I132*H132,2)</f>
        <v>0</v>
      </c>
      <c r="BL132" s="14" t="s">
        <v>150</v>
      </c>
      <c r="BM132" s="192" t="s">
        <v>270</v>
      </c>
    </row>
    <row r="133" spans="1:65" s="2" customFormat="1" ht="11.25">
      <c r="A133" s="31"/>
      <c r="B133" s="32"/>
      <c r="C133" s="33"/>
      <c r="D133" s="194" t="s">
        <v>152</v>
      </c>
      <c r="E133" s="33"/>
      <c r="F133" s="195" t="s">
        <v>168</v>
      </c>
      <c r="G133" s="33"/>
      <c r="H133" s="33"/>
      <c r="I133" s="196"/>
      <c r="J133" s="33"/>
      <c r="K133" s="33"/>
      <c r="L133" s="36"/>
      <c r="M133" s="197"/>
      <c r="N133" s="19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152</v>
      </c>
      <c r="AU133" s="14" t="s">
        <v>84</v>
      </c>
    </row>
    <row r="134" spans="1:65" s="11" customFormat="1" ht="25.9" customHeight="1">
      <c r="B134" s="167"/>
      <c r="C134" s="168"/>
      <c r="D134" s="169" t="s">
        <v>76</v>
      </c>
      <c r="E134" s="170" t="s">
        <v>169</v>
      </c>
      <c r="F134" s="170" t="s">
        <v>170</v>
      </c>
      <c r="G134" s="168"/>
      <c r="H134" s="168"/>
      <c r="I134" s="171"/>
      <c r="J134" s="172">
        <f>BK134</f>
        <v>0</v>
      </c>
      <c r="K134" s="168"/>
      <c r="L134" s="173"/>
      <c r="M134" s="174"/>
      <c r="N134" s="175"/>
      <c r="O134" s="175"/>
      <c r="P134" s="176">
        <f>SUM(P135:P136)</f>
        <v>0</v>
      </c>
      <c r="Q134" s="175"/>
      <c r="R134" s="176">
        <f>SUM(R135:R136)</f>
        <v>0</v>
      </c>
      <c r="S134" s="175"/>
      <c r="T134" s="177">
        <f>SUM(T135:T136)</f>
        <v>6.0000000000000001E-3</v>
      </c>
      <c r="AR134" s="178" t="s">
        <v>86</v>
      </c>
      <c r="AT134" s="179" t="s">
        <v>76</v>
      </c>
      <c r="AU134" s="179" t="s">
        <v>77</v>
      </c>
      <c r="AY134" s="178" t="s">
        <v>144</v>
      </c>
      <c r="BK134" s="180">
        <f>SUM(BK135:BK136)</f>
        <v>0</v>
      </c>
    </row>
    <row r="135" spans="1:65" s="2" customFormat="1" ht="24.2" customHeight="1">
      <c r="A135" s="31"/>
      <c r="B135" s="32"/>
      <c r="C135" s="181" t="s">
        <v>171</v>
      </c>
      <c r="D135" s="181" t="s">
        <v>145</v>
      </c>
      <c r="E135" s="182" t="s">
        <v>172</v>
      </c>
      <c r="F135" s="183" t="s">
        <v>173</v>
      </c>
      <c r="G135" s="184" t="s">
        <v>174</v>
      </c>
      <c r="H135" s="185">
        <v>6</v>
      </c>
      <c r="I135" s="186"/>
      <c r="J135" s="187">
        <f>ROUND(I135*H135,2)</f>
        <v>0</v>
      </c>
      <c r="K135" s="183" t="s">
        <v>149</v>
      </c>
      <c r="L135" s="36"/>
      <c r="M135" s="188" t="s">
        <v>1</v>
      </c>
      <c r="N135" s="189" t="s">
        <v>42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1E-3</v>
      </c>
      <c r="T135" s="191">
        <f>S135*H135</f>
        <v>6.0000000000000001E-3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175</v>
      </c>
      <c r="AT135" s="192" t="s">
        <v>145</v>
      </c>
      <c r="AU135" s="192" t="s">
        <v>84</v>
      </c>
      <c r="AY135" s="14" t="s">
        <v>144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84</v>
      </c>
      <c r="BK135" s="193">
        <f>ROUND(I135*H135,2)</f>
        <v>0</v>
      </c>
      <c r="BL135" s="14" t="s">
        <v>175</v>
      </c>
      <c r="BM135" s="192" t="s">
        <v>271</v>
      </c>
    </row>
    <row r="136" spans="1:65" s="2" customFormat="1" ht="11.25">
      <c r="A136" s="31"/>
      <c r="B136" s="32"/>
      <c r="C136" s="33"/>
      <c r="D136" s="194" t="s">
        <v>152</v>
      </c>
      <c r="E136" s="33"/>
      <c r="F136" s="195" t="s">
        <v>177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84</v>
      </c>
    </row>
    <row r="137" spans="1:65" s="11" customFormat="1" ht="25.9" customHeight="1">
      <c r="B137" s="167"/>
      <c r="C137" s="168"/>
      <c r="D137" s="169" t="s">
        <v>76</v>
      </c>
      <c r="E137" s="170" t="s">
        <v>178</v>
      </c>
      <c r="F137" s="170" t="s">
        <v>179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SUM(P138:P163)</f>
        <v>0</v>
      </c>
      <c r="Q137" s="175"/>
      <c r="R137" s="176">
        <f>SUM(R138:R163)</f>
        <v>0.66648492000000004</v>
      </c>
      <c r="S137" s="175"/>
      <c r="T137" s="177">
        <f>SUM(T138:T163)</f>
        <v>0.33029999999999998</v>
      </c>
      <c r="AR137" s="178" t="s">
        <v>86</v>
      </c>
      <c r="AT137" s="179" t="s">
        <v>76</v>
      </c>
      <c r="AU137" s="179" t="s">
        <v>77</v>
      </c>
      <c r="AY137" s="178" t="s">
        <v>144</v>
      </c>
      <c r="BK137" s="180">
        <f>SUM(BK138:BK163)</f>
        <v>0</v>
      </c>
    </row>
    <row r="138" spans="1:65" s="2" customFormat="1" ht="24.2" customHeight="1">
      <c r="A138" s="31"/>
      <c r="B138" s="32"/>
      <c r="C138" s="181" t="s">
        <v>180</v>
      </c>
      <c r="D138" s="181" t="s">
        <v>145</v>
      </c>
      <c r="E138" s="182" t="s">
        <v>181</v>
      </c>
      <c r="F138" s="183" t="s">
        <v>182</v>
      </c>
      <c r="G138" s="184" t="s">
        <v>183</v>
      </c>
      <c r="H138" s="185">
        <v>61.5</v>
      </c>
      <c r="I138" s="186"/>
      <c r="J138" s="187">
        <f>ROUND(I138*H138,2)</f>
        <v>0</v>
      </c>
      <c r="K138" s="183" t="s">
        <v>149</v>
      </c>
      <c r="L138" s="36"/>
      <c r="M138" s="188" t="s">
        <v>1</v>
      </c>
      <c r="N138" s="189" t="s">
        <v>42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175</v>
      </c>
      <c r="AT138" s="192" t="s">
        <v>145</v>
      </c>
      <c r="AU138" s="192" t="s">
        <v>84</v>
      </c>
      <c r="AY138" s="14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84</v>
      </c>
      <c r="BK138" s="193">
        <f>ROUND(I138*H138,2)</f>
        <v>0</v>
      </c>
      <c r="BL138" s="14" t="s">
        <v>175</v>
      </c>
      <c r="BM138" s="192" t="s">
        <v>272</v>
      </c>
    </row>
    <row r="139" spans="1:65" s="2" customFormat="1" ht="11.25">
      <c r="A139" s="31"/>
      <c r="B139" s="32"/>
      <c r="C139" s="33"/>
      <c r="D139" s="194" t="s">
        <v>152</v>
      </c>
      <c r="E139" s="33"/>
      <c r="F139" s="195" t="s">
        <v>185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152</v>
      </c>
      <c r="AU139" s="14" t="s">
        <v>84</v>
      </c>
    </row>
    <row r="140" spans="1:65" s="2" customFormat="1" ht="21.75" customHeight="1">
      <c r="A140" s="31"/>
      <c r="B140" s="32"/>
      <c r="C140" s="181" t="s">
        <v>186</v>
      </c>
      <c r="D140" s="181" t="s">
        <v>145</v>
      </c>
      <c r="E140" s="182" t="s">
        <v>187</v>
      </c>
      <c r="F140" s="183" t="s">
        <v>188</v>
      </c>
      <c r="G140" s="184" t="s">
        <v>183</v>
      </c>
      <c r="H140" s="185">
        <v>61.5</v>
      </c>
      <c r="I140" s="186"/>
      <c r="J140" s="187">
        <f>ROUND(I140*H140,2)</f>
        <v>0</v>
      </c>
      <c r="K140" s="183" t="s">
        <v>149</v>
      </c>
      <c r="L140" s="36"/>
      <c r="M140" s="188" t="s">
        <v>1</v>
      </c>
      <c r="N140" s="189" t="s">
        <v>42</v>
      </c>
      <c r="O140" s="68"/>
      <c r="P140" s="190">
        <f>O140*H140</f>
        <v>0</v>
      </c>
      <c r="Q140" s="190">
        <v>3.0000000000000001E-5</v>
      </c>
      <c r="R140" s="190">
        <f>Q140*H140</f>
        <v>1.8450000000000001E-3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175</v>
      </c>
      <c r="AT140" s="192" t="s">
        <v>145</v>
      </c>
      <c r="AU140" s="192" t="s">
        <v>84</v>
      </c>
      <c r="AY140" s="14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84</v>
      </c>
      <c r="BK140" s="193">
        <f>ROUND(I140*H140,2)</f>
        <v>0</v>
      </c>
      <c r="BL140" s="14" t="s">
        <v>175</v>
      </c>
      <c r="BM140" s="192" t="s">
        <v>273</v>
      </c>
    </row>
    <row r="141" spans="1:65" s="2" customFormat="1" ht="11.25">
      <c r="A141" s="31"/>
      <c r="B141" s="32"/>
      <c r="C141" s="33"/>
      <c r="D141" s="194" t="s">
        <v>152</v>
      </c>
      <c r="E141" s="33"/>
      <c r="F141" s="195" t="s">
        <v>190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84</v>
      </c>
    </row>
    <row r="142" spans="1:65" s="2" customFormat="1" ht="33" customHeight="1">
      <c r="A142" s="31"/>
      <c r="B142" s="32"/>
      <c r="C142" s="181" t="s">
        <v>191</v>
      </c>
      <c r="D142" s="181" t="s">
        <v>145</v>
      </c>
      <c r="E142" s="182" t="s">
        <v>192</v>
      </c>
      <c r="F142" s="183" t="s">
        <v>193</v>
      </c>
      <c r="G142" s="184" t="s">
        <v>183</v>
      </c>
      <c r="H142" s="185">
        <v>61.5</v>
      </c>
      <c r="I142" s="186"/>
      <c r="J142" s="187">
        <f>ROUND(I142*H142,2)</f>
        <v>0</v>
      </c>
      <c r="K142" s="183" t="s">
        <v>149</v>
      </c>
      <c r="L142" s="36"/>
      <c r="M142" s="188" t="s">
        <v>1</v>
      </c>
      <c r="N142" s="189" t="s">
        <v>42</v>
      </c>
      <c r="O142" s="68"/>
      <c r="P142" s="190">
        <f>O142*H142</f>
        <v>0</v>
      </c>
      <c r="Q142" s="190">
        <v>7.5799999999999999E-3</v>
      </c>
      <c r="R142" s="190">
        <f>Q142*H142</f>
        <v>0.46616999999999997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175</v>
      </c>
      <c r="AT142" s="192" t="s">
        <v>145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175</v>
      </c>
      <c r="BM142" s="192" t="s">
        <v>274</v>
      </c>
    </row>
    <row r="143" spans="1:65" s="2" customFormat="1" ht="11.25">
      <c r="A143" s="31"/>
      <c r="B143" s="32"/>
      <c r="C143" s="33"/>
      <c r="D143" s="194" t="s">
        <v>152</v>
      </c>
      <c r="E143" s="33"/>
      <c r="F143" s="195" t="s">
        <v>195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84</v>
      </c>
    </row>
    <row r="144" spans="1:65" s="2" customFormat="1" ht="24.2" customHeight="1">
      <c r="A144" s="31"/>
      <c r="B144" s="32"/>
      <c r="C144" s="181" t="s">
        <v>196</v>
      </c>
      <c r="D144" s="181" t="s">
        <v>145</v>
      </c>
      <c r="E144" s="182" t="s">
        <v>197</v>
      </c>
      <c r="F144" s="183" t="s">
        <v>198</v>
      </c>
      <c r="G144" s="184" t="s">
        <v>183</v>
      </c>
      <c r="H144" s="185">
        <v>61.5</v>
      </c>
      <c r="I144" s="186"/>
      <c r="J144" s="187">
        <f>ROUND(I144*H144,2)</f>
        <v>0</v>
      </c>
      <c r="K144" s="183" t="s">
        <v>149</v>
      </c>
      <c r="L144" s="36"/>
      <c r="M144" s="188" t="s">
        <v>1</v>
      </c>
      <c r="N144" s="189" t="s">
        <v>42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3.0000000000000001E-3</v>
      </c>
      <c r="T144" s="191">
        <f>S144*H144</f>
        <v>0.1845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175</v>
      </c>
      <c r="AT144" s="192" t="s">
        <v>145</v>
      </c>
      <c r="AU144" s="192" t="s">
        <v>84</v>
      </c>
      <c r="AY144" s="14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84</v>
      </c>
      <c r="BK144" s="193">
        <f>ROUND(I144*H144,2)</f>
        <v>0</v>
      </c>
      <c r="BL144" s="14" t="s">
        <v>175</v>
      </c>
      <c r="BM144" s="192" t="s">
        <v>275</v>
      </c>
    </row>
    <row r="145" spans="1:65" s="2" customFormat="1" ht="11.25">
      <c r="A145" s="31"/>
      <c r="B145" s="32"/>
      <c r="C145" s="33"/>
      <c r="D145" s="194" t="s">
        <v>152</v>
      </c>
      <c r="E145" s="33"/>
      <c r="F145" s="195" t="s">
        <v>200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84</v>
      </c>
    </row>
    <row r="146" spans="1:65" s="2" customFormat="1" ht="24.2" customHeight="1">
      <c r="A146" s="31"/>
      <c r="B146" s="32"/>
      <c r="C146" s="181" t="s">
        <v>201</v>
      </c>
      <c r="D146" s="181" t="s">
        <v>145</v>
      </c>
      <c r="E146" s="182" t="s">
        <v>276</v>
      </c>
      <c r="F146" s="183" t="s">
        <v>277</v>
      </c>
      <c r="G146" s="184" t="s">
        <v>183</v>
      </c>
      <c r="H146" s="185">
        <v>45</v>
      </c>
      <c r="I146" s="186"/>
      <c r="J146" s="187">
        <f>ROUND(I146*H146,2)</f>
        <v>0</v>
      </c>
      <c r="K146" s="183" t="s">
        <v>149</v>
      </c>
      <c r="L146" s="36"/>
      <c r="M146" s="188" t="s">
        <v>1</v>
      </c>
      <c r="N146" s="189" t="s">
        <v>42</v>
      </c>
      <c r="O146" s="68"/>
      <c r="P146" s="190">
        <f>O146*H146</f>
        <v>0</v>
      </c>
      <c r="Q146" s="190">
        <v>0</v>
      </c>
      <c r="R146" s="190">
        <f>Q146*H146</f>
        <v>0</v>
      </c>
      <c r="S146" s="190">
        <v>3.0000000000000001E-3</v>
      </c>
      <c r="T146" s="191">
        <f>S146*H146</f>
        <v>0.13500000000000001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175</v>
      </c>
      <c r="AT146" s="192" t="s">
        <v>145</v>
      </c>
      <c r="AU146" s="192" t="s">
        <v>84</v>
      </c>
      <c r="AY146" s="14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84</v>
      </c>
      <c r="BK146" s="193">
        <f>ROUND(I146*H146,2)</f>
        <v>0</v>
      </c>
      <c r="BL146" s="14" t="s">
        <v>175</v>
      </c>
      <c r="BM146" s="192" t="s">
        <v>278</v>
      </c>
    </row>
    <row r="147" spans="1:65" s="2" customFormat="1" ht="11.25">
      <c r="A147" s="31"/>
      <c r="B147" s="32"/>
      <c r="C147" s="33"/>
      <c r="D147" s="194" t="s">
        <v>152</v>
      </c>
      <c r="E147" s="33"/>
      <c r="F147" s="195" t="s">
        <v>279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152</v>
      </c>
      <c r="AU147" s="14" t="s">
        <v>84</v>
      </c>
    </row>
    <row r="148" spans="1:65" s="2" customFormat="1" ht="24.2" customHeight="1">
      <c r="A148" s="31"/>
      <c r="B148" s="32"/>
      <c r="C148" s="181" t="s">
        <v>206</v>
      </c>
      <c r="D148" s="181" t="s">
        <v>145</v>
      </c>
      <c r="E148" s="182" t="s">
        <v>202</v>
      </c>
      <c r="F148" s="183" t="s">
        <v>203</v>
      </c>
      <c r="G148" s="184" t="s">
        <v>183</v>
      </c>
      <c r="H148" s="185">
        <v>61.5</v>
      </c>
      <c r="I148" s="186"/>
      <c r="J148" s="187">
        <f>ROUND(I148*H148,2)</f>
        <v>0</v>
      </c>
      <c r="K148" s="183" t="s">
        <v>149</v>
      </c>
      <c r="L148" s="36"/>
      <c r="M148" s="188" t="s">
        <v>1</v>
      </c>
      <c r="N148" s="189" t="s">
        <v>42</v>
      </c>
      <c r="O148" s="68"/>
      <c r="P148" s="190">
        <f>O148*H148</f>
        <v>0</v>
      </c>
      <c r="Q148" s="190">
        <v>2.9999999999999997E-4</v>
      </c>
      <c r="R148" s="190">
        <f>Q148*H148</f>
        <v>1.8449999999999998E-2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175</v>
      </c>
      <c r="AT148" s="192" t="s">
        <v>145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280</v>
      </c>
    </row>
    <row r="149" spans="1:65" s="2" customFormat="1" ht="11.25">
      <c r="A149" s="31"/>
      <c r="B149" s="32"/>
      <c r="C149" s="33"/>
      <c r="D149" s="194" t="s">
        <v>152</v>
      </c>
      <c r="E149" s="33"/>
      <c r="F149" s="195" t="s">
        <v>205</v>
      </c>
      <c r="G149" s="33"/>
      <c r="H149" s="33"/>
      <c r="I149" s="196"/>
      <c r="J149" s="33"/>
      <c r="K149" s="33"/>
      <c r="L149" s="36"/>
      <c r="M149" s="197"/>
      <c r="N149" s="19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152</v>
      </c>
      <c r="AU149" s="14" t="s">
        <v>84</v>
      </c>
    </row>
    <row r="150" spans="1:65" s="2" customFormat="1" ht="44.25" customHeight="1">
      <c r="A150" s="31"/>
      <c r="B150" s="32"/>
      <c r="C150" s="210" t="s">
        <v>213</v>
      </c>
      <c r="D150" s="210" t="s">
        <v>207</v>
      </c>
      <c r="E150" s="211" t="s">
        <v>208</v>
      </c>
      <c r="F150" s="212" t="s">
        <v>209</v>
      </c>
      <c r="G150" s="213" t="s">
        <v>183</v>
      </c>
      <c r="H150" s="214">
        <v>67.650000000000006</v>
      </c>
      <c r="I150" s="215"/>
      <c r="J150" s="216">
        <f>ROUND(I150*H150,2)</f>
        <v>0</v>
      </c>
      <c r="K150" s="212" t="s">
        <v>149</v>
      </c>
      <c r="L150" s="217"/>
      <c r="M150" s="218" t="s">
        <v>1</v>
      </c>
      <c r="N150" s="219" t="s">
        <v>42</v>
      </c>
      <c r="O150" s="68"/>
      <c r="P150" s="190">
        <f>O150*H150</f>
        <v>0</v>
      </c>
      <c r="Q150" s="190">
        <v>2.5999999999999999E-3</v>
      </c>
      <c r="R150" s="190">
        <f>Q150*H150</f>
        <v>0.17589000000000002</v>
      </c>
      <c r="S150" s="190">
        <v>0</v>
      </c>
      <c r="T150" s="19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210</v>
      </c>
      <c r="AT150" s="192" t="s">
        <v>207</v>
      </c>
      <c r="AU150" s="192" t="s">
        <v>84</v>
      </c>
      <c r="AY150" s="14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84</v>
      </c>
      <c r="BK150" s="193">
        <f>ROUND(I150*H150,2)</f>
        <v>0</v>
      </c>
      <c r="BL150" s="14" t="s">
        <v>175</v>
      </c>
      <c r="BM150" s="192" t="s">
        <v>281</v>
      </c>
    </row>
    <row r="151" spans="1:65" s="12" customFormat="1" ht="11.25">
      <c r="B151" s="199"/>
      <c r="C151" s="200"/>
      <c r="D151" s="201" t="s">
        <v>163</v>
      </c>
      <c r="E151" s="200"/>
      <c r="F151" s="202" t="s">
        <v>282</v>
      </c>
      <c r="G151" s="200"/>
      <c r="H151" s="203">
        <v>67.650000000000006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163</v>
      </c>
      <c r="AU151" s="209" t="s">
        <v>84</v>
      </c>
      <c r="AV151" s="12" t="s">
        <v>86</v>
      </c>
      <c r="AW151" s="12" t="s">
        <v>4</v>
      </c>
      <c r="AX151" s="12" t="s">
        <v>84</v>
      </c>
      <c r="AY151" s="209" t="s">
        <v>144</v>
      </c>
    </row>
    <row r="152" spans="1:65" s="2" customFormat="1" ht="21.75" customHeight="1">
      <c r="A152" s="31"/>
      <c r="B152" s="32"/>
      <c r="C152" s="181" t="s">
        <v>219</v>
      </c>
      <c r="D152" s="181" t="s">
        <v>145</v>
      </c>
      <c r="E152" s="182" t="s">
        <v>214</v>
      </c>
      <c r="F152" s="183" t="s">
        <v>215</v>
      </c>
      <c r="G152" s="184" t="s">
        <v>216</v>
      </c>
      <c r="H152" s="185">
        <v>36</v>
      </c>
      <c r="I152" s="186"/>
      <c r="J152" s="187">
        <f>ROUND(I152*H152,2)</f>
        <v>0</v>
      </c>
      <c r="K152" s="183" t="s">
        <v>149</v>
      </c>
      <c r="L152" s="36"/>
      <c r="M152" s="188" t="s">
        <v>1</v>
      </c>
      <c r="N152" s="189" t="s">
        <v>42</v>
      </c>
      <c r="O152" s="68"/>
      <c r="P152" s="190">
        <f>O152*H152</f>
        <v>0</v>
      </c>
      <c r="Q152" s="190">
        <v>0</v>
      </c>
      <c r="R152" s="190">
        <f>Q152*H152</f>
        <v>0</v>
      </c>
      <c r="S152" s="190">
        <v>2.9999999999999997E-4</v>
      </c>
      <c r="T152" s="191">
        <f>S152*H152</f>
        <v>1.0799999999999999E-2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175</v>
      </c>
      <c r="AT152" s="192" t="s">
        <v>145</v>
      </c>
      <c r="AU152" s="192" t="s">
        <v>84</v>
      </c>
      <c r="AY152" s="14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84</v>
      </c>
      <c r="BK152" s="193">
        <f>ROUND(I152*H152,2)</f>
        <v>0</v>
      </c>
      <c r="BL152" s="14" t="s">
        <v>175</v>
      </c>
      <c r="BM152" s="192" t="s">
        <v>283</v>
      </c>
    </row>
    <row r="153" spans="1:65" s="2" customFormat="1" ht="11.25">
      <c r="A153" s="31"/>
      <c r="B153" s="32"/>
      <c r="C153" s="33"/>
      <c r="D153" s="194" t="s">
        <v>152</v>
      </c>
      <c r="E153" s="33"/>
      <c r="F153" s="195" t="s">
        <v>218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152</v>
      </c>
      <c r="AU153" s="14" t="s">
        <v>84</v>
      </c>
    </row>
    <row r="154" spans="1:65" s="2" customFormat="1" ht="16.5" customHeight="1">
      <c r="A154" s="31"/>
      <c r="B154" s="32"/>
      <c r="C154" s="181" t="s">
        <v>224</v>
      </c>
      <c r="D154" s="181" t="s">
        <v>145</v>
      </c>
      <c r="E154" s="182" t="s">
        <v>220</v>
      </c>
      <c r="F154" s="183" t="s">
        <v>221</v>
      </c>
      <c r="G154" s="184" t="s">
        <v>216</v>
      </c>
      <c r="H154" s="185">
        <v>36</v>
      </c>
      <c r="I154" s="186"/>
      <c r="J154" s="187">
        <f>ROUND(I154*H154,2)</f>
        <v>0</v>
      </c>
      <c r="K154" s="183" t="s">
        <v>149</v>
      </c>
      <c r="L154" s="36"/>
      <c r="M154" s="188" t="s">
        <v>1</v>
      </c>
      <c r="N154" s="189" t="s">
        <v>42</v>
      </c>
      <c r="O154" s="68"/>
      <c r="P154" s="190">
        <f>O154*H154</f>
        <v>0</v>
      </c>
      <c r="Q154" s="190">
        <v>1.0000000000000001E-5</v>
      </c>
      <c r="R154" s="190">
        <f>Q154*H154</f>
        <v>3.6000000000000002E-4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175</v>
      </c>
      <c r="AT154" s="192" t="s">
        <v>145</v>
      </c>
      <c r="AU154" s="192" t="s">
        <v>84</v>
      </c>
      <c r="AY154" s="14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84</v>
      </c>
      <c r="BK154" s="193">
        <f>ROUND(I154*H154,2)</f>
        <v>0</v>
      </c>
      <c r="BL154" s="14" t="s">
        <v>175</v>
      </c>
      <c r="BM154" s="192" t="s">
        <v>284</v>
      </c>
    </row>
    <row r="155" spans="1:65" s="2" customFormat="1" ht="11.25">
      <c r="A155" s="31"/>
      <c r="B155" s="32"/>
      <c r="C155" s="33"/>
      <c r="D155" s="194" t="s">
        <v>152</v>
      </c>
      <c r="E155" s="33"/>
      <c r="F155" s="195" t="s">
        <v>223</v>
      </c>
      <c r="G155" s="33"/>
      <c r="H155" s="33"/>
      <c r="I155" s="196"/>
      <c r="J155" s="33"/>
      <c r="K155" s="33"/>
      <c r="L155" s="36"/>
      <c r="M155" s="197"/>
      <c r="N155" s="198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152</v>
      </c>
      <c r="AU155" s="14" t="s">
        <v>84</v>
      </c>
    </row>
    <row r="156" spans="1:65" s="2" customFormat="1" ht="16.5" customHeight="1">
      <c r="A156" s="31"/>
      <c r="B156" s="32"/>
      <c r="C156" s="210" t="s">
        <v>8</v>
      </c>
      <c r="D156" s="210" t="s">
        <v>207</v>
      </c>
      <c r="E156" s="211" t="s">
        <v>225</v>
      </c>
      <c r="F156" s="212" t="s">
        <v>226</v>
      </c>
      <c r="G156" s="213" t="s">
        <v>216</v>
      </c>
      <c r="H156" s="214">
        <v>36.72</v>
      </c>
      <c r="I156" s="215"/>
      <c r="J156" s="216">
        <f>ROUND(I156*H156,2)</f>
        <v>0</v>
      </c>
      <c r="K156" s="212" t="s">
        <v>149</v>
      </c>
      <c r="L156" s="217"/>
      <c r="M156" s="218" t="s">
        <v>1</v>
      </c>
      <c r="N156" s="219" t="s">
        <v>42</v>
      </c>
      <c r="O156" s="68"/>
      <c r="P156" s="190">
        <f>O156*H156</f>
        <v>0</v>
      </c>
      <c r="Q156" s="190">
        <v>8.0000000000000007E-5</v>
      </c>
      <c r="R156" s="190">
        <f>Q156*H156</f>
        <v>2.9376000000000003E-3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210</v>
      </c>
      <c r="AT156" s="192" t="s">
        <v>207</v>
      </c>
      <c r="AU156" s="192" t="s">
        <v>84</v>
      </c>
      <c r="AY156" s="14" t="s">
        <v>144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84</v>
      </c>
      <c r="BK156" s="193">
        <f>ROUND(I156*H156,2)</f>
        <v>0</v>
      </c>
      <c r="BL156" s="14" t="s">
        <v>175</v>
      </c>
      <c r="BM156" s="192" t="s">
        <v>285</v>
      </c>
    </row>
    <row r="157" spans="1:65" s="12" customFormat="1" ht="11.25">
      <c r="B157" s="199"/>
      <c r="C157" s="200"/>
      <c r="D157" s="201" t="s">
        <v>163</v>
      </c>
      <c r="E157" s="200"/>
      <c r="F157" s="202" t="s">
        <v>286</v>
      </c>
      <c r="G157" s="200"/>
      <c r="H157" s="203">
        <v>36.72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163</v>
      </c>
      <c r="AU157" s="209" t="s">
        <v>84</v>
      </c>
      <c r="AV157" s="12" t="s">
        <v>86</v>
      </c>
      <c r="AW157" s="12" t="s">
        <v>4</v>
      </c>
      <c r="AX157" s="12" t="s">
        <v>84</v>
      </c>
      <c r="AY157" s="209" t="s">
        <v>144</v>
      </c>
    </row>
    <row r="158" spans="1:65" s="2" customFormat="1" ht="16.5" customHeight="1">
      <c r="A158" s="31"/>
      <c r="B158" s="32"/>
      <c r="C158" s="181" t="s">
        <v>175</v>
      </c>
      <c r="D158" s="181" t="s">
        <v>145</v>
      </c>
      <c r="E158" s="182" t="s">
        <v>229</v>
      </c>
      <c r="F158" s="183" t="s">
        <v>230</v>
      </c>
      <c r="G158" s="184" t="s">
        <v>216</v>
      </c>
      <c r="H158" s="185">
        <v>4.8</v>
      </c>
      <c r="I158" s="186"/>
      <c r="J158" s="187">
        <f>ROUND(I158*H158,2)</f>
        <v>0</v>
      </c>
      <c r="K158" s="183" t="s">
        <v>149</v>
      </c>
      <c r="L158" s="36"/>
      <c r="M158" s="188" t="s">
        <v>1</v>
      </c>
      <c r="N158" s="189" t="s">
        <v>42</v>
      </c>
      <c r="O158" s="68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175</v>
      </c>
      <c r="AT158" s="192" t="s">
        <v>145</v>
      </c>
      <c r="AU158" s="192" t="s">
        <v>84</v>
      </c>
      <c r="AY158" s="14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84</v>
      </c>
      <c r="BK158" s="193">
        <f>ROUND(I158*H158,2)</f>
        <v>0</v>
      </c>
      <c r="BL158" s="14" t="s">
        <v>175</v>
      </c>
      <c r="BM158" s="192" t="s">
        <v>287</v>
      </c>
    </row>
    <row r="159" spans="1:65" s="2" customFormat="1" ht="11.25">
      <c r="A159" s="31"/>
      <c r="B159" s="32"/>
      <c r="C159" s="33"/>
      <c r="D159" s="194" t="s">
        <v>152</v>
      </c>
      <c r="E159" s="33"/>
      <c r="F159" s="195" t="s">
        <v>232</v>
      </c>
      <c r="G159" s="33"/>
      <c r="H159" s="33"/>
      <c r="I159" s="196"/>
      <c r="J159" s="33"/>
      <c r="K159" s="33"/>
      <c r="L159" s="36"/>
      <c r="M159" s="197"/>
      <c r="N159" s="198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152</v>
      </c>
      <c r="AU159" s="14" t="s">
        <v>84</v>
      </c>
    </row>
    <row r="160" spans="1:65" s="2" customFormat="1" ht="16.5" customHeight="1">
      <c r="A160" s="31"/>
      <c r="B160" s="32"/>
      <c r="C160" s="210" t="s">
        <v>237</v>
      </c>
      <c r="D160" s="210" t="s">
        <v>207</v>
      </c>
      <c r="E160" s="211" t="s">
        <v>233</v>
      </c>
      <c r="F160" s="212" t="s">
        <v>234</v>
      </c>
      <c r="G160" s="213" t="s">
        <v>216</v>
      </c>
      <c r="H160" s="214">
        <v>4.8959999999999999</v>
      </c>
      <c r="I160" s="215"/>
      <c r="J160" s="216">
        <f>ROUND(I160*H160,2)</f>
        <v>0</v>
      </c>
      <c r="K160" s="212" t="s">
        <v>149</v>
      </c>
      <c r="L160" s="217"/>
      <c r="M160" s="218" t="s">
        <v>1</v>
      </c>
      <c r="N160" s="219" t="s">
        <v>42</v>
      </c>
      <c r="O160" s="68"/>
      <c r="P160" s="190">
        <f>O160*H160</f>
        <v>0</v>
      </c>
      <c r="Q160" s="190">
        <v>1.7000000000000001E-4</v>
      </c>
      <c r="R160" s="190">
        <f>Q160*H160</f>
        <v>8.3232E-4</v>
      </c>
      <c r="S160" s="190">
        <v>0</v>
      </c>
      <c r="T160" s="19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210</v>
      </c>
      <c r="AT160" s="192" t="s">
        <v>207</v>
      </c>
      <c r="AU160" s="192" t="s">
        <v>84</v>
      </c>
      <c r="AY160" s="14" t="s">
        <v>144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4" t="s">
        <v>84</v>
      </c>
      <c r="BK160" s="193">
        <f>ROUND(I160*H160,2)</f>
        <v>0</v>
      </c>
      <c r="BL160" s="14" t="s">
        <v>175</v>
      </c>
      <c r="BM160" s="192" t="s">
        <v>288</v>
      </c>
    </row>
    <row r="161" spans="1:65" s="12" customFormat="1" ht="11.25">
      <c r="B161" s="199"/>
      <c r="C161" s="200"/>
      <c r="D161" s="201" t="s">
        <v>163</v>
      </c>
      <c r="E161" s="200"/>
      <c r="F161" s="202" t="s">
        <v>289</v>
      </c>
      <c r="G161" s="200"/>
      <c r="H161" s="203">
        <v>4.8959999999999999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163</v>
      </c>
      <c r="AU161" s="209" t="s">
        <v>84</v>
      </c>
      <c r="AV161" s="12" t="s">
        <v>86</v>
      </c>
      <c r="AW161" s="12" t="s">
        <v>4</v>
      </c>
      <c r="AX161" s="12" t="s">
        <v>84</v>
      </c>
      <c r="AY161" s="209" t="s">
        <v>144</v>
      </c>
    </row>
    <row r="162" spans="1:65" s="2" customFormat="1" ht="37.9" customHeight="1">
      <c r="A162" s="31"/>
      <c r="B162" s="32"/>
      <c r="C162" s="181" t="s">
        <v>290</v>
      </c>
      <c r="D162" s="181" t="s">
        <v>145</v>
      </c>
      <c r="E162" s="182" t="s">
        <v>238</v>
      </c>
      <c r="F162" s="183" t="s">
        <v>239</v>
      </c>
      <c r="G162" s="184" t="s">
        <v>240</v>
      </c>
      <c r="H162" s="220"/>
      <c r="I162" s="186"/>
      <c r="J162" s="187">
        <f>ROUND(I162*H162,2)</f>
        <v>0</v>
      </c>
      <c r="K162" s="183" t="s">
        <v>149</v>
      </c>
      <c r="L162" s="36"/>
      <c r="M162" s="188" t="s">
        <v>1</v>
      </c>
      <c r="N162" s="189" t="s">
        <v>42</v>
      </c>
      <c r="O162" s="68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175</v>
      </c>
      <c r="AT162" s="192" t="s">
        <v>145</v>
      </c>
      <c r="AU162" s="192" t="s">
        <v>84</v>
      </c>
      <c r="AY162" s="14" t="s">
        <v>144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4" t="s">
        <v>84</v>
      </c>
      <c r="BK162" s="193">
        <f>ROUND(I162*H162,2)</f>
        <v>0</v>
      </c>
      <c r="BL162" s="14" t="s">
        <v>175</v>
      </c>
      <c r="BM162" s="192" t="s">
        <v>291</v>
      </c>
    </row>
    <row r="163" spans="1:65" s="2" customFormat="1" ht="11.25">
      <c r="A163" s="31"/>
      <c r="B163" s="32"/>
      <c r="C163" s="33"/>
      <c r="D163" s="194" t="s">
        <v>152</v>
      </c>
      <c r="E163" s="33"/>
      <c r="F163" s="195" t="s">
        <v>242</v>
      </c>
      <c r="G163" s="33"/>
      <c r="H163" s="33"/>
      <c r="I163" s="196"/>
      <c r="J163" s="33"/>
      <c r="K163" s="33"/>
      <c r="L163" s="36"/>
      <c r="M163" s="221"/>
      <c r="N163" s="222"/>
      <c r="O163" s="223"/>
      <c r="P163" s="223"/>
      <c r="Q163" s="223"/>
      <c r="R163" s="223"/>
      <c r="S163" s="223"/>
      <c r="T163" s="22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152</v>
      </c>
      <c r="AU163" s="14" t="s">
        <v>84</v>
      </c>
    </row>
    <row r="164" spans="1:65" s="2" customFormat="1" ht="6.95" customHeight="1">
      <c r="A164" s="31"/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36"/>
      <c r="M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</sheetData>
  <sheetProtection algorithmName="SHA-512" hashValue="pc2o/mVKU8LBRPhplzM+hKKsTjIHdWtXXrWSBGfrZ2odzXPdrCRX7pN6eFQ3t0epNyWj4BD18uxtKHSG/6MDIg==" saltValue="KCVJVAHkwTtgRZxy6J2k35mpKRYVir2Awvx8i/Bl2gSW4Kn4eQLxrQxO+RzcvDvUKSPwJujvUb63szizVot/Nw==" spinCount="100000" sheet="1" objects="1" scenarios="1" formatColumns="0" formatRows="0" autoFilter="0"/>
  <autoFilter ref="C122:K16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26" r:id="rId1"/>
    <hyperlink ref="F128" r:id="rId2"/>
    <hyperlink ref="F130" r:id="rId3"/>
    <hyperlink ref="F133" r:id="rId4"/>
    <hyperlink ref="F136" r:id="rId5"/>
    <hyperlink ref="F139" r:id="rId6"/>
    <hyperlink ref="F141" r:id="rId7"/>
    <hyperlink ref="F143" r:id="rId8"/>
    <hyperlink ref="F145" r:id="rId9"/>
    <hyperlink ref="F147" r:id="rId10"/>
    <hyperlink ref="F149" r:id="rId11"/>
    <hyperlink ref="F153" r:id="rId12"/>
    <hyperlink ref="F155" r:id="rId13"/>
    <hyperlink ref="F159" r:id="rId14"/>
    <hyperlink ref="F163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103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264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292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ROUND(J122,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ROUND((SUM(BE122:BE159)),  2)</f>
        <v>0</v>
      </c>
      <c r="G35" s="31"/>
      <c r="H35" s="31"/>
      <c r="I35" s="127">
        <v>0.21</v>
      </c>
      <c r="J35" s="126">
        <f>ROUND(((SUM(BE122:BE159))*I35),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ROUND((SUM(BF122:BF159)),  2)</f>
        <v>0</v>
      </c>
      <c r="G36" s="31"/>
      <c r="H36" s="31"/>
      <c r="I36" s="127">
        <v>0.15</v>
      </c>
      <c r="J36" s="126">
        <f>ROUND(((SUM(BF122:BF159))*I36),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ROUND((SUM(BG122:BG159)),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ROUND((SUM(BH122:BH159)),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ROUND((SUM(BI122:BI159)),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264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03-02 - Chodba Broučci - Sluníčka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J122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126</v>
      </c>
      <c r="E99" s="153"/>
      <c r="F99" s="153"/>
      <c r="G99" s="153"/>
      <c r="H99" s="153"/>
      <c r="I99" s="153"/>
      <c r="J99" s="154">
        <f>J123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128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47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0" t="s">
        <v>129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6.25" customHeight="1">
      <c r="A110" s="31"/>
      <c r="B110" s="32"/>
      <c r="C110" s="33"/>
      <c r="D110" s="33"/>
      <c r="E110" s="278" t="str">
        <f>E7</f>
        <v>VÝMĚNA NÁŠLAPNÝCH VRSTEV V MATEŘSKÝCH ŠKOLÁCH V KOPŘIVNICI</v>
      </c>
      <c r="F110" s="279"/>
      <c r="G110" s="279"/>
      <c r="H110" s="279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18"/>
      <c r="C111" s="26" t="s">
        <v>117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31"/>
      <c r="B112" s="32"/>
      <c r="C112" s="33"/>
      <c r="D112" s="33"/>
      <c r="E112" s="278" t="s">
        <v>264</v>
      </c>
      <c r="F112" s="280"/>
      <c r="G112" s="280"/>
      <c r="H112" s="280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119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31" t="str">
        <f>E11</f>
        <v>03-02 - Chodba Broučci - Sluníčka</v>
      </c>
      <c r="F114" s="280"/>
      <c r="G114" s="280"/>
      <c r="H114" s="280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F14</f>
        <v xml:space="preserve"> </v>
      </c>
      <c r="G116" s="33"/>
      <c r="H116" s="33"/>
      <c r="I116" s="26" t="s">
        <v>22</v>
      </c>
      <c r="J116" s="63" t="str">
        <f>IF(J14="","",J14)</f>
        <v>14. 3. 2023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E17</f>
        <v>Město Kopřivnice</v>
      </c>
      <c r="G118" s="33"/>
      <c r="H118" s="33"/>
      <c r="I118" s="26" t="s">
        <v>30</v>
      </c>
      <c r="J118" s="29" t="str">
        <f>E23</f>
        <v>Ing. Jan Stuchlík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IF(E20="","",E20)</f>
        <v>Vyplň údaj</v>
      </c>
      <c r="G119" s="33"/>
      <c r="H119" s="33"/>
      <c r="I119" s="26" t="s">
        <v>33</v>
      </c>
      <c r="J119" s="29" t="str">
        <f>E26</f>
        <v>Ladislav Pekárek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6"/>
      <c r="B121" s="157"/>
      <c r="C121" s="158" t="s">
        <v>130</v>
      </c>
      <c r="D121" s="159" t="s">
        <v>62</v>
      </c>
      <c r="E121" s="159" t="s">
        <v>58</v>
      </c>
      <c r="F121" s="159" t="s">
        <v>59</v>
      </c>
      <c r="G121" s="159" t="s">
        <v>131</v>
      </c>
      <c r="H121" s="159" t="s">
        <v>132</v>
      </c>
      <c r="I121" s="159" t="s">
        <v>133</v>
      </c>
      <c r="J121" s="159" t="s">
        <v>123</v>
      </c>
      <c r="K121" s="160" t="s">
        <v>134</v>
      </c>
      <c r="L121" s="161"/>
      <c r="M121" s="72" t="s">
        <v>1</v>
      </c>
      <c r="N121" s="73" t="s">
        <v>41</v>
      </c>
      <c r="O121" s="73" t="s">
        <v>135</v>
      </c>
      <c r="P121" s="73" t="s">
        <v>136</v>
      </c>
      <c r="Q121" s="73" t="s">
        <v>137</v>
      </c>
      <c r="R121" s="73" t="s">
        <v>138</v>
      </c>
      <c r="S121" s="73" t="s">
        <v>139</v>
      </c>
      <c r="T121" s="74" t="s">
        <v>140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141</v>
      </c>
      <c r="D122" s="33"/>
      <c r="E122" s="33"/>
      <c r="F122" s="33"/>
      <c r="G122" s="33"/>
      <c r="H122" s="33"/>
      <c r="I122" s="33"/>
      <c r="J122" s="162">
        <f>BK122</f>
        <v>0</v>
      </c>
      <c r="K122" s="33"/>
      <c r="L122" s="36"/>
      <c r="M122" s="75"/>
      <c r="N122" s="163"/>
      <c r="O122" s="76"/>
      <c r="P122" s="164">
        <f>P123+P133</f>
        <v>0</v>
      </c>
      <c r="Q122" s="76"/>
      <c r="R122" s="164">
        <f>R123+R133</f>
        <v>0.32579372000000001</v>
      </c>
      <c r="S122" s="76"/>
      <c r="T122" s="165">
        <f>T123+T133</f>
        <v>0.18779999999999999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76</v>
      </c>
      <c r="AU122" s="14" t="s">
        <v>125</v>
      </c>
      <c r="BK122" s="166">
        <f>BK123+BK133</f>
        <v>0</v>
      </c>
    </row>
    <row r="123" spans="1:65" s="11" customFormat="1" ht="25.9" customHeight="1">
      <c r="B123" s="167"/>
      <c r="C123" s="168"/>
      <c r="D123" s="169" t="s">
        <v>76</v>
      </c>
      <c r="E123" s="170" t="s">
        <v>142</v>
      </c>
      <c r="F123" s="170" t="s">
        <v>143</v>
      </c>
      <c r="G123" s="168"/>
      <c r="H123" s="168"/>
      <c r="I123" s="171"/>
      <c r="J123" s="172">
        <f>BK123</f>
        <v>0</v>
      </c>
      <c r="K123" s="168"/>
      <c r="L123" s="173"/>
      <c r="M123" s="174"/>
      <c r="N123" s="175"/>
      <c r="O123" s="175"/>
      <c r="P123" s="176">
        <f>SUM(P124:P132)</f>
        <v>0</v>
      </c>
      <c r="Q123" s="175"/>
      <c r="R123" s="176">
        <f>SUM(R124:R132)</f>
        <v>0</v>
      </c>
      <c r="S123" s="175"/>
      <c r="T123" s="177">
        <f>SUM(T124:T132)</f>
        <v>0</v>
      </c>
      <c r="AR123" s="178" t="s">
        <v>84</v>
      </c>
      <c r="AT123" s="179" t="s">
        <v>76</v>
      </c>
      <c r="AU123" s="179" t="s">
        <v>77</v>
      </c>
      <c r="AY123" s="178" t="s">
        <v>144</v>
      </c>
      <c r="BK123" s="180">
        <f>SUM(BK124:BK132)</f>
        <v>0</v>
      </c>
    </row>
    <row r="124" spans="1:65" s="2" customFormat="1" ht="37.9" customHeight="1">
      <c r="A124" s="31"/>
      <c r="B124" s="32"/>
      <c r="C124" s="181" t="s">
        <v>84</v>
      </c>
      <c r="D124" s="181" t="s">
        <v>145</v>
      </c>
      <c r="E124" s="182" t="s">
        <v>146</v>
      </c>
      <c r="F124" s="183" t="s">
        <v>147</v>
      </c>
      <c r="G124" s="184" t="s">
        <v>148</v>
      </c>
      <c r="H124" s="185">
        <v>0.188</v>
      </c>
      <c r="I124" s="186"/>
      <c r="J124" s="187">
        <f>ROUND(I124*H124,2)</f>
        <v>0</v>
      </c>
      <c r="K124" s="183" t="s">
        <v>149</v>
      </c>
      <c r="L124" s="36"/>
      <c r="M124" s="188" t="s">
        <v>1</v>
      </c>
      <c r="N124" s="189" t="s">
        <v>42</v>
      </c>
      <c r="O124" s="68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2" t="s">
        <v>150</v>
      </c>
      <c r="AT124" s="192" t="s">
        <v>145</v>
      </c>
      <c r="AU124" s="192" t="s">
        <v>84</v>
      </c>
      <c r="AY124" s="14" t="s">
        <v>144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4" t="s">
        <v>84</v>
      </c>
      <c r="BK124" s="193">
        <f>ROUND(I124*H124,2)</f>
        <v>0</v>
      </c>
      <c r="BL124" s="14" t="s">
        <v>150</v>
      </c>
      <c r="BM124" s="192" t="s">
        <v>293</v>
      </c>
    </row>
    <row r="125" spans="1:65" s="2" customFormat="1" ht="11.25">
      <c r="A125" s="31"/>
      <c r="B125" s="32"/>
      <c r="C125" s="33"/>
      <c r="D125" s="194" t="s">
        <v>152</v>
      </c>
      <c r="E125" s="33"/>
      <c r="F125" s="195" t="s">
        <v>153</v>
      </c>
      <c r="G125" s="33"/>
      <c r="H125" s="33"/>
      <c r="I125" s="196"/>
      <c r="J125" s="33"/>
      <c r="K125" s="33"/>
      <c r="L125" s="36"/>
      <c r="M125" s="197"/>
      <c r="N125" s="198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152</v>
      </c>
      <c r="AU125" s="14" t="s">
        <v>84</v>
      </c>
    </row>
    <row r="126" spans="1:65" s="2" customFormat="1" ht="33" customHeight="1">
      <c r="A126" s="31"/>
      <c r="B126" s="32"/>
      <c r="C126" s="181" t="s">
        <v>86</v>
      </c>
      <c r="D126" s="181" t="s">
        <v>145</v>
      </c>
      <c r="E126" s="182" t="s">
        <v>154</v>
      </c>
      <c r="F126" s="183" t="s">
        <v>155</v>
      </c>
      <c r="G126" s="184" t="s">
        <v>148</v>
      </c>
      <c r="H126" s="185">
        <v>0.188</v>
      </c>
      <c r="I126" s="186"/>
      <c r="J126" s="187">
        <f>ROUND(I126*H126,2)</f>
        <v>0</v>
      </c>
      <c r="K126" s="183" t="s">
        <v>149</v>
      </c>
      <c r="L126" s="36"/>
      <c r="M126" s="188" t="s">
        <v>1</v>
      </c>
      <c r="N126" s="189" t="s">
        <v>42</v>
      </c>
      <c r="O126" s="68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2" t="s">
        <v>150</v>
      </c>
      <c r="AT126" s="192" t="s">
        <v>145</v>
      </c>
      <c r="AU126" s="192" t="s">
        <v>84</v>
      </c>
      <c r="AY126" s="14" t="s">
        <v>144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4" t="s">
        <v>84</v>
      </c>
      <c r="BK126" s="193">
        <f>ROUND(I126*H126,2)</f>
        <v>0</v>
      </c>
      <c r="BL126" s="14" t="s">
        <v>150</v>
      </c>
      <c r="BM126" s="192" t="s">
        <v>294</v>
      </c>
    </row>
    <row r="127" spans="1:65" s="2" customFormat="1" ht="11.25">
      <c r="A127" s="31"/>
      <c r="B127" s="32"/>
      <c r="C127" s="33"/>
      <c r="D127" s="194" t="s">
        <v>152</v>
      </c>
      <c r="E127" s="33"/>
      <c r="F127" s="195" t="s">
        <v>157</v>
      </c>
      <c r="G127" s="33"/>
      <c r="H127" s="33"/>
      <c r="I127" s="196"/>
      <c r="J127" s="33"/>
      <c r="K127" s="33"/>
      <c r="L127" s="36"/>
      <c r="M127" s="197"/>
      <c r="N127" s="19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152</v>
      </c>
      <c r="AU127" s="14" t="s">
        <v>84</v>
      </c>
    </row>
    <row r="128" spans="1:65" s="2" customFormat="1" ht="44.25" customHeight="1">
      <c r="A128" s="31"/>
      <c r="B128" s="32"/>
      <c r="C128" s="181" t="s">
        <v>158</v>
      </c>
      <c r="D128" s="181" t="s">
        <v>145</v>
      </c>
      <c r="E128" s="182" t="s">
        <v>159</v>
      </c>
      <c r="F128" s="183" t="s">
        <v>160</v>
      </c>
      <c r="G128" s="184" t="s">
        <v>148</v>
      </c>
      <c r="H128" s="185">
        <v>2.6320000000000001</v>
      </c>
      <c r="I128" s="186"/>
      <c r="J128" s="187">
        <f>ROUND(I128*H128,2)</f>
        <v>0</v>
      </c>
      <c r="K128" s="183" t="s">
        <v>149</v>
      </c>
      <c r="L128" s="36"/>
      <c r="M128" s="188" t="s">
        <v>1</v>
      </c>
      <c r="N128" s="189" t="s">
        <v>42</v>
      </c>
      <c r="O128" s="68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2" t="s">
        <v>150</v>
      </c>
      <c r="AT128" s="192" t="s">
        <v>145</v>
      </c>
      <c r="AU128" s="192" t="s">
        <v>84</v>
      </c>
      <c r="AY128" s="14" t="s">
        <v>144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4" t="s">
        <v>84</v>
      </c>
      <c r="BK128" s="193">
        <f>ROUND(I128*H128,2)</f>
        <v>0</v>
      </c>
      <c r="BL128" s="14" t="s">
        <v>150</v>
      </c>
      <c r="BM128" s="192" t="s">
        <v>295</v>
      </c>
    </row>
    <row r="129" spans="1:65" s="2" customFormat="1" ht="11.25">
      <c r="A129" s="31"/>
      <c r="B129" s="32"/>
      <c r="C129" s="33"/>
      <c r="D129" s="194" t="s">
        <v>152</v>
      </c>
      <c r="E129" s="33"/>
      <c r="F129" s="195" t="s">
        <v>162</v>
      </c>
      <c r="G129" s="33"/>
      <c r="H129" s="33"/>
      <c r="I129" s="196"/>
      <c r="J129" s="33"/>
      <c r="K129" s="33"/>
      <c r="L129" s="36"/>
      <c r="M129" s="197"/>
      <c r="N129" s="198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152</v>
      </c>
      <c r="AU129" s="14" t="s">
        <v>84</v>
      </c>
    </row>
    <row r="130" spans="1:65" s="12" customFormat="1" ht="11.25">
      <c r="B130" s="199"/>
      <c r="C130" s="200"/>
      <c r="D130" s="201" t="s">
        <v>163</v>
      </c>
      <c r="E130" s="200"/>
      <c r="F130" s="202" t="s">
        <v>296</v>
      </c>
      <c r="G130" s="200"/>
      <c r="H130" s="203">
        <v>2.6320000000000001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163</v>
      </c>
      <c r="AU130" s="209" t="s">
        <v>84</v>
      </c>
      <c r="AV130" s="12" t="s">
        <v>86</v>
      </c>
      <c r="AW130" s="12" t="s">
        <v>4</v>
      </c>
      <c r="AX130" s="12" t="s">
        <v>84</v>
      </c>
      <c r="AY130" s="209" t="s">
        <v>144</v>
      </c>
    </row>
    <row r="131" spans="1:65" s="2" customFormat="1" ht="44.25" customHeight="1">
      <c r="A131" s="31"/>
      <c r="B131" s="32"/>
      <c r="C131" s="181" t="s">
        <v>150</v>
      </c>
      <c r="D131" s="181" t="s">
        <v>145</v>
      </c>
      <c r="E131" s="182" t="s">
        <v>165</v>
      </c>
      <c r="F131" s="183" t="s">
        <v>166</v>
      </c>
      <c r="G131" s="184" t="s">
        <v>148</v>
      </c>
      <c r="H131" s="185">
        <v>0.188</v>
      </c>
      <c r="I131" s="186"/>
      <c r="J131" s="187">
        <f>ROUND(I131*H131,2)</f>
        <v>0</v>
      </c>
      <c r="K131" s="183" t="s">
        <v>149</v>
      </c>
      <c r="L131" s="36"/>
      <c r="M131" s="188" t="s">
        <v>1</v>
      </c>
      <c r="N131" s="189" t="s">
        <v>42</v>
      </c>
      <c r="O131" s="68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150</v>
      </c>
      <c r="AT131" s="192" t="s">
        <v>145</v>
      </c>
      <c r="AU131" s="192" t="s">
        <v>84</v>
      </c>
      <c r="AY131" s="14" t="s">
        <v>144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84</v>
      </c>
      <c r="BK131" s="193">
        <f>ROUND(I131*H131,2)</f>
        <v>0</v>
      </c>
      <c r="BL131" s="14" t="s">
        <v>150</v>
      </c>
      <c r="BM131" s="192" t="s">
        <v>297</v>
      </c>
    </row>
    <row r="132" spans="1:65" s="2" customFormat="1" ht="11.25">
      <c r="A132" s="31"/>
      <c r="B132" s="32"/>
      <c r="C132" s="33"/>
      <c r="D132" s="194" t="s">
        <v>152</v>
      </c>
      <c r="E132" s="33"/>
      <c r="F132" s="195" t="s">
        <v>168</v>
      </c>
      <c r="G132" s="33"/>
      <c r="H132" s="33"/>
      <c r="I132" s="196"/>
      <c r="J132" s="33"/>
      <c r="K132" s="33"/>
      <c r="L132" s="36"/>
      <c r="M132" s="197"/>
      <c r="N132" s="198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152</v>
      </c>
      <c r="AU132" s="14" t="s">
        <v>84</v>
      </c>
    </row>
    <row r="133" spans="1:65" s="11" customFormat="1" ht="25.9" customHeight="1">
      <c r="B133" s="167"/>
      <c r="C133" s="168"/>
      <c r="D133" s="169" t="s">
        <v>76</v>
      </c>
      <c r="E133" s="170" t="s">
        <v>178</v>
      </c>
      <c r="F133" s="170" t="s">
        <v>179</v>
      </c>
      <c r="G133" s="168"/>
      <c r="H133" s="168"/>
      <c r="I133" s="171"/>
      <c r="J133" s="172">
        <f>BK133</f>
        <v>0</v>
      </c>
      <c r="K133" s="168"/>
      <c r="L133" s="173"/>
      <c r="M133" s="174"/>
      <c r="N133" s="175"/>
      <c r="O133" s="175"/>
      <c r="P133" s="176">
        <f>SUM(P134:P159)</f>
        <v>0</v>
      </c>
      <c r="Q133" s="175"/>
      <c r="R133" s="176">
        <f>SUM(R134:R159)</f>
        <v>0.32579372000000001</v>
      </c>
      <c r="S133" s="175"/>
      <c r="T133" s="177">
        <f>SUM(T134:T159)</f>
        <v>0.18779999999999999</v>
      </c>
      <c r="AR133" s="178" t="s">
        <v>86</v>
      </c>
      <c r="AT133" s="179" t="s">
        <v>76</v>
      </c>
      <c r="AU133" s="179" t="s">
        <v>77</v>
      </c>
      <c r="AY133" s="178" t="s">
        <v>144</v>
      </c>
      <c r="BK133" s="180">
        <f>SUM(BK134:BK159)</f>
        <v>0</v>
      </c>
    </row>
    <row r="134" spans="1:65" s="2" customFormat="1" ht="24.2" customHeight="1">
      <c r="A134" s="31"/>
      <c r="B134" s="32"/>
      <c r="C134" s="181" t="s">
        <v>171</v>
      </c>
      <c r="D134" s="181" t="s">
        <v>145</v>
      </c>
      <c r="E134" s="182" t="s">
        <v>181</v>
      </c>
      <c r="F134" s="183" t="s">
        <v>182</v>
      </c>
      <c r="G134" s="184" t="s">
        <v>183</v>
      </c>
      <c r="H134" s="185">
        <v>30</v>
      </c>
      <c r="I134" s="186"/>
      <c r="J134" s="187">
        <f>ROUND(I134*H134,2)</f>
        <v>0</v>
      </c>
      <c r="K134" s="183" t="s">
        <v>149</v>
      </c>
      <c r="L134" s="36"/>
      <c r="M134" s="188" t="s">
        <v>1</v>
      </c>
      <c r="N134" s="189" t="s">
        <v>42</v>
      </c>
      <c r="O134" s="68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175</v>
      </c>
      <c r="AT134" s="192" t="s">
        <v>145</v>
      </c>
      <c r="AU134" s="192" t="s">
        <v>84</v>
      </c>
      <c r="AY134" s="14" t="s">
        <v>144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4" t="s">
        <v>84</v>
      </c>
      <c r="BK134" s="193">
        <f>ROUND(I134*H134,2)</f>
        <v>0</v>
      </c>
      <c r="BL134" s="14" t="s">
        <v>175</v>
      </c>
      <c r="BM134" s="192" t="s">
        <v>298</v>
      </c>
    </row>
    <row r="135" spans="1:65" s="2" customFormat="1" ht="11.25">
      <c r="A135" s="31"/>
      <c r="B135" s="32"/>
      <c r="C135" s="33"/>
      <c r="D135" s="194" t="s">
        <v>152</v>
      </c>
      <c r="E135" s="33"/>
      <c r="F135" s="195" t="s">
        <v>185</v>
      </c>
      <c r="G135" s="33"/>
      <c r="H135" s="33"/>
      <c r="I135" s="196"/>
      <c r="J135" s="33"/>
      <c r="K135" s="33"/>
      <c r="L135" s="36"/>
      <c r="M135" s="197"/>
      <c r="N135" s="19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152</v>
      </c>
      <c r="AU135" s="14" t="s">
        <v>84</v>
      </c>
    </row>
    <row r="136" spans="1:65" s="2" customFormat="1" ht="21.75" customHeight="1">
      <c r="A136" s="31"/>
      <c r="B136" s="32"/>
      <c r="C136" s="181" t="s">
        <v>180</v>
      </c>
      <c r="D136" s="181" t="s">
        <v>145</v>
      </c>
      <c r="E136" s="182" t="s">
        <v>187</v>
      </c>
      <c r="F136" s="183" t="s">
        <v>188</v>
      </c>
      <c r="G136" s="184" t="s">
        <v>183</v>
      </c>
      <c r="H136" s="185">
        <v>30</v>
      </c>
      <c r="I136" s="186"/>
      <c r="J136" s="187">
        <f>ROUND(I136*H136,2)</f>
        <v>0</v>
      </c>
      <c r="K136" s="183" t="s">
        <v>149</v>
      </c>
      <c r="L136" s="36"/>
      <c r="M136" s="188" t="s">
        <v>1</v>
      </c>
      <c r="N136" s="189" t="s">
        <v>42</v>
      </c>
      <c r="O136" s="68"/>
      <c r="P136" s="190">
        <f>O136*H136</f>
        <v>0</v>
      </c>
      <c r="Q136" s="190">
        <v>3.0000000000000001E-5</v>
      </c>
      <c r="R136" s="190">
        <f>Q136*H136</f>
        <v>8.9999999999999998E-4</v>
      </c>
      <c r="S136" s="190">
        <v>0</v>
      </c>
      <c r="T136" s="19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175</v>
      </c>
      <c r="AT136" s="192" t="s">
        <v>145</v>
      </c>
      <c r="AU136" s="192" t="s">
        <v>84</v>
      </c>
      <c r="AY136" s="14" t="s">
        <v>144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4" t="s">
        <v>84</v>
      </c>
      <c r="BK136" s="193">
        <f>ROUND(I136*H136,2)</f>
        <v>0</v>
      </c>
      <c r="BL136" s="14" t="s">
        <v>175</v>
      </c>
      <c r="BM136" s="192" t="s">
        <v>299</v>
      </c>
    </row>
    <row r="137" spans="1:65" s="2" customFormat="1" ht="11.25">
      <c r="A137" s="31"/>
      <c r="B137" s="32"/>
      <c r="C137" s="33"/>
      <c r="D137" s="194" t="s">
        <v>152</v>
      </c>
      <c r="E137" s="33"/>
      <c r="F137" s="195" t="s">
        <v>190</v>
      </c>
      <c r="G137" s="33"/>
      <c r="H137" s="33"/>
      <c r="I137" s="196"/>
      <c r="J137" s="33"/>
      <c r="K137" s="33"/>
      <c r="L137" s="36"/>
      <c r="M137" s="197"/>
      <c r="N137" s="198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152</v>
      </c>
      <c r="AU137" s="14" t="s">
        <v>84</v>
      </c>
    </row>
    <row r="138" spans="1:65" s="2" customFormat="1" ht="33" customHeight="1">
      <c r="A138" s="31"/>
      <c r="B138" s="32"/>
      <c r="C138" s="181" t="s">
        <v>186</v>
      </c>
      <c r="D138" s="181" t="s">
        <v>145</v>
      </c>
      <c r="E138" s="182" t="s">
        <v>192</v>
      </c>
      <c r="F138" s="183" t="s">
        <v>193</v>
      </c>
      <c r="G138" s="184" t="s">
        <v>183</v>
      </c>
      <c r="H138" s="185">
        <v>30</v>
      </c>
      <c r="I138" s="186"/>
      <c r="J138" s="187">
        <f>ROUND(I138*H138,2)</f>
        <v>0</v>
      </c>
      <c r="K138" s="183" t="s">
        <v>149</v>
      </c>
      <c r="L138" s="36"/>
      <c r="M138" s="188" t="s">
        <v>1</v>
      </c>
      <c r="N138" s="189" t="s">
        <v>42</v>
      </c>
      <c r="O138" s="68"/>
      <c r="P138" s="190">
        <f>O138*H138</f>
        <v>0</v>
      </c>
      <c r="Q138" s="190">
        <v>7.5799999999999999E-3</v>
      </c>
      <c r="R138" s="190">
        <f>Q138*H138</f>
        <v>0.22739999999999999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175</v>
      </c>
      <c r="AT138" s="192" t="s">
        <v>145</v>
      </c>
      <c r="AU138" s="192" t="s">
        <v>84</v>
      </c>
      <c r="AY138" s="14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84</v>
      </c>
      <c r="BK138" s="193">
        <f>ROUND(I138*H138,2)</f>
        <v>0</v>
      </c>
      <c r="BL138" s="14" t="s">
        <v>175</v>
      </c>
      <c r="BM138" s="192" t="s">
        <v>300</v>
      </c>
    </row>
    <row r="139" spans="1:65" s="2" customFormat="1" ht="11.25">
      <c r="A139" s="31"/>
      <c r="B139" s="32"/>
      <c r="C139" s="33"/>
      <c r="D139" s="194" t="s">
        <v>152</v>
      </c>
      <c r="E139" s="33"/>
      <c r="F139" s="195" t="s">
        <v>195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152</v>
      </c>
      <c r="AU139" s="14" t="s">
        <v>84</v>
      </c>
    </row>
    <row r="140" spans="1:65" s="2" customFormat="1" ht="24.2" customHeight="1">
      <c r="A140" s="31"/>
      <c r="B140" s="32"/>
      <c r="C140" s="181" t="s">
        <v>191</v>
      </c>
      <c r="D140" s="181" t="s">
        <v>145</v>
      </c>
      <c r="E140" s="182" t="s">
        <v>197</v>
      </c>
      <c r="F140" s="183" t="s">
        <v>198</v>
      </c>
      <c r="G140" s="184" t="s">
        <v>183</v>
      </c>
      <c r="H140" s="185">
        <v>30</v>
      </c>
      <c r="I140" s="186"/>
      <c r="J140" s="187">
        <f>ROUND(I140*H140,2)</f>
        <v>0</v>
      </c>
      <c r="K140" s="183" t="s">
        <v>149</v>
      </c>
      <c r="L140" s="36"/>
      <c r="M140" s="188" t="s">
        <v>1</v>
      </c>
      <c r="N140" s="189" t="s">
        <v>42</v>
      </c>
      <c r="O140" s="68"/>
      <c r="P140" s="190">
        <f>O140*H140</f>
        <v>0</v>
      </c>
      <c r="Q140" s="190">
        <v>0</v>
      </c>
      <c r="R140" s="190">
        <f>Q140*H140</f>
        <v>0</v>
      </c>
      <c r="S140" s="190">
        <v>3.0000000000000001E-3</v>
      </c>
      <c r="T140" s="191">
        <f>S140*H140</f>
        <v>0.09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175</v>
      </c>
      <c r="AT140" s="192" t="s">
        <v>145</v>
      </c>
      <c r="AU140" s="192" t="s">
        <v>84</v>
      </c>
      <c r="AY140" s="14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84</v>
      </c>
      <c r="BK140" s="193">
        <f>ROUND(I140*H140,2)</f>
        <v>0</v>
      </c>
      <c r="BL140" s="14" t="s">
        <v>175</v>
      </c>
      <c r="BM140" s="192" t="s">
        <v>301</v>
      </c>
    </row>
    <row r="141" spans="1:65" s="2" customFormat="1" ht="11.25">
      <c r="A141" s="31"/>
      <c r="B141" s="32"/>
      <c r="C141" s="33"/>
      <c r="D141" s="194" t="s">
        <v>152</v>
      </c>
      <c r="E141" s="33"/>
      <c r="F141" s="195" t="s">
        <v>200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84</v>
      </c>
    </row>
    <row r="142" spans="1:65" s="2" customFormat="1" ht="24.2" customHeight="1">
      <c r="A142" s="31"/>
      <c r="B142" s="32"/>
      <c r="C142" s="181" t="s">
        <v>196</v>
      </c>
      <c r="D142" s="181" t="s">
        <v>145</v>
      </c>
      <c r="E142" s="182" t="s">
        <v>276</v>
      </c>
      <c r="F142" s="183" t="s">
        <v>277</v>
      </c>
      <c r="G142" s="184" t="s">
        <v>183</v>
      </c>
      <c r="H142" s="185">
        <v>30</v>
      </c>
      <c r="I142" s="186"/>
      <c r="J142" s="187">
        <f>ROUND(I142*H142,2)</f>
        <v>0</v>
      </c>
      <c r="K142" s="183" t="s">
        <v>149</v>
      </c>
      <c r="L142" s="36"/>
      <c r="M142" s="188" t="s">
        <v>1</v>
      </c>
      <c r="N142" s="189" t="s">
        <v>42</v>
      </c>
      <c r="O142" s="68"/>
      <c r="P142" s="190">
        <f>O142*H142</f>
        <v>0</v>
      </c>
      <c r="Q142" s="190">
        <v>0</v>
      </c>
      <c r="R142" s="190">
        <f>Q142*H142</f>
        <v>0</v>
      </c>
      <c r="S142" s="190">
        <v>3.0000000000000001E-3</v>
      </c>
      <c r="T142" s="191">
        <f>S142*H142</f>
        <v>0.09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175</v>
      </c>
      <c r="AT142" s="192" t="s">
        <v>145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175</v>
      </c>
      <c r="BM142" s="192" t="s">
        <v>302</v>
      </c>
    </row>
    <row r="143" spans="1:65" s="2" customFormat="1" ht="11.25">
      <c r="A143" s="31"/>
      <c r="B143" s="32"/>
      <c r="C143" s="33"/>
      <c r="D143" s="194" t="s">
        <v>152</v>
      </c>
      <c r="E143" s="33"/>
      <c r="F143" s="195" t="s">
        <v>279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84</v>
      </c>
    </row>
    <row r="144" spans="1:65" s="2" customFormat="1" ht="24.2" customHeight="1">
      <c r="A144" s="31"/>
      <c r="B144" s="32"/>
      <c r="C144" s="181" t="s">
        <v>201</v>
      </c>
      <c r="D144" s="181" t="s">
        <v>145</v>
      </c>
      <c r="E144" s="182" t="s">
        <v>202</v>
      </c>
      <c r="F144" s="183" t="s">
        <v>203</v>
      </c>
      <c r="G144" s="184" t="s">
        <v>183</v>
      </c>
      <c r="H144" s="185">
        <v>30</v>
      </c>
      <c r="I144" s="186"/>
      <c r="J144" s="187">
        <f>ROUND(I144*H144,2)</f>
        <v>0</v>
      </c>
      <c r="K144" s="183" t="s">
        <v>149</v>
      </c>
      <c r="L144" s="36"/>
      <c r="M144" s="188" t="s">
        <v>1</v>
      </c>
      <c r="N144" s="189" t="s">
        <v>42</v>
      </c>
      <c r="O144" s="68"/>
      <c r="P144" s="190">
        <f>O144*H144</f>
        <v>0</v>
      </c>
      <c r="Q144" s="190">
        <v>2.9999999999999997E-4</v>
      </c>
      <c r="R144" s="190">
        <f>Q144*H144</f>
        <v>8.9999999999999993E-3</v>
      </c>
      <c r="S144" s="190">
        <v>0</v>
      </c>
      <c r="T144" s="19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175</v>
      </c>
      <c r="AT144" s="192" t="s">
        <v>145</v>
      </c>
      <c r="AU144" s="192" t="s">
        <v>84</v>
      </c>
      <c r="AY144" s="14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84</v>
      </c>
      <c r="BK144" s="193">
        <f>ROUND(I144*H144,2)</f>
        <v>0</v>
      </c>
      <c r="BL144" s="14" t="s">
        <v>175</v>
      </c>
      <c r="BM144" s="192" t="s">
        <v>303</v>
      </c>
    </row>
    <row r="145" spans="1:65" s="2" customFormat="1" ht="11.25">
      <c r="A145" s="31"/>
      <c r="B145" s="32"/>
      <c r="C145" s="33"/>
      <c r="D145" s="194" t="s">
        <v>152</v>
      </c>
      <c r="E145" s="33"/>
      <c r="F145" s="195" t="s">
        <v>205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84</v>
      </c>
    </row>
    <row r="146" spans="1:65" s="2" customFormat="1" ht="44.25" customHeight="1">
      <c r="A146" s="31"/>
      <c r="B146" s="32"/>
      <c r="C146" s="210" t="s">
        <v>206</v>
      </c>
      <c r="D146" s="210" t="s">
        <v>207</v>
      </c>
      <c r="E146" s="211" t="s">
        <v>208</v>
      </c>
      <c r="F146" s="212" t="s">
        <v>209</v>
      </c>
      <c r="G146" s="213" t="s">
        <v>183</v>
      </c>
      <c r="H146" s="214">
        <v>33</v>
      </c>
      <c r="I146" s="215"/>
      <c r="J146" s="216">
        <f>ROUND(I146*H146,2)</f>
        <v>0</v>
      </c>
      <c r="K146" s="212" t="s">
        <v>149</v>
      </c>
      <c r="L146" s="217"/>
      <c r="M146" s="218" t="s">
        <v>1</v>
      </c>
      <c r="N146" s="219" t="s">
        <v>42</v>
      </c>
      <c r="O146" s="68"/>
      <c r="P146" s="190">
        <f>O146*H146</f>
        <v>0</v>
      </c>
      <c r="Q146" s="190">
        <v>2.5999999999999999E-3</v>
      </c>
      <c r="R146" s="190">
        <f>Q146*H146</f>
        <v>8.5800000000000001E-2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210</v>
      </c>
      <c r="AT146" s="192" t="s">
        <v>207</v>
      </c>
      <c r="AU146" s="192" t="s">
        <v>84</v>
      </c>
      <c r="AY146" s="14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84</v>
      </c>
      <c r="BK146" s="193">
        <f>ROUND(I146*H146,2)</f>
        <v>0</v>
      </c>
      <c r="BL146" s="14" t="s">
        <v>175</v>
      </c>
      <c r="BM146" s="192" t="s">
        <v>304</v>
      </c>
    </row>
    <row r="147" spans="1:65" s="12" customFormat="1" ht="11.25">
      <c r="B147" s="199"/>
      <c r="C147" s="200"/>
      <c r="D147" s="201" t="s">
        <v>163</v>
      </c>
      <c r="E147" s="200"/>
      <c r="F147" s="202" t="s">
        <v>305</v>
      </c>
      <c r="G147" s="200"/>
      <c r="H147" s="203">
        <v>33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163</v>
      </c>
      <c r="AU147" s="209" t="s">
        <v>84</v>
      </c>
      <c r="AV147" s="12" t="s">
        <v>86</v>
      </c>
      <c r="AW147" s="12" t="s">
        <v>4</v>
      </c>
      <c r="AX147" s="12" t="s">
        <v>84</v>
      </c>
      <c r="AY147" s="209" t="s">
        <v>144</v>
      </c>
    </row>
    <row r="148" spans="1:65" s="2" customFormat="1" ht="21.75" customHeight="1">
      <c r="A148" s="31"/>
      <c r="B148" s="32"/>
      <c r="C148" s="181" t="s">
        <v>213</v>
      </c>
      <c r="D148" s="181" t="s">
        <v>145</v>
      </c>
      <c r="E148" s="182" t="s">
        <v>214</v>
      </c>
      <c r="F148" s="183" t="s">
        <v>215</v>
      </c>
      <c r="G148" s="184" t="s">
        <v>216</v>
      </c>
      <c r="H148" s="185">
        <v>26</v>
      </c>
      <c r="I148" s="186"/>
      <c r="J148" s="187">
        <f>ROUND(I148*H148,2)</f>
        <v>0</v>
      </c>
      <c r="K148" s="183" t="s">
        <v>149</v>
      </c>
      <c r="L148" s="36"/>
      <c r="M148" s="188" t="s">
        <v>1</v>
      </c>
      <c r="N148" s="189" t="s">
        <v>42</v>
      </c>
      <c r="O148" s="68"/>
      <c r="P148" s="190">
        <f>O148*H148</f>
        <v>0</v>
      </c>
      <c r="Q148" s="190">
        <v>0</v>
      </c>
      <c r="R148" s="190">
        <f>Q148*H148</f>
        <v>0</v>
      </c>
      <c r="S148" s="190">
        <v>2.9999999999999997E-4</v>
      </c>
      <c r="T148" s="191">
        <f>S148*H148</f>
        <v>7.7999999999999996E-3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175</v>
      </c>
      <c r="AT148" s="192" t="s">
        <v>145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306</v>
      </c>
    </row>
    <row r="149" spans="1:65" s="2" customFormat="1" ht="11.25">
      <c r="A149" s="31"/>
      <c r="B149" s="32"/>
      <c r="C149" s="33"/>
      <c r="D149" s="194" t="s">
        <v>152</v>
      </c>
      <c r="E149" s="33"/>
      <c r="F149" s="195" t="s">
        <v>218</v>
      </c>
      <c r="G149" s="33"/>
      <c r="H149" s="33"/>
      <c r="I149" s="196"/>
      <c r="J149" s="33"/>
      <c r="K149" s="33"/>
      <c r="L149" s="36"/>
      <c r="M149" s="197"/>
      <c r="N149" s="19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152</v>
      </c>
      <c r="AU149" s="14" t="s">
        <v>84</v>
      </c>
    </row>
    <row r="150" spans="1:65" s="2" customFormat="1" ht="16.5" customHeight="1">
      <c r="A150" s="31"/>
      <c r="B150" s="32"/>
      <c r="C150" s="181" t="s">
        <v>219</v>
      </c>
      <c r="D150" s="181" t="s">
        <v>145</v>
      </c>
      <c r="E150" s="182" t="s">
        <v>220</v>
      </c>
      <c r="F150" s="183" t="s">
        <v>221</v>
      </c>
      <c r="G150" s="184" t="s">
        <v>216</v>
      </c>
      <c r="H150" s="185">
        <v>26</v>
      </c>
      <c r="I150" s="186"/>
      <c r="J150" s="187">
        <f>ROUND(I150*H150,2)</f>
        <v>0</v>
      </c>
      <c r="K150" s="183" t="s">
        <v>149</v>
      </c>
      <c r="L150" s="36"/>
      <c r="M150" s="188" t="s">
        <v>1</v>
      </c>
      <c r="N150" s="189" t="s">
        <v>42</v>
      </c>
      <c r="O150" s="68"/>
      <c r="P150" s="190">
        <f>O150*H150</f>
        <v>0</v>
      </c>
      <c r="Q150" s="190">
        <v>1.0000000000000001E-5</v>
      </c>
      <c r="R150" s="190">
        <f>Q150*H150</f>
        <v>2.6000000000000003E-4</v>
      </c>
      <c r="S150" s="190">
        <v>0</v>
      </c>
      <c r="T150" s="19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175</v>
      </c>
      <c r="AT150" s="192" t="s">
        <v>145</v>
      </c>
      <c r="AU150" s="192" t="s">
        <v>84</v>
      </c>
      <c r="AY150" s="14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84</v>
      </c>
      <c r="BK150" s="193">
        <f>ROUND(I150*H150,2)</f>
        <v>0</v>
      </c>
      <c r="BL150" s="14" t="s">
        <v>175</v>
      </c>
      <c r="BM150" s="192" t="s">
        <v>307</v>
      </c>
    </row>
    <row r="151" spans="1:65" s="2" customFormat="1" ht="11.25">
      <c r="A151" s="31"/>
      <c r="B151" s="32"/>
      <c r="C151" s="33"/>
      <c r="D151" s="194" t="s">
        <v>152</v>
      </c>
      <c r="E151" s="33"/>
      <c r="F151" s="195" t="s">
        <v>223</v>
      </c>
      <c r="G151" s="33"/>
      <c r="H151" s="33"/>
      <c r="I151" s="196"/>
      <c r="J151" s="33"/>
      <c r="K151" s="33"/>
      <c r="L151" s="36"/>
      <c r="M151" s="197"/>
      <c r="N151" s="198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152</v>
      </c>
      <c r="AU151" s="14" t="s">
        <v>84</v>
      </c>
    </row>
    <row r="152" spans="1:65" s="2" customFormat="1" ht="16.5" customHeight="1">
      <c r="A152" s="31"/>
      <c r="B152" s="32"/>
      <c r="C152" s="210" t="s">
        <v>224</v>
      </c>
      <c r="D152" s="210" t="s">
        <v>207</v>
      </c>
      <c r="E152" s="211" t="s">
        <v>225</v>
      </c>
      <c r="F152" s="212" t="s">
        <v>226</v>
      </c>
      <c r="G152" s="213" t="s">
        <v>216</v>
      </c>
      <c r="H152" s="214">
        <v>26.52</v>
      </c>
      <c r="I152" s="215"/>
      <c r="J152" s="216">
        <f>ROUND(I152*H152,2)</f>
        <v>0</v>
      </c>
      <c r="K152" s="212" t="s">
        <v>149</v>
      </c>
      <c r="L152" s="217"/>
      <c r="M152" s="218" t="s">
        <v>1</v>
      </c>
      <c r="N152" s="219" t="s">
        <v>42</v>
      </c>
      <c r="O152" s="68"/>
      <c r="P152" s="190">
        <f>O152*H152</f>
        <v>0</v>
      </c>
      <c r="Q152" s="190">
        <v>8.0000000000000007E-5</v>
      </c>
      <c r="R152" s="190">
        <f>Q152*H152</f>
        <v>2.1216E-3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210</v>
      </c>
      <c r="AT152" s="192" t="s">
        <v>207</v>
      </c>
      <c r="AU152" s="192" t="s">
        <v>84</v>
      </c>
      <c r="AY152" s="14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84</v>
      </c>
      <c r="BK152" s="193">
        <f>ROUND(I152*H152,2)</f>
        <v>0</v>
      </c>
      <c r="BL152" s="14" t="s">
        <v>175</v>
      </c>
      <c r="BM152" s="192" t="s">
        <v>308</v>
      </c>
    </row>
    <row r="153" spans="1:65" s="12" customFormat="1" ht="11.25">
      <c r="B153" s="199"/>
      <c r="C153" s="200"/>
      <c r="D153" s="201" t="s">
        <v>163</v>
      </c>
      <c r="E153" s="200"/>
      <c r="F153" s="202" t="s">
        <v>309</v>
      </c>
      <c r="G153" s="200"/>
      <c r="H153" s="203">
        <v>26.52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163</v>
      </c>
      <c r="AU153" s="209" t="s">
        <v>84</v>
      </c>
      <c r="AV153" s="12" t="s">
        <v>86</v>
      </c>
      <c r="AW153" s="12" t="s">
        <v>4</v>
      </c>
      <c r="AX153" s="12" t="s">
        <v>84</v>
      </c>
      <c r="AY153" s="209" t="s">
        <v>144</v>
      </c>
    </row>
    <row r="154" spans="1:65" s="2" customFormat="1" ht="16.5" customHeight="1">
      <c r="A154" s="31"/>
      <c r="B154" s="32"/>
      <c r="C154" s="181" t="s">
        <v>8</v>
      </c>
      <c r="D154" s="181" t="s">
        <v>145</v>
      </c>
      <c r="E154" s="182" t="s">
        <v>229</v>
      </c>
      <c r="F154" s="183" t="s">
        <v>230</v>
      </c>
      <c r="G154" s="184" t="s">
        <v>216</v>
      </c>
      <c r="H154" s="185">
        <v>1.8</v>
      </c>
      <c r="I154" s="186"/>
      <c r="J154" s="187">
        <f>ROUND(I154*H154,2)</f>
        <v>0</v>
      </c>
      <c r="K154" s="183" t="s">
        <v>149</v>
      </c>
      <c r="L154" s="36"/>
      <c r="M154" s="188" t="s">
        <v>1</v>
      </c>
      <c r="N154" s="189" t="s">
        <v>42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175</v>
      </c>
      <c r="AT154" s="192" t="s">
        <v>145</v>
      </c>
      <c r="AU154" s="192" t="s">
        <v>84</v>
      </c>
      <c r="AY154" s="14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84</v>
      </c>
      <c r="BK154" s="193">
        <f>ROUND(I154*H154,2)</f>
        <v>0</v>
      </c>
      <c r="BL154" s="14" t="s">
        <v>175</v>
      </c>
      <c r="BM154" s="192" t="s">
        <v>310</v>
      </c>
    </row>
    <row r="155" spans="1:65" s="2" customFormat="1" ht="11.25">
      <c r="A155" s="31"/>
      <c r="B155" s="32"/>
      <c r="C155" s="33"/>
      <c r="D155" s="194" t="s">
        <v>152</v>
      </c>
      <c r="E155" s="33"/>
      <c r="F155" s="195" t="s">
        <v>232</v>
      </c>
      <c r="G155" s="33"/>
      <c r="H155" s="33"/>
      <c r="I155" s="196"/>
      <c r="J155" s="33"/>
      <c r="K155" s="33"/>
      <c r="L155" s="36"/>
      <c r="M155" s="197"/>
      <c r="N155" s="198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152</v>
      </c>
      <c r="AU155" s="14" t="s">
        <v>84</v>
      </c>
    </row>
    <row r="156" spans="1:65" s="2" customFormat="1" ht="16.5" customHeight="1">
      <c r="A156" s="31"/>
      <c r="B156" s="32"/>
      <c r="C156" s="210" t="s">
        <v>175</v>
      </c>
      <c r="D156" s="210" t="s">
        <v>207</v>
      </c>
      <c r="E156" s="211" t="s">
        <v>233</v>
      </c>
      <c r="F156" s="212" t="s">
        <v>234</v>
      </c>
      <c r="G156" s="213" t="s">
        <v>216</v>
      </c>
      <c r="H156" s="214">
        <v>1.8360000000000001</v>
      </c>
      <c r="I156" s="215"/>
      <c r="J156" s="216">
        <f>ROUND(I156*H156,2)</f>
        <v>0</v>
      </c>
      <c r="K156" s="212" t="s">
        <v>149</v>
      </c>
      <c r="L156" s="217"/>
      <c r="M156" s="218" t="s">
        <v>1</v>
      </c>
      <c r="N156" s="219" t="s">
        <v>42</v>
      </c>
      <c r="O156" s="68"/>
      <c r="P156" s="190">
        <f>O156*H156</f>
        <v>0</v>
      </c>
      <c r="Q156" s="190">
        <v>1.7000000000000001E-4</v>
      </c>
      <c r="R156" s="190">
        <f>Q156*H156</f>
        <v>3.1212000000000004E-4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210</v>
      </c>
      <c r="AT156" s="192" t="s">
        <v>207</v>
      </c>
      <c r="AU156" s="192" t="s">
        <v>84</v>
      </c>
      <c r="AY156" s="14" t="s">
        <v>144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84</v>
      </c>
      <c r="BK156" s="193">
        <f>ROUND(I156*H156,2)</f>
        <v>0</v>
      </c>
      <c r="BL156" s="14" t="s">
        <v>175</v>
      </c>
      <c r="BM156" s="192" t="s">
        <v>311</v>
      </c>
    </row>
    <row r="157" spans="1:65" s="12" customFormat="1" ht="11.25">
      <c r="B157" s="199"/>
      <c r="C157" s="200"/>
      <c r="D157" s="201" t="s">
        <v>163</v>
      </c>
      <c r="E157" s="200"/>
      <c r="F157" s="202" t="s">
        <v>312</v>
      </c>
      <c r="G157" s="200"/>
      <c r="H157" s="203">
        <v>1.8360000000000001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163</v>
      </c>
      <c r="AU157" s="209" t="s">
        <v>84</v>
      </c>
      <c r="AV157" s="12" t="s">
        <v>86</v>
      </c>
      <c r="AW157" s="12" t="s">
        <v>4</v>
      </c>
      <c r="AX157" s="12" t="s">
        <v>84</v>
      </c>
      <c r="AY157" s="209" t="s">
        <v>144</v>
      </c>
    </row>
    <row r="158" spans="1:65" s="2" customFormat="1" ht="37.9" customHeight="1">
      <c r="A158" s="31"/>
      <c r="B158" s="32"/>
      <c r="C158" s="181" t="s">
        <v>237</v>
      </c>
      <c r="D158" s="181" t="s">
        <v>145</v>
      </c>
      <c r="E158" s="182" t="s">
        <v>238</v>
      </c>
      <c r="F158" s="183" t="s">
        <v>239</v>
      </c>
      <c r="G158" s="184" t="s">
        <v>240</v>
      </c>
      <c r="H158" s="220"/>
      <c r="I158" s="186"/>
      <c r="J158" s="187">
        <f>ROUND(I158*H158,2)</f>
        <v>0</v>
      </c>
      <c r="K158" s="183" t="s">
        <v>149</v>
      </c>
      <c r="L158" s="36"/>
      <c r="M158" s="188" t="s">
        <v>1</v>
      </c>
      <c r="N158" s="189" t="s">
        <v>42</v>
      </c>
      <c r="O158" s="68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175</v>
      </c>
      <c r="AT158" s="192" t="s">
        <v>145</v>
      </c>
      <c r="AU158" s="192" t="s">
        <v>84</v>
      </c>
      <c r="AY158" s="14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84</v>
      </c>
      <c r="BK158" s="193">
        <f>ROUND(I158*H158,2)</f>
        <v>0</v>
      </c>
      <c r="BL158" s="14" t="s">
        <v>175</v>
      </c>
      <c r="BM158" s="192" t="s">
        <v>313</v>
      </c>
    </row>
    <row r="159" spans="1:65" s="2" customFormat="1" ht="11.25">
      <c r="A159" s="31"/>
      <c r="B159" s="32"/>
      <c r="C159" s="33"/>
      <c r="D159" s="194" t="s">
        <v>152</v>
      </c>
      <c r="E159" s="33"/>
      <c r="F159" s="195" t="s">
        <v>242</v>
      </c>
      <c r="G159" s="33"/>
      <c r="H159" s="33"/>
      <c r="I159" s="196"/>
      <c r="J159" s="33"/>
      <c r="K159" s="33"/>
      <c r="L159" s="36"/>
      <c r="M159" s="221"/>
      <c r="N159" s="222"/>
      <c r="O159" s="223"/>
      <c r="P159" s="223"/>
      <c r="Q159" s="223"/>
      <c r="R159" s="223"/>
      <c r="S159" s="223"/>
      <c r="T159" s="22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152</v>
      </c>
      <c r="AU159" s="14" t="s">
        <v>84</v>
      </c>
    </row>
    <row r="160" spans="1:65" s="2" customFormat="1" ht="6.95" customHeight="1">
      <c r="A160" s="31"/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36"/>
      <c r="M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</sheetData>
  <sheetProtection algorithmName="SHA-512" hashValue="wjyCNVp/Ov2w4DcSXArWMjAzkUQKHR0Uj1Y/+ouD6kfN0K70IfRkTzGEm9qPsR0BtL2vMpJOlQrN8duEwB3CkA==" saltValue="SVZuZ9NNKxgKQgZa47vlYbXq4S3jum4ZBYwwSS8JDpJJEXhia3GQ+VEOBciCmkr0+YvF7JdCGHYae8E0Zlqtxw==" spinCount="100000" sheet="1" objects="1" scenarios="1" formatColumns="0" formatRows="0" autoFilter="0"/>
  <autoFilter ref="C121:K15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5" r:id="rId1"/>
    <hyperlink ref="F127" r:id="rId2"/>
    <hyperlink ref="F129" r:id="rId3"/>
    <hyperlink ref="F132" r:id="rId4"/>
    <hyperlink ref="F135" r:id="rId5"/>
    <hyperlink ref="F137" r:id="rId6"/>
    <hyperlink ref="F139" r:id="rId7"/>
    <hyperlink ref="F141" r:id="rId8"/>
    <hyperlink ref="F143" r:id="rId9"/>
    <hyperlink ref="F145" r:id="rId10"/>
    <hyperlink ref="F149" r:id="rId11"/>
    <hyperlink ref="F151" r:id="rId12"/>
    <hyperlink ref="F155" r:id="rId13"/>
    <hyperlink ref="F159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109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314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315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ROUND((SUM(BE123:BE161)),  2)</f>
        <v>0</v>
      </c>
      <c r="G35" s="31"/>
      <c r="H35" s="31"/>
      <c r="I35" s="127">
        <v>0.21</v>
      </c>
      <c r="J35" s="126">
        <f>ROUND(((SUM(BE123:BE161))*I35),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ROUND((SUM(BF123:BF161)),  2)</f>
        <v>0</v>
      </c>
      <c r="G36" s="31"/>
      <c r="H36" s="31"/>
      <c r="I36" s="127">
        <v>0.15</v>
      </c>
      <c r="J36" s="126">
        <f>ROUND(((SUM(BF123:BF161))*I36),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ROUND((SUM(BG123:BG161)),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ROUND((SUM(BH123:BH161)),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ROUND((SUM(BI123:BI161)),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314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05-01 - Včelky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126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127</v>
      </c>
      <c r="E100" s="153"/>
      <c r="F100" s="153"/>
      <c r="G100" s="153"/>
      <c r="H100" s="153"/>
      <c r="I100" s="153"/>
      <c r="J100" s="154">
        <f>J134</f>
        <v>0</v>
      </c>
      <c r="K100" s="151"/>
      <c r="L100" s="155"/>
    </row>
    <row r="101" spans="1:47" s="9" customFormat="1" ht="24.95" customHeight="1">
      <c r="B101" s="150"/>
      <c r="C101" s="151"/>
      <c r="D101" s="152" t="s">
        <v>128</v>
      </c>
      <c r="E101" s="153"/>
      <c r="F101" s="153"/>
      <c r="G101" s="153"/>
      <c r="H101" s="153"/>
      <c r="I101" s="153"/>
      <c r="J101" s="154">
        <f>J137</f>
        <v>0</v>
      </c>
      <c r="K101" s="151"/>
      <c r="L101" s="155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0" t="s">
        <v>129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6.25" customHeight="1">
      <c r="A111" s="31"/>
      <c r="B111" s="32"/>
      <c r="C111" s="33"/>
      <c r="D111" s="33"/>
      <c r="E111" s="278" t="str">
        <f>E7</f>
        <v>VÝMĚNA NÁŠLAPNÝCH VRSTEV V MATEŘSKÝCH ŠKOLÁCH V KOPŘIVNICI</v>
      </c>
      <c r="F111" s="279"/>
      <c r="G111" s="279"/>
      <c r="H111" s="279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117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pans="1:65" s="2" customFormat="1" ht="16.5" customHeight="1">
      <c r="A113" s="31"/>
      <c r="B113" s="32"/>
      <c r="C113" s="33"/>
      <c r="D113" s="33"/>
      <c r="E113" s="278" t="s">
        <v>314</v>
      </c>
      <c r="F113" s="280"/>
      <c r="G113" s="280"/>
      <c r="H113" s="280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119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31" t="str">
        <f>E11</f>
        <v>05-01 - Včelky</v>
      </c>
      <c r="F115" s="280"/>
      <c r="G115" s="280"/>
      <c r="H115" s="28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F14</f>
        <v xml:space="preserve"> </v>
      </c>
      <c r="G117" s="33"/>
      <c r="H117" s="33"/>
      <c r="I117" s="26" t="s">
        <v>22</v>
      </c>
      <c r="J117" s="63" t="str">
        <f>IF(J14="","",J14)</f>
        <v>14. 3. 2023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E17</f>
        <v>Město Kopřivnice</v>
      </c>
      <c r="G119" s="33"/>
      <c r="H119" s="33"/>
      <c r="I119" s="26" t="s">
        <v>30</v>
      </c>
      <c r="J119" s="29" t="str">
        <f>E23</f>
        <v>Ing. Jan Stuchlík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3"/>
      <c r="E120" s="33"/>
      <c r="F120" s="24" t="str">
        <f>IF(E20="","",E20)</f>
        <v>Vyplň údaj</v>
      </c>
      <c r="G120" s="33"/>
      <c r="H120" s="33"/>
      <c r="I120" s="26" t="s">
        <v>33</v>
      </c>
      <c r="J120" s="29" t="str">
        <f>E26</f>
        <v>Ladislav Pekárek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0" customFormat="1" ht="29.25" customHeight="1">
      <c r="A122" s="156"/>
      <c r="B122" s="157"/>
      <c r="C122" s="158" t="s">
        <v>130</v>
      </c>
      <c r="D122" s="159" t="s">
        <v>62</v>
      </c>
      <c r="E122" s="159" t="s">
        <v>58</v>
      </c>
      <c r="F122" s="159" t="s">
        <v>59</v>
      </c>
      <c r="G122" s="159" t="s">
        <v>131</v>
      </c>
      <c r="H122" s="159" t="s">
        <v>132</v>
      </c>
      <c r="I122" s="159" t="s">
        <v>133</v>
      </c>
      <c r="J122" s="159" t="s">
        <v>123</v>
      </c>
      <c r="K122" s="160" t="s">
        <v>134</v>
      </c>
      <c r="L122" s="161"/>
      <c r="M122" s="72" t="s">
        <v>1</v>
      </c>
      <c r="N122" s="73" t="s">
        <v>41</v>
      </c>
      <c r="O122" s="73" t="s">
        <v>135</v>
      </c>
      <c r="P122" s="73" t="s">
        <v>136</v>
      </c>
      <c r="Q122" s="73" t="s">
        <v>137</v>
      </c>
      <c r="R122" s="73" t="s">
        <v>138</v>
      </c>
      <c r="S122" s="73" t="s">
        <v>139</v>
      </c>
      <c r="T122" s="74" t="s">
        <v>140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9" customHeight="1">
      <c r="A123" s="31"/>
      <c r="B123" s="32"/>
      <c r="C123" s="79" t="s">
        <v>141</v>
      </c>
      <c r="D123" s="33"/>
      <c r="E123" s="33"/>
      <c r="F123" s="33"/>
      <c r="G123" s="33"/>
      <c r="H123" s="33"/>
      <c r="I123" s="33"/>
      <c r="J123" s="162">
        <f>BK123</f>
        <v>0</v>
      </c>
      <c r="K123" s="33"/>
      <c r="L123" s="36"/>
      <c r="M123" s="75"/>
      <c r="N123" s="163"/>
      <c r="O123" s="76"/>
      <c r="P123" s="164">
        <f>P124+P134+P137</f>
        <v>0</v>
      </c>
      <c r="Q123" s="76"/>
      <c r="R123" s="164">
        <f>R124+R134+R137</f>
        <v>1.1406231200000003</v>
      </c>
      <c r="S123" s="76"/>
      <c r="T123" s="165">
        <f>T124+T134+T137</f>
        <v>0.34240000000000004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76</v>
      </c>
      <c r="AU123" s="14" t="s">
        <v>125</v>
      </c>
      <c r="BK123" s="166">
        <f>BK124+BK134+BK137</f>
        <v>0</v>
      </c>
    </row>
    <row r="124" spans="1:65" s="11" customFormat="1" ht="25.9" customHeight="1">
      <c r="B124" s="167"/>
      <c r="C124" s="168"/>
      <c r="D124" s="169" t="s">
        <v>76</v>
      </c>
      <c r="E124" s="170" t="s">
        <v>142</v>
      </c>
      <c r="F124" s="170" t="s">
        <v>143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SUM(P125:P133)</f>
        <v>0</v>
      </c>
      <c r="Q124" s="175"/>
      <c r="R124" s="176">
        <f>SUM(R125:R133)</f>
        <v>0</v>
      </c>
      <c r="S124" s="175"/>
      <c r="T124" s="177">
        <f>SUM(T125:T133)</f>
        <v>0</v>
      </c>
      <c r="AR124" s="178" t="s">
        <v>84</v>
      </c>
      <c r="AT124" s="179" t="s">
        <v>76</v>
      </c>
      <c r="AU124" s="179" t="s">
        <v>77</v>
      </c>
      <c r="AY124" s="178" t="s">
        <v>144</v>
      </c>
      <c r="BK124" s="180">
        <f>SUM(BK125:BK133)</f>
        <v>0</v>
      </c>
    </row>
    <row r="125" spans="1:65" s="2" customFormat="1" ht="37.9" customHeight="1">
      <c r="A125" s="31"/>
      <c r="B125" s="32"/>
      <c r="C125" s="181" t="s">
        <v>84</v>
      </c>
      <c r="D125" s="181" t="s">
        <v>145</v>
      </c>
      <c r="E125" s="182" t="s">
        <v>146</v>
      </c>
      <c r="F125" s="183" t="s">
        <v>147</v>
      </c>
      <c r="G125" s="184" t="s">
        <v>148</v>
      </c>
      <c r="H125" s="185">
        <v>0.34200000000000003</v>
      </c>
      <c r="I125" s="186"/>
      <c r="J125" s="187">
        <f>ROUND(I125*H125,2)</f>
        <v>0</v>
      </c>
      <c r="K125" s="183" t="s">
        <v>149</v>
      </c>
      <c r="L125" s="36"/>
      <c r="M125" s="188" t="s">
        <v>1</v>
      </c>
      <c r="N125" s="189" t="s">
        <v>42</v>
      </c>
      <c r="O125" s="68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2" t="s">
        <v>150</v>
      </c>
      <c r="AT125" s="192" t="s">
        <v>145</v>
      </c>
      <c r="AU125" s="192" t="s">
        <v>84</v>
      </c>
      <c r="AY125" s="14" t="s">
        <v>144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4" t="s">
        <v>84</v>
      </c>
      <c r="BK125" s="193">
        <f>ROUND(I125*H125,2)</f>
        <v>0</v>
      </c>
      <c r="BL125" s="14" t="s">
        <v>150</v>
      </c>
      <c r="BM125" s="192" t="s">
        <v>316</v>
      </c>
    </row>
    <row r="126" spans="1:65" s="2" customFormat="1" ht="11.25">
      <c r="A126" s="31"/>
      <c r="B126" s="32"/>
      <c r="C126" s="33"/>
      <c r="D126" s="194" t="s">
        <v>152</v>
      </c>
      <c r="E126" s="33"/>
      <c r="F126" s="195" t="s">
        <v>153</v>
      </c>
      <c r="G126" s="33"/>
      <c r="H126" s="33"/>
      <c r="I126" s="196"/>
      <c r="J126" s="33"/>
      <c r="K126" s="33"/>
      <c r="L126" s="36"/>
      <c r="M126" s="197"/>
      <c r="N126" s="198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152</v>
      </c>
      <c r="AU126" s="14" t="s">
        <v>84</v>
      </c>
    </row>
    <row r="127" spans="1:65" s="2" customFormat="1" ht="33" customHeight="1">
      <c r="A127" s="31"/>
      <c r="B127" s="32"/>
      <c r="C127" s="181" t="s">
        <v>86</v>
      </c>
      <c r="D127" s="181" t="s">
        <v>145</v>
      </c>
      <c r="E127" s="182" t="s">
        <v>154</v>
      </c>
      <c r="F127" s="183" t="s">
        <v>155</v>
      </c>
      <c r="G127" s="184" t="s">
        <v>148</v>
      </c>
      <c r="H127" s="185">
        <v>0.34200000000000003</v>
      </c>
      <c r="I127" s="186"/>
      <c r="J127" s="187">
        <f>ROUND(I127*H127,2)</f>
        <v>0</v>
      </c>
      <c r="K127" s="183" t="s">
        <v>149</v>
      </c>
      <c r="L127" s="36"/>
      <c r="M127" s="188" t="s">
        <v>1</v>
      </c>
      <c r="N127" s="189" t="s">
        <v>42</v>
      </c>
      <c r="O127" s="68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2" t="s">
        <v>150</v>
      </c>
      <c r="AT127" s="192" t="s">
        <v>145</v>
      </c>
      <c r="AU127" s="192" t="s">
        <v>84</v>
      </c>
      <c r="AY127" s="14" t="s">
        <v>144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4" t="s">
        <v>84</v>
      </c>
      <c r="BK127" s="193">
        <f>ROUND(I127*H127,2)</f>
        <v>0</v>
      </c>
      <c r="BL127" s="14" t="s">
        <v>150</v>
      </c>
      <c r="BM127" s="192" t="s">
        <v>317</v>
      </c>
    </row>
    <row r="128" spans="1:65" s="2" customFormat="1" ht="11.25">
      <c r="A128" s="31"/>
      <c r="B128" s="32"/>
      <c r="C128" s="33"/>
      <c r="D128" s="194" t="s">
        <v>152</v>
      </c>
      <c r="E128" s="33"/>
      <c r="F128" s="195" t="s">
        <v>157</v>
      </c>
      <c r="G128" s="33"/>
      <c r="H128" s="33"/>
      <c r="I128" s="196"/>
      <c r="J128" s="33"/>
      <c r="K128" s="33"/>
      <c r="L128" s="36"/>
      <c r="M128" s="197"/>
      <c r="N128" s="19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152</v>
      </c>
      <c r="AU128" s="14" t="s">
        <v>84</v>
      </c>
    </row>
    <row r="129" spans="1:65" s="2" customFormat="1" ht="44.25" customHeight="1">
      <c r="A129" s="31"/>
      <c r="B129" s="32"/>
      <c r="C129" s="181" t="s">
        <v>158</v>
      </c>
      <c r="D129" s="181" t="s">
        <v>145</v>
      </c>
      <c r="E129" s="182" t="s">
        <v>159</v>
      </c>
      <c r="F129" s="183" t="s">
        <v>160</v>
      </c>
      <c r="G129" s="184" t="s">
        <v>148</v>
      </c>
      <c r="H129" s="185">
        <v>4.7880000000000003</v>
      </c>
      <c r="I129" s="186"/>
      <c r="J129" s="187">
        <f>ROUND(I129*H129,2)</f>
        <v>0</v>
      </c>
      <c r="K129" s="183" t="s">
        <v>149</v>
      </c>
      <c r="L129" s="36"/>
      <c r="M129" s="188" t="s">
        <v>1</v>
      </c>
      <c r="N129" s="189" t="s">
        <v>42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150</v>
      </c>
      <c r="AT129" s="192" t="s">
        <v>145</v>
      </c>
      <c r="AU129" s="192" t="s">
        <v>84</v>
      </c>
      <c r="AY129" s="14" t="s">
        <v>144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84</v>
      </c>
      <c r="BK129" s="193">
        <f>ROUND(I129*H129,2)</f>
        <v>0</v>
      </c>
      <c r="BL129" s="14" t="s">
        <v>150</v>
      </c>
      <c r="BM129" s="192" t="s">
        <v>318</v>
      </c>
    </row>
    <row r="130" spans="1:65" s="2" customFormat="1" ht="11.25">
      <c r="A130" s="31"/>
      <c r="B130" s="32"/>
      <c r="C130" s="33"/>
      <c r="D130" s="194" t="s">
        <v>152</v>
      </c>
      <c r="E130" s="33"/>
      <c r="F130" s="195" t="s">
        <v>162</v>
      </c>
      <c r="G130" s="33"/>
      <c r="H130" s="33"/>
      <c r="I130" s="196"/>
      <c r="J130" s="33"/>
      <c r="K130" s="33"/>
      <c r="L130" s="36"/>
      <c r="M130" s="197"/>
      <c r="N130" s="19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152</v>
      </c>
      <c r="AU130" s="14" t="s">
        <v>84</v>
      </c>
    </row>
    <row r="131" spans="1:65" s="12" customFormat="1" ht="11.25">
      <c r="B131" s="199"/>
      <c r="C131" s="200"/>
      <c r="D131" s="201" t="s">
        <v>163</v>
      </c>
      <c r="E131" s="200"/>
      <c r="F131" s="202" t="s">
        <v>319</v>
      </c>
      <c r="G131" s="200"/>
      <c r="H131" s="203">
        <v>4.7880000000000003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163</v>
      </c>
      <c r="AU131" s="209" t="s">
        <v>84</v>
      </c>
      <c r="AV131" s="12" t="s">
        <v>86</v>
      </c>
      <c r="AW131" s="12" t="s">
        <v>4</v>
      </c>
      <c r="AX131" s="12" t="s">
        <v>84</v>
      </c>
      <c r="AY131" s="209" t="s">
        <v>144</v>
      </c>
    </row>
    <row r="132" spans="1:65" s="2" customFormat="1" ht="44.25" customHeight="1">
      <c r="A132" s="31"/>
      <c r="B132" s="32"/>
      <c r="C132" s="181" t="s">
        <v>150</v>
      </c>
      <c r="D132" s="181" t="s">
        <v>145</v>
      </c>
      <c r="E132" s="182" t="s">
        <v>165</v>
      </c>
      <c r="F132" s="183" t="s">
        <v>166</v>
      </c>
      <c r="G132" s="184" t="s">
        <v>148</v>
      </c>
      <c r="H132" s="185">
        <v>0.34200000000000003</v>
      </c>
      <c r="I132" s="186"/>
      <c r="J132" s="187">
        <f>ROUND(I132*H132,2)</f>
        <v>0</v>
      </c>
      <c r="K132" s="183" t="s">
        <v>149</v>
      </c>
      <c r="L132" s="36"/>
      <c r="M132" s="188" t="s">
        <v>1</v>
      </c>
      <c r="N132" s="189" t="s">
        <v>42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150</v>
      </c>
      <c r="AT132" s="192" t="s">
        <v>145</v>
      </c>
      <c r="AU132" s="192" t="s">
        <v>84</v>
      </c>
      <c r="AY132" s="14" t="s">
        <v>144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84</v>
      </c>
      <c r="BK132" s="193">
        <f>ROUND(I132*H132,2)</f>
        <v>0</v>
      </c>
      <c r="BL132" s="14" t="s">
        <v>150</v>
      </c>
      <c r="BM132" s="192" t="s">
        <v>320</v>
      </c>
    </row>
    <row r="133" spans="1:65" s="2" customFormat="1" ht="11.25">
      <c r="A133" s="31"/>
      <c r="B133" s="32"/>
      <c r="C133" s="33"/>
      <c r="D133" s="194" t="s">
        <v>152</v>
      </c>
      <c r="E133" s="33"/>
      <c r="F133" s="195" t="s">
        <v>168</v>
      </c>
      <c r="G133" s="33"/>
      <c r="H133" s="33"/>
      <c r="I133" s="196"/>
      <c r="J133" s="33"/>
      <c r="K133" s="33"/>
      <c r="L133" s="36"/>
      <c r="M133" s="197"/>
      <c r="N133" s="19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152</v>
      </c>
      <c r="AU133" s="14" t="s">
        <v>84</v>
      </c>
    </row>
    <row r="134" spans="1:65" s="11" customFormat="1" ht="25.9" customHeight="1">
      <c r="B134" s="167"/>
      <c r="C134" s="168"/>
      <c r="D134" s="169" t="s">
        <v>76</v>
      </c>
      <c r="E134" s="170" t="s">
        <v>169</v>
      </c>
      <c r="F134" s="170" t="s">
        <v>170</v>
      </c>
      <c r="G134" s="168"/>
      <c r="H134" s="168"/>
      <c r="I134" s="171"/>
      <c r="J134" s="172">
        <f>BK134</f>
        <v>0</v>
      </c>
      <c r="K134" s="168"/>
      <c r="L134" s="173"/>
      <c r="M134" s="174"/>
      <c r="N134" s="175"/>
      <c r="O134" s="175"/>
      <c r="P134" s="176">
        <f>SUM(P135:P136)</f>
        <v>0</v>
      </c>
      <c r="Q134" s="175"/>
      <c r="R134" s="176">
        <f>SUM(R135:R136)</f>
        <v>0</v>
      </c>
      <c r="S134" s="175"/>
      <c r="T134" s="177">
        <f>SUM(T135:T136)</f>
        <v>1E-3</v>
      </c>
      <c r="AR134" s="178" t="s">
        <v>86</v>
      </c>
      <c r="AT134" s="179" t="s">
        <v>76</v>
      </c>
      <c r="AU134" s="179" t="s">
        <v>77</v>
      </c>
      <c r="AY134" s="178" t="s">
        <v>144</v>
      </c>
      <c r="BK134" s="180">
        <f>SUM(BK135:BK136)</f>
        <v>0</v>
      </c>
    </row>
    <row r="135" spans="1:65" s="2" customFormat="1" ht="24.2" customHeight="1">
      <c r="A135" s="31"/>
      <c r="B135" s="32"/>
      <c r="C135" s="181" t="s">
        <v>171</v>
      </c>
      <c r="D135" s="181" t="s">
        <v>145</v>
      </c>
      <c r="E135" s="182" t="s">
        <v>172</v>
      </c>
      <c r="F135" s="183" t="s">
        <v>173</v>
      </c>
      <c r="G135" s="184" t="s">
        <v>174</v>
      </c>
      <c r="H135" s="185">
        <v>1</v>
      </c>
      <c r="I135" s="186"/>
      <c r="J135" s="187">
        <f>ROUND(I135*H135,2)</f>
        <v>0</v>
      </c>
      <c r="K135" s="183" t="s">
        <v>149</v>
      </c>
      <c r="L135" s="36"/>
      <c r="M135" s="188" t="s">
        <v>1</v>
      </c>
      <c r="N135" s="189" t="s">
        <v>42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1E-3</v>
      </c>
      <c r="T135" s="191">
        <f>S135*H135</f>
        <v>1E-3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175</v>
      </c>
      <c r="AT135" s="192" t="s">
        <v>145</v>
      </c>
      <c r="AU135" s="192" t="s">
        <v>84</v>
      </c>
      <c r="AY135" s="14" t="s">
        <v>144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84</v>
      </c>
      <c r="BK135" s="193">
        <f>ROUND(I135*H135,2)</f>
        <v>0</v>
      </c>
      <c r="BL135" s="14" t="s">
        <v>175</v>
      </c>
      <c r="BM135" s="192" t="s">
        <v>321</v>
      </c>
    </row>
    <row r="136" spans="1:65" s="2" customFormat="1" ht="11.25">
      <c r="A136" s="31"/>
      <c r="B136" s="32"/>
      <c r="C136" s="33"/>
      <c r="D136" s="194" t="s">
        <v>152</v>
      </c>
      <c r="E136" s="33"/>
      <c r="F136" s="195" t="s">
        <v>177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84</v>
      </c>
    </row>
    <row r="137" spans="1:65" s="11" customFormat="1" ht="25.9" customHeight="1">
      <c r="B137" s="167"/>
      <c r="C137" s="168"/>
      <c r="D137" s="169" t="s">
        <v>76</v>
      </c>
      <c r="E137" s="170" t="s">
        <v>178</v>
      </c>
      <c r="F137" s="170" t="s">
        <v>179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SUM(P138:P161)</f>
        <v>0</v>
      </c>
      <c r="Q137" s="175"/>
      <c r="R137" s="176">
        <f>SUM(R138:R161)</f>
        <v>1.1406231200000003</v>
      </c>
      <c r="S137" s="175"/>
      <c r="T137" s="177">
        <f>SUM(T138:T161)</f>
        <v>0.34140000000000004</v>
      </c>
      <c r="AR137" s="178" t="s">
        <v>86</v>
      </c>
      <c r="AT137" s="179" t="s">
        <v>76</v>
      </c>
      <c r="AU137" s="179" t="s">
        <v>77</v>
      </c>
      <c r="AY137" s="178" t="s">
        <v>144</v>
      </c>
      <c r="BK137" s="180">
        <f>SUM(BK138:BK161)</f>
        <v>0</v>
      </c>
    </row>
    <row r="138" spans="1:65" s="2" customFormat="1" ht="24.2" customHeight="1">
      <c r="A138" s="31"/>
      <c r="B138" s="32"/>
      <c r="C138" s="181" t="s">
        <v>180</v>
      </c>
      <c r="D138" s="181" t="s">
        <v>145</v>
      </c>
      <c r="E138" s="182" t="s">
        <v>181</v>
      </c>
      <c r="F138" s="183" t="s">
        <v>182</v>
      </c>
      <c r="G138" s="184" t="s">
        <v>183</v>
      </c>
      <c r="H138" s="185">
        <v>108</v>
      </c>
      <c r="I138" s="186"/>
      <c r="J138" s="187">
        <f>ROUND(I138*H138,2)</f>
        <v>0</v>
      </c>
      <c r="K138" s="183" t="s">
        <v>149</v>
      </c>
      <c r="L138" s="36"/>
      <c r="M138" s="188" t="s">
        <v>1</v>
      </c>
      <c r="N138" s="189" t="s">
        <v>42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175</v>
      </c>
      <c r="AT138" s="192" t="s">
        <v>145</v>
      </c>
      <c r="AU138" s="192" t="s">
        <v>84</v>
      </c>
      <c r="AY138" s="14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84</v>
      </c>
      <c r="BK138" s="193">
        <f>ROUND(I138*H138,2)</f>
        <v>0</v>
      </c>
      <c r="BL138" s="14" t="s">
        <v>175</v>
      </c>
      <c r="BM138" s="192" t="s">
        <v>322</v>
      </c>
    </row>
    <row r="139" spans="1:65" s="2" customFormat="1" ht="11.25">
      <c r="A139" s="31"/>
      <c r="B139" s="32"/>
      <c r="C139" s="33"/>
      <c r="D139" s="194" t="s">
        <v>152</v>
      </c>
      <c r="E139" s="33"/>
      <c r="F139" s="195" t="s">
        <v>185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152</v>
      </c>
      <c r="AU139" s="14" t="s">
        <v>84</v>
      </c>
    </row>
    <row r="140" spans="1:65" s="2" customFormat="1" ht="21.75" customHeight="1">
      <c r="A140" s="31"/>
      <c r="B140" s="32"/>
      <c r="C140" s="181" t="s">
        <v>186</v>
      </c>
      <c r="D140" s="181" t="s">
        <v>145</v>
      </c>
      <c r="E140" s="182" t="s">
        <v>187</v>
      </c>
      <c r="F140" s="183" t="s">
        <v>188</v>
      </c>
      <c r="G140" s="184" t="s">
        <v>183</v>
      </c>
      <c r="H140" s="185">
        <v>108</v>
      </c>
      <c r="I140" s="186"/>
      <c r="J140" s="187">
        <f>ROUND(I140*H140,2)</f>
        <v>0</v>
      </c>
      <c r="K140" s="183" t="s">
        <v>149</v>
      </c>
      <c r="L140" s="36"/>
      <c r="M140" s="188" t="s">
        <v>1</v>
      </c>
      <c r="N140" s="189" t="s">
        <v>42</v>
      </c>
      <c r="O140" s="68"/>
      <c r="P140" s="190">
        <f>O140*H140</f>
        <v>0</v>
      </c>
      <c r="Q140" s="190">
        <v>3.0000000000000001E-5</v>
      </c>
      <c r="R140" s="190">
        <f>Q140*H140</f>
        <v>3.2400000000000003E-3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175</v>
      </c>
      <c r="AT140" s="192" t="s">
        <v>145</v>
      </c>
      <c r="AU140" s="192" t="s">
        <v>84</v>
      </c>
      <c r="AY140" s="14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84</v>
      </c>
      <c r="BK140" s="193">
        <f>ROUND(I140*H140,2)</f>
        <v>0</v>
      </c>
      <c r="BL140" s="14" t="s">
        <v>175</v>
      </c>
      <c r="BM140" s="192" t="s">
        <v>323</v>
      </c>
    </row>
    <row r="141" spans="1:65" s="2" customFormat="1" ht="11.25">
      <c r="A141" s="31"/>
      <c r="B141" s="32"/>
      <c r="C141" s="33"/>
      <c r="D141" s="194" t="s">
        <v>152</v>
      </c>
      <c r="E141" s="33"/>
      <c r="F141" s="195" t="s">
        <v>190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84</v>
      </c>
    </row>
    <row r="142" spans="1:65" s="2" customFormat="1" ht="33" customHeight="1">
      <c r="A142" s="31"/>
      <c r="B142" s="32"/>
      <c r="C142" s="181" t="s">
        <v>191</v>
      </c>
      <c r="D142" s="181" t="s">
        <v>145</v>
      </c>
      <c r="E142" s="182" t="s">
        <v>192</v>
      </c>
      <c r="F142" s="183" t="s">
        <v>193</v>
      </c>
      <c r="G142" s="184" t="s">
        <v>183</v>
      </c>
      <c r="H142" s="185">
        <v>108</v>
      </c>
      <c r="I142" s="186"/>
      <c r="J142" s="187">
        <f>ROUND(I142*H142,2)</f>
        <v>0</v>
      </c>
      <c r="K142" s="183" t="s">
        <v>149</v>
      </c>
      <c r="L142" s="36"/>
      <c r="M142" s="188" t="s">
        <v>1</v>
      </c>
      <c r="N142" s="189" t="s">
        <v>42</v>
      </c>
      <c r="O142" s="68"/>
      <c r="P142" s="190">
        <f>O142*H142</f>
        <v>0</v>
      </c>
      <c r="Q142" s="190">
        <v>7.5799999999999999E-3</v>
      </c>
      <c r="R142" s="190">
        <f>Q142*H142</f>
        <v>0.81864000000000003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175</v>
      </c>
      <c r="AT142" s="192" t="s">
        <v>145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175</v>
      </c>
      <c r="BM142" s="192" t="s">
        <v>324</v>
      </c>
    </row>
    <row r="143" spans="1:65" s="2" customFormat="1" ht="11.25">
      <c r="A143" s="31"/>
      <c r="B143" s="32"/>
      <c r="C143" s="33"/>
      <c r="D143" s="194" t="s">
        <v>152</v>
      </c>
      <c r="E143" s="33"/>
      <c r="F143" s="195" t="s">
        <v>195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84</v>
      </c>
    </row>
    <row r="144" spans="1:65" s="2" customFormat="1" ht="24.2" customHeight="1">
      <c r="A144" s="31"/>
      <c r="B144" s="32"/>
      <c r="C144" s="181" t="s">
        <v>196</v>
      </c>
      <c r="D144" s="181" t="s">
        <v>145</v>
      </c>
      <c r="E144" s="182" t="s">
        <v>197</v>
      </c>
      <c r="F144" s="183" t="s">
        <v>198</v>
      </c>
      <c r="G144" s="184" t="s">
        <v>183</v>
      </c>
      <c r="H144" s="185">
        <v>108</v>
      </c>
      <c r="I144" s="186"/>
      <c r="J144" s="187">
        <f>ROUND(I144*H144,2)</f>
        <v>0</v>
      </c>
      <c r="K144" s="183" t="s">
        <v>149</v>
      </c>
      <c r="L144" s="36"/>
      <c r="M144" s="188" t="s">
        <v>1</v>
      </c>
      <c r="N144" s="189" t="s">
        <v>42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3.0000000000000001E-3</v>
      </c>
      <c r="T144" s="191">
        <f>S144*H144</f>
        <v>0.32400000000000001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175</v>
      </c>
      <c r="AT144" s="192" t="s">
        <v>145</v>
      </c>
      <c r="AU144" s="192" t="s">
        <v>84</v>
      </c>
      <c r="AY144" s="14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84</v>
      </c>
      <c r="BK144" s="193">
        <f>ROUND(I144*H144,2)</f>
        <v>0</v>
      </c>
      <c r="BL144" s="14" t="s">
        <v>175</v>
      </c>
      <c r="BM144" s="192" t="s">
        <v>325</v>
      </c>
    </row>
    <row r="145" spans="1:65" s="2" customFormat="1" ht="11.25">
      <c r="A145" s="31"/>
      <c r="B145" s="32"/>
      <c r="C145" s="33"/>
      <c r="D145" s="194" t="s">
        <v>152</v>
      </c>
      <c r="E145" s="33"/>
      <c r="F145" s="195" t="s">
        <v>200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84</v>
      </c>
    </row>
    <row r="146" spans="1:65" s="2" customFormat="1" ht="24.2" customHeight="1">
      <c r="A146" s="31"/>
      <c r="B146" s="32"/>
      <c r="C146" s="181" t="s">
        <v>201</v>
      </c>
      <c r="D146" s="181" t="s">
        <v>145</v>
      </c>
      <c r="E146" s="182" t="s">
        <v>202</v>
      </c>
      <c r="F146" s="183" t="s">
        <v>203</v>
      </c>
      <c r="G146" s="184" t="s">
        <v>183</v>
      </c>
      <c r="H146" s="185">
        <v>108</v>
      </c>
      <c r="I146" s="186"/>
      <c r="J146" s="187">
        <f>ROUND(I146*H146,2)</f>
        <v>0</v>
      </c>
      <c r="K146" s="183" t="s">
        <v>149</v>
      </c>
      <c r="L146" s="36"/>
      <c r="M146" s="188" t="s">
        <v>1</v>
      </c>
      <c r="N146" s="189" t="s">
        <v>42</v>
      </c>
      <c r="O146" s="68"/>
      <c r="P146" s="190">
        <f>O146*H146</f>
        <v>0</v>
      </c>
      <c r="Q146" s="190">
        <v>2.9999999999999997E-4</v>
      </c>
      <c r="R146" s="190">
        <f>Q146*H146</f>
        <v>3.2399999999999998E-2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175</v>
      </c>
      <c r="AT146" s="192" t="s">
        <v>145</v>
      </c>
      <c r="AU146" s="192" t="s">
        <v>84</v>
      </c>
      <c r="AY146" s="14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84</v>
      </c>
      <c r="BK146" s="193">
        <f>ROUND(I146*H146,2)</f>
        <v>0</v>
      </c>
      <c r="BL146" s="14" t="s">
        <v>175</v>
      </c>
      <c r="BM146" s="192" t="s">
        <v>326</v>
      </c>
    </row>
    <row r="147" spans="1:65" s="2" customFormat="1" ht="11.25">
      <c r="A147" s="31"/>
      <c r="B147" s="32"/>
      <c r="C147" s="33"/>
      <c r="D147" s="194" t="s">
        <v>152</v>
      </c>
      <c r="E147" s="33"/>
      <c r="F147" s="195" t="s">
        <v>205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152</v>
      </c>
      <c r="AU147" s="14" t="s">
        <v>84</v>
      </c>
    </row>
    <row r="148" spans="1:65" s="2" customFormat="1" ht="44.25" customHeight="1">
      <c r="A148" s="31"/>
      <c r="B148" s="32"/>
      <c r="C148" s="210" t="s">
        <v>206</v>
      </c>
      <c r="D148" s="210" t="s">
        <v>207</v>
      </c>
      <c r="E148" s="211" t="s">
        <v>208</v>
      </c>
      <c r="F148" s="212" t="s">
        <v>209</v>
      </c>
      <c r="G148" s="213" t="s">
        <v>183</v>
      </c>
      <c r="H148" s="214">
        <v>108</v>
      </c>
      <c r="I148" s="215"/>
      <c r="J148" s="216">
        <f>ROUND(I148*H148,2)</f>
        <v>0</v>
      </c>
      <c r="K148" s="212" t="s">
        <v>149</v>
      </c>
      <c r="L148" s="217"/>
      <c r="M148" s="218" t="s">
        <v>1</v>
      </c>
      <c r="N148" s="219" t="s">
        <v>42</v>
      </c>
      <c r="O148" s="68"/>
      <c r="P148" s="190">
        <f>O148*H148</f>
        <v>0</v>
      </c>
      <c r="Q148" s="190">
        <v>2.5999999999999999E-3</v>
      </c>
      <c r="R148" s="190">
        <f>Q148*H148</f>
        <v>0.28079999999999999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210</v>
      </c>
      <c r="AT148" s="192" t="s">
        <v>207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327</v>
      </c>
    </row>
    <row r="149" spans="1:65" s="12" customFormat="1" ht="11.25">
      <c r="B149" s="199"/>
      <c r="C149" s="200"/>
      <c r="D149" s="201" t="s">
        <v>163</v>
      </c>
      <c r="E149" s="200"/>
      <c r="F149" s="202" t="s">
        <v>328</v>
      </c>
      <c r="G149" s="200"/>
      <c r="H149" s="203">
        <v>108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163</v>
      </c>
      <c r="AU149" s="209" t="s">
        <v>84</v>
      </c>
      <c r="AV149" s="12" t="s">
        <v>86</v>
      </c>
      <c r="AW149" s="12" t="s">
        <v>4</v>
      </c>
      <c r="AX149" s="12" t="s">
        <v>84</v>
      </c>
      <c r="AY149" s="209" t="s">
        <v>144</v>
      </c>
    </row>
    <row r="150" spans="1:65" s="2" customFormat="1" ht="21.75" customHeight="1">
      <c r="A150" s="31"/>
      <c r="B150" s="32"/>
      <c r="C150" s="181" t="s">
        <v>213</v>
      </c>
      <c r="D150" s="181" t="s">
        <v>145</v>
      </c>
      <c r="E150" s="182" t="s">
        <v>214</v>
      </c>
      <c r="F150" s="183" t="s">
        <v>215</v>
      </c>
      <c r="G150" s="184" t="s">
        <v>216</v>
      </c>
      <c r="H150" s="185">
        <v>58</v>
      </c>
      <c r="I150" s="186"/>
      <c r="J150" s="187">
        <f>ROUND(I150*H150,2)</f>
        <v>0</v>
      </c>
      <c r="K150" s="183" t="s">
        <v>149</v>
      </c>
      <c r="L150" s="36"/>
      <c r="M150" s="188" t="s">
        <v>1</v>
      </c>
      <c r="N150" s="189" t="s">
        <v>42</v>
      </c>
      <c r="O150" s="68"/>
      <c r="P150" s="190">
        <f>O150*H150</f>
        <v>0</v>
      </c>
      <c r="Q150" s="190">
        <v>0</v>
      </c>
      <c r="R150" s="190">
        <f>Q150*H150</f>
        <v>0</v>
      </c>
      <c r="S150" s="190">
        <v>2.9999999999999997E-4</v>
      </c>
      <c r="T150" s="191">
        <f>S150*H150</f>
        <v>1.7399999999999999E-2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175</v>
      </c>
      <c r="AT150" s="192" t="s">
        <v>145</v>
      </c>
      <c r="AU150" s="192" t="s">
        <v>84</v>
      </c>
      <c r="AY150" s="14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84</v>
      </c>
      <c r="BK150" s="193">
        <f>ROUND(I150*H150,2)</f>
        <v>0</v>
      </c>
      <c r="BL150" s="14" t="s">
        <v>175</v>
      </c>
      <c r="BM150" s="192" t="s">
        <v>329</v>
      </c>
    </row>
    <row r="151" spans="1:65" s="2" customFormat="1" ht="11.25">
      <c r="A151" s="31"/>
      <c r="B151" s="32"/>
      <c r="C151" s="33"/>
      <c r="D151" s="194" t="s">
        <v>152</v>
      </c>
      <c r="E151" s="33"/>
      <c r="F151" s="195" t="s">
        <v>218</v>
      </c>
      <c r="G151" s="33"/>
      <c r="H151" s="33"/>
      <c r="I151" s="196"/>
      <c r="J151" s="33"/>
      <c r="K151" s="33"/>
      <c r="L151" s="36"/>
      <c r="M151" s="197"/>
      <c r="N151" s="198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152</v>
      </c>
      <c r="AU151" s="14" t="s">
        <v>84</v>
      </c>
    </row>
    <row r="152" spans="1:65" s="2" customFormat="1" ht="16.5" customHeight="1">
      <c r="A152" s="31"/>
      <c r="B152" s="32"/>
      <c r="C152" s="181" t="s">
        <v>219</v>
      </c>
      <c r="D152" s="181" t="s">
        <v>145</v>
      </c>
      <c r="E152" s="182" t="s">
        <v>220</v>
      </c>
      <c r="F152" s="183" t="s">
        <v>221</v>
      </c>
      <c r="G152" s="184" t="s">
        <v>216</v>
      </c>
      <c r="H152" s="185">
        <v>59</v>
      </c>
      <c r="I152" s="186"/>
      <c r="J152" s="187">
        <f>ROUND(I152*H152,2)</f>
        <v>0</v>
      </c>
      <c r="K152" s="183" t="s">
        <v>149</v>
      </c>
      <c r="L152" s="36"/>
      <c r="M152" s="188" t="s">
        <v>1</v>
      </c>
      <c r="N152" s="189" t="s">
        <v>42</v>
      </c>
      <c r="O152" s="68"/>
      <c r="P152" s="190">
        <f>O152*H152</f>
        <v>0</v>
      </c>
      <c r="Q152" s="190">
        <v>1.0000000000000001E-5</v>
      </c>
      <c r="R152" s="190">
        <f>Q152*H152</f>
        <v>5.9000000000000003E-4</v>
      </c>
      <c r="S152" s="190">
        <v>0</v>
      </c>
      <c r="T152" s="19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175</v>
      </c>
      <c r="AT152" s="192" t="s">
        <v>145</v>
      </c>
      <c r="AU152" s="192" t="s">
        <v>84</v>
      </c>
      <c r="AY152" s="14" t="s">
        <v>144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4" t="s">
        <v>84</v>
      </c>
      <c r="BK152" s="193">
        <f>ROUND(I152*H152,2)</f>
        <v>0</v>
      </c>
      <c r="BL152" s="14" t="s">
        <v>175</v>
      </c>
      <c r="BM152" s="192" t="s">
        <v>330</v>
      </c>
    </row>
    <row r="153" spans="1:65" s="2" customFormat="1" ht="11.25">
      <c r="A153" s="31"/>
      <c r="B153" s="32"/>
      <c r="C153" s="33"/>
      <c r="D153" s="194" t="s">
        <v>152</v>
      </c>
      <c r="E153" s="33"/>
      <c r="F153" s="195" t="s">
        <v>223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152</v>
      </c>
      <c r="AU153" s="14" t="s">
        <v>84</v>
      </c>
    </row>
    <row r="154" spans="1:65" s="2" customFormat="1" ht="16.5" customHeight="1">
      <c r="A154" s="31"/>
      <c r="B154" s="32"/>
      <c r="C154" s="210" t="s">
        <v>224</v>
      </c>
      <c r="D154" s="210" t="s">
        <v>207</v>
      </c>
      <c r="E154" s="211" t="s">
        <v>225</v>
      </c>
      <c r="F154" s="212" t="s">
        <v>226</v>
      </c>
      <c r="G154" s="213" t="s">
        <v>216</v>
      </c>
      <c r="H154" s="214">
        <v>60.18</v>
      </c>
      <c r="I154" s="215"/>
      <c r="J154" s="216">
        <f>ROUND(I154*H154,2)</f>
        <v>0</v>
      </c>
      <c r="K154" s="212" t="s">
        <v>149</v>
      </c>
      <c r="L154" s="217"/>
      <c r="M154" s="218" t="s">
        <v>1</v>
      </c>
      <c r="N154" s="219" t="s">
        <v>42</v>
      </c>
      <c r="O154" s="68"/>
      <c r="P154" s="190">
        <f>O154*H154</f>
        <v>0</v>
      </c>
      <c r="Q154" s="190">
        <v>8.0000000000000007E-5</v>
      </c>
      <c r="R154" s="190">
        <f>Q154*H154</f>
        <v>4.8144000000000008E-3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210</v>
      </c>
      <c r="AT154" s="192" t="s">
        <v>207</v>
      </c>
      <c r="AU154" s="192" t="s">
        <v>84</v>
      </c>
      <c r="AY154" s="14" t="s">
        <v>144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84</v>
      </c>
      <c r="BK154" s="193">
        <f>ROUND(I154*H154,2)</f>
        <v>0</v>
      </c>
      <c r="BL154" s="14" t="s">
        <v>175</v>
      </c>
      <c r="BM154" s="192" t="s">
        <v>331</v>
      </c>
    </row>
    <row r="155" spans="1:65" s="12" customFormat="1" ht="11.25">
      <c r="B155" s="199"/>
      <c r="C155" s="200"/>
      <c r="D155" s="201" t="s">
        <v>163</v>
      </c>
      <c r="E155" s="200"/>
      <c r="F155" s="202" t="s">
        <v>332</v>
      </c>
      <c r="G155" s="200"/>
      <c r="H155" s="203">
        <v>60.18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163</v>
      </c>
      <c r="AU155" s="209" t="s">
        <v>84</v>
      </c>
      <c r="AV155" s="12" t="s">
        <v>86</v>
      </c>
      <c r="AW155" s="12" t="s">
        <v>4</v>
      </c>
      <c r="AX155" s="12" t="s">
        <v>84</v>
      </c>
      <c r="AY155" s="209" t="s">
        <v>144</v>
      </c>
    </row>
    <row r="156" spans="1:65" s="2" customFormat="1" ht="16.5" customHeight="1">
      <c r="A156" s="31"/>
      <c r="B156" s="32"/>
      <c r="C156" s="181" t="s">
        <v>8</v>
      </c>
      <c r="D156" s="181" t="s">
        <v>145</v>
      </c>
      <c r="E156" s="182" t="s">
        <v>229</v>
      </c>
      <c r="F156" s="183" t="s">
        <v>230</v>
      </c>
      <c r="G156" s="184" t="s">
        <v>216</v>
      </c>
      <c r="H156" s="185">
        <v>0.8</v>
      </c>
      <c r="I156" s="186"/>
      <c r="J156" s="187">
        <f>ROUND(I156*H156,2)</f>
        <v>0</v>
      </c>
      <c r="K156" s="183" t="s">
        <v>149</v>
      </c>
      <c r="L156" s="36"/>
      <c r="M156" s="188" t="s">
        <v>1</v>
      </c>
      <c r="N156" s="189" t="s">
        <v>42</v>
      </c>
      <c r="O156" s="6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175</v>
      </c>
      <c r="AT156" s="192" t="s">
        <v>145</v>
      </c>
      <c r="AU156" s="192" t="s">
        <v>84</v>
      </c>
      <c r="AY156" s="14" t="s">
        <v>144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84</v>
      </c>
      <c r="BK156" s="193">
        <f>ROUND(I156*H156,2)</f>
        <v>0</v>
      </c>
      <c r="BL156" s="14" t="s">
        <v>175</v>
      </c>
      <c r="BM156" s="192" t="s">
        <v>333</v>
      </c>
    </row>
    <row r="157" spans="1:65" s="2" customFormat="1" ht="11.25">
      <c r="A157" s="31"/>
      <c r="B157" s="32"/>
      <c r="C157" s="33"/>
      <c r="D157" s="194" t="s">
        <v>152</v>
      </c>
      <c r="E157" s="33"/>
      <c r="F157" s="195" t="s">
        <v>232</v>
      </c>
      <c r="G157" s="33"/>
      <c r="H157" s="33"/>
      <c r="I157" s="196"/>
      <c r="J157" s="33"/>
      <c r="K157" s="33"/>
      <c r="L157" s="36"/>
      <c r="M157" s="197"/>
      <c r="N157" s="198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152</v>
      </c>
      <c r="AU157" s="14" t="s">
        <v>84</v>
      </c>
    </row>
    <row r="158" spans="1:65" s="2" customFormat="1" ht="16.5" customHeight="1">
      <c r="A158" s="31"/>
      <c r="B158" s="32"/>
      <c r="C158" s="210" t="s">
        <v>175</v>
      </c>
      <c r="D158" s="210" t="s">
        <v>207</v>
      </c>
      <c r="E158" s="211" t="s">
        <v>233</v>
      </c>
      <c r="F158" s="212" t="s">
        <v>234</v>
      </c>
      <c r="G158" s="213" t="s">
        <v>216</v>
      </c>
      <c r="H158" s="214">
        <v>0.81599999999999995</v>
      </c>
      <c r="I158" s="215"/>
      <c r="J158" s="216">
        <f>ROUND(I158*H158,2)</f>
        <v>0</v>
      </c>
      <c r="K158" s="212" t="s">
        <v>149</v>
      </c>
      <c r="L158" s="217"/>
      <c r="M158" s="218" t="s">
        <v>1</v>
      </c>
      <c r="N158" s="219" t="s">
        <v>42</v>
      </c>
      <c r="O158" s="68"/>
      <c r="P158" s="190">
        <f>O158*H158</f>
        <v>0</v>
      </c>
      <c r="Q158" s="190">
        <v>1.7000000000000001E-4</v>
      </c>
      <c r="R158" s="190">
        <f>Q158*H158</f>
        <v>1.3872E-4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210</v>
      </c>
      <c r="AT158" s="192" t="s">
        <v>207</v>
      </c>
      <c r="AU158" s="192" t="s">
        <v>84</v>
      </c>
      <c r="AY158" s="14" t="s">
        <v>144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84</v>
      </c>
      <c r="BK158" s="193">
        <f>ROUND(I158*H158,2)</f>
        <v>0</v>
      </c>
      <c r="BL158" s="14" t="s">
        <v>175</v>
      </c>
      <c r="BM158" s="192" t="s">
        <v>334</v>
      </c>
    </row>
    <row r="159" spans="1:65" s="12" customFormat="1" ht="11.25">
      <c r="B159" s="199"/>
      <c r="C159" s="200"/>
      <c r="D159" s="201" t="s">
        <v>163</v>
      </c>
      <c r="E159" s="200"/>
      <c r="F159" s="202" t="s">
        <v>335</v>
      </c>
      <c r="G159" s="200"/>
      <c r="H159" s="203">
        <v>0.81599999999999995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163</v>
      </c>
      <c r="AU159" s="209" t="s">
        <v>84</v>
      </c>
      <c r="AV159" s="12" t="s">
        <v>86</v>
      </c>
      <c r="AW159" s="12" t="s">
        <v>4</v>
      </c>
      <c r="AX159" s="12" t="s">
        <v>84</v>
      </c>
      <c r="AY159" s="209" t="s">
        <v>144</v>
      </c>
    </row>
    <row r="160" spans="1:65" s="2" customFormat="1" ht="37.9" customHeight="1">
      <c r="A160" s="31"/>
      <c r="B160" s="32"/>
      <c r="C160" s="181" t="s">
        <v>237</v>
      </c>
      <c r="D160" s="181" t="s">
        <v>145</v>
      </c>
      <c r="E160" s="182" t="s">
        <v>238</v>
      </c>
      <c r="F160" s="183" t="s">
        <v>239</v>
      </c>
      <c r="G160" s="184" t="s">
        <v>240</v>
      </c>
      <c r="H160" s="220"/>
      <c r="I160" s="186"/>
      <c r="J160" s="187">
        <f>ROUND(I160*H160,2)</f>
        <v>0</v>
      </c>
      <c r="K160" s="183" t="s">
        <v>149</v>
      </c>
      <c r="L160" s="36"/>
      <c r="M160" s="188" t="s">
        <v>1</v>
      </c>
      <c r="N160" s="189" t="s">
        <v>42</v>
      </c>
      <c r="O160" s="68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175</v>
      </c>
      <c r="AT160" s="192" t="s">
        <v>145</v>
      </c>
      <c r="AU160" s="192" t="s">
        <v>84</v>
      </c>
      <c r="AY160" s="14" t="s">
        <v>144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4" t="s">
        <v>84</v>
      </c>
      <c r="BK160" s="193">
        <f>ROUND(I160*H160,2)</f>
        <v>0</v>
      </c>
      <c r="BL160" s="14" t="s">
        <v>175</v>
      </c>
      <c r="BM160" s="192" t="s">
        <v>336</v>
      </c>
    </row>
    <row r="161" spans="1:47" s="2" customFormat="1" ht="11.25">
      <c r="A161" s="31"/>
      <c r="B161" s="32"/>
      <c r="C161" s="33"/>
      <c r="D161" s="194" t="s">
        <v>152</v>
      </c>
      <c r="E161" s="33"/>
      <c r="F161" s="195" t="s">
        <v>242</v>
      </c>
      <c r="G161" s="33"/>
      <c r="H161" s="33"/>
      <c r="I161" s="196"/>
      <c r="J161" s="33"/>
      <c r="K161" s="33"/>
      <c r="L161" s="36"/>
      <c r="M161" s="221"/>
      <c r="N161" s="222"/>
      <c r="O161" s="223"/>
      <c r="P161" s="223"/>
      <c r="Q161" s="223"/>
      <c r="R161" s="223"/>
      <c r="S161" s="223"/>
      <c r="T161" s="22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152</v>
      </c>
      <c r="AU161" s="14" t="s">
        <v>84</v>
      </c>
    </row>
    <row r="162" spans="1:47" s="2" customFormat="1" ht="6.95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mcUQxwyaXPnb8EhFAk4BD7UGsWFJzgYZoC3dZSc1zjCn4053hTQFXCD8osDFHpICmsoHf8gxwh/2PE3D81htOA==" saltValue="vnA8jeFp/pndG/8bEDqp9w4mtq5yRSkPuqbOVqDwTWhVcTkE1asT2mSfCfLzP/nnVbr6soS/7BwyEKT4/5BVmg==" spinCount="100000" sheet="1" objects="1" scenarios="1" formatColumns="0" formatRows="0" autoFilter="0"/>
  <autoFilter ref="C122:K16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26" r:id="rId1"/>
    <hyperlink ref="F128" r:id="rId2"/>
    <hyperlink ref="F130" r:id="rId3"/>
    <hyperlink ref="F133" r:id="rId4"/>
    <hyperlink ref="F136" r:id="rId5"/>
    <hyperlink ref="F139" r:id="rId6"/>
    <hyperlink ref="F141" r:id="rId7"/>
    <hyperlink ref="F143" r:id="rId8"/>
    <hyperlink ref="F145" r:id="rId9"/>
    <hyperlink ref="F147" r:id="rId10"/>
    <hyperlink ref="F151" r:id="rId11"/>
    <hyperlink ref="F153" r:id="rId12"/>
    <hyperlink ref="F157" r:id="rId13"/>
    <hyperlink ref="F161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112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314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337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ROUND(J126,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ROUND((SUM(BE126:BE170)),  2)</f>
        <v>0</v>
      </c>
      <c r="G35" s="31"/>
      <c r="H35" s="31"/>
      <c r="I35" s="127">
        <v>0.21</v>
      </c>
      <c r="J35" s="126">
        <f>ROUND(((SUM(BE126:BE170))*I35),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ROUND((SUM(BF126:BF170)),  2)</f>
        <v>0</v>
      </c>
      <c r="G36" s="31"/>
      <c r="H36" s="31"/>
      <c r="I36" s="127">
        <v>0.15</v>
      </c>
      <c r="J36" s="126">
        <f>ROUND(((SUM(BF126:BF170))*I36),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ROUND((SUM(BG126:BG170)),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ROUND((SUM(BH126:BH170)),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ROUND((SUM(BI126:BI170)),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314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05-02 - Šatna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J126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338</v>
      </c>
      <c r="E99" s="153"/>
      <c r="F99" s="153"/>
      <c r="G99" s="153"/>
      <c r="H99" s="153"/>
      <c r="I99" s="153"/>
      <c r="J99" s="154">
        <f>J127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339</v>
      </c>
      <c r="E100" s="153"/>
      <c r="F100" s="153"/>
      <c r="G100" s="153"/>
      <c r="H100" s="153"/>
      <c r="I100" s="153"/>
      <c r="J100" s="154">
        <f>J130</f>
        <v>0</v>
      </c>
      <c r="K100" s="151"/>
      <c r="L100" s="155"/>
    </row>
    <row r="101" spans="1:47" s="9" customFormat="1" ht="24.95" customHeight="1">
      <c r="B101" s="150"/>
      <c r="C101" s="151"/>
      <c r="D101" s="152" t="s">
        <v>126</v>
      </c>
      <c r="E101" s="153"/>
      <c r="F101" s="153"/>
      <c r="G101" s="153"/>
      <c r="H101" s="153"/>
      <c r="I101" s="153"/>
      <c r="J101" s="154">
        <f>J134</f>
        <v>0</v>
      </c>
      <c r="K101" s="151"/>
      <c r="L101" s="155"/>
    </row>
    <row r="102" spans="1:47" s="9" customFormat="1" ht="24.95" customHeight="1">
      <c r="B102" s="150"/>
      <c r="C102" s="151"/>
      <c r="D102" s="152" t="s">
        <v>340</v>
      </c>
      <c r="E102" s="153"/>
      <c r="F102" s="153"/>
      <c r="G102" s="153"/>
      <c r="H102" s="153"/>
      <c r="I102" s="153"/>
      <c r="J102" s="154">
        <f>J144</f>
        <v>0</v>
      </c>
      <c r="K102" s="151"/>
      <c r="L102" s="155"/>
    </row>
    <row r="103" spans="1:47" s="9" customFormat="1" ht="24.95" customHeight="1">
      <c r="B103" s="150"/>
      <c r="C103" s="151"/>
      <c r="D103" s="152" t="s">
        <v>127</v>
      </c>
      <c r="E103" s="153"/>
      <c r="F103" s="153"/>
      <c r="G103" s="153"/>
      <c r="H103" s="153"/>
      <c r="I103" s="153"/>
      <c r="J103" s="154">
        <f>J147</f>
        <v>0</v>
      </c>
      <c r="K103" s="151"/>
      <c r="L103" s="155"/>
    </row>
    <row r="104" spans="1:47" s="9" customFormat="1" ht="24.95" customHeight="1">
      <c r="B104" s="150"/>
      <c r="C104" s="151"/>
      <c r="D104" s="152" t="s">
        <v>128</v>
      </c>
      <c r="E104" s="153"/>
      <c r="F104" s="153"/>
      <c r="G104" s="153"/>
      <c r="H104" s="153"/>
      <c r="I104" s="153"/>
      <c r="J104" s="154">
        <f>J150</f>
        <v>0</v>
      </c>
      <c r="K104" s="151"/>
      <c r="L104" s="155"/>
    </row>
    <row r="105" spans="1:47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47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4.95" customHeight="1">
      <c r="A111" s="31"/>
      <c r="B111" s="32"/>
      <c r="C111" s="20" t="s">
        <v>129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6.25" customHeight="1">
      <c r="A114" s="31"/>
      <c r="B114" s="32"/>
      <c r="C114" s="33"/>
      <c r="D114" s="33"/>
      <c r="E114" s="278" t="str">
        <f>E7</f>
        <v>VÝMĚNA NÁŠLAPNÝCH VRSTEV V MATEŘSKÝCH ŠKOLÁCH V KOPŘIVNICI</v>
      </c>
      <c r="F114" s="279"/>
      <c r="G114" s="279"/>
      <c r="H114" s="279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" customFormat="1" ht="12" customHeight="1">
      <c r="B115" s="18"/>
      <c r="C115" s="26" t="s">
        <v>117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pans="1:65" s="2" customFormat="1" ht="16.5" customHeight="1">
      <c r="A116" s="31"/>
      <c r="B116" s="32"/>
      <c r="C116" s="33"/>
      <c r="D116" s="33"/>
      <c r="E116" s="278" t="s">
        <v>314</v>
      </c>
      <c r="F116" s="280"/>
      <c r="G116" s="280"/>
      <c r="H116" s="280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119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6.5" customHeight="1">
      <c r="A118" s="31"/>
      <c r="B118" s="32"/>
      <c r="C118" s="33"/>
      <c r="D118" s="33"/>
      <c r="E118" s="231" t="str">
        <f>E11</f>
        <v>05-02 - Šatna</v>
      </c>
      <c r="F118" s="280"/>
      <c r="G118" s="280"/>
      <c r="H118" s="280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2" customHeight="1">
      <c r="A120" s="31"/>
      <c r="B120" s="32"/>
      <c r="C120" s="26" t="s">
        <v>20</v>
      </c>
      <c r="D120" s="33"/>
      <c r="E120" s="33"/>
      <c r="F120" s="24" t="str">
        <f>F14</f>
        <v xml:space="preserve"> </v>
      </c>
      <c r="G120" s="33"/>
      <c r="H120" s="33"/>
      <c r="I120" s="26" t="s">
        <v>22</v>
      </c>
      <c r="J120" s="63" t="str">
        <f>IF(J14="","",J14)</f>
        <v>14. 3. 2023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24</v>
      </c>
      <c r="D122" s="33"/>
      <c r="E122" s="33"/>
      <c r="F122" s="24" t="str">
        <f>E17</f>
        <v>Město Kopřivnice</v>
      </c>
      <c r="G122" s="33"/>
      <c r="H122" s="33"/>
      <c r="I122" s="26" t="s">
        <v>30</v>
      </c>
      <c r="J122" s="29" t="str">
        <f>E23</f>
        <v>Ing. Jan Stuchlík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5.2" customHeight="1">
      <c r="A123" s="31"/>
      <c r="B123" s="32"/>
      <c r="C123" s="26" t="s">
        <v>28</v>
      </c>
      <c r="D123" s="33"/>
      <c r="E123" s="33"/>
      <c r="F123" s="24" t="str">
        <f>IF(E20="","",E20)</f>
        <v>Vyplň údaj</v>
      </c>
      <c r="G123" s="33"/>
      <c r="H123" s="33"/>
      <c r="I123" s="26" t="s">
        <v>33</v>
      </c>
      <c r="J123" s="29" t="str">
        <f>E26</f>
        <v>Ladislav Pekárek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10" customFormat="1" ht="29.25" customHeight="1">
      <c r="A125" s="156"/>
      <c r="B125" s="157"/>
      <c r="C125" s="158" t="s">
        <v>130</v>
      </c>
      <c r="D125" s="159" t="s">
        <v>62</v>
      </c>
      <c r="E125" s="159" t="s">
        <v>58</v>
      </c>
      <c r="F125" s="159" t="s">
        <v>59</v>
      </c>
      <c r="G125" s="159" t="s">
        <v>131</v>
      </c>
      <c r="H125" s="159" t="s">
        <v>132</v>
      </c>
      <c r="I125" s="159" t="s">
        <v>133</v>
      </c>
      <c r="J125" s="159" t="s">
        <v>123</v>
      </c>
      <c r="K125" s="160" t="s">
        <v>134</v>
      </c>
      <c r="L125" s="161"/>
      <c r="M125" s="72" t="s">
        <v>1</v>
      </c>
      <c r="N125" s="73" t="s">
        <v>41</v>
      </c>
      <c r="O125" s="73" t="s">
        <v>135</v>
      </c>
      <c r="P125" s="73" t="s">
        <v>136</v>
      </c>
      <c r="Q125" s="73" t="s">
        <v>137</v>
      </c>
      <c r="R125" s="73" t="s">
        <v>138</v>
      </c>
      <c r="S125" s="73" t="s">
        <v>139</v>
      </c>
      <c r="T125" s="74" t="s">
        <v>140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5" s="2" customFormat="1" ht="22.9" customHeight="1">
      <c r="A126" s="31"/>
      <c r="B126" s="32"/>
      <c r="C126" s="79" t="s">
        <v>141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P127+P130+P134+P144+P147+P150</f>
        <v>0</v>
      </c>
      <c r="Q126" s="76"/>
      <c r="R126" s="164">
        <f>R127+R130+R134+R144+R147+R150</f>
        <v>0.67191976000000009</v>
      </c>
      <c r="S126" s="76"/>
      <c r="T126" s="165">
        <f>T127+T130+T134+T144+T147+T150</f>
        <v>4.0660000000000002E-2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76</v>
      </c>
      <c r="AU126" s="14" t="s">
        <v>125</v>
      </c>
      <c r="BK126" s="166">
        <f>BK127+BK130+BK134+BK144+BK147+BK150</f>
        <v>0</v>
      </c>
    </row>
    <row r="127" spans="1:65" s="11" customFormat="1" ht="25.9" customHeight="1">
      <c r="B127" s="167"/>
      <c r="C127" s="168"/>
      <c r="D127" s="169" t="s">
        <v>76</v>
      </c>
      <c r="E127" s="170" t="s">
        <v>158</v>
      </c>
      <c r="F127" s="170" t="s">
        <v>341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SUM(P128:P129)</f>
        <v>0</v>
      </c>
      <c r="Q127" s="175"/>
      <c r="R127" s="176">
        <f>SUM(R128:R129)</f>
        <v>0.29091480000000003</v>
      </c>
      <c r="S127" s="175"/>
      <c r="T127" s="177">
        <f>SUM(T128:T129)</f>
        <v>0</v>
      </c>
      <c r="AR127" s="178" t="s">
        <v>84</v>
      </c>
      <c r="AT127" s="179" t="s">
        <v>76</v>
      </c>
      <c r="AU127" s="179" t="s">
        <v>77</v>
      </c>
      <c r="AY127" s="178" t="s">
        <v>144</v>
      </c>
      <c r="BK127" s="180">
        <f>SUM(BK128:BK129)</f>
        <v>0</v>
      </c>
    </row>
    <row r="128" spans="1:65" s="2" customFormat="1" ht="16.5" customHeight="1">
      <c r="A128" s="31"/>
      <c r="B128" s="32"/>
      <c r="C128" s="181" t="s">
        <v>84</v>
      </c>
      <c r="D128" s="181" t="s">
        <v>145</v>
      </c>
      <c r="E128" s="182" t="s">
        <v>342</v>
      </c>
      <c r="F128" s="183" t="s">
        <v>343</v>
      </c>
      <c r="G128" s="184" t="s">
        <v>344</v>
      </c>
      <c r="H128" s="185">
        <v>0.11</v>
      </c>
      <c r="I128" s="186"/>
      <c r="J128" s="187">
        <f>ROUND(I128*H128,2)</f>
        <v>0</v>
      </c>
      <c r="K128" s="183" t="s">
        <v>149</v>
      </c>
      <c r="L128" s="36"/>
      <c r="M128" s="188" t="s">
        <v>1</v>
      </c>
      <c r="N128" s="189" t="s">
        <v>42</v>
      </c>
      <c r="O128" s="68"/>
      <c r="P128" s="190">
        <f>O128*H128</f>
        <v>0</v>
      </c>
      <c r="Q128" s="190">
        <v>2.6446800000000001</v>
      </c>
      <c r="R128" s="190">
        <f>Q128*H128</f>
        <v>0.29091480000000003</v>
      </c>
      <c r="S128" s="190">
        <v>0</v>
      </c>
      <c r="T128" s="19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2" t="s">
        <v>150</v>
      </c>
      <c r="AT128" s="192" t="s">
        <v>145</v>
      </c>
      <c r="AU128" s="192" t="s">
        <v>84</v>
      </c>
      <c r="AY128" s="14" t="s">
        <v>144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4" t="s">
        <v>84</v>
      </c>
      <c r="BK128" s="193">
        <f>ROUND(I128*H128,2)</f>
        <v>0</v>
      </c>
      <c r="BL128" s="14" t="s">
        <v>150</v>
      </c>
      <c r="BM128" s="192" t="s">
        <v>345</v>
      </c>
    </row>
    <row r="129" spans="1:65" s="2" customFormat="1" ht="11.25">
      <c r="A129" s="31"/>
      <c r="B129" s="32"/>
      <c r="C129" s="33"/>
      <c r="D129" s="194" t="s">
        <v>152</v>
      </c>
      <c r="E129" s="33"/>
      <c r="F129" s="195" t="s">
        <v>346</v>
      </c>
      <c r="G129" s="33"/>
      <c r="H129" s="33"/>
      <c r="I129" s="196"/>
      <c r="J129" s="33"/>
      <c r="K129" s="33"/>
      <c r="L129" s="36"/>
      <c r="M129" s="197"/>
      <c r="N129" s="198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152</v>
      </c>
      <c r="AU129" s="14" t="s">
        <v>84</v>
      </c>
    </row>
    <row r="130" spans="1:65" s="11" customFormat="1" ht="25.9" customHeight="1">
      <c r="B130" s="167"/>
      <c r="C130" s="168"/>
      <c r="D130" s="169" t="s">
        <v>76</v>
      </c>
      <c r="E130" s="170" t="s">
        <v>196</v>
      </c>
      <c r="F130" s="170" t="s">
        <v>347</v>
      </c>
      <c r="G130" s="168"/>
      <c r="H130" s="168"/>
      <c r="I130" s="171"/>
      <c r="J130" s="172">
        <f>BK130</f>
        <v>0</v>
      </c>
      <c r="K130" s="168"/>
      <c r="L130" s="173"/>
      <c r="M130" s="174"/>
      <c r="N130" s="175"/>
      <c r="O130" s="175"/>
      <c r="P130" s="176">
        <f>SUM(P131:P133)</f>
        <v>0</v>
      </c>
      <c r="Q130" s="175"/>
      <c r="R130" s="176">
        <f>SUM(R131:R133)</f>
        <v>0</v>
      </c>
      <c r="S130" s="175"/>
      <c r="T130" s="177">
        <f>SUM(T131:T133)</f>
        <v>0</v>
      </c>
      <c r="AR130" s="178" t="s">
        <v>84</v>
      </c>
      <c r="AT130" s="179" t="s">
        <v>76</v>
      </c>
      <c r="AU130" s="179" t="s">
        <v>77</v>
      </c>
      <c r="AY130" s="178" t="s">
        <v>144</v>
      </c>
      <c r="BK130" s="180">
        <f>SUM(BK131:BK133)</f>
        <v>0</v>
      </c>
    </row>
    <row r="131" spans="1:65" s="2" customFormat="1" ht="24.2" customHeight="1">
      <c r="A131" s="31"/>
      <c r="B131" s="32"/>
      <c r="C131" s="181" t="s">
        <v>86</v>
      </c>
      <c r="D131" s="181" t="s">
        <v>145</v>
      </c>
      <c r="E131" s="182" t="s">
        <v>348</v>
      </c>
      <c r="F131" s="183" t="s">
        <v>349</v>
      </c>
      <c r="G131" s="184" t="s">
        <v>183</v>
      </c>
      <c r="H131" s="185">
        <v>120.3</v>
      </c>
      <c r="I131" s="186"/>
      <c r="J131" s="187">
        <f>ROUND(I131*H131,2)</f>
        <v>0</v>
      </c>
      <c r="K131" s="183" t="s">
        <v>149</v>
      </c>
      <c r="L131" s="36"/>
      <c r="M131" s="188" t="s">
        <v>1</v>
      </c>
      <c r="N131" s="189" t="s">
        <v>42</v>
      </c>
      <c r="O131" s="68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150</v>
      </c>
      <c r="AT131" s="192" t="s">
        <v>145</v>
      </c>
      <c r="AU131" s="192" t="s">
        <v>84</v>
      </c>
      <c r="AY131" s="14" t="s">
        <v>144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84</v>
      </c>
      <c r="BK131" s="193">
        <f>ROUND(I131*H131,2)</f>
        <v>0</v>
      </c>
      <c r="BL131" s="14" t="s">
        <v>150</v>
      </c>
      <c r="BM131" s="192" t="s">
        <v>350</v>
      </c>
    </row>
    <row r="132" spans="1:65" s="2" customFormat="1" ht="11.25">
      <c r="A132" s="31"/>
      <c r="B132" s="32"/>
      <c r="C132" s="33"/>
      <c r="D132" s="194" t="s">
        <v>152</v>
      </c>
      <c r="E132" s="33"/>
      <c r="F132" s="195" t="s">
        <v>351</v>
      </c>
      <c r="G132" s="33"/>
      <c r="H132" s="33"/>
      <c r="I132" s="196"/>
      <c r="J132" s="33"/>
      <c r="K132" s="33"/>
      <c r="L132" s="36"/>
      <c r="M132" s="197"/>
      <c r="N132" s="198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152</v>
      </c>
      <c r="AU132" s="14" t="s">
        <v>84</v>
      </c>
    </row>
    <row r="133" spans="1:65" s="12" customFormat="1" ht="11.25">
      <c r="B133" s="199"/>
      <c r="C133" s="200"/>
      <c r="D133" s="201" t="s">
        <v>163</v>
      </c>
      <c r="E133" s="225" t="s">
        <v>1</v>
      </c>
      <c r="F133" s="202" t="s">
        <v>352</v>
      </c>
      <c r="G133" s="200"/>
      <c r="H133" s="203">
        <v>120.3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163</v>
      </c>
      <c r="AU133" s="209" t="s">
        <v>84</v>
      </c>
      <c r="AV133" s="12" t="s">
        <v>86</v>
      </c>
      <c r="AW133" s="12" t="s">
        <v>32</v>
      </c>
      <c r="AX133" s="12" t="s">
        <v>84</v>
      </c>
      <c r="AY133" s="209" t="s">
        <v>144</v>
      </c>
    </row>
    <row r="134" spans="1:65" s="11" customFormat="1" ht="25.9" customHeight="1">
      <c r="B134" s="167"/>
      <c r="C134" s="168"/>
      <c r="D134" s="169" t="s">
        <v>76</v>
      </c>
      <c r="E134" s="170" t="s">
        <v>142</v>
      </c>
      <c r="F134" s="170" t="s">
        <v>143</v>
      </c>
      <c r="G134" s="168"/>
      <c r="H134" s="168"/>
      <c r="I134" s="171"/>
      <c r="J134" s="172">
        <f>BK134</f>
        <v>0</v>
      </c>
      <c r="K134" s="168"/>
      <c r="L134" s="173"/>
      <c r="M134" s="174"/>
      <c r="N134" s="175"/>
      <c r="O134" s="175"/>
      <c r="P134" s="176">
        <f>SUM(P135:P143)</f>
        <v>0</v>
      </c>
      <c r="Q134" s="175"/>
      <c r="R134" s="176">
        <f>SUM(R135:R143)</f>
        <v>0</v>
      </c>
      <c r="S134" s="175"/>
      <c r="T134" s="177">
        <f>SUM(T135:T143)</f>
        <v>0</v>
      </c>
      <c r="AR134" s="178" t="s">
        <v>84</v>
      </c>
      <c r="AT134" s="179" t="s">
        <v>76</v>
      </c>
      <c r="AU134" s="179" t="s">
        <v>77</v>
      </c>
      <c r="AY134" s="178" t="s">
        <v>144</v>
      </c>
      <c r="BK134" s="180">
        <f>SUM(BK135:BK143)</f>
        <v>0</v>
      </c>
    </row>
    <row r="135" spans="1:65" s="2" customFormat="1" ht="37.9" customHeight="1">
      <c r="A135" s="31"/>
      <c r="B135" s="32"/>
      <c r="C135" s="181" t="s">
        <v>158</v>
      </c>
      <c r="D135" s="181" t="s">
        <v>145</v>
      </c>
      <c r="E135" s="182" t="s">
        <v>146</v>
      </c>
      <c r="F135" s="183" t="s">
        <v>147</v>
      </c>
      <c r="G135" s="184" t="s">
        <v>148</v>
      </c>
      <c r="H135" s="185">
        <v>4.1000000000000002E-2</v>
      </c>
      <c r="I135" s="186"/>
      <c r="J135" s="187">
        <f>ROUND(I135*H135,2)</f>
        <v>0</v>
      </c>
      <c r="K135" s="183" t="s">
        <v>149</v>
      </c>
      <c r="L135" s="36"/>
      <c r="M135" s="188" t="s">
        <v>1</v>
      </c>
      <c r="N135" s="189" t="s">
        <v>42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150</v>
      </c>
      <c r="AT135" s="192" t="s">
        <v>145</v>
      </c>
      <c r="AU135" s="192" t="s">
        <v>84</v>
      </c>
      <c r="AY135" s="14" t="s">
        <v>144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84</v>
      </c>
      <c r="BK135" s="193">
        <f>ROUND(I135*H135,2)</f>
        <v>0</v>
      </c>
      <c r="BL135" s="14" t="s">
        <v>150</v>
      </c>
      <c r="BM135" s="192" t="s">
        <v>353</v>
      </c>
    </row>
    <row r="136" spans="1:65" s="2" customFormat="1" ht="11.25">
      <c r="A136" s="31"/>
      <c r="B136" s="32"/>
      <c r="C136" s="33"/>
      <c r="D136" s="194" t="s">
        <v>152</v>
      </c>
      <c r="E136" s="33"/>
      <c r="F136" s="195" t="s">
        <v>153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152</v>
      </c>
      <c r="AU136" s="14" t="s">
        <v>84</v>
      </c>
    </row>
    <row r="137" spans="1:65" s="2" customFormat="1" ht="33" customHeight="1">
      <c r="A137" s="31"/>
      <c r="B137" s="32"/>
      <c r="C137" s="181" t="s">
        <v>150</v>
      </c>
      <c r="D137" s="181" t="s">
        <v>145</v>
      </c>
      <c r="E137" s="182" t="s">
        <v>154</v>
      </c>
      <c r="F137" s="183" t="s">
        <v>155</v>
      </c>
      <c r="G137" s="184" t="s">
        <v>148</v>
      </c>
      <c r="H137" s="185">
        <v>4.1000000000000002E-2</v>
      </c>
      <c r="I137" s="186"/>
      <c r="J137" s="187">
        <f>ROUND(I137*H137,2)</f>
        <v>0</v>
      </c>
      <c r="K137" s="183" t="s">
        <v>149</v>
      </c>
      <c r="L137" s="36"/>
      <c r="M137" s="188" t="s">
        <v>1</v>
      </c>
      <c r="N137" s="189" t="s">
        <v>42</v>
      </c>
      <c r="O137" s="68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150</v>
      </c>
      <c r="AT137" s="192" t="s">
        <v>145</v>
      </c>
      <c r="AU137" s="192" t="s">
        <v>84</v>
      </c>
      <c r="AY137" s="14" t="s">
        <v>144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4" t="s">
        <v>84</v>
      </c>
      <c r="BK137" s="193">
        <f>ROUND(I137*H137,2)</f>
        <v>0</v>
      </c>
      <c r="BL137" s="14" t="s">
        <v>150</v>
      </c>
      <c r="BM137" s="192" t="s">
        <v>354</v>
      </c>
    </row>
    <row r="138" spans="1:65" s="2" customFormat="1" ht="11.25">
      <c r="A138" s="31"/>
      <c r="B138" s="32"/>
      <c r="C138" s="33"/>
      <c r="D138" s="194" t="s">
        <v>152</v>
      </c>
      <c r="E138" s="33"/>
      <c r="F138" s="195" t="s">
        <v>157</v>
      </c>
      <c r="G138" s="33"/>
      <c r="H138" s="33"/>
      <c r="I138" s="196"/>
      <c r="J138" s="33"/>
      <c r="K138" s="33"/>
      <c r="L138" s="36"/>
      <c r="M138" s="197"/>
      <c r="N138" s="19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152</v>
      </c>
      <c r="AU138" s="14" t="s">
        <v>84</v>
      </c>
    </row>
    <row r="139" spans="1:65" s="2" customFormat="1" ht="44.25" customHeight="1">
      <c r="A139" s="31"/>
      <c r="B139" s="32"/>
      <c r="C139" s="181" t="s">
        <v>171</v>
      </c>
      <c r="D139" s="181" t="s">
        <v>145</v>
      </c>
      <c r="E139" s="182" t="s">
        <v>159</v>
      </c>
      <c r="F139" s="183" t="s">
        <v>160</v>
      </c>
      <c r="G139" s="184" t="s">
        <v>148</v>
      </c>
      <c r="H139" s="185">
        <v>0.57399999999999995</v>
      </c>
      <c r="I139" s="186"/>
      <c r="J139" s="187">
        <f>ROUND(I139*H139,2)</f>
        <v>0</v>
      </c>
      <c r="K139" s="183" t="s">
        <v>149</v>
      </c>
      <c r="L139" s="36"/>
      <c r="M139" s="188" t="s">
        <v>1</v>
      </c>
      <c r="N139" s="189" t="s">
        <v>42</v>
      </c>
      <c r="O139" s="68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2" t="s">
        <v>150</v>
      </c>
      <c r="AT139" s="192" t="s">
        <v>145</v>
      </c>
      <c r="AU139" s="192" t="s">
        <v>84</v>
      </c>
      <c r="AY139" s="14" t="s">
        <v>144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4" t="s">
        <v>84</v>
      </c>
      <c r="BK139" s="193">
        <f>ROUND(I139*H139,2)</f>
        <v>0</v>
      </c>
      <c r="BL139" s="14" t="s">
        <v>150</v>
      </c>
      <c r="BM139" s="192" t="s">
        <v>355</v>
      </c>
    </row>
    <row r="140" spans="1:65" s="2" customFormat="1" ht="11.25">
      <c r="A140" s="31"/>
      <c r="B140" s="32"/>
      <c r="C140" s="33"/>
      <c r="D140" s="194" t="s">
        <v>152</v>
      </c>
      <c r="E140" s="33"/>
      <c r="F140" s="195" t="s">
        <v>162</v>
      </c>
      <c r="G140" s="33"/>
      <c r="H140" s="33"/>
      <c r="I140" s="196"/>
      <c r="J140" s="33"/>
      <c r="K140" s="33"/>
      <c r="L140" s="36"/>
      <c r="M140" s="197"/>
      <c r="N140" s="198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152</v>
      </c>
      <c r="AU140" s="14" t="s">
        <v>84</v>
      </c>
    </row>
    <row r="141" spans="1:65" s="12" customFormat="1" ht="11.25">
      <c r="B141" s="199"/>
      <c r="C141" s="200"/>
      <c r="D141" s="201" t="s">
        <v>163</v>
      </c>
      <c r="E141" s="200"/>
      <c r="F141" s="202" t="s">
        <v>356</v>
      </c>
      <c r="G141" s="200"/>
      <c r="H141" s="203">
        <v>0.57399999999999995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163</v>
      </c>
      <c r="AU141" s="209" t="s">
        <v>84</v>
      </c>
      <c r="AV141" s="12" t="s">
        <v>86</v>
      </c>
      <c r="AW141" s="12" t="s">
        <v>4</v>
      </c>
      <c r="AX141" s="12" t="s">
        <v>84</v>
      </c>
      <c r="AY141" s="209" t="s">
        <v>144</v>
      </c>
    </row>
    <row r="142" spans="1:65" s="2" customFormat="1" ht="44.25" customHeight="1">
      <c r="A142" s="31"/>
      <c r="B142" s="32"/>
      <c r="C142" s="181" t="s">
        <v>180</v>
      </c>
      <c r="D142" s="181" t="s">
        <v>145</v>
      </c>
      <c r="E142" s="182" t="s">
        <v>165</v>
      </c>
      <c r="F142" s="183" t="s">
        <v>166</v>
      </c>
      <c r="G142" s="184" t="s">
        <v>148</v>
      </c>
      <c r="H142" s="185">
        <v>4.1000000000000002E-2</v>
      </c>
      <c r="I142" s="186"/>
      <c r="J142" s="187">
        <f>ROUND(I142*H142,2)</f>
        <v>0</v>
      </c>
      <c r="K142" s="183" t="s">
        <v>149</v>
      </c>
      <c r="L142" s="36"/>
      <c r="M142" s="188" t="s">
        <v>1</v>
      </c>
      <c r="N142" s="189" t="s">
        <v>42</v>
      </c>
      <c r="O142" s="68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150</v>
      </c>
      <c r="AT142" s="192" t="s">
        <v>145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150</v>
      </c>
      <c r="BM142" s="192" t="s">
        <v>357</v>
      </c>
    </row>
    <row r="143" spans="1:65" s="2" customFormat="1" ht="11.25">
      <c r="A143" s="31"/>
      <c r="B143" s="32"/>
      <c r="C143" s="33"/>
      <c r="D143" s="194" t="s">
        <v>152</v>
      </c>
      <c r="E143" s="33"/>
      <c r="F143" s="195" t="s">
        <v>168</v>
      </c>
      <c r="G143" s="33"/>
      <c r="H143" s="33"/>
      <c r="I143" s="196"/>
      <c r="J143" s="33"/>
      <c r="K143" s="33"/>
      <c r="L143" s="36"/>
      <c r="M143" s="197"/>
      <c r="N143" s="19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152</v>
      </c>
      <c r="AU143" s="14" t="s">
        <v>84</v>
      </c>
    </row>
    <row r="144" spans="1:65" s="11" customFormat="1" ht="25.9" customHeight="1">
      <c r="B144" s="167"/>
      <c r="C144" s="168"/>
      <c r="D144" s="169" t="s">
        <v>76</v>
      </c>
      <c r="E144" s="170" t="s">
        <v>358</v>
      </c>
      <c r="F144" s="170" t="s">
        <v>359</v>
      </c>
      <c r="G144" s="168"/>
      <c r="H144" s="168"/>
      <c r="I144" s="171"/>
      <c r="J144" s="172">
        <f>BK144</f>
        <v>0</v>
      </c>
      <c r="K144" s="168"/>
      <c r="L144" s="173"/>
      <c r="M144" s="174"/>
      <c r="N144" s="175"/>
      <c r="O144" s="175"/>
      <c r="P144" s="176">
        <f>SUM(P145:P146)</f>
        <v>0</v>
      </c>
      <c r="Q144" s="175"/>
      <c r="R144" s="176">
        <f>SUM(R145:R146)</f>
        <v>0</v>
      </c>
      <c r="S144" s="175"/>
      <c r="T144" s="177">
        <f>SUM(T145:T146)</f>
        <v>0</v>
      </c>
      <c r="AR144" s="178" t="s">
        <v>84</v>
      </c>
      <c r="AT144" s="179" t="s">
        <v>76</v>
      </c>
      <c r="AU144" s="179" t="s">
        <v>77</v>
      </c>
      <c r="AY144" s="178" t="s">
        <v>144</v>
      </c>
      <c r="BK144" s="180">
        <f>SUM(BK145:BK146)</f>
        <v>0</v>
      </c>
    </row>
    <row r="145" spans="1:65" s="2" customFormat="1" ht="55.5" customHeight="1">
      <c r="A145" s="31"/>
      <c r="B145" s="32"/>
      <c r="C145" s="181" t="s">
        <v>186</v>
      </c>
      <c r="D145" s="181" t="s">
        <v>145</v>
      </c>
      <c r="E145" s="182" t="s">
        <v>360</v>
      </c>
      <c r="F145" s="183" t="s">
        <v>361</v>
      </c>
      <c r="G145" s="184" t="s">
        <v>148</v>
      </c>
      <c r="H145" s="185">
        <v>0.29099999999999998</v>
      </c>
      <c r="I145" s="186"/>
      <c r="J145" s="187">
        <f>ROUND(I145*H145,2)</f>
        <v>0</v>
      </c>
      <c r="K145" s="183" t="s">
        <v>149</v>
      </c>
      <c r="L145" s="36"/>
      <c r="M145" s="188" t="s">
        <v>1</v>
      </c>
      <c r="N145" s="189" t="s">
        <v>42</v>
      </c>
      <c r="O145" s="68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150</v>
      </c>
      <c r="AT145" s="192" t="s">
        <v>145</v>
      </c>
      <c r="AU145" s="192" t="s">
        <v>84</v>
      </c>
      <c r="AY145" s="14" t="s">
        <v>144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4" t="s">
        <v>84</v>
      </c>
      <c r="BK145" s="193">
        <f>ROUND(I145*H145,2)</f>
        <v>0</v>
      </c>
      <c r="BL145" s="14" t="s">
        <v>150</v>
      </c>
      <c r="BM145" s="192" t="s">
        <v>362</v>
      </c>
    </row>
    <row r="146" spans="1:65" s="2" customFormat="1" ht="11.25">
      <c r="A146" s="31"/>
      <c r="B146" s="32"/>
      <c r="C146" s="33"/>
      <c r="D146" s="194" t="s">
        <v>152</v>
      </c>
      <c r="E146" s="33"/>
      <c r="F146" s="195" t="s">
        <v>363</v>
      </c>
      <c r="G146" s="33"/>
      <c r="H146" s="33"/>
      <c r="I146" s="196"/>
      <c r="J146" s="33"/>
      <c r="K146" s="33"/>
      <c r="L146" s="36"/>
      <c r="M146" s="197"/>
      <c r="N146" s="198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152</v>
      </c>
      <c r="AU146" s="14" t="s">
        <v>84</v>
      </c>
    </row>
    <row r="147" spans="1:65" s="11" customFormat="1" ht="25.9" customHeight="1">
      <c r="B147" s="167"/>
      <c r="C147" s="168"/>
      <c r="D147" s="169" t="s">
        <v>76</v>
      </c>
      <c r="E147" s="170" t="s">
        <v>169</v>
      </c>
      <c r="F147" s="170" t="s">
        <v>170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SUM(P148:P149)</f>
        <v>0</v>
      </c>
      <c r="Q147" s="175"/>
      <c r="R147" s="176">
        <f>SUM(R148:R149)</f>
        <v>0</v>
      </c>
      <c r="S147" s="175"/>
      <c r="T147" s="177">
        <f>SUM(T148:T149)</f>
        <v>1E-3</v>
      </c>
      <c r="AR147" s="178" t="s">
        <v>86</v>
      </c>
      <c r="AT147" s="179" t="s">
        <v>76</v>
      </c>
      <c r="AU147" s="179" t="s">
        <v>77</v>
      </c>
      <c r="AY147" s="178" t="s">
        <v>144</v>
      </c>
      <c r="BK147" s="180">
        <f>SUM(BK148:BK149)</f>
        <v>0</v>
      </c>
    </row>
    <row r="148" spans="1:65" s="2" customFormat="1" ht="24.2" customHeight="1">
      <c r="A148" s="31"/>
      <c r="B148" s="32"/>
      <c r="C148" s="181" t="s">
        <v>191</v>
      </c>
      <c r="D148" s="181" t="s">
        <v>145</v>
      </c>
      <c r="E148" s="182" t="s">
        <v>172</v>
      </c>
      <c r="F148" s="183" t="s">
        <v>173</v>
      </c>
      <c r="G148" s="184" t="s">
        <v>174</v>
      </c>
      <c r="H148" s="185">
        <v>1</v>
      </c>
      <c r="I148" s="186"/>
      <c r="J148" s="187">
        <f>ROUND(I148*H148,2)</f>
        <v>0</v>
      </c>
      <c r="K148" s="183" t="s">
        <v>149</v>
      </c>
      <c r="L148" s="36"/>
      <c r="M148" s="188" t="s">
        <v>1</v>
      </c>
      <c r="N148" s="189" t="s">
        <v>42</v>
      </c>
      <c r="O148" s="68"/>
      <c r="P148" s="190">
        <f>O148*H148</f>
        <v>0</v>
      </c>
      <c r="Q148" s="190">
        <v>0</v>
      </c>
      <c r="R148" s="190">
        <f>Q148*H148</f>
        <v>0</v>
      </c>
      <c r="S148" s="190">
        <v>1E-3</v>
      </c>
      <c r="T148" s="191">
        <f>S148*H148</f>
        <v>1E-3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175</v>
      </c>
      <c r="AT148" s="192" t="s">
        <v>145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364</v>
      </c>
    </row>
    <row r="149" spans="1:65" s="2" customFormat="1" ht="11.25">
      <c r="A149" s="31"/>
      <c r="B149" s="32"/>
      <c r="C149" s="33"/>
      <c r="D149" s="194" t="s">
        <v>152</v>
      </c>
      <c r="E149" s="33"/>
      <c r="F149" s="195" t="s">
        <v>177</v>
      </c>
      <c r="G149" s="33"/>
      <c r="H149" s="33"/>
      <c r="I149" s="196"/>
      <c r="J149" s="33"/>
      <c r="K149" s="33"/>
      <c r="L149" s="36"/>
      <c r="M149" s="197"/>
      <c r="N149" s="19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152</v>
      </c>
      <c r="AU149" s="14" t="s">
        <v>84</v>
      </c>
    </row>
    <row r="150" spans="1:65" s="11" customFormat="1" ht="25.9" customHeight="1">
      <c r="B150" s="167"/>
      <c r="C150" s="168"/>
      <c r="D150" s="169" t="s">
        <v>76</v>
      </c>
      <c r="E150" s="170" t="s">
        <v>178</v>
      </c>
      <c r="F150" s="170" t="s">
        <v>179</v>
      </c>
      <c r="G150" s="168"/>
      <c r="H150" s="168"/>
      <c r="I150" s="171"/>
      <c r="J150" s="172">
        <f>BK150</f>
        <v>0</v>
      </c>
      <c r="K150" s="168"/>
      <c r="L150" s="173"/>
      <c r="M150" s="174"/>
      <c r="N150" s="175"/>
      <c r="O150" s="175"/>
      <c r="P150" s="176">
        <f>SUM(P151:P170)</f>
        <v>0</v>
      </c>
      <c r="Q150" s="175"/>
      <c r="R150" s="176">
        <f>SUM(R151:R170)</f>
        <v>0.38100496000000006</v>
      </c>
      <c r="S150" s="175"/>
      <c r="T150" s="177">
        <f>SUM(T151:T170)</f>
        <v>3.9660000000000001E-2</v>
      </c>
      <c r="AR150" s="178" t="s">
        <v>86</v>
      </c>
      <c r="AT150" s="179" t="s">
        <v>76</v>
      </c>
      <c r="AU150" s="179" t="s">
        <v>77</v>
      </c>
      <c r="AY150" s="178" t="s">
        <v>144</v>
      </c>
      <c r="BK150" s="180">
        <f>SUM(BK151:BK170)</f>
        <v>0</v>
      </c>
    </row>
    <row r="151" spans="1:65" s="2" customFormat="1" ht="21.75" customHeight="1">
      <c r="A151" s="31"/>
      <c r="B151" s="32"/>
      <c r="C151" s="181" t="s">
        <v>196</v>
      </c>
      <c r="D151" s="181" t="s">
        <v>145</v>
      </c>
      <c r="E151" s="182" t="s">
        <v>187</v>
      </c>
      <c r="F151" s="183" t="s">
        <v>188</v>
      </c>
      <c r="G151" s="184" t="s">
        <v>183</v>
      </c>
      <c r="H151" s="185">
        <v>119</v>
      </c>
      <c r="I151" s="186"/>
      <c r="J151" s="187">
        <f>ROUND(I151*H151,2)</f>
        <v>0</v>
      </c>
      <c r="K151" s="183" t="s">
        <v>149</v>
      </c>
      <c r="L151" s="36"/>
      <c r="M151" s="188" t="s">
        <v>1</v>
      </c>
      <c r="N151" s="189" t="s">
        <v>42</v>
      </c>
      <c r="O151" s="68"/>
      <c r="P151" s="190">
        <f>O151*H151</f>
        <v>0</v>
      </c>
      <c r="Q151" s="190">
        <v>3.0000000000000001E-5</v>
      </c>
      <c r="R151" s="190">
        <f>Q151*H151</f>
        <v>3.5700000000000003E-3</v>
      </c>
      <c r="S151" s="190">
        <v>0</v>
      </c>
      <c r="T151" s="19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175</v>
      </c>
      <c r="AT151" s="192" t="s">
        <v>145</v>
      </c>
      <c r="AU151" s="192" t="s">
        <v>84</v>
      </c>
      <c r="AY151" s="14" t="s">
        <v>144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4" t="s">
        <v>84</v>
      </c>
      <c r="BK151" s="193">
        <f>ROUND(I151*H151,2)</f>
        <v>0</v>
      </c>
      <c r="BL151" s="14" t="s">
        <v>175</v>
      </c>
      <c r="BM151" s="192" t="s">
        <v>365</v>
      </c>
    </row>
    <row r="152" spans="1:65" s="2" customFormat="1" ht="11.25">
      <c r="A152" s="31"/>
      <c r="B152" s="32"/>
      <c r="C152" s="33"/>
      <c r="D152" s="194" t="s">
        <v>152</v>
      </c>
      <c r="E152" s="33"/>
      <c r="F152" s="195" t="s">
        <v>190</v>
      </c>
      <c r="G152" s="33"/>
      <c r="H152" s="33"/>
      <c r="I152" s="196"/>
      <c r="J152" s="33"/>
      <c r="K152" s="33"/>
      <c r="L152" s="36"/>
      <c r="M152" s="197"/>
      <c r="N152" s="198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152</v>
      </c>
      <c r="AU152" s="14" t="s">
        <v>84</v>
      </c>
    </row>
    <row r="153" spans="1:65" s="2" customFormat="1" ht="24.2" customHeight="1">
      <c r="A153" s="31"/>
      <c r="B153" s="32"/>
      <c r="C153" s="181" t="s">
        <v>201</v>
      </c>
      <c r="D153" s="181" t="s">
        <v>145</v>
      </c>
      <c r="E153" s="182" t="s">
        <v>197</v>
      </c>
      <c r="F153" s="183" t="s">
        <v>198</v>
      </c>
      <c r="G153" s="184" t="s">
        <v>183</v>
      </c>
      <c r="H153" s="185">
        <v>12</v>
      </c>
      <c r="I153" s="186"/>
      <c r="J153" s="187">
        <f>ROUND(I153*H153,2)</f>
        <v>0</v>
      </c>
      <c r="K153" s="183" t="s">
        <v>149</v>
      </c>
      <c r="L153" s="36"/>
      <c r="M153" s="188" t="s">
        <v>1</v>
      </c>
      <c r="N153" s="189" t="s">
        <v>42</v>
      </c>
      <c r="O153" s="68"/>
      <c r="P153" s="190">
        <f>O153*H153</f>
        <v>0</v>
      </c>
      <c r="Q153" s="190">
        <v>0</v>
      </c>
      <c r="R153" s="190">
        <f>Q153*H153</f>
        <v>0</v>
      </c>
      <c r="S153" s="190">
        <v>3.0000000000000001E-3</v>
      </c>
      <c r="T153" s="191">
        <f>S153*H153</f>
        <v>3.6000000000000004E-2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175</v>
      </c>
      <c r="AT153" s="192" t="s">
        <v>145</v>
      </c>
      <c r="AU153" s="192" t="s">
        <v>84</v>
      </c>
      <c r="AY153" s="14" t="s">
        <v>144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4" t="s">
        <v>84</v>
      </c>
      <c r="BK153" s="193">
        <f>ROUND(I153*H153,2)</f>
        <v>0</v>
      </c>
      <c r="BL153" s="14" t="s">
        <v>175</v>
      </c>
      <c r="BM153" s="192" t="s">
        <v>366</v>
      </c>
    </row>
    <row r="154" spans="1:65" s="2" customFormat="1" ht="11.25">
      <c r="A154" s="31"/>
      <c r="B154" s="32"/>
      <c r="C154" s="33"/>
      <c r="D154" s="194" t="s">
        <v>152</v>
      </c>
      <c r="E154" s="33"/>
      <c r="F154" s="195" t="s">
        <v>200</v>
      </c>
      <c r="G154" s="33"/>
      <c r="H154" s="33"/>
      <c r="I154" s="196"/>
      <c r="J154" s="33"/>
      <c r="K154" s="33"/>
      <c r="L154" s="36"/>
      <c r="M154" s="197"/>
      <c r="N154" s="198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152</v>
      </c>
      <c r="AU154" s="14" t="s">
        <v>84</v>
      </c>
    </row>
    <row r="155" spans="1:65" s="2" customFormat="1" ht="24.2" customHeight="1">
      <c r="A155" s="31"/>
      <c r="B155" s="32"/>
      <c r="C155" s="181" t="s">
        <v>206</v>
      </c>
      <c r="D155" s="181" t="s">
        <v>145</v>
      </c>
      <c r="E155" s="182" t="s">
        <v>202</v>
      </c>
      <c r="F155" s="183" t="s">
        <v>203</v>
      </c>
      <c r="G155" s="184" t="s">
        <v>183</v>
      </c>
      <c r="H155" s="185">
        <v>119</v>
      </c>
      <c r="I155" s="186"/>
      <c r="J155" s="187">
        <f>ROUND(I155*H155,2)</f>
        <v>0</v>
      </c>
      <c r="K155" s="183" t="s">
        <v>149</v>
      </c>
      <c r="L155" s="36"/>
      <c r="M155" s="188" t="s">
        <v>1</v>
      </c>
      <c r="N155" s="189" t="s">
        <v>42</v>
      </c>
      <c r="O155" s="68"/>
      <c r="P155" s="190">
        <f>O155*H155</f>
        <v>0</v>
      </c>
      <c r="Q155" s="190">
        <v>2.9999999999999997E-4</v>
      </c>
      <c r="R155" s="190">
        <f>Q155*H155</f>
        <v>3.5699999999999996E-2</v>
      </c>
      <c r="S155" s="190">
        <v>0</v>
      </c>
      <c r="T155" s="19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175</v>
      </c>
      <c r="AT155" s="192" t="s">
        <v>145</v>
      </c>
      <c r="AU155" s="192" t="s">
        <v>84</v>
      </c>
      <c r="AY155" s="14" t="s">
        <v>144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4" t="s">
        <v>84</v>
      </c>
      <c r="BK155" s="193">
        <f>ROUND(I155*H155,2)</f>
        <v>0</v>
      </c>
      <c r="BL155" s="14" t="s">
        <v>175</v>
      </c>
      <c r="BM155" s="192" t="s">
        <v>367</v>
      </c>
    </row>
    <row r="156" spans="1:65" s="2" customFormat="1" ht="11.25">
      <c r="A156" s="31"/>
      <c r="B156" s="32"/>
      <c r="C156" s="33"/>
      <c r="D156" s="194" t="s">
        <v>152</v>
      </c>
      <c r="E156" s="33"/>
      <c r="F156" s="195" t="s">
        <v>205</v>
      </c>
      <c r="G156" s="33"/>
      <c r="H156" s="33"/>
      <c r="I156" s="196"/>
      <c r="J156" s="33"/>
      <c r="K156" s="33"/>
      <c r="L156" s="36"/>
      <c r="M156" s="197"/>
      <c r="N156" s="198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152</v>
      </c>
      <c r="AU156" s="14" t="s">
        <v>84</v>
      </c>
    </row>
    <row r="157" spans="1:65" s="2" customFormat="1" ht="44.25" customHeight="1">
      <c r="A157" s="31"/>
      <c r="B157" s="32"/>
      <c r="C157" s="210" t="s">
        <v>213</v>
      </c>
      <c r="D157" s="210" t="s">
        <v>207</v>
      </c>
      <c r="E157" s="211" t="s">
        <v>208</v>
      </c>
      <c r="F157" s="212" t="s">
        <v>209</v>
      </c>
      <c r="G157" s="213" t="s">
        <v>183</v>
      </c>
      <c r="H157" s="214">
        <v>130.9</v>
      </c>
      <c r="I157" s="215"/>
      <c r="J157" s="216">
        <f>ROUND(I157*H157,2)</f>
        <v>0</v>
      </c>
      <c r="K157" s="212" t="s">
        <v>149</v>
      </c>
      <c r="L157" s="217"/>
      <c r="M157" s="218" t="s">
        <v>1</v>
      </c>
      <c r="N157" s="219" t="s">
        <v>42</v>
      </c>
      <c r="O157" s="68"/>
      <c r="P157" s="190">
        <f>O157*H157</f>
        <v>0</v>
      </c>
      <c r="Q157" s="190">
        <v>2.5999999999999999E-3</v>
      </c>
      <c r="R157" s="190">
        <f>Q157*H157</f>
        <v>0.34033999999999998</v>
      </c>
      <c r="S157" s="190">
        <v>0</v>
      </c>
      <c r="T157" s="19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210</v>
      </c>
      <c r="AT157" s="192" t="s">
        <v>207</v>
      </c>
      <c r="AU157" s="192" t="s">
        <v>84</v>
      </c>
      <c r="AY157" s="14" t="s">
        <v>144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4" t="s">
        <v>84</v>
      </c>
      <c r="BK157" s="193">
        <f>ROUND(I157*H157,2)</f>
        <v>0</v>
      </c>
      <c r="BL157" s="14" t="s">
        <v>175</v>
      </c>
      <c r="BM157" s="192" t="s">
        <v>368</v>
      </c>
    </row>
    <row r="158" spans="1:65" s="12" customFormat="1" ht="11.25">
      <c r="B158" s="199"/>
      <c r="C158" s="200"/>
      <c r="D158" s="201" t="s">
        <v>163</v>
      </c>
      <c r="E158" s="200"/>
      <c r="F158" s="202" t="s">
        <v>369</v>
      </c>
      <c r="G158" s="200"/>
      <c r="H158" s="203">
        <v>130.9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163</v>
      </c>
      <c r="AU158" s="209" t="s">
        <v>84</v>
      </c>
      <c r="AV158" s="12" t="s">
        <v>86</v>
      </c>
      <c r="AW158" s="12" t="s">
        <v>4</v>
      </c>
      <c r="AX158" s="12" t="s">
        <v>84</v>
      </c>
      <c r="AY158" s="209" t="s">
        <v>144</v>
      </c>
    </row>
    <row r="159" spans="1:65" s="2" customFormat="1" ht="21.75" customHeight="1">
      <c r="A159" s="31"/>
      <c r="B159" s="32"/>
      <c r="C159" s="181" t="s">
        <v>219</v>
      </c>
      <c r="D159" s="181" t="s">
        <v>145</v>
      </c>
      <c r="E159" s="182" t="s">
        <v>214</v>
      </c>
      <c r="F159" s="183" t="s">
        <v>215</v>
      </c>
      <c r="G159" s="184" t="s">
        <v>216</v>
      </c>
      <c r="H159" s="185">
        <v>12.2</v>
      </c>
      <c r="I159" s="186"/>
      <c r="J159" s="187">
        <f>ROUND(I159*H159,2)</f>
        <v>0</v>
      </c>
      <c r="K159" s="183" t="s">
        <v>149</v>
      </c>
      <c r="L159" s="36"/>
      <c r="M159" s="188" t="s">
        <v>1</v>
      </c>
      <c r="N159" s="189" t="s">
        <v>42</v>
      </c>
      <c r="O159" s="68"/>
      <c r="P159" s="190">
        <f>O159*H159</f>
        <v>0</v>
      </c>
      <c r="Q159" s="190">
        <v>0</v>
      </c>
      <c r="R159" s="190">
        <f>Q159*H159</f>
        <v>0</v>
      </c>
      <c r="S159" s="190">
        <v>2.9999999999999997E-4</v>
      </c>
      <c r="T159" s="191">
        <f>S159*H159</f>
        <v>3.6599999999999996E-3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175</v>
      </c>
      <c r="AT159" s="192" t="s">
        <v>145</v>
      </c>
      <c r="AU159" s="192" t="s">
        <v>84</v>
      </c>
      <c r="AY159" s="14" t="s">
        <v>144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4" t="s">
        <v>84</v>
      </c>
      <c r="BK159" s="193">
        <f>ROUND(I159*H159,2)</f>
        <v>0</v>
      </c>
      <c r="BL159" s="14" t="s">
        <v>175</v>
      </c>
      <c r="BM159" s="192" t="s">
        <v>370</v>
      </c>
    </row>
    <row r="160" spans="1:65" s="2" customFormat="1" ht="11.25">
      <c r="A160" s="31"/>
      <c r="B160" s="32"/>
      <c r="C160" s="33"/>
      <c r="D160" s="194" t="s">
        <v>152</v>
      </c>
      <c r="E160" s="33"/>
      <c r="F160" s="195" t="s">
        <v>218</v>
      </c>
      <c r="G160" s="33"/>
      <c r="H160" s="33"/>
      <c r="I160" s="196"/>
      <c r="J160" s="33"/>
      <c r="K160" s="33"/>
      <c r="L160" s="36"/>
      <c r="M160" s="197"/>
      <c r="N160" s="198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152</v>
      </c>
      <c r="AU160" s="14" t="s">
        <v>84</v>
      </c>
    </row>
    <row r="161" spans="1:65" s="2" customFormat="1" ht="16.5" customHeight="1">
      <c r="A161" s="31"/>
      <c r="B161" s="32"/>
      <c r="C161" s="181" t="s">
        <v>224</v>
      </c>
      <c r="D161" s="181" t="s">
        <v>145</v>
      </c>
      <c r="E161" s="182" t="s">
        <v>220</v>
      </c>
      <c r="F161" s="183" t="s">
        <v>221</v>
      </c>
      <c r="G161" s="184" t="s">
        <v>216</v>
      </c>
      <c r="H161" s="185">
        <v>12.2</v>
      </c>
      <c r="I161" s="186"/>
      <c r="J161" s="187">
        <f>ROUND(I161*H161,2)</f>
        <v>0</v>
      </c>
      <c r="K161" s="183" t="s">
        <v>149</v>
      </c>
      <c r="L161" s="36"/>
      <c r="M161" s="188" t="s">
        <v>1</v>
      </c>
      <c r="N161" s="189" t="s">
        <v>42</v>
      </c>
      <c r="O161" s="68"/>
      <c r="P161" s="190">
        <f>O161*H161</f>
        <v>0</v>
      </c>
      <c r="Q161" s="190">
        <v>1.0000000000000001E-5</v>
      </c>
      <c r="R161" s="190">
        <f>Q161*H161</f>
        <v>1.22E-4</v>
      </c>
      <c r="S161" s="190">
        <v>0</v>
      </c>
      <c r="T161" s="19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2" t="s">
        <v>175</v>
      </c>
      <c r="AT161" s="192" t="s">
        <v>145</v>
      </c>
      <c r="AU161" s="192" t="s">
        <v>84</v>
      </c>
      <c r="AY161" s="14" t="s">
        <v>144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4" t="s">
        <v>84</v>
      </c>
      <c r="BK161" s="193">
        <f>ROUND(I161*H161,2)</f>
        <v>0</v>
      </c>
      <c r="BL161" s="14" t="s">
        <v>175</v>
      </c>
      <c r="BM161" s="192" t="s">
        <v>371</v>
      </c>
    </row>
    <row r="162" spans="1:65" s="2" customFormat="1" ht="11.25">
      <c r="A162" s="31"/>
      <c r="B162" s="32"/>
      <c r="C162" s="33"/>
      <c r="D162" s="194" t="s">
        <v>152</v>
      </c>
      <c r="E162" s="33"/>
      <c r="F162" s="195" t="s">
        <v>223</v>
      </c>
      <c r="G162" s="33"/>
      <c r="H162" s="33"/>
      <c r="I162" s="196"/>
      <c r="J162" s="33"/>
      <c r="K162" s="33"/>
      <c r="L162" s="36"/>
      <c r="M162" s="197"/>
      <c r="N162" s="198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152</v>
      </c>
      <c r="AU162" s="14" t="s">
        <v>84</v>
      </c>
    </row>
    <row r="163" spans="1:65" s="2" customFormat="1" ht="16.5" customHeight="1">
      <c r="A163" s="31"/>
      <c r="B163" s="32"/>
      <c r="C163" s="210" t="s">
        <v>8</v>
      </c>
      <c r="D163" s="210" t="s">
        <v>207</v>
      </c>
      <c r="E163" s="211" t="s">
        <v>225</v>
      </c>
      <c r="F163" s="212" t="s">
        <v>226</v>
      </c>
      <c r="G163" s="213" t="s">
        <v>216</v>
      </c>
      <c r="H163" s="214">
        <v>12.444000000000001</v>
      </c>
      <c r="I163" s="215"/>
      <c r="J163" s="216">
        <f>ROUND(I163*H163,2)</f>
        <v>0</v>
      </c>
      <c r="K163" s="212" t="s">
        <v>149</v>
      </c>
      <c r="L163" s="217"/>
      <c r="M163" s="218" t="s">
        <v>1</v>
      </c>
      <c r="N163" s="219" t="s">
        <v>42</v>
      </c>
      <c r="O163" s="68"/>
      <c r="P163" s="190">
        <f>O163*H163</f>
        <v>0</v>
      </c>
      <c r="Q163" s="190">
        <v>8.0000000000000007E-5</v>
      </c>
      <c r="R163" s="190">
        <f>Q163*H163</f>
        <v>9.9552000000000017E-4</v>
      </c>
      <c r="S163" s="190">
        <v>0</v>
      </c>
      <c r="T163" s="19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210</v>
      </c>
      <c r="AT163" s="192" t="s">
        <v>207</v>
      </c>
      <c r="AU163" s="192" t="s">
        <v>84</v>
      </c>
      <c r="AY163" s="14" t="s">
        <v>144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4" t="s">
        <v>84</v>
      </c>
      <c r="BK163" s="193">
        <f>ROUND(I163*H163,2)</f>
        <v>0</v>
      </c>
      <c r="BL163" s="14" t="s">
        <v>175</v>
      </c>
      <c r="BM163" s="192" t="s">
        <v>372</v>
      </c>
    </row>
    <row r="164" spans="1:65" s="12" customFormat="1" ht="11.25">
      <c r="B164" s="199"/>
      <c r="C164" s="200"/>
      <c r="D164" s="201" t="s">
        <v>163</v>
      </c>
      <c r="E164" s="200"/>
      <c r="F164" s="202" t="s">
        <v>373</v>
      </c>
      <c r="G164" s="200"/>
      <c r="H164" s="203">
        <v>12.444000000000001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163</v>
      </c>
      <c r="AU164" s="209" t="s">
        <v>84</v>
      </c>
      <c r="AV164" s="12" t="s">
        <v>86</v>
      </c>
      <c r="AW164" s="12" t="s">
        <v>4</v>
      </c>
      <c r="AX164" s="12" t="s">
        <v>84</v>
      </c>
      <c r="AY164" s="209" t="s">
        <v>144</v>
      </c>
    </row>
    <row r="165" spans="1:65" s="2" customFormat="1" ht="16.5" customHeight="1">
      <c r="A165" s="31"/>
      <c r="B165" s="32"/>
      <c r="C165" s="181" t="s">
        <v>175</v>
      </c>
      <c r="D165" s="181" t="s">
        <v>145</v>
      </c>
      <c r="E165" s="182" t="s">
        <v>229</v>
      </c>
      <c r="F165" s="183" t="s">
        <v>230</v>
      </c>
      <c r="G165" s="184" t="s">
        <v>216</v>
      </c>
      <c r="H165" s="185">
        <v>1.6</v>
      </c>
      <c r="I165" s="186"/>
      <c r="J165" s="187">
        <f>ROUND(I165*H165,2)</f>
        <v>0</v>
      </c>
      <c r="K165" s="183" t="s">
        <v>149</v>
      </c>
      <c r="L165" s="36"/>
      <c r="M165" s="188" t="s">
        <v>1</v>
      </c>
      <c r="N165" s="189" t="s">
        <v>42</v>
      </c>
      <c r="O165" s="68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2" t="s">
        <v>175</v>
      </c>
      <c r="AT165" s="192" t="s">
        <v>145</v>
      </c>
      <c r="AU165" s="192" t="s">
        <v>84</v>
      </c>
      <c r="AY165" s="14" t="s">
        <v>144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4" t="s">
        <v>84</v>
      </c>
      <c r="BK165" s="193">
        <f>ROUND(I165*H165,2)</f>
        <v>0</v>
      </c>
      <c r="BL165" s="14" t="s">
        <v>175</v>
      </c>
      <c r="BM165" s="192" t="s">
        <v>374</v>
      </c>
    </row>
    <row r="166" spans="1:65" s="2" customFormat="1" ht="11.25">
      <c r="A166" s="31"/>
      <c r="B166" s="32"/>
      <c r="C166" s="33"/>
      <c r="D166" s="194" t="s">
        <v>152</v>
      </c>
      <c r="E166" s="33"/>
      <c r="F166" s="195" t="s">
        <v>232</v>
      </c>
      <c r="G166" s="33"/>
      <c r="H166" s="33"/>
      <c r="I166" s="196"/>
      <c r="J166" s="33"/>
      <c r="K166" s="33"/>
      <c r="L166" s="36"/>
      <c r="M166" s="197"/>
      <c r="N166" s="198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152</v>
      </c>
      <c r="AU166" s="14" t="s">
        <v>84</v>
      </c>
    </row>
    <row r="167" spans="1:65" s="2" customFormat="1" ht="16.5" customHeight="1">
      <c r="A167" s="31"/>
      <c r="B167" s="32"/>
      <c r="C167" s="210" t="s">
        <v>237</v>
      </c>
      <c r="D167" s="210" t="s">
        <v>207</v>
      </c>
      <c r="E167" s="211" t="s">
        <v>233</v>
      </c>
      <c r="F167" s="212" t="s">
        <v>234</v>
      </c>
      <c r="G167" s="213" t="s">
        <v>216</v>
      </c>
      <c r="H167" s="214">
        <v>1.6319999999999999</v>
      </c>
      <c r="I167" s="215"/>
      <c r="J167" s="216">
        <f>ROUND(I167*H167,2)</f>
        <v>0</v>
      </c>
      <c r="K167" s="212" t="s">
        <v>149</v>
      </c>
      <c r="L167" s="217"/>
      <c r="M167" s="218" t="s">
        <v>1</v>
      </c>
      <c r="N167" s="219" t="s">
        <v>42</v>
      </c>
      <c r="O167" s="68"/>
      <c r="P167" s="190">
        <f>O167*H167</f>
        <v>0</v>
      </c>
      <c r="Q167" s="190">
        <v>1.7000000000000001E-4</v>
      </c>
      <c r="R167" s="190">
        <f>Q167*H167</f>
        <v>2.7744E-4</v>
      </c>
      <c r="S167" s="190">
        <v>0</v>
      </c>
      <c r="T167" s="19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2" t="s">
        <v>210</v>
      </c>
      <c r="AT167" s="192" t="s">
        <v>207</v>
      </c>
      <c r="AU167" s="192" t="s">
        <v>84</v>
      </c>
      <c r="AY167" s="14" t="s">
        <v>144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4" t="s">
        <v>84</v>
      </c>
      <c r="BK167" s="193">
        <f>ROUND(I167*H167,2)</f>
        <v>0</v>
      </c>
      <c r="BL167" s="14" t="s">
        <v>175</v>
      </c>
      <c r="BM167" s="192" t="s">
        <v>375</v>
      </c>
    </row>
    <row r="168" spans="1:65" s="12" customFormat="1" ht="11.25">
      <c r="B168" s="199"/>
      <c r="C168" s="200"/>
      <c r="D168" s="201" t="s">
        <v>163</v>
      </c>
      <c r="E168" s="200"/>
      <c r="F168" s="202" t="s">
        <v>376</v>
      </c>
      <c r="G168" s="200"/>
      <c r="H168" s="203">
        <v>1.6319999999999999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163</v>
      </c>
      <c r="AU168" s="209" t="s">
        <v>84</v>
      </c>
      <c r="AV168" s="12" t="s">
        <v>86</v>
      </c>
      <c r="AW168" s="12" t="s">
        <v>4</v>
      </c>
      <c r="AX168" s="12" t="s">
        <v>84</v>
      </c>
      <c r="AY168" s="209" t="s">
        <v>144</v>
      </c>
    </row>
    <row r="169" spans="1:65" s="2" customFormat="1" ht="37.9" customHeight="1">
      <c r="A169" s="31"/>
      <c r="B169" s="32"/>
      <c r="C169" s="181" t="s">
        <v>290</v>
      </c>
      <c r="D169" s="181" t="s">
        <v>145</v>
      </c>
      <c r="E169" s="182" t="s">
        <v>238</v>
      </c>
      <c r="F169" s="183" t="s">
        <v>239</v>
      </c>
      <c r="G169" s="184" t="s">
        <v>240</v>
      </c>
      <c r="H169" s="220"/>
      <c r="I169" s="186"/>
      <c r="J169" s="187">
        <f>ROUND(I169*H169,2)</f>
        <v>0</v>
      </c>
      <c r="K169" s="183" t="s">
        <v>149</v>
      </c>
      <c r="L169" s="36"/>
      <c r="M169" s="188" t="s">
        <v>1</v>
      </c>
      <c r="N169" s="189" t="s">
        <v>42</v>
      </c>
      <c r="O169" s="68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175</v>
      </c>
      <c r="AT169" s="192" t="s">
        <v>145</v>
      </c>
      <c r="AU169" s="192" t="s">
        <v>84</v>
      </c>
      <c r="AY169" s="14" t="s">
        <v>144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4" t="s">
        <v>84</v>
      </c>
      <c r="BK169" s="193">
        <f>ROUND(I169*H169,2)</f>
        <v>0</v>
      </c>
      <c r="BL169" s="14" t="s">
        <v>175</v>
      </c>
      <c r="BM169" s="192" t="s">
        <v>377</v>
      </c>
    </row>
    <row r="170" spans="1:65" s="2" customFormat="1" ht="11.25">
      <c r="A170" s="31"/>
      <c r="B170" s="32"/>
      <c r="C170" s="33"/>
      <c r="D170" s="194" t="s">
        <v>152</v>
      </c>
      <c r="E170" s="33"/>
      <c r="F170" s="195" t="s">
        <v>242</v>
      </c>
      <c r="G170" s="33"/>
      <c r="H170" s="33"/>
      <c r="I170" s="196"/>
      <c r="J170" s="33"/>
      <c r="K170" s="33"/>
      <c r="L170" s="36"/>
      <c r="M170" s="221"/>
      <c r="N170" s="222"/>
      <c r="O170" s="223"/>
      <c r="P170" s="223"/>
      <c r="Q170" s="223"/>
      <c r="R170" s="223"/>
      <c r="S170" s="223"/>
      <c r="T170" s="22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152</v>
      </c>
      <c r="AU170" s="14" t="s">
        <v>84</v>
      </c>
    </row>
    <row r="171" spans="1:65" s="2" customFormat="1" ht="6.95" customHeight="1">
      <c r="A171" s="31"/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36"/>
      <c r="M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</sheetData>
  <sheetProtection algorithmName="SHA-512" hashValue="jeZijz60tX0+2S9ya3RWEQLC/9mcdzBCMd7QA9vvEEecvTncjeHRn19pQCMHhbMP7xVSRozvP9tVNkrbZAmsHw==" saltValue="vCXjisH1R88uw7p9h5NIYe22M+OyLELLCYtBf8rmyyZu9WUosQRinOEOLGi3EnyOZcYvnCau8nPNAcqdfan/FA==" spinCount="100000" sheet="1" objects="1" scenarios="1" formatColumns="0" formatRows="0" autoFilter="0"/>
  <autoFilter ref="C125:K17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29" r:id="rId1"/>
    <hyperlink ref="F132" r:id="rId2"/>
    <hyperlink ref="F136" r:id="rId3"/>
    <hyperlink ref="F138" r:id="rId4"/>
    <hyperlink ref="F140" r:id="rId5"/>
    <hyperlink ref="F143" r:id="rId6"/>
    <hyperlink ref="F146" r:id="rId7"/>
    <hyperlink ref="F149" r:id="rId8"/>
    <hyperlink ref="F152" r:id="rId9"/>
    <hyperlink ref="F154" r:id="rId10"/>
    <hyperlink ref="F156" r:id="rId11"/>
    <hyperlink ref="F160" r:id="rId12"/>
    <hyperlink ref="F162" r:id="rId13"/>
    <hyperlink ref="F166" r:id="rId14"/>
    <hyperlink ref="F170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115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7"/>
      <c r="AT3" s="14" t="s">
        <v>86</v>
      </c>
    </row>
    <row r="4" spans="1:46" s="1" customFormat="1" ht="24.95" customHeight="1">
      <c r="B4" s="17"/>
      <c r="D4" s="114" t="s">
        <v>116</v>
      </c>
      <c r="L4" s="17"/>
      <c r="M4" s="115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16" t="s">
        <v>16</v>
      </c>
      <c r="L6" s="17"/>
    </row>
    <row r="7" spans="1:46" s="1" customFormat="1" ht="26.25" customHeight="1">
      <c r="B7" s="17"/>
      <c r="E7" s="271" t="str">
        <f>'Rekapitulace stavby'!K6</f>
        <v>VÝMĚNA NÁŠLAPNÝCH VRSTEV V MATEŘSKÝCH ŠKOLÁCH V KOPŘIVNICI</v>
      </c>
      <c r="F7" s="272"/>
      <c r="G7" s="272"/>
      <c r="H7" s="272"/>
      <c r="L7" s="17"/>
    </row>
    <row r="8" spans="1:46" s="1" customFormat="1" ht="12" customHeight="1">
      <c r="B8" s="17"/>
      <c r="D8" s="116" t="s">
        <v>117</v>
      </c>
      <c r="L8" s="17"/>
    </row>
    <row r="9" spans="1:46" s="2" customFormat="1" ht="16.5" customHeight="1">
      <c r="A9" s="31"/>
      <c r="B9" s="36"/>
      <c r="C9" s="31"/>
      <c r="D9" s="31"/>
      <c r="E9" s="271" t="s">
        <v>314</v>
      </c>
      <c r="F9" s="273"/>
      <c r="G9" s="273"/>
      <c r="H9" s="27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6" t="s">
        <v>119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274" t="s">
        <v>378</v>
      </c>
      <c r="F11" s="273"/>
      <c r="G11" s="273"/>
      <c r="H11" s="273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1.25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6" t="s">
        <v>18</v>
      </c>
      <c r="E13" s="31"/>
      <c r="F13" s="107" t="s">
        <v>1</v>
      </c>
      <c r="G13" s="31"/>
      <c r="H13" s="31"/>
      <c r="I13" s="116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6" t="s">
        <v>20</v>
      </c>
      <c r="E14" s="31"/>
      <c r="F14" s="107" t="s">
        <v>21</v>
      </c>
      <c r="G14" s="31"/>
      <c r="H14" s="31"/>
      <c r="I14" s="116" t="s">
        <v>22</v>
      </c>
      <c r="J14" s="117" t="str">
        <f>'Rekapitulace stavby'!AN8</f>
        <v>14. 3. 2023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>
      <c r="A15" s="31"/>
      <c r="B15" s="36"/>
      <c r="C15" s="31"/>
      <c r="D15" s="31"/>
      <c r="E15" s="31"/>
      <c r="F15" s="31"/>
      <c r="G15" s="31"/>
      <c r="H15" s="31"/>
      <c r="I15" s="31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6" t="s">
        <v>24</v>
      </c>
      <c r="E16" s="31"/>
      <c r="F16" s="31"/>
      <c r="G16" s="31"/>
      <c r="H16" s="31"/>
      <c r="I16" s="116" t="s">
        <v>25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26</v>
      </c>
      <c r="F17" s="31"/>
      <c r="G17" s="31"/>
      <c r="H17" s="31"/>
      <c r="I17" s="116" t="s">
        <v>27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6" t="s">
        <v>28</v>
      </c>
      <c r="E19" s="31"/>
      <c r="F19" s="31"/>
      <c r="G19" s="31"/>
      <c r="H19" s="31"/>
      <c r="I19" s="116" t="s">
        <v>25</v>
      </c>
      <c r="J19" s="27" t="str">
        <f>'Rekapitulace stavby'!AN13</f>
        <v>Vyplň údaj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75" t="str">
        <f>'Rekapitulace stavby'!E14</f>
        <v>Vyplň údaj</v>
      </c>
      <c r="F20" s="276"/>
      <c r="G20" s="276"/>
      <c r="H20" s="276"/>
      <c r="I20" s="116" t="s">
        <v>27</v>
      </c>
      <c r="J20" s="27" t="str">
        <f>'Rekapitulace stavby'!AN14</f>
        <v>Vyplň údaj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6" t="s">
        <v>30</v>
      </c>
      <c r="E22" s="31"/>
      <c r="F22" s="31"/>
      <c r="G22" s="31"/>
      <c r="H22" s="31"/>
      <c r="I22" s="116" t="s">
        <v>25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31</v>
      </c>
      <c r="F23" s="31"/>
      <c r="G23" s="31"/>
      <c r="H23" s="31"/>
      <c r="I23" s="116" t="s">
        <v>27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6" t="s">
        <v>33</v>
      </c>
      <c r="E25" s="31"/>
      <c r="F25" s="31"/>
      <c r="G25" s="31"/>
      <c r="H25" s="31"/>
      <c r="I25" s="116" t="s">
        <v>25</v>
      </c>
      <c r="J25" s="107" t="s">
        <v>34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35</v>
      </c>
      <c r="F26" s="31"/>
      <c r="G26" s="31"/>
      <c r="H26" s="31"/>
      <c r="I26" s="116" t="s">
        <v>27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6" t="s">
        <v>36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18"/>
      <c r="B29" s="119"/>
      <c r="C29" s="118"/>
      <c r="D29" s="118"/>
      <c r="E29" s="277" t="s">
        <v>1</v>
      </c>
      <c r="F29" s="277"/>
      <c r="G29" s="277"/>
      <c r="H29" s="277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1"/>
      <c r="E31" s="121"/>
      <c r="F31" s="121"/>
      <c r="G31" s="121"/>
      <c r="H31" s="121"/>
      <c r="I31" s="121"/>
      <c r="J31" s="121"/>
      <c r="K31" s="12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2" t="s">
        <v>37</v>
      </c>
      <c r="E32" s="31"/>
      <c r="F32" s="31"/>
      <c r="G32" s="31"/>
      <c r="H32" s="31"/>
      <c r="I32" s="31"/>
      <c r="J32" s="123">
        <f>ROUND(J122,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1"/>
      <c r="J33" s="121"/>
      <c r="K33" s="12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4" t="s">
        <v>39</v>
      </c>
      <c r="G34" s="31"/>
      <c r="H34" s="31"/>
      <c r="I34" s="124" t="s">
        <v>38</v>
      </c>
      <c r="J34" s="124" t="s">
        <v>40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5" t="s">
        <v>41</v>
      </c>
      <c r="E35" s="116" t="s">
        <v>42</v>
      </c>
      <c r="F35" s="126">
        <f>ROUND((SUM(BE122:BE151)),  2)</f>
        <v>0</v>
      </c>
      <c r="G35" s="31"/>
      <c r="H35" s="31"/>
      <c r="I35" s="127">
        <v>0.21</v>
      </c>
      <c r="J35" s="126">
        <f>ROUND(((SUM(BE122:BE151))*I35),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6" t="s">
        <v>43</v>
      </c>
      <c r="F36" s="126">
        <f>ROUND((SUM(BF122:BF151)),  2)</f>
        <v>0</v>
      </c>
      <c r="G36" s="31"/>
      <c r="H36" s="31"/>
      <c r="I36" s="127">
        <v>0.15</v>
      </c>
      <c r="J36" s="126">
        <f>ROUND(((SUM(BF122:BF151))*I36),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6" t="s">
        <v>44</v>
      </c>
      <c r="F37" s="126">
        <f>ROUND((SUM(BG122:BG151)),  2)</f>
        <v>0</v>
      </c>
      <c r="G37" s="31"/>
      <c r="H37" s="31"/>
      <c r="I37" s="127">
        <v>0.21</v>
      </c>
      <c r="J37" s="12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6" t="s">
        <v>45</v>
      </c>
      <c r="F38" s="126">
        <f>ROUND((SUM(BH122:BH151)),  2)</f>
        <v>0</v>
      </c>
      <c r="G38" s="31"/>
      <c r="H38" s="31"/>
      <c r="I38" s="127">
        <v>0.15</v>
      </c>
      <c r="J38" s="126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6" t="s">
        <v>46</v>
      </c>
      <c r="F39" s="126">
        <f>ROUND((SUM(BI122:BI151)),  2)</f>
        <v>0</v>
      </c>
      <c r="G39" s="31"/>
      <c r="H39" s="31"/>
      <c r="I39" s="127">
        <v>0</v>
      </c>
      <c r="J39" s="126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28"/>
      <c r="D41" s="129" t="s">
        <v>47</v>
      </c>
      <c r="E41" s="130"/>
      <c r="F41" s="130"/>
      <c r="G41" s="131" t="s">
        <v>48</v>
      </c>
      <c r="H41" s="132" t="s">
        <v>49</v>
      </c>
      <c r="I41" s="130"/>
      <c r="J41" s="133">
        <f>SUM(J32:J39)</f>
        <v>0</v>
      </c>
      <c r="K41" s="134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35" t="s">
        <v>50</v>
      </c>
      <c r="E50" s="136"/>
      <c r="F50" s="136"/>
      <c r="G50" s="135" t="s">
        <v>51</v>
      </c>
      <c r="H50" s="136"/>
      <c r="I50" s="136"/>
      <c r="J50" s="136"/>
      <c r="K50" s="13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7" t="s">
        <v>52</v>
      </c>
      <c r="E61" s="138"/>
      <c r="F61" s="139" t="s">
        <v>53</v>
      </c>
      <c r="G61" s="137" t="s">
        <v>52</v>
      </c>
      <c r="H61" s="138"/>
      <c r="I61" s="138"/>
      <c r="J61" s="140" t="s">
        <v>53</v>
      </c>
      <c r="K61" s="13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5" t="s">
        <v>54</v>
      </c>
      <c r="E65" s="141"/>
      <c r="F65" s="141"/>
      <c r="G65" s="135" t="s">
        <v>55</v>
      </c>
      <c r="H65" s="141"/>
      <c r="I65" s="141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7" t="s">
        <v>52</v>
      </c>
      <c r="E76" s="138"/>
      <c r="F76" s="139" t="s">
        <v>53</v>
      </c>
      <c r="G76" s="137" t="s">
        <v>52</v>
      </c>
      <c r="H76" s="138"/>
      <c r="I76" s="138"/>
      <c r="J76" s="140" t="s">
        <v>53</v>
      </c>
      <c r="K76" s="13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>
      <c r="A81" s="3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>
      <c r="A82" s="31"/>
      <c r="B82" s="32"/>
      <c r="C82" s="20" t="s">
        <v>121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>
      <c r="A85" s="31"/>
      <c r="B85" s="32"/>
      <c r="C85" s="33"/>
      <c r="D85" s="33"/>
      <c r="E85" s="278" t="str">
        <f>E7</f>
        <v>VÝMĚNA NÁŠLAPNÝCH VRSTEV V MATEŘSKÝCH ŠKOLÁCH V KOPŘIVNICI</v>
      </c>
      <c r="F85" s="279"/>
      <c r="G85" s="279"/>
      <c r="H85" s="27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117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>
      <c r="A87" s="31"/>
      <c r="B87" s="32"/>
      <c r="C87" s="33"/>
      <c r="D87" s="33"/>
      <c r="E87" s="278" t="s">
        <v>314</v>
      </c>
      <c r="F87" s="280"/>
      <c r="G87" s="280"/>
      <c r="H87" s="28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119</v>
      </c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31"/>
      <c r="B89" s="32"/>
      <c r="C89" s="33"/>
      <c r="D89" s="33"/>
      <c r="E89" s="231" t="str">
        <f>E11</f>
        <v>05-03 - Kancelář vedoucí školní jídelny</v>
      </c>
      <c r="F89" s="280"/>
      <c r="G89" s="280"/>
      <c r="H89" s="280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26" t="s">
        <v>22</v>
      </c>
      <c r="J91" s="63" t="str">
        <f>IF(J14="","",J14)</f>
        <v>14. 3. 2023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customHeight="1">
      <c r="A93" s="31"/>
      <c r="B93" s="32"/>
      <c r="C93" s="26" t="s">
        <v>24</v>
      </c>
      <c r="D93" s="33"/>
      <c r="E93" s="33"/>
      <c r="F93" s="24" t="str">
        <f>E17</f>
        <v>Město Kopřivnice</v>
      </c>
      <c r="G93" s="33"/>
      <c r="H93" s="33"/>
      <c r="I93" s="26" t="s">
        <v>30</v>
      </c>
      <c r="J93" s="29" t="str">
        <f>E23</f>
        <v>Ing. Jan Stuchlík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2" customHeight="1">
      <c r="A94" s="31"/>
      <c r="B94" s="32"/>
      <c r="C94" s="26" t="s">
        <v>28</v>
      </c>
      <c r="D94" s="33"/>
      <c r="E94" s="33"/>
      <c r="F94" s="24" t="str">
        <f>IF(E20="","",E20)</f>
        <v>Vyplň údaj</v>
      </c>
      <c r="G94" s="33"/>
      <c r="H94" s="33"/>
      <c r="I94" s="26" t="s">
        <v>33</v>
      </c>
      <c r="J94" s="29" t="str">
        <f>E26</f>
        <v>Ladislav Pekárek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46" t="s">
        <v>122</v>
      </c>
      <c r="D96" s="147"/>
      <c r="E96" s="147"/>
      <c r="F96" s="147"/>
      <c r="G96" s="147"/>
      <c r="H96" s="147"/>
      <c r="I96" s="147"/>
      <c r="J96" s="148" t="s">
        <v>123</v>
      </c>
      <c r="K96" s="147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>
      <c r="A98" s="31"/>
      <c r="B98" s="32"/>
      <c r="C98" s="149" t="s">
        <v>124</v>
      </c>
      <c r="D98" s="33"/>
      <c r="E98" s="33"/>
      <c r="F98" s="33"/>
      <c r="G98" s="33"/>
      <c r="H98" s="33"/>
      <c r="I98" s="33"/>
      <c r="J98" s="81">
        <f>J122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125</v>
      </c>
    </row>
    <row r="99" spans="1:47" s="9" customFormat="1" ht="24.95" customHeight="1">
      <c r="B99" s="150"/>
      <c r="C99" s="151"/>
      <c r="D99" s="152" t="s">
        <v>126</v>
      </c>
      <c r="E99" s="153"/>
      <c r="F99" s="153"/>
      <c r="G99" s="153"/>
      <c r="H99" s="153"/>
      <c r="I99" s="153"/>
      <c r="J99" s="154">
        <f>J123</f>
        <v>0</v>
      </c>
      <c r="K99" s="151"/>
      <c r="L99" s="155"/>
    </row>
    <row r="100" spans="1:47" s="9" customFormat="1" ht="24.95" customHeight="1">
      <c r="B100" s="150"/>
      <c r="C100" s="151"/>
      <c r="D100" s="152" t="s">
        <v>128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47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47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4.95" customHeight="1">
      <c r="A107" s="31"/>
      <c r="B107" s="32"/>
      <c r="C107" s="20" t="s">
        <v>129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6.25" customHeight="1">
      <c r="A110" s="31"/>
      <c r="B110" s="32"/>
      <c r="C110" s="33"/>
      <c r="D110" s="33"/>
      <c r="E110" s="278" t="str">
        <f>E7</f>
        <v>VÝMĚNA NÁŠLAPNÝCH VRSTEV V MATEŘSKÝCH ŠKOLÁCH V KOPŘIVNICI</v>
      </c>
      <c r="F110" s="279"/>
      <c r="G110" s="279"/>
      <c r="H110" s="279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1" customFormat="1" ht="12" customHeight="1">
      <c r="B111" s="18"/>
      <c r="C111" s="26" t="s">
        <v>117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pans="1:47" s="2" customFormat="1" ht="16.5" customHeight="1">
      <c r="A112" s="31"/>
      <c r="B112" s="32"/>
      <c r="C112" s="33"/>
      <c r="D112" s="33"/>
      <c r="E112" s="278" t="s">
        <v>314</v>
      </c>
      <c r="F112" s="280"/>
      <c r="G112" s="280"/>
      <c r="H112" s="280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119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31" t="str">
        <f>E11</f>
        <v>05-03 - Kancelář vedoucí školní jídelny</v>
      </c>
      <c r="F114" s="280"/>
      <c r="G114" s="280"/>
      <c r="H114" s="280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F14</f>
        <v xml:space="preserve"> </v>
      </c>
      <c r="G116" s="33"/>
      <c r="H116" s="33"/>
      <c r="I116" s="26" t="s">
        <v>22</v>
      </c>
      <c r="J116" s="63" t="str">
        <f>IF(J14="","",J14)</f>
        <v>14. 3. 2023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E17</f>
        <v>Město Kopřivnice</v>
      </c>
      <c r="G118" s="33"/>
      <c r="H118" s="33"/>
      <c r="I118" s="26" t="s">
        <v>30</v>
      </c>
      <c r="J118" s="29" t="str">
        <f>E23</f>
        <v>Ing. Jan Stuchlík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IF(E20="","",E20)</f>
        <v>Vyplň údaj</v>
      </c>
      <c r="G119" s="33"/>
      <c r="H119" s="33"/>
      <c r="I119" s="26" t="s">
        <v>33</v>
      </c>
      <c r="J119" s="29" t="str">
        <f>E26</f>
        <v>Ladislav Pekárek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6"/>
      <c r="B121" s="157"/>
      <c r="C121" s="158" t="s">
        <v>130</v>
      </c>
      <c r="D121" s="159" t="s">
        <v>62</v>
      </c>
      <c r="E121" s="159" t="s">
        <v>58</v>
      </c>
      <c r="F121" s="159" t="s">
        <v>59</v>
      </c>
      <c r="G121" s="159" t="s">
        <v>131</v>
      </c>
      <c r="H121" s="159" t="s">
        <v>132</v>
      </c>
      <c r="I121" s="159" t="s">
        <v>133</v>
      </c>
      <c r="J121" s="159" t="s">
        <v>123</v>
      </c>
      <c r="K121" s="160" t="s">
        <v>134</v>
      </c>
      <c r="L121" s="161"/>
      <c r="M121" s="72" t="s">
        <v>1</v>
      </c>
      <c r="N121" s="73" t="s">
        <v>41</v>
      </c>
      <c r="O121" s="73" t="s">
        <v>135</v>
      </c>
      <c r="P121" s="73" t="s">
        <v>136</v>
      </c>
      <c r="Q121" s="73" t="s">
        <v>137</v>
      </c>
      <c r="R121" s="73" t="s">
        <v>138</v>
      </c>
      <c r="S121" s="73" t="s">
        <v>139</v>
      </c>
      <c r="T121" s="74" t="s">
        <v>140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141</v>
      </c>
      <c r="D122" s="33"/>
      <c r="E122" s="33"/>
      <c r="F122" s="33"/>
      <c r="G122" s="33"/>
      <c r="H122" s="33"/>
      <c r="I122" s="33"/>
      <c r="J122" s="162">
        <f>BK122</f>
        <v>0</v>
      </c>
      <c r="K122" s="33"/>
      <c r="L122" s="36"/>
      <c r="M122" s="75"/>
      <c r="N122" s="163"/>
      <c r="O122" s="76"/>
      <c r="P122" s="164">
        <f>P123+P133</f>
        <v>0</v>
      </c>
      <c r="Q122" s="76"/>
      <c r="R122" s="164">
        <f>R123+R133</f>
        <v>0.10318416000000001</v>
      </c>
      <c r="S122" s="76"/>
      <c r="T122" s="165">
        <f>T123+T133</f>
        <v>3.1800000000000002E-2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76</v>
      </c>
      <c r="AU122" s="14" t="s">
        <v>125</v>
      </c>
      <c r="BK122" s="166">
        <f>BK123+BK133</f>
        <v>0</v>
      </c>
    </row>
    <row r="123" spans="1:65" s="11" customFormat="1" ht="25.9" customHeight="1">
      <c r="B123" s="167"/>
      <c r="C123" s="168"/>
      <c r="D123" s="169" t="s">
        <v>76</v>
      </c>
      <c r="E123" s="170" t="s">
        <v>142</v>
      </c>
      <c r="F123" s="170" t="s">
        <v>143</v>
      </c>
      <c r="G123" s="168"/>
      <c r="H123" s="168"/>
      <c r="I123" s="171"/>
      <c r="J123" s="172">
        <f>BK123</f>
        <v>0</v>
      </c>
      <c r="K123" s="168"/>
      <c r="L123" s="173"/>
      <c r="M123" s="174"/>
      <c r="N123" s="175"/>
      <c r="O123" s="175"/>
      <c r="P123" s="176">
        <f>SUM(P124:P132)</f>
        <v>0</v>
      </c>
      <c r="Q123" s="175"/>
      <c r="R123" s="176">
        <f>SUM(R124:R132)</f>
        <v>0</v>
      </c>
      <c r="S123" s="175"/>
      <c r="T123" s="177">
        <f>SUM(T124:T132)</f>
        <v>0</v>
      </c>
      <c r="AR123" s="178" t="s">
        <v>84</v>
      </c>
      <c r="AT123" s="179" t="s">
        <v>76</v>
      </c>
      <c r="AU123" s="179" t="s">
        <v>77</v>
      </c>
      <c r="AY123" s="178" t="s">
        <v>144</v>
      </c>
      <c r="BK123" s="180">
        <f>SUM(BK124:BK132)</f>
        <v>0</v>
      </c>
    </row>
    <row r="124" spans="1:65" s="2" customFormat="1" ht="37.9" customHeight="1">
      <c r="A124" s="31"/>
      <c r="B124" s="32"/>
      <c r="C124" s="181" t="s">
        <v>84</v>
      </c>
      <c r="D124" s="181" t="s">
        <v>145</v>
      </c>
      <c r="E124" s="182" t="s">
        <v>146</v>
      </c>
      <c r="F124" s="183" t="s">
        <v>147</v>
      </c>
      <c r="G124" s="184" t="s">
        <v>148</v>
      </c>
      <c r="H124" s="185">
        <v>3.2000000000000001E-2</v>
      </c>
      <c r="I124" s="186"/>
      <c r="J124" s="187">
        <f>ROUND(I124*H124,2)</f>
        <v>0</v>
      </c>
      <c r="K124" s="183" t="s">
        <v>149</v>
      </c>
      <c r="L124" s="36"/>
      <c r="M124" s="188" t="s">
        <v>1</v>
      </c>
      <c r="N124" s="189" t="s">
        <v>42</v>
      </c>
      <c r="O124" s="68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2" t="s">
        <v>150</v>
      </c>
      <c r="AT124" s="192" t="s">
        <v>145</v>
      </c>
      <c r="AU124" s="192" t="s">
        <v>84</v>
      </c>
      <c r="AY124" s="14" t="s">
        <v>144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4" t="s">
        <v>84</v>
      </c>
      <c r="BK124" s="193">
        <f>ROUND(I124*H124,2)</f>
        <v>0</v>
      </c>
      <c r="BL124" s="14" t="s">
        <v>150</v>
      </c>
      <c r="BM124" s="192" t="s">
        <v>379</v>
      </c>
    </row>
    <row r="125" spans="1:65" s="2" customFormat="1" ht="11.25">
      <c r="A125" s="31"/>
      <c r="B125" s="32"/>
      <c r="C125" s="33"/>
      <c r="D125" s="194" t="s">
        <v>152</v>
      </c>
      <c r="E125" s="33"/>
      <c r="F125" s="195" t="s">
        <v>153</v>
      </c>
      <c r="G125" s="33"/>
      <c r="H125" s="33"/>
      <c r="I125" s="196"/>
      <c r="J125" s="33"/>
      <c r="K125" s="33"/>
      <c r="L125" s="36"/>
      <c r="M125" s="197"/>
      <c r="N125" s="198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152</v>
      </c>
      <c r="AU125" s="14" t="s">
        <v>84</v>
      </c>
    </row>
    <row r="126" spans="1:65" s="2" customFormat="1" ht="33" customHeight="1">
      <c r="A126" s="31"/>
      <c r="B126" s="32"/>
      <c r="C126" s="181" t="s">
        <v>86</v>
      </c>
      <c r="D126" s="181" t="s">
        <v>145</v>
      </c>
      <c r="E126" s="182" t="s">
        <v>154</v>
      </c>
      <c r="F126" s="183" t="s">
        <v>155</v>
      </c>
      <c r="G126" s="184" t="s">
        <v>148</v>
      </c>
      <c r="H126" s="185">
        <v>3.2000000000000001E-2</v>
      </c>
      <c r="I126" s="186"/>
      <c r="J126" s="187">
        <f>ROUND(I126*H126,2)</f>
        <v>0</v>
      </c>
      <c r="K126" s="183" t="s">
        <v>149</v>
      </c>
      <c r="L126" s="36"/>
      <c r="M126" s="188" t="s">
        <v>1</v>
      </c>
      <c r="N126" s="189" t="s">
        <v>42</v>
      </c>
      <c r="O126" s="68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2" t="s">
        <v>150</v>
      </c>
      <c r="AT126" s="192" t="s">
        <v>145</v>
      </c>
      <c r="AU126" s="192" t="s">
        <v>84</v>
      </c>
      <c r="AY126" s="14" t="s">
        <v>144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4" t="s">
        <v>84</v>
      </c>
      <c r="BK126" s="193">
        <f>ROUND(I126*H126,2)</f>
        <v>0</v>
      </c>
      <c r="BL126" s="14" t="s">
        <v>150</v>
      </c>
      <c r="BM126" s="192" t="s">
        <v>380</v>
      </c>
    </row>
    <row r="127" spans="1:65" s="2" customFormat="1" ht="11.25">
      <c r="A127" s="31"/>
      <c r="B127" s="32"/>
      <c r="C127" s="33"/>
      <c r="D127" s="194" t="s">
        <v>152</v>
      </c>
      <c r="E127" s="33"/>
      <c r="F127" s="195" t="s">
        <v>157</v>
      </c>
      <c r="G127" s="33"/>
      <c r="H127" s="33"/>
      <c r="I127" s="196"/>
      <c r="J127" s="33"/>
      <c r="K127" s="33"/>
      <c r="L127" s="36"/>
      <c r="M127" s="197"/>
      <c r="N127" s="19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152</v>
      </c>
      <c r="AU127" s="14" t="s">
        <v>84</v>
      </c>
    </row>
    <row r="128" spans="1:65" s="2" customFormat="1" ht="44.25" customHeight="1">
      <c r="A128" s="31"/>
      <c r="B128" s="32"/>
      <c r="C128" s="181" t="s">
        <v>158</v>
      </c>
      <c r="D128" s="181" t="s">
        <v>145</v>
      </c>
      <c r="E128" s="182" t="s">
        <v>159</v>
      </c>
      <c r="F128" s="183" t="s">
        <v>160</v>
      </c>
      <c r="G128" s="184" t="s">
        <v>148</v>
      </c>
      <c r="H128" s="185">
        <v>0.44800000000000001</v>
      </c>
      <c r="I128" s="186"/>
      <c r="J128" s="187">
        <f>ROUND(I128*H128,2)</f>
        <v>0</v>
      </c>
      <c r="K128" s="183" t="s">
        <v>149</v>
      </c>
      <c r="L128" s="36"/>
      <c r="M128" s="188" t="s">
        <v>1</v>
      </c>
      <c r="N128" s="189" t="s">
        <v>42</v>
      </c>
      <c r="O128" s="68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2" t="s">
        <v>150</v>
      </c>
      <c r="AT128" s="192" t="s">
        <v>145</v>
      </c>
      <c r="AU128" s="192" t="s">
        <v>84</v>
      </c>
      <c r="AY128" s="14" t="s">
        <v>144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4" t="s">
        <v>84</v>
      </c>
      <c r="BK128" s="193">
        <f>ROUND(I128*H128,2)</f>
        <v>0</v>
      </c>
      <c r="BL128" s="14" t="s">
        <v>150</v>
      </c>
      <c r="BM128" s="192" t="s">
        <v>381</v>
      </c>
    </row>
    <row r="129" spans="1:65" s="2" customFormat="1" ht="11.25">
      <c r="A129" s="31"/>
      <c r="B129" s="32"/>
      <c r="C129" s="33"/>
      <c r="D129" s="194" t="s">
        <v>152</v>
      </c>
      <c r="E129" s="33"/>
      <c r="F129" s="195" t="s">
        <v>162</v>
      </c>
      <c r="G129" s="33"/>
      <c r="H129" s="33"/>
      <c r="I129" s="196"/>
      <c r="J129" s="33"/>
      <c r="K129" s="33"/>
      <c r="L129" s="36"/>
      <c r="M129" s="197"/>
      <c r="N129" s="198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152</v>
      </c>
      <c r="AU129" s="14" t="s">
        <v>84</v>
      </c>
    </row>
    <row r="130" spans="1:65" s="12" customFormat="1" ht="11.25">
      <c r="B130" s="199"/>
      <c r="C130" s="200"/>
      <c r="D130" s="201" t="s">
        <v>163</v>
      </c>
      <c r="E130" s="200"/>
      <c r="F130" s="202" t="s">
        <v>382</v>
      </c>
      <c r="G130" s="200"/>
      <c r="H130" s="203">
        <v>0.44800000000000001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163</v>
      </c>
      <c r="AU130" s="209" t="s">
        <v>84</v>
      </c>
      <c r="AV130" s="12" t="s">
        <v>86</v>
      </c>
      <c r="AW130" s="12" t="s">
        <v>4</v>
      </c>
      <c r="AX130" s="12" t="s">
        <v>84</v>
      </c>
      <c r="AY130" s="209" t="s">
        <v>144</v>
      </c>
    </row>
    <row r="131" spans="1:65" s="2" customFormat="1" ht="44.25" customHeight="1">
      <c r="A131" s="31"/>
      <c r="B131" s="32"/>
      <c r="C131" s="181" t="s">
        <v>150</v>
      </c>
      <c r="D131" s="181" t="s">
        <v>145</v>
      </c>
      <c r="E131" s="182" t="s">
        <v>165</v>
      </c>
      <c r="F131" s="183" t="s">
        <v>166</v>
      </c>
      <c r="G131" s="184" t="s">
        <v>148</v>
      </c>
      <c r="H131" s="185">
        <v>3.2000000000000001E-2</v>
      </c>
      <c r="I131" s="186"/>
      <c r="J131" s="187">
        <f>ROUND(I131*H131,2)</f>
        <v>0</v>
      </c>
      <c r="K131" s="183" t="s">
        <v>149</v>
      </c>
      <c r="L131" s="36"/>
      <c r="M131" s="188" t="s">
        <v>1</v>
      </c>
      <c r="N131" s="189" t="s">
        <v>42</v>
      </c>
      <c r="O131" s="68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150</v>
      </c>
      <c r="AT131" s="192" t="s">
        <v>145</v>
      </c>
      <c r="AU131" s="192" t="s">
        <v>84</v>
      </c>
      <c r="AY131" s="14" t="s">
        <v>144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84</v>
      </c>
      <c r="BK131" s="193">
        <f>ROUND(I131*H131,2)</f>
        <v>0</v>
      </c>
      <c r="BL131" s="14" t="s">
        <v>150</v>
      </c>
      <c r="BM131" s="192" t="s">
        <v>383</v>
      </c>
    </row>
    <row r="132" spans="1:65" s="2" customFormat="1" ht="11.25">
      <c r="A132" s="31"/>
      <c r="B132" s="32"/>
      <c r="C132" s="33"/>
      <c r="D132" s="194" t="s">
        <v>152</v>
      </c>
      <c r="E132" s="33"/>
      <c r="F132" s="195" t="s">
        <v>168</v>
      </c>
      <c r="G132" s="33"/>
      <c r="H132" s="33"/>
      <c r="I132" s="196"/>
      <c r="J132" s="33"/>
      <c r="K132" s="33"/>
      <c r="L132" s="36"/>
      <c r="M132" s="197"/>
      <c r="N132" s="198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152</v>
      </c>
      <c r="AU132" s="14" t="s">
        <v>84</v>
      </c>
    </row>
    <row r="133" spans="1:65" s="11" customFormat="1" ht="25.9" customHeight="1">
      <c r="B133" s="167"/>
      <c r="C133" s="168"/>
      <c r="D133" s="169" t="s">
        <v>76</v>
      </c>
      <c r="E133" s="170" t="s">
        <v>178</v>
      </c>
      <c r="F133" s="170" t="s">
        <v>179</v>
      </c>
      <c r="G133" s="168"/>
      <c r="H133" s="168"/>
      <c r="I133" s="171"/>
      <c r="J133" s="172">
        <f>BK133</f>
        <v>0</v>
      </c>
      <c r="K133" s="168"/>
      <c r="L133" s="173"/>
      <c r="M133" s="174"/>
      <c r="N133" s="175"/>
      <c r="O133" s="175"/>
      <c r="P133" s="176">
        <f>SUM(P134:P151)</f>
        <v>0</v>
      </c>
      <c r="Q133" s="175"/>
      <c r="R133" s="176">
        <f>SUM(R134:R151)</f>
        <v>0.10318416000000001</v>
      </c>
      <c r="S133" s="175"/>
      <c r="T133" s="177">
        <f>SUM(T134:T151)</f>
        <v>3.1800000000000002E-2</v>
      </c>
      <c r="AR133" s="178" t="s">
        <v>86</v>
      </c>
      <c r="AT133" s="179" t="s">
        <v>76</v>
      </c>
      <c r="AU133" s="179" t="s">
        <v>77</v>
      </c>
      <c r="AY133" s="178" t="s">
        <v>144</v>
      </c>
      <c r="BK133" s="180">
        <f>SUM(BK134:BK151)</f>
        <v>0</v>
      </c>
    </row>
    <row r="134" spans="1:65" s="2" customFormat="1" ht="24.2" customHeight="1">
      <c r="A134" s="31"/>
      <c r="B134" s="32"/>
      <c r="C134" s="181" t="s">
        <v>171</v>
      </c>
      <c r="D134" s="181" t="s">
        <v>145</v>
      </c>
      <c r="E134" s="182" t="s">
        <v>181</v>
      </c>
      <c r="F134" s="183" t="s">
        <v>182</v>
      </c>
      <c r="G134" s="184" t="s">
        <v>183</v>
      </c>
      <c r="H134" s="185">
        <v>9.5</v>
      </c>
      <c r="I134" s="186"/>
      <c r="J134" s="187">
        <f>ROUND(I134*H134,2)</f>
        <v>0</v>
      </c>
      <c r="K134" s="183" t="s">
        <v>149</v>
      </c>
      <c r="L134" s="36"/>
      <c r="M134" s="188" t="s">
        <v>1</v>
      </c>
      <c r="N134" s="189" t="s">
        <v>42</v>
      </c>
      <c r="O134" s="68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175</v>
      </c>
      <c r="AT134" s="192" t="s">
        <v>145</v>
      </c>
      <c r="AU134" s="192" t="s">
        <v>84</v>
      </c>
      <c r="AY134" s="14" t="s">
        <v>144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4" t="s">
        <v>84</v>
      </c>
      <c r="BK134" s="193">
        <f>ROUND(I134*H134,2)</f>
        <v>0</v>
      </c>
      <c r="BL134" s="14" t="s">
        <v>175</v>
      </c>
      <c r="BM134" s="192" t="s">
        <v>384</v>
      </c>
    </row>
    <row r="135" spans="1:65" s="2" customFormat="1" ht="11.25">
      <c r="A135" s="31"/>
      <c r="B135" s="32"/>
      <c r="C135" s="33"/>
      <c r="D135" s="194" t="s">
        <v>152</v>
      </c>
      <c r="E135" s="33"/>
      <c r="F135" s="195" t="s">
        <v>185</v>
      </c>
      <c r="G135" s="33"/>
      <c r="H135" s="33"/>
      <c r="I135" s="196"/>
      <c r="J135" s="33"/>
      <c r="K135" s="33"/>
      <c r="L135" s="36"/>
      <c r="M135" s="197"/>
      <c r="N135" s="19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152</v>
      </c>
      <c r="AU135" s="14" t="s">
        <v>84</v>
      </c>
    </row>
    <row r="136" spans="1:65" s="2" customFormat="1" ht="33" customHeight="1">
      <c r="A136" s="31"/>
      <c r="B136" s="32"/>
      <c r="C136" s="181" t="s">
        <v>180</v>
      </c>
      <c r="D136" s="181" t="s">
        <v>145</v>
      </c>
      <c r="E136" s="182" t="s">
        <v>192</v>
      </c>
      <c r="F136" s="183" t="s">
        <v>193</v>
      </c>
      <c r="G136" s="184" t="s">
        <v>183</v>
      </c>
      <c r="H136" s="185">
        <v>9.5</v>
      </c>
      <c r="I136" s="186"/>
      <c r="J136" s="187">
        <f>ROUND(I136*H136,2)</f>
        <v>0</v>
      </c>
      <c r="K136" s="183" t="s">
        <v>149</v>
      </c>
      <c r="L136" s="36"/>
      <c r="M136" s="188" t="s">
        <v>1</v>
      </c>
      <c r="N136" s="189" t="s">
        <v>42</v>
      </c>
      <c r="O136" s="68"/>
      <c r="P136" s="190">
        <f>O136*H136</f>
        <v>0</v>
      </c>
      <c r="Q136" s="190">
        <v>7.5799999999999999E-3</v>
      </c>
      <c r="R136" s="190">
        <f>Q136*H136</f>
        <v>7.2010000000000005E-2</v>
      </c>
      <c r="S136" s="190">
        <v>0</v>
      </c>
      <c r="T136" s="19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175</v>
      </c>
      <c r="AT136" s="192" t="s">
        <v>145</v>
      </c>
      <c r="AU136" s="192" t="s">
        <v>84</v>
      </c>
      <c r="AY136" s="14" t="s">
        <v>144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4" t="s">
        <v>84</v>
      </c>
      <c r="BK136" s="193">
        <f>ROUND(I136*H136,2)</f>
        <v>0</v>
      </c>
      <c r="BL136" s="14" t="s">
        <v>175</v>
      </c>
      <c r="BM136" s="192" t="s">
        <v>385</v>
      </c>
    </row>
    <row r="137" spans="1:65" s="2" customFormat="1" ht="11.25">
      <c r="A137" s="31"/>
      <c r="B137" s="32"/>
      <c r="C137" s="33"/>
      <c r="D137" s="194" t="s">
        <v>152</v>
      </c>
      <c r="E137" s="33"/>
      <c r="F137" s="195" t="s">
        <v>195</v>
      </c>
      <c r="G137" s="33"/>
      <c r="H137" s="33"/>
      <c r="I137" s="196"/>
      <c r="J137" s="33"/>
      <c r="K137" s="33"/>
      <c r="L137" s="36"/>
      <c r="M137" s="197"/>
      <c r="N137" s="198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152</v>
      </c>
      <c r="AU137" s="14" t="s">
        <v>84</v>
      </c>
    </row>
    <row r="138" spans="1:65" s="2" customFormat="1" ht="24.2" customHeight="1">
      <c r="A138" s="31"/>
      <c r="B138" s="32"/>
      <c r="C138" s="181" t="s">
        <v>186</v>
      </c>
      <c r="D138" s="181" t="s">
        <v>145</v>
      </c>
      <c r="E138" s="182" t="s">
        <v>197</v>
      </c>
      <c r="F138" s="183" t="s">
        <v>198</v>
      </c>
      <c r="G138" s="184" t="s">
        <v>183</v>
      </c>
      <c r="H138" s="185">
        <v>9.5</v>
      </c>
      <c r="I138" s="186"/>
      <c r="J138" s="187">
        <f>ROUND(I138*H138,2)</f>
        <v>0</v>
      </c>
      <c r="K138" s="183" t="s">
        <v>149</v>
      </c>
      <c r="L138" s="36"/>
      <c r="M138" s="188" t="s">
        <v>1</v>
      </c>
      <c r="N138" s="189" t="s">
        <v>42</v>
      </c>
      <c r="O138" s="68"/>
      <c r="P138" s="190">
        <f>O138*H138</f>
        <v>0</v>
      </c>
      <c r="Q138" s="190">
        <v>0</v>
      </c>
      <c r="R138" s="190">
        <f>Q138*H138</f>
        <v>0</v>
      </c>
      <c r="S138" s="190">
        <v>3.0000000000000001E-3</v>
      </c>
      <c r="T138" s="191">
        <f>S138*H138</f>
        <v>2.8500000000000001E-2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175</v>
      </c>
      <c r="AT138" s="192" t="s">
        <v>145</v>
      </c>
      <c r="AU138" s="192" t="s">
        <v>84</v>
      </c>
      <c r="AY138" s="14" t="s">
        <v>144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4" t="s">
        <v>84</v>
      </c>
      <c r="BK138" s="193">
        <f>ROUND(I138*H138,2)</f>
        <v>0</v>
      </c>
      <c r="BL138" s="14" t="s">
        <v>175</v>
      </c>
      <c r="BM138" s="192" t="s">
        <v>386</v>
      </c>
    </row>
    <row r="139" spans="1:65" s="2" customFormat="1" ht="11.25">
      <c r="A139" s="31"/>
      <c r="B139" s="32"/>
      <c r="C139" s="33"/>
      <c r="D139" s="194" t="s">
        <v>152</v>
      </c>
      <c r="E139" s="33"/>
      <c r="F139" s="195" t="s">
        <v>200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152</v>
      </c>
      <c r="AU139" s="14" t="s">
        <v>84</v>
      </c>
    </row>
    <row r="140" spans="1:65" s="2" customFormat="1" ht="24.2" customHeight="1">
      <c r="A140" s="31"/>
      <c r="B140" s="32"/>
      <c r="C140" s="181" t="s">
        <v>191</v>
      </c>
      <c r="D140" s="181" t="s">
        <v>145</v>
      </c>
      <c r="E140" s="182" t="s">
        <v>202</v>
      </c>
      <c r="F140" s="183" t="s">
        <v>203</v>
      </c>
      <c r="G140" s="184" t="s">
        <v>183</v>
      </c>
      <c r="H140" s="185">
        <v>9.5</v>
      </c>
      <c r="I140" s="186"/>
      <c r="J140" s="187">
        <f>ROUND(I140*H140,2)</f>
        <v>0</v>
      </c>
      <c r="K140" s="183" t="s">
        <v>149</v>
      </c>
      <c r="L140" s="36"/>
      <c r="M140" s="188" t="s">
        <v>1</v>
      </c>
      <c r="N140" s="189" t="s">
        <v>42</v>
      </c>
      <c r="O140" s="68"/>
      <c r="P140" s="190">
        <f>O140*H140</f>
        <v>0</v>
      </c>
      <c r="Q140" s="190">
        <v>2.9999999999999997E-4</v>
      </c>
      <c r="R140" s="190">
        <f>Q140*H140</f>
        <v>2.8499999999999997E-3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175</v>
      </c>
      <c r="AT140" s="192" t="s">
        <v>145</v>
      </c>
      <c r="AU140" s="192" t="s">
        <v>84</v>
      </c>
      <c r="AY140" s="14" t="s">
        <v>144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84</v>
      </c>
      <c r="BK140" s="193">
        <f>ROUND(I140*H140,2)</f>
        <v>0</v>
      </c>
      <c r="BL140" s="14" t="s">
        <v>175</v>
      </c>
      <c r="BM140" s="192" t="s">
        <v>387</v>
      </c>
    </row>
    <row r="141" spans="1:65" s="2" customFormat="1" ht="11.25">
      <c r="A141" s="31"/>
      <c r="B141" s="32"/>
      <c r="C141" s="33"/>
      <c r="D141" s="194" t="s">
        <v>152</v>
      </c>
      <c r="E141" s="33"/>
      <c r="F141" s="195" t="s">
        <v>205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152</v>
      </c>
      <c r="AU141" s="14" t="s">
        <v>84</v>
      </c>
    </row>
    <row r="142" spans="1:65" s="2" customFormat="1" ht="44.25" customHeight="1">
      <c r="A142" s="31"/>
      <c r="B142" s="32"/>
      <c r="C142" s="210" t="s">
        <v>196</v>
      </c>
      <c r="D142" s="210" t="s">
        <v>207</v>
      </c>
      <c r="E142" s="211" t="s">
        <v>208</v>
      </c>
      <c r="F142" s="212" t="s">
        <v>209</v>
      </c>
      <c r="G142" s="213" t="s">
        <v>183</v>
      </c>
      <c r="H142" s="214">
        <v>10.45</v>
      </c>
      <c r="I142" s="215"/>
      <c r="J142" s="216">
        <f>ROUND(I142*H142,2)</f>
        <v>0</v>
      </c>
      <c r="K142" s="212" t="s">
        <v>149</v>
      </c>
      <c r="L142" s="217"/>
      <c r="M142" s="218" t="s">
        <v>1</v>
      </c>
      <c r="N142" s="219" t="s">
        <v>42</v>
      </c>
      <c r="O142" s="68"/>
      <c r="P142" s="190">
        <f>O142*H142</f>
        <v>0</v>
      </c>
      <c r="Q142" s="190">
        <v>2.5999999999999999E-3</v>
      </c>
      <c r="R142" s="190">
        <f>Q142*H142</f>
        <v>2.7169999999999996E-2</v>
      </c>
      <c r="S142" s="190">
        <v>0</v>
      </c>
      <c r="T142" s="19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210</v>
      </c>
      <c r="AT142" s="192" t="s">
        <v>207</v>
      </c>
      <c r="AU142" s="192" t="s">
        <v>84</v>
      </c>
      <c r="AY142" s="14" t="s">
        <v>144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4" t="s">
        <v>84</v>
      </c>
      <c r="BK142" s="193">
        <f>ROUND(I142*H142,2)</f>
        <v>0</v>
      </c>
      <c r="BL142" s="14" t="s">
        <v>175</v>
      </c>
      <c r="BM142" s="192" t="s">
        <v>388</v>
      </c>
    </row>
    <row r="143" spans="1:65" s="12" customFormat="1" ht="11.25">
      <c r="B143" s="199"/>
      <c r="C143" s="200"/>
      <c r="D143" s="201" t="s">
        <v>163</v>
      </c>
      <c r="E143" s="200"/>
      <c r="F143" s="202" t="s">
        <v>389</v>
      </c>
      <c r="G143" s="200"/>
      <c r="H143" s="203">
        <v>10.45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163</v>
      </c>
      <c r="AU143" s="209" t="s">
        <v>84</v>
      </c>
      <c r="AV143" s="12" t="s">
        <v>86</v>
      </c>
      <c r="AW143" s="12" t="s">
        <v>4</v>
      </c>
      <c r="AX143" s="12" t="s">
        <v>84</v>
      </c>
      <c r="AY143" s="209" t="s">
        <v>144</v>
      </c>
    </row>
    <row r="144" spans="1:65" s="2" customFormat="1" ht="21.75" customHeight="1">
      <c r="A144" s="31"/>
      <c r="B144" s="32"/>
      <c r="C144" s="181" t="s">
        <v>201</v>
      </c>
      <c r="D144" s="181" t="s">
        <v>145</v>
      </c>
      <c r="E144" s="182" t="s">
        <v>214</v>
      </c>
      <c r="F144" s="183" t="s">
        <v>215</v>
      </c>
      <c r="G144" s="184" t="s">
        <v>216</v>
      </c>
      <c r="H144" s="185">
        <v>11</v>
      </c>
      <c r="I144" s="186"/>
      <c r="J144" s="187">
        <f>ROUND(I144*H144,2)</f>
        <v>0</v>
      </c>
      <c r="K144" s="183" t="s">
        <v>149</v>
      </c>
      <c r="L144" s="36"/>
      <c r="M144" s="188" t="s">
        <v>1</v>
      </c>
      <c r="N144" s="189" t="s">
        <v>42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2.9999999999999997E-4</v>
      </c>
      <c r="T144" s="191">
        <f>S144*H144</f>
        <v>3.2999999999999995E-3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175</v>
      </c>
      <c r="AT144" s="192" t="s">
        <v>145</v>
      </c>
      <c r="AU144" s="192" t="s">
        <v>84</v>
      </c>
      <c r="AY144" s="14" t="s">
        <v>144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84</v>
      </c>
      <c r="BK144" s="193">
        <f>ROUND(I144*H144,2)</f>
        <v>0</v>
      </c>
      <c r="BL144" s="14" t="s">
        <v>175</v>
      </c>
      <c r="BM144" s="192" t="s">
        <v>390</v>
      </c>
    </row>
    <row r="145" spans="1:65" s="2" customFormat="1" ht="11.25">
      <c r="A145" s="31"/>
      <c r="B145" s="32"/>
      <c r="C145" s="33"/>
      <c r="D145" s="194" t="s">
        <v>152</v>
      </c>
      <c r="E145" s="33"/>
      <c r="F145" s="195" t="s">
        <v>218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152</v>
      </c>
      <c r="AU145" s="14" t="s">
        <v>84</v>
      </c>
    </row>
    <row r="146" spans="1:65" s="2" customFormat="1" ht="16.5" customHeight="1">
      <c r="A146" s="31"/>
      <c r="B146" s="32"/>
      <c r="C146" s="181" t="s">
        <v>206</v>
      </c>
      <c r="D146" s="181" t="s">
        <v>145</v>
      </c>
      <c r="E146" s="182" t="s">
        <v>220</v>
      </c>
      <c r="F146" s="183" t="s">
        <v>221</v>
      </c>
      <c r="G146" s="184" t="s">
        <v>216</v>
      </c>
      <c r="H146" s="185">
        <v>12.6</v>
      </c>
      <c r="I146" s="186"/>
      <c r="J146" s="187">
        <f>ROUND(I146*H146,2)</f>
        <v>0</v>
      </c>
      <c r="K146" s="183" t="s">
        <v>149</v>
      </c>
      <c r="L146" s="36"/>
      <c r="M146" s="188" t="s">
        <v>1</v>
      </c>
      <c r="N146" s="189" t="s">
        <v>42</v>
      </c>
      <c r="O146" s="68"/>
      <c r="P146" s="190">
        <f>O146*H146</f>
        <v>0</v>
      </c>
      <c r="Q146" s="190">
        <v>1.0000000000000001E-5</v>
      </c>
      <c r="R146" s="190">
        <f>Q146*H146</f>
        <v>1.26E-4</v>
      </c>
      <c r="S146" s="190">
        <v>0</v>
      </c>
      <c r="T146" s="19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175</v>
      </c>
      <c r="AT146" s="192" t="s">
        <v>145</v>
      </c>
      <c r="AU146" s="192" t="s">
        <v>84</v>
      </c>
      <c r="AY146" s="14" t="s">
        <v>144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4" t="s">
        <v>84</v>
      </c>
      <c r="BK146" s="193">
        <f>ROUND(I146*H146,2)</f>
        <v>0</v>
      </c>
      <c r="BL146" s="14" t="s">
        <v>175</v>
      </c>
      <c r="BM146" s="192" t="s">
        <v>391</v>
      </c>
    </row>
    <row r="147" spans="1:65" s="2" customFormat="1" ht="11.25">
      <c r="A147" s="31"/>
      <c r="B147" s="32"/>
      <c r="C147" s="33"/>
      <c r="D147" s="194" t="s">
        <v>152</v>
      </c>
      <c r="E147" s="33"/>
      <c r="F147" s="195" t="s">
        <v>223</v>
      </c>
      <c r="G147" s="33"/>
      <c r="H147" s="33"/>
      <c r="I147" s="196"/>
      <c r="J147" s="33"/>
      <c r="K147" s="33"/>
      <c r="L147" s="36"/>
      <c r="M147" s="197"/>
      <c r="N147" s="19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152</v>
      </c>
      <c r="AU147" s="14" t="s">
        <v>84</v>
      </c>
    </row>
    <row r="148" spans="1:65" s="2" customFormat="1" ht="16.5" customHeight="1">
      <c r="A148" s="31"/>
      <c r="B148" s="32"/>
      <c r="C148" s="210" t="s">
        <v>213</v>
      </c>
      <c r="D148" s="210" t="s">
        <v>207</v>
      </c>
      <c r="E148" s="211" t="s">
        <v>225</v>
      </c>
      <c r="F148" s="212" t="s">
        <v>226</v>
      </c>
      <c r="G148" s="213" t="s">
        <v>216</v>
      </c>
      <c r="H148" s="214">
        <v>12.852</v>
      </c>
      <c r="I148" s="215"/>
      <c r="J148" s="216">
        <f>ROUND(I148*H148,2)</f>
        <v>0</v>
      </c>
      <c r="K148" s="212" t="s">
        <v>149</v>
      </c>
      <c r="L148" s="217"/>
      <c r="M148" s="218" t="s">
        <v>1</v>
      </c>
      <c r="N148" s="219" t="s">
        <v>42</v>
      </c>
      <c r="O148" s="68"/>
      <c r="P148" s="190">
        <f>O148*H148</f>
        <v>0</v>
      </c>
      <c r="Q148" s="190">
        <v>8.0000000000000007E-5</v>
      </c>
      <c r="R148" s="190">
        <f>Q148*H148</f>
        <v>1.0281600000000002E-3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210</v>
      </c>
      <c r="AT148" s="192" t="s">
        <v>207</v>
      </c>
      <c r="AU148" s="192" t="s">
        <v>84</v>
      </c>
      <c r="AY148" s="14" t="s">
        <v>144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84</v>
      </c>
      <c r="BK148" s="193">
        <f>ROUND(I148*H148,2)</f>
        <v>0</v>
      </c>
      <c r="BL148" s="14" t="s">
        <v>175</v>
      </c>
      <c r="BM148" s="192" t="s">
        <v>392</v>
      </c>
    </row>
    <row r="149" spans="1:65" s="12" customFormat="1" ht="11.25">
      <c r="B149" s="199"/>
      <c r="C149" s="200"/>
      <c r="D149" s="201" t="s">
        <v>163</v>
      </c>
      <c r="E149" s="200"/>
      <c r="F149" s="202" t="s">
        <v>393</v>
      </c>
      <c r="G149" s="200"/>
      <c r="H149" s="203">
        <v>12.852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163</v>
      </c>
      <c r="AU149" s="209" t="s">
        <v>84</v>
      </c>
      <c r="AV149" s="12" t="s">
        <v>86</v>
      </c>
      <c r="AW149" s="12" t="s">
        <v>4</v>
      </c>
      <c r="AX149" s="12" t="s">
        <v>84</v>
      </c>
      <c r="AY149" s="209" t="s">
        <v>144</v>
      </c>
    </row>
    <row r="150" spans="1:65" s="2" customFormat="1" ht="37.9" customHeight="1">
      <c r="A150" s="31"/>
      <c r="B150" s="32"/>
      <c r="C150" s="181" t="s">
        <v>219</v>
      </c>
      <c r="D150" s="181" t="s">
        <v>145</v>
      </c>
      <c r="E150" s="182" t="s">
        <v>238</v>
      </c>
      <c r="F150" s="183" t="s">
        <v>239</v>
      </c>
      <c r="G150" s="184" t="s">
        <v>240</v>
      </c>
      <c r="H150" s="220"/>
      <c r="I150" s="186"/>
      <c r="J150" s="187">
        <f>ROUND(I150*H150,2)</f>
        <v>0</v>
      </c>
      <c r="K150" s="183" t="s">
        <v>149</v>
      </c>
      <c r="L150" s="36"/>
      <c r="M150" s="188" t="s">
        <v>1</v>
      </c>
      <c r="N150" s="189" t="s">
        <v>42</v>
      </c>
      <c r="O150" s="68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175</v>
      </c>
      <c r="AT150" s="192" t="s">
        <v>145</v>
      </c>
      <c r="AU150" s="192" t="s">
        <v>84</v>
      </c>
      <c r="AY150" s="14" t="s">
        <v>144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4" t="s">
        <v>84</v>
      </c>
      <c r="BK150" s="193">
        <f>ROUND(I150*H150,2)</f>
        <v>0</v>
      </c>
      <c r="BL150" s="14" t="s">
        <v>175</v>
      </c>
      <c r="BM150" s="192" t="s">
        <v>394</v>
      </c>
    </row>
    <row r="151" spans="1:65" s="2" customFormat="1" ht="11.25">
      <c r="A151" s="31"/>
      <c r="B151" s="32"/>
      <c r="C151" s="33"/>
      <c r="D151" s="194" t="s">
        <v>152</v>
      </c>
      <c r="E151" s="33"/>
      <c r="F151" s="195" t="s">
        <v>242</v>
      </c>
      <c r="G151" s="33"/>
      <c r="H151" s="33"/>
      <c r="I151" s="196"/>
      <c r="J151" s="33"/>
      <c r="K151" s="33"/>
      <c r="L151" s="36"/>
      <c r="M151" s="221"/>
      <c r="N151" s="222"/>
      <c r="O151" s="223"/>
      <c r="P151" s="223"/>
      <c r="Q151" s="223"/>
      <c r="R151" s="223"/>
      <c r="S151" s="223"/>
      <c r="T151" s="22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152</v>
      </c>
      <c r="AU151" s="14" t="s">
        <v>84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VgI/jEkja9UglpcZwtaqHUAjIuOVtWxTTzCYasF/zmysUO2zFn37+5gYa8bUQi5TVv7R9UmeCbUh/JhFZlz3lA==" saltValue="7JYB8SAS+yefpcyigTZljd20xfBBtbQMuamxzhxVf3qFxw/fSIRQU2/DfmW4Gpq5HOjAgEyZy8LxIAK3INeEjg==" spinCount="100000" sheet="1" objects="1" scenarios="1" formatColumns="0" formatRows="0" autoFilter="0"/>
  <autoFilter ref="C121:K15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25" r:id="rId1"/>
    <hyperlink ref="F127" r:id="rId2"/>
    <hyperlink ref="F129" r:id="rId3"/>
    <hyperlink ref="F132" r:id="rId4"/>
    <hyperlink ref="F135" r:id="rId5"/>
    <hyperlink ref="F137" r:id="rId6"/>
    <hyperlink ref="F139" r:id="rId7"/>
    <hyperlink ref="F141" r:id="rId8"/>
    <hyperlink ref="F145" r:id="rId9"/>
    <hyperlink ref="F147" r:id="rId10"/>
    <hyperlink ref="F151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02-01 - Žabičky</vt:lpstr>
      <vt:lpstr>02-02 - Kapičky</vt:lpstr>
      <vt:lpstr>03-01 - Motýlci</vt:lpstr>
      <vt:lpstr>03-02 - Chodba Broučci - ...</vt:lpstr>
      <vt:lpstr>05-01 - Včelky</vt:lpstr>
      <vt:lpstr>05-02 - Šatna</vt:lpstr>
      <vt:lpstr>05-03 - Kancelář vedoucí ...</vt:lpstr>
      <vt:lpstr>'02-01 - Žabičky'!Názvy_tisku</vt:lpstr>
      <vt:lpstr>'02-02 - Kapičky'!Názvy_tisku</vt:lpstr>
      <vt:lpstr>'03-01 - Motýlci'!Názvy_tisku</vt:lpstr>
      <vt:lpstr>'03-02 - Chodba Broučci - ...'!Názvy_tisku</vt:lpstr>
      <vt:lpstr>'05-01 - Včelky'!Názvy_tisku</vt:lpstr>
      <vt:lpstr>'05-02 - Šatna'!Názvy_tisku</vt:lpstr>
      <vt:lpstr>'05-03 - Kancelář vedoucí ...'!Názvy_tisku</vt:lpstr>
      <vt:lpstr>'Rekapitulace stavby'!Názvy_tisku</vt:lpstr>
      <vt:lpstr>'02-01 - Žabičky'!Oblast_tisku</vt:lpstr>
      <vt:lpstr>'02-02 - Kapičky'!Oblast_tisku</vt:lpstr>
      <vt:lpstr>'03-01 - Motýlci'!Oblast_tisku</vt:lpstr>
      <vt:lpstr>'03-02 - Chodba Broučci - ...'!Oblast_tisku</vt:lpstr>
      <vt:lpstr>'05-01 - Včelky'!Oblast_tisku</vt:lpstr>
      <vt:lpstr>'05-02 - Šatna'!Oblast_tisku</vt:lpstr>
      <vt:lpstr>'05-03 - Kancelář vedoucí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Pekárek</dc:creator>
  <cp:lastModifiedBy>Marcela Podesvova</cp:lastModifiedBy>
  <dcterms:created xsi:type="dcterms:W3CDTF">2023-03-28T11:33:30Z</dcterms:created>
  <dcterms:modified xsi:type="dcterms:W3CDTF">2025-02-26T11:56:11Z</dcterms:modified>
</cp:coreProperties>
</file>